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Robert.Egleston\Downloads\"/>
    </mc:Choice>
  </mc:AlternateContent>
  <xr:revisionPtr revIDLastSave="0" documentId="13_ncr:1_{7FF8532A-656F-4273-8AD5-8298D2A51C90}" xr6:coauthVersionLast="36" xr6:coauthVersionMax="36" xr10:uidLastSave="{00000000-0000-0000-0000-000000000000}"/>
  <bookViews>
    <workbookView xWindow="0" yWindow="0" windowWidth="28800" windowHeight="11925" tabRatio="730" activeTab="1" xr2:uid="{00000000-000D-0000-FFFF-FFFF00000000}"/>
  </bookViews>
  <sheets>
    <sheet name="CHARACTER" sheetId="24" r:id="rId1"/>
    <sheet name="TURN" sheetId="21" r:id="rId2"/>
    <sheet name="ROLL ON" sheetId="20" r:id="rId3"/>
    <sheet name="COMBAT TRACK" sheetId="25" r:id="rId4"/>
    <sheet name="D100" sheetId="19" r:id="rId5"/>
    <sheet name="A" sheetId="1" r:id="rId6"/>
    <sheet name="B" sheetId="2" r:id="rId7"/>
    <sheet name="C" sheetId="3" r:id="rId8"/>
    <sheet name="D" sheetId="4" r:id="rId9"/>
    <sheet name="E" sheetId="5" r:id="rId10"/>
    <sheet name="F" sheetId="6" r:id="rId11"/>
    <sheet name="G" sheetId="7" r:id="rId12"/>
    <sheet name="I" sheetId="8" r:id="rId13"/>
    <sheet name="J" sheetId="9" r:id="rId14"/>
    <sheet name="L" sheetId="10" r:id="rId15"/>
    <sheet name="P" sheetId="11" r:id="rId16"/>
    <sheet name="Q" sheetId="12" r:id="rId17"/>
    <sheet name="R" sheetId="13" r:id="rId18"/>
    <sheet name="S" sheetId="14" r:id="rId19"/>
    <sheet name="TA" sheetId="15" r:id="rId20"/>
    <sheet name="TB" sheetId="16" r:id="rId21"/>
    <sheet name="TC" sheetId="17" r:id="rId22"/>
    <sheet name="W" sheetId="18" r:id="rId23"/>
    <sheet name="MAPS" sheetId="22" r:id="rId24"/>
    <sheet name="combat" sheetId="23" r:id="rId25"/>
    <sheet name="Tiles" sheetId="26" r:id="rId26"/>
    <sheet name="Dungeon" sheetId="27" r:id="rId27"/>
  </sheets>
  <externalReferences>
    <externalReference r:id="rId28"/>
  </externalReferences>
  <definedNames>
    <definedName name="a" localSheetId="0">[1]A!$A$2:$G$102</definedName>
    <definedName name="a" localSheetId="3">[1]A!$A$2:$G$102</definedName>
    <definedName name="a">A!$A$2:$G$102</definedName>
    <definedName name="areamodifier" localSheetId="0">[1]MAPS!$E$7:$F$11</definedName>
    <definedName name="areamodifier" localSheetId="3">[1]MAPS!$E$7:$F$11</definedName>
    <definedName name="areamodifier" localSheetId="25">Tiles!#REF!</definedName>
    <definedName name="areamodifier">MAPS!$G$2:$H$5</definedName>
    <definedName name="b" localSheetId="0">[1]B!$A$2:$B$100</definedName>
    <definedName name="b" localSheetId="3">[1]B!$A$2:$B$100</definedName>
    <definedName name="b">B!$A$2:$B$100</definedName>
    <definedName name="curse" localSheetId="0">[1]C!$A$2:$B$101</definedName>
    <definedName name="curse" localSheetId="3">[1]C!$A$2:$B$101</definedName>
    <definedName name="curse">'C'!$A$2:$B$101</definedName>
    <definedName name="D" localSheetId="0">[1]D!$A$2:$C$101</definedName>
    <definedName name="D" localSheetId="3">[1]D!$A$2:$C$101</definedName>
    <definedName name="D">D!$A$2:$C$101</definedName>
    <definedName name="E" localSheetId="0">[1]E!$A$3:$H$102</definedName>
    <definedName name="E" localSheetId="3">[1]E!$A$3:$H$102</definedName>
    <definedName name="E">E!$A$3:$H$102</definedName>
    <definedName name="f" localSheetId="0">[1]F!$A$3:$C$102</definedName>
    <definedName name="f" localSheetId="3">[1]F!$A$3:$C$102</definedName>
    <definedName name="f">F!$A$3:$C$102</definedName>
    <definedName name="G" localSheetId="0">[1]G!$A$2:$B$101</definedName>
    <definedName name="G" localSheetId="3">[1]G!$A$2:$B$101</definedName>
    <definedName name="G">G!$A$2:$B$101</definedName>
    <definedName name="I" localSheetId="0">[1]I!$A$2:$C$101</definedName>
    <definedName name="I" localSheetId="3">[1]I!$A$2:$C$101</definedName>
    <definedName name="I">I!$A$2:$C$101</definedName>
    <definedName name="J" localSheetId="0">[1]J!$A$3:$E$102</definedName>
    <definedName name="J" localSheetId="3">[1]J!$A$3:$E$102</definedName>
    <definedName name="J">J!$A$3:$E$102</definedName>
    <definedName name="L" localSheetId="0">[1]L!$A$3:$F$102</definedName>
    <definedName name="L" localSheetId="3">[1]L!$A$3:$F$102</definedName>
    <definedName name="L">L!$A$3:$F$102</definedName>
    <definedName name="location" localSheetId="0">[1]combat!$A$15:$C$24</definedName>
    <definedName name="location" localSheetId="3">[1]combat!$A$15:$C$24</definedName>
    <definedName name="location">combat!$A$15:$C$24</definedName>
    <definedName name="location2" localSheetId="0">[1]combat!$A$14:$D$24</definedName>
    <definedName name="location2" localSheetId="3">[1]combat!$A$14:$D$24</definedName>
    <definedName name="location2">combat!$A$14:$D$24</definedName>
    <definedName name="MAP1_" localSheetId="25">Tiles!$C$2</definedName>
    <definedName name="MAP1_">MAPS!$C$2</definedName>
    <definedName name="MAP10_" localSheetId="25">Tiles!$C$11</definedName>
    <definedName name="MAP10_">MAPS!$C$11</definedName>
    <definedName name="MAP100_" localSheetId="25">Tiles!$C$101</definedName>
    <definedName name="MAP100_">MAPS!$C$101</definedName>
    <definedName name="MAP11_" localSheetId="25">Tiles!$C$12</definedName>
    <definedName name="MAP11_">MAPS!$C$12</definedName>
    <definedName name="MAP12_" localSheetId="25">Tiles!$C$13</definedName>
    <definedName name="MAP12_">MAPS!$C$13</definedName>
    <definedName name="MAP13_" localSheetId="25">Tiles!$C$14</definedName>
    <definedName name="MAP13_">MAPS!$C$14</definedName>
    <definedName name="MAP14_" localSheetId="25">Tiles!$C$15</definedName>
    <definedName name="MAP14_">MAPS!$C$15</definedName>
    <definedName name="MAP15_" localSheetId="25">Tiles!$C$16</definedName>
    <definedName name="MAP15_">MAPS!$C$16</definedName>
    <definedName name="MAP16_" localSheetId="25">Tiles!$C$17</definedName>
    <definedName name="MAP16_">MAPS!$C$17</definedName>
    <definedName name="MAP17_" localSheetId="25">Tiles!$C$18</definedName>
    <definedName name="MAP17_">MAPS!$C$18</definedName>
    <definedName name="MAP18_" localSheetId="25">Tiles!$C$19</definedName>
    <definedName name="MAP18_">MAPS!$C$19</definedName>
    <definedName name="MAP19_" localSheetId="25">Tiles!$C$20</definedName>
    <definedName name="MAP19_">MAPS!$C$20</definedName>
    <definedName name="MAP2_" localSheetId="25">Tiles!$C$3</definedName>
    <definedName name="MAP2_">MAPS!$C$3</definedName>
    <definedName name="MAP20_" localSheetId="25">Tiles!$C$21</definedName>
    <definedName name="MAP20_">MAPS!$C$21</definedName>
    <definedName name="MAP21_" localSheetId="25">Tiles!$C$22</definedName>
    <definedName name="MAP21_">MAPS!$C$22</definedName>
    <definedName name="MAP22_" localSheetId="25">Tiles!$C$23</definedName>
    <definedName name="MAP22_">MAPS!$C$23</definedName>
    <definedName name="MAP23_" localSheetId="25">Tiles!$C$24</definedName>
    <definedName name="MAP23_">MAPS!$C$24</definedName>
    <definedName name="MAP24_" localSheetId="25">Tiles!$C$25</definedName>
    <definedName name="MAP24_">MAPS!$C$25</definedName>
    <definedName name="MAP25_" localSheetId="25">Tiles!$C$26</definedName>
    <definedName name="MAP25_">MAPS!$C$26</definedName>
    <definedName name="MAP26_" localSheetId="25">Tiles!$C$27</definedName>
    <definedName name="MAP26_">MAPS!$C$27</definedName>
    <definedName name="MAP27_" localSheetId="25">Tiles!$C$28</definedName>
    <definedName name="MAP27_">MAPS!$C$28</definedName>
    <definedName name="MAP28_" localSheetId="25">Tiles!$C$29</definedName>
    <definedName name="MAP28_">MAPS!$C$29</definedName>
    <definedName name="MAP29_" localSheetId="25">Tiles!$C$30</definedName>
    <definedName name="MAP29_">MAPS!$C$30</definedName>
    <definedName name="MAP3_" localSheetId="25">Tiles!$C$4</definedName>
    <definedName name="MAP3_">MAPS!$C$4</definedName>
    <definedName name="MAP30_" localSheetId="25">Tiles!$C$31</definedName>
    <definedName name="MAP30_">MAPS!$C$31</definedName>
    <definedName name="MAP31_" localSheetId="25">Tiles!$C$32</definedName>
    <definedName name="MAP31_">MAPS!$C$32</definedName>
    <definedName name="MAP32_" localSheetId="25">Tiles!$C$33</definedName>
    <definedName name="MAP32_">MAPS!$C$33</definedName>
    <definedName name="MAP33_" localSheetId="25">Tiles!$C$34</definedName>
    <definedName name="MAP33_">MAPS!$C$34</definedName>
    <definedName name="MAP34_" localSheetId="25">Tiles!$C$35</definedName>
    <definedName name="MAP34_">MAPS!$C$35</definedName>
    <definedName name="MAP35_" localSheetId="25">Tiles!$C$36</definedName>
    <definedName name="MAP35_">MAPS!$C$36</definedName>
    <definedName name="MAP36_" localSheetId="25">Tiles!$C$37</definedName>
    <definedName name="MAP36_">MAPS!$C$37</definedName>
    <definedName name="MAP37_" localSheetId="25">Tiles!$C$38</definedName>
    <definedName name="MAP37_">MAPS!$C$38</definedName>
    <definedName name="MAP38_" localSheetId="25">Tiles!$C$39</definedName>
    <definedName name="MAP38_">MAPS!$C$39</definedName>
    <definedName name="MAP39_" localSheetId="25">Tiles!$C$40</definedName>
    <definedName name="MAP39_">MAPS!$C$40</definedName>
    <definedName name="MAP4_" localSheetId="25">Tiles!$C$5</definedName>
    <definedName name="MAP4_">MAPS!$C$5</definedName>
    <definedName name="MAP40_" localSheetId="25">Tiles!$C$41</definedName>
    <definedName name="MAP40_">MAPS!$C$41</definedName>
    <definedName name="MAP41_" localSheetId="25">Tiles!$C$42</definedName>
    <definedName name="MAP41_">MAPS!$C$42</definedName>
    <definedName name="MAP42_" localSheetId="25">Tiles!$C$43</definedName>
    <definedName name="MAP42_">MAPS!$C$43</definedName>
    <definedName name="MAP43_" localSheetId="25">Tiles!$C$44</definedName>
    <definedName name="MAP43_">MAPS!$C$44</definedName>
    <definedName name="MAP44_" localSheetId="25">Tiles!$C$45</definedName>
    <definedName name="MAP44_">MAPS!$C$45</definedName>
    <definedName name="MAP45_" localSheetId="25">Tiles!$C$46</definedName>
    <definedName name="MAP45_">MAPS!$C$46</definedName>
    <definedName name="MAP46_" localSheetId="25">Tiles!$C$47</definedName>
    <definedName name="MAP46_">MAPS!$C$47</definedName>
    <definedName name="MAP47_" localSheetId="25">Tiles!$C$48</definedName>
    <definedName name="MAP47_">MAPS!$C$48</definedName>
    <definedName name="MAP48_" localSheetId="25">Tiles!$C$49</definedName>
    <definedName name="MAP48_">MAPS!$C$49</definedName>
    <definedName name="MAP49_" localSheetId="25">Tiles!$C$50</definedName>
    <definedName name="MAP49_">MAPS!$C$50</definedName>
    <definedName name="MAP5_" localSheetId="25">Tiles!$C$6</definedName>
    <definedName name="MAP5_">MAPS!$C$6</definedName>
    <definedName name="MAP50_" localSheetId="25">Tiles!$C$51</definedName>
    <definedName name="MAP50_">MAPS!$C$51</definedName>
    <definedName name="MAP51_" localSheetId="25">Tiles!$C$52</definedName>
    <definedName name="MAP51_">MAPS!$C$52</definedName>
    <definedName name="MAP52_" localSheetId="25">Tiles!$C$53</definedName>
    <definedName name="MAP52_">MAPS!$C$53</definedName>
    <definedName name="MAP53_" localSheetId="25">Tiles!$C$54</definedName>
    <definedName name="MAP53_">MAPS!$C$54</definedName>
    <definedName name="MAP54_" localSheetId="25">Tiles!$C$55</definedName>
    <definedName name="MAP54_">MAPS!$C$55</definedName>
    <definedName name="MAP55_" localSheetId="25">Tiles!$C$56</definedName>
    <definedName name="MAP55_">MAPS!$C$56</definedName>
    <definedName name="MAP56_" localSheetId="25">Tiles!$C$57</definedName>
    <definedName name="MAP56_">MAPS!$C$57</definedName>
    <definedName name="MAP57_" localSheetId="25">Tiles!$C$58</definedName>
    <definedName name="MAP57_">MAPS!$C$58</definedName>
    <definedName name="MAP58_" localSheetId="25">Tiles!$C$59</definedName>
    <definedName name="MAP58_">MAPS!$C$59</definedName>
    <definedName name="MAP59_" localSheetId="25">Tiles!$C$60</definedName>
    <definedName name="MAP59_">MAPS!$C$60</definedName>
    <definedName name="MAP6_" localSheetId="25">Tiles!$C$7</definedName>
    <definedName name="MAP6_">MAPS!$C$7</definedName>
    <definedName name="MAP60_" localSheetId="25">Tiles!$C$61</definedName>
    <definedName name="MAP60_">MAPS!$C$61</definedName>
    <definedName name="MAP61_" localSheetId="25">Tiles!$C$62</definedName>
    <definedName name="MAP61_">MAPS!$C$62</definedName>
    <definedName name="MAP62_" localSheetId="25">Tiles!$C$63</definedName>
    <definedName name="MAP62_">MAPS!$C$63</definedName>
    <definedName name="MAP63_" localSheetId="25">Tiles!$C$64</definedName>
    <definedName name="MAP63_">MAPS!$C$64</definedName>
    <definedName name="MAP64_" localSheetId="25">Tiles!$C$65</definedName>
    <definedName name="MAP64_">MAPS!$C$65</definedName>
    <definedName name="MAP65_" localSheetId="25">Tiles!$C$66</definedName>
    <definedName name="MAP65_">MAPS!$C$66</definedName>
    <definedName name="MAP66_" localSheetId="25">Tiles!$C$67</definedName>
    <definedName name="MAP66_">MAPS!$C$67</definedName>
    <definedName name="MAP67_" localSheetId="25">Tiles!$C$68</definedName>
    <definedName name="MAP67_">MAPS!$C$68</definedName>
    <definedName name="MAP68_" localSheetId="25">Tiles!$C$69</definedName>
    <definedName name="MAP68_">MAPS!$C$69</definedName>
    <definedName name="MAP69_" localSheetId="25">Tiles!$C$70</definedName>
    <definedName name="MAP69_">MAPS!$C$70</definedName>
    <definedName name="MAP7_" localSheetId="25">Tiles!$C$8</definedName>
    <definedName name="MAP7_">MAPS!$C$8</definedName>
    <definedName name="MAP70_" localSheetId="25">Tiles!$C$71</definedName>
    <definedName name="MAP70_">MAPS!$C$71</definedName>
    <definedName name="MAP71_" localSheetId="25">Tiles!$C$72</definedName>
    <definedName name="MAP71_">MAPS!$C$72</definedName>
    <definedName name="MAP72_" localSheetId="25">Tiles!$C$73</definedName>
    <definedName name="MAP72_">MAPS!$C$73</definedName>
    <definedName name="MAP73_" localSheetId="25">Tiles!$C$74</definedName>
    <definedName name="MAP73_">MAPS!$C$74</definedName>
    <definedName name="MAP74_" localSheetId="25">Tiles!$C$75</definedName>
    <definedName name="MAP74_">MAPS!$C$75</definedName>
    <definedName name="MAP75_" localSheetId="25">Tiles!$C$76</definedName>
    <definedName name="MAP75_">MAPS!$C$76</definedName>
    <definedName name="MAP76_" localSheetId="25">Tiles!$C$77</definedName>
    <definedName name="MAP76_">MAPS!$C$77</definedName>
    <definedName name="MAP77_" localSheetId="25">Tiles!$C$78</definedName>
    <definedName name="MAP77_">MAPS!$C$78</definedName>
    <definedName name="MAP78_" localSheetId="25">Tiles!$C$79</definedName>
    <definedName name="MAP78_">MAPS!$C$79</definedName>
    <definedName name="MAP79_" localSheetId="25">Tiles!$C$80</definedName>
    <definedName name="MAP79_">MAPS!$C$80</definedName>
    <definedName name="MAP8_" localSheetId="25">Tiles!$C$9</definedName>
    <definedName name="MAP8_">MAPS!$C$9</definedName>
    <definedName name="MAP80_" localSheetId="25">Tiles!$C$81</definedName>
    <definedName name="MAP80_">MAPS!$C$81</definedName>
    <definedName name="MAP81_" localSheetId="25">Tiles!$C$82</definedName>
    <definedName name="MAP81_">MAPS!$C$82</definedName>
    <definedName name="MAP82_" localSheetId="25">Tiles!$C$83</definedName>
    <definedName name="MAP82_">MAPS!$C$83</definedName>
    <definedName name="MAP83_" localSheetId="25">Tiles!$C$84</definedName>
    <definedName name="MAP83_">MAPS!$C$84</definedName>
    <definedName name="MAP84_" localSheetId="25">Tiles!$C$85</definedName>
    <definedName name="MAP84_">MAPS!$C$85</definedName>
    <definedName name="MAP85_" localSheetId="25">Tiles!$C$86</definedName>
    <definedName name="MAP85_">MAPS!$C$86</definedName>
    <definedName name="MAP86_" localSheetId="25">Tiles!$C$87</definedName>
    <definedName name="MAP86_">MAPS!$C$87</definedName>
    <definedName name="MAP87_" localSheetId="25">Tiles!$C$88</definedName>
    <definedName name="MAP87_">MAPS!$C$88</definedName>
    <definedName name="MAP88_" localSheetId="25">Tiles!$C$89</definedName>
    <definedName name="MAP88_">MAPS!$C$89</definedName>
    <definedName name="MAP89_" localSheetId="25">Tiles!$C$90</definedName>
    <definedName name="MAP89_">MAPS!$C$90</definedName>
    <definedName name="MAP9_" localSheetId="25">Tiles!$C$10</definedName>
    <definedName name="MAP9_">MAPS!$C$10</definedName>
    <definedName name="MAP90_" localSheetId="25">Tiles!$C$91</definedName>
    <definedName name="MAP90_">MAPS!$C$91</definedName>
    <definedName name="MAP91_" localSheetId="25">Tiles!$C$92</definedName>
    <definedName name="MAP91_">MAPS!$C$92</definedName>
    <definedName name="MAP92_" localSheetId="25">Tiles!$C$93</definedName>
    <definedName name="MAP92_">MAPS!$C$93</definedName>
    <definedName name="MAP93_" localSheetId="25">Tiles!$C$94</definedName>
    <definedName name="MAP93_">MAPS!$C$94</definedName>
    <definedName name="MAP94_" localSheetId="25">Tiles!$C$95</definedName>
    <definedName name="MAP94_">MAPS!$C$95</definedName>
    <definedName name="MAP95_" localSheetId="25">Tiles!$C$96</definedName>
    <definedName name="MAP95_">MAPS!$C$96</definedName>
    <definedName name="MAP96_" localSheetId="25">Tiles!$C$97</definedName>
    <definedName name="MAP96_">MAPS!$C$97</definedName>
    <definedName name="MAP97_" localSheetId="25">Tiles!$C$98</definedName>
    <definedName name="MAP97_">MAPS!$C$98</definedName>
    <definedName name="MAP98_" localSheetId="25">Tiles!$C$99</definedName>
    <definedName name="MAP98_">MAPS!$C$99</definedName>
    <definedName name="MAP99_" localSheetId="25">Tiles!$C$100</definedName>
    <definedName name="MAP99_">MAPS!$C$100</definedName>
    <definedName name="MAPS" localSheetId="0">[1]MAPS!$A$2:$C$101</definedName>
    <definedName name="MAPS" localSheetId="3">[1]MAPS!$A$2:$C$101</definedName>
    <definedName name="MAPS" localSheetId="25">Tiles!$A$2:$A$101</definedName>
    <definedName name="MAPS">MAPS!$A$2:$A$101</definedName>
    <definedName name="MAPTILE">INDIRECT(TURN!$C$10)</definedName>
    <definedName name="P" localSheetId="0">[1]P!$A$2:$C$101</definedName>
    <definedName name="P" localSheetId="3">[1]P!$A$2:$C$101</definedName>
    <definedName name="P">P!$A$2:$C$101</definedName>
    <definedName name="Picture">TURN!$D$10</definedName>
    <definedName name="Q" localSheetId="0">[1]Q!$B$2:$G$102</definedName>
    <definedName name="Q" localSheetId="3">[1]Q!$B$2:$G$102</definedName>
    <definedName name="Q">Q!$B$2:$G$102</definedName>
    <definedName name="reaction" localSheetId="0">[1]combat!$A$3:$B$12</definedName>
    <definedName name="reaction" localSheetId="3">[1]combat!$A$3:$B$12</definedName>
    <definedName name="reaction">combat!$A$3:$B$12</definedName>
    <definedName name="REQ" localSheetId="0">[1]R!$A$2:$C$101</definedName>
    <definedName name="REQ" localSheetId="3">[1]R!$A$2:$C$101</definedName>
    <definedName name="REQ">'R'!$A$2:$C$101</definedName>
    <definedName name="RESUPPLY">'R'!$E$3:$F$17</definedName>
    <definedName name="ROLL_ON_TABLE">INDIRECT(TURN!$D$10)</definedName>
    <definedName name="S" localSheetId="0">[1]S!$A$2:$C$101</definedName>
    <definedName name="S" localSheetId="3">[1]S!$A$2:$C$101</definedName>
    <definedName name="S">S!$A$2:$C$101</definedName>
    <definedName name="TA" localSheetId="0">[1]TA!$A$2:$C$101</definedName>
    <definedName name="TA" localSheetId="3">[1]TA!$A$2:$C$101</definedName>
    <definedName name="TA">TA!$A$2:$C$101</definedName>
    <definedName name="TB" localSheetId="0">[1]TB!$A$2:$C$101</definedName>
    <definedName name="TB" localSheetId="3">[1]TB!$A$2:$C$101</definedName>
    <definedName name="TB">TB!$A$2:$C$101</definedName>
    <definedName name="TC" localSheetId="0">[1]TC!$A$1:$C$101</definedName>
    <definedName name="TC" localSheetId="3">[1]TC!$A$1:$C$101</definedName>
    <definedName name="TC">TC!$A$1:$C$101</definedName>
    <definedName name="tile">INDIRECT(TURN!$D$10)</definedName>
    <definedName name="TileLook">INDEX(Tiles!$C$2:$C$101, MATCH(Dungeon!$AP$2, Tiles!$B$2:$B$101,0))</definedName>
    <definedName name="TileLookup">INDEX(MAPS!$C$2:$C$101, MATCH(TURN!$C$10, MAPS!$B$2:$B$101,0))</definedName>
    <definedName name="W" localSheetId="0">[1]W!$A$1:$H$102</definedName>
    <definedName name="W" localSheetId="3">[1]W!$A$1:$H$102</definedName>
    <definedName name="W">W!$A$1:$H$102</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3" i="26" l="1"/>
  <c r="A4" i="26" l="1"/>
  <c r="A5" i="26" s="1"/>
  <c r="A6" i="26" s="1"/>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3" i="26" s="1"/>
  <c r="A74" i="26" s="1"/>
  <c r="A75" i="26" s="1"/>
  <c r="A76"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P2" i="27"/>
  <c r="F49" i="24"/>
  <c r="F50" i="24"/>
  <c r="F51" i="24"/>
  <c r="F52" i="24"/>
  <c r="F53" i="24"/>
  <c r="F54" i="24"/>
  <c r="F55" i="24"/>
  <c r="F56" i="24"/>
  <c r="F57" i="24"/>
  <c r="F58" i="24"/>
  <c r="F59" i="24"/>
  <c r="F60" i="24"/>
  <c r="F61" i="24"/>
  <c r="F62" i="24"/>
  <c r="F48" i="24"/>
  <c r="AD46" i="24"/>
  <c r="AA46" i="24"/>
  <c r="X46" i="24"/>
  <c r="U46" i="24"/>
  <c r="L28" i="24"/>
  <c r="K28" i="24"/>
  <c r="J28" i="24"/>
  <c r="I28" i="24"/>
  <c r="H28" i="24"/>
  <c r="G28" i="24"/>
  <c r="F28" i="24"/>
  <c r="F63" i="24" l="1"/>
  <c r="F30" i="21"/>
  <c r="E30" i="21" l="1"/>
  <c r="D28" i="21" s="1"/>
  <c r="D30" i="21"/>
  <c r="A16" i="23"/>
  <c r="A17" i="23" s="1"/>
  <c r="A18" i="23" s="1"/>
  <c r="A19" i="23" s="1"/>
  <c r="A20" i="23" s="1"/>
  <c r="A21" i="23" s="1"/>
  <c r="A22" i="23" s="1"/>
  <c r="A23" i="23" s="1"/>
  <c r="A24" i="23" s="1"/>
  <c r="A4" i="23"/>
  <c r="D26" i="21" s="1"/>
  <c r="A3" i="22"/>
  <c r="A4" i="18"/>
  <c r="A3" i="17"/>
  <c r="A3" i="16"/>
  <c r="A3" i="15"/>
  <c r="A4" i="15" s="1"/>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3" i="13"/>
  <c r="A4" i="13" s="1"/>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26" i="13" s="1"/>
  <c r="A27" i="13" s="1"/>
  <c r="A28" i="13" s="1"/>
  <c r="A29" i="13" s="1"/>
  <c r="A30" i="13" s="1"/>
  <c r="A31" i="13" s="1"/>
  <c r="A32" i="13" s="1"/>
  <c r="A33" i="13" s="1"/>
  <c r="A34" i="13" s="1"/>
  <c r="A35" i="13" s="1"/>
  <c r="A36" i="13" s="1"/>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62" i="13" s="1"/>
  <c r="A63" i="13" s="1"/>
  <c r="A64" i="13" s="1"/>
  <c r="A65" i="13" s="1"/>
  <c r="A66" i="13" s="1"/>
  <c r="A67" i="13" s="1"/>
  <c r="A68" i="13" s="1"/>
  <c r="A69" i="13" s="1"/>
  <c r="A70" i="13" s="1"/>
  <c r="A71" i="13" s="1"/>
  <c r="A72" i="13" s="1"/>
  <c r="A73" i="13" s="1"/>
  <c r="A74" i="13" s="1"/>
  <c r="A75" i="13" s="1"/>
  <c r="A76" i="13" s="1"/>
  <c r="A77" i="13" s="1"/>
  <c r="A78" i="13" s="1"/>
  <c r="A79" i="13" s="1"/>
  <c r="A80" i="13" s="1"/>
  <c r="A81" i="13" s="1"/>
  <c r="A82" i="13" s="1"/>
  <c r="A83" i="13" s="1"/>
  <c r="A84" i="13" s="1"/>
  <c r="A85" i="13" s="1"/>
  <c r="A86" i="13" s="1"/>
  <c r="A87" i="13" s="1"/>
  <c r="A88" i="13" s="1"/>
  <c r="A89" i="13" s="1"/>
  <c r="A90" i="13" s="1"/>
  <c r="A91" i="13" s="1"/>
  <c r="A92" i="13" s="1"/>
  <c r="A93" i="13" s="1"/>
  <c r="A94" i="13" s="1"/>
  <c r="A95" i="13" s="1"/>
  <c r="A96" i="13" s="1"/>
  <c r="A97" i="13" s="1"/>
  <c r="A98" i="13" s="1"/>
  <c r="A99" i="13" s="1"/>
  <c r="A100" i="13" s="1"/>
  <c r="A101" i="13" s="1"/>
  <c r="B4" i="12"/>
  <c r="B5" i="12" s="1"/>
  <c r="B6" i="12" s="1"/>
  <c r="A3" i="11"/>
  <c r="A4" i="11" s="1"/>
  <c r="A4" i="10"/>
  <c r="A4" i="9"/>
  <c r="A3" i="8"/>
  <c r="A13" i="7"/>
  <c r="A14" i="7" s="1"/>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4" i="6"/>
  <c r="A5" i="23" l="1"/>
  <c r="A6" i="23" s="1"/>
  <c r="A7" i="23" s="1"/>
  <c r="A8" i="23" s="1"/>
  <c r="A9" i="23" s="1"/>
  <c r="A10" i="23" s="1"/>
  <c r="A11" i="23" s="1"/>
  <c r="A12" i="23" s="1"/>
  <c r="A5" i="15"/>
  <c r="A6" i="15" s="1"/>
  <c r="A7" i="15" s="1"/>
  <c r="A8" i="15" s="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B7" i="12"/>
  <c r="B8" i="12" s="1"/>
  <c r="B9" i="12" s="1"/>
  <c r="B10" i="12" s="1"/>
  <c r="B11" i="12" s="1"/>
  <c r="B12" i="12" s="1"/>
  <c r="B13" i="12" s="1"/>
  <c r="B14" i="12" s="1"/>
  <c r="B15" i="12" s="1"/>
  <c r="B16" i="12" s="1"/>
  <c r="B17" i="12" s="1"/>
  <c r="B18" i="12" s="1"/>
  <c r="B19" i="12" s="1"/>
  <c r="B20" i="12" s="1"/>
  <c r="B21" i="12" s="1"/>
  <c r="B22" i="12" s="1"/>
  <c r="B23" i="12" s="1"/>
  <c r="B24" i="12" s="1"/>
  <c r="B25" i="12" s="1"/>
  <c r="B26" i="12" s="1"/>
  <c r="B27" i="12" s="1"/>
  <c r="B28" i="12" s="1"/>
  <c r="B29" i="12" s="1"/>
  <c r="B30" i="12" s="1"/>
  <c r="B31" i="12" s="1"/>
  <c r="B32" i="12" s="1"/>
  <c r="B33" i="12" s="1"/>
  <c r="B34" i="12" s="1"/>
  <c r="B35" i="12" s="1"/>
  <c r="B36" i="12" s="1"/>
  <c r="B37" i="12" s="1"/>
  <c r="B38" i="12" s="1"/>
  <c r="B39" i="12" s="1"/>
  <c r="B40" i="12" s="1"/>
  <c r="B41" i="12" s="1"/>
  <c r="B42" i="12" s="1"/>
  <c r="B43" i="12" s="1"/>
  <c r="B44" i="12" s="1"/>
  <c r="B45" i="12" s="1"/>
  <c r="B46" i="12" s="1"/>
  <c r="B47" i="12" s="1"/>
  <c r="B48" i="12" s="1"/>
  <c r="B49" i="12" s="1"/>
  <c r="B50" i="12" s="1"/>
  <c r="B51" i="12" s="1"/>
  <c r="B52" i="12" s="1"/>
  <c r="B53" i="12" s="1"/>
  <c r="B54" i="12" s="1"/>
  <c r="B55" i="12" s="1"/>
  <c r="B56" i="12" s="1"/>
  <c r="B57" i="12" s="1"/>
  <c r="B58" i="12" s="1"/>
  <c r="B59" i="12" s="1"/>
  <c r="B60" i="12" s="1"/>
  <c r="B61" i="12" s="1"/>
  <c r="B62" i="12" s="1"/>
  <c r="B63" i="12" s="1"/>
  <c r="B64" i="12" s="1"/>
  <c r="B65" i="12" s="1"/>
  <c r="B66" i="12" s="1"/>
  <c r="B67" i="12" s="1"/>
  <c r="B68" i="12" s="1"/>
  <c r="B69" i="12" s="1"/>
  <c r="B70" i="12" s="1"/>
  <c r="B71" i="12" s="1"/>
  <c r="B72" i="12" s="1"/>
  <c r="B73" i="12" s="1"/>
  <c r="B74" i="12" s="1"/>
  <c r="B75" i="12" s="1"/>
  <c r="B76" i="12" s="1"/>
  <c r="B77" i="12" s="1"/>
  <c r="B78" i="12" s="1"/>
  <c r="B79" i="12" s="1"/>
  <c r="B80" i="12" s="1"/>
  <c r="B81" i="12" s="1"/>
  <c r="B82" i="12" s="1"/>
  <c r="B83" i="12" s="1"/>
  <c r="B84" i="12" s="1"/>
  <c r="B85" i="12" s="1"/>
  <c r="B86" i="12" s="1"/>
  <c r="B87" i="12" s="1"/>
  <c r="B88" i="12" s="1"/>
  <c r="B89" i="12" s="1"/>
  <c r="B90" i="12" s="1"/>
  <c r="B91" i="12" s="1"/>
  <c r="B92" i="12" s="1"/>
  <c r="B93" i="12" s="1"/>
  <c r="B94" i="12" s="1"/>
  <c r="B95" i="12" s="1"/>
  <c r="B96" i="12" s="1"/>
  <c r="B97" i="12" s="1"/>
  <c r="B98" i="12" s="1"/>
  <c r="B99" i="12" s="1"/>
  <c r="B100" i="12" s="1"/>
  <c r="B101" i="12" s="1"/>
  <c r="B102" i="12" s="1"/>
  <c r="K30" i="20"/>
  <c r="A5" i="11"/>
  <c r="A6" i="11" s="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68" i="11" s="1"/>
  <c r="A69" i="11" s="1"/>
  <c r="A70" i="11" s="1"/>
  <c r="A71" i="11" s="1"/>
  <c r="A72" i="11" s="1"/>
  <c r="A73" i="11" s="1"/>
  <c r="A74" i="11" s="1"/>
  <c r="A75" i="11" s="1"/>
  <c r="A76" i="11" s="1"/>
  <c r="A77" i="11" s="1"/>
  <c r="A78" i="11" s="1"/>
  <c r="A79" i="11" s="1"/>
  <c r="A80" i="11" s="1"/>
  <c r="A81" i="11" s="1"/>
  <c r="A82" i="11" s="1"/>
  <c r="A83" i="11" s="1"/>
  <c r="A84" i="11" s="1"/>
  <c r="A85" i="11" s="1"/>
  <c r="A86" i="11" s="1"/>
  <c r="A87" i="11" s="1"/>
  <c r="A88" i="11" s="1"/>
  <c r="A89" i="11" s="1"/>
  <c r="A90" i="11" s="1"/>
  <c r="A91" i="11" s="1"/>
  <c r="A92" i="11" s="1"/>
  <c r="A93" i="11" s="1"/>
  <c r="A94" i="11" s="1"/>
  <c r="A95" i="11" s="1"/>
  <c r="A96" i="11" s="1"/>
  <c r="A97" i="11" s="1"/>
  <c r="A98" i="11" s="1"/>
  <c r="A99" i="11" s="1"/>
  <c r="A100" i="11" s="1"/>
  <c r="A101" i="11" s="1"/>
  <c r="D27" i="20"/>
  <c r="C17" i="20"/>
  <c r="A5" i="6"/>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C32" i="20"/>
  <c r="C34" i="20"/>
  <c r="A4" i="16"/>
  <c r="A5" i="16" s="1"/>
  <c r="A6" i="16" s="1"/>
  <c r="A7" i="16" s="1"/>
  <c r="A8" i="16" s="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4" i="17"/>
  <c r="A5" i="17" s="1"/>
  <c r="A6" i="17" s="1"/>
  <c r="A7" i="17" s="1"/>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G11" i="21"/>
  <c r="A5" i="9"/>
  <c r="G32" i="20"/>
  <c r="O34" i="20"/>
  <c r="A5" i="18"/>
  <c r="A6" i="18" s="1"/>
  <c r="A7" i="18" s="1"/>
  <c r="A8" i="18" s="1"/>
  <c r="A9" i="18" s="1"/>
  <c r="A10" i="18" s="1"/>
  <c r="A11" i="18" s="1"/>
  <c r="A12" i="18" s="1"/>
  <c r="A13" i="18" s="1"/>
  <c r="A14" i="18" s="1"/>
  <c r="A15" i="18" s="1"/>
  <c r="A16" i="18" s="1"/>
  <c r="A17" i="18" s="1"/>
  <c r="A18" i="18" s="1"/>
  <c r="A19" i="18" s="1"/>
  <c r="A20" i="18" s="1"/>
  <c r="A21" i="18" s="1"/>
  <c r="A22" i="18" s="1"/>
  <c r="A23" i="18" s="1"/>
  <c r="A24" i="18" s="1"/>
  <c r="A25" i="18" s="1"/>
  <c r="A26" i="18" s="1"/>
  <c r="A27" i="18" s="1"/>
  <c r="A28" i="18" s="1"/>
  <c r="A29" i="18" s="1"/>
  <c r="A30" i="18" s="1"/>
  <c r="A31" i="18" s="1"/>
  <c r="A32" i="18" s="1"/>
  <c r="A33" i="18" s="1"/>
  <c r="A34" i="18" s="1"/>
  <c r="A35" i="18" s="1"/>
  <c r="A36" i="18" s="1"/>
  <c r="A37" i="18" s="1"/>
  <c r="A38" i="18" s="1"/>
  <c r="A39" i="18" s="1"/>
  <c r="A40" i="18" s="1"/>
  <c r="A41" i="18" s="1"/>
  <c r="A42" i="18" s="1"/>
  <c r="A43" i="18" s="1"/>
  <c r="A44" i="18" s="1"/>
  <c r="A45" i="18" s="1"/>
  <c r="A46" i="18" s="1"/>
  <c r="A47" i="18" s="1"/>
  <c r="A48" i="18" s="1"/>
  <c r="A49" i="18" s="1"/>
  <c r="A50" i="18" s="1"/>
  <c r="A51" i="18" s="1"/>
  <c r="A52" i="18" s="1"/>
  <c r="A53" i="18" s="1"/>
  <c r="A54" i="18" s="1"/>
  <c r="A55" i="18" s="1"/>
  <c r="A56" i="18" s="1"/>
  <c r="A57" i="18" s="1"/>
  <c r="A58" i="18" s="1"/>
  <c r="A59" i="18" s="1"/>
  <c r="A60" i="18" s="1"/>
  <c r="A61" i="18" s="1"/>
  <c r="A62" i="18" s="1"/>
  <c r="A63" i="18" s="1"/>
  <c r="A64" i="18" s="1"/>
  <c r="A65" i="18" s="1"/>
  <c r="A66" i="18" s="1"/>
  <c r="A67" i="18" s="1"/>
  <c r="A68" i="18" s="1"/>
  <c r="A69" i="18" s="1"/>
  <c r="A70" i="18" s="1"/>
  <c r="A71" i="18" s="1"/>
  <c r="A72" i="18" s="1"/>
  <c r="A73" i="18" s="1"/>
  <c r="A74" i="18" s="1"/>
  <c r="A75" i="18" s="1"/>
  <c r="A76" i="18" s="1"/>
  <c r="A77" i="18" s="1"/>
  <c r="A78" i="18" s="1"/>
  <c r="A79" i="18" s="1"/>
  <c r="A80" i="18" s="1"/>
  <c r="A81" i="18" s="1"/>
  <c r="A82" i="18" s="1"/>
  <c r="A83" i="18" s="1"/>
  <c r="A84" i="18" s="1"/>
  <c r="A85" i="18" s="1"/>
  <c r="A86" i="18" s="1"/>
  <c r="A87" i="18" s="1"/>
  <c r="A88" i="18" s="1"/>
  <c r="A89" i="18" s="1"/>
  <c r="A90" i="18" s="1"/>
  <c r="A91" i="18" s="1"/>
  <c r="A92" i="18" s="1"/>
  <c r="A93" i="18" s="1"/>
  <c r="A94" i="18" s="1"/>
  <c r="A95" i="18" s="1"/>
  <c r="A96" i="18" s="1"/>
  <c r="A97" i="18" s="1"/>
  <c r="A98" i="18" s="1"/>
  <c r="A99" i="18" s="1"/>
  <c r="A100" i="18" s="1"/>
  <c r="A101" i="18" s="1"/>
  <c r="A102" i="18" s="1"/>
  <c r="A4" i="8"/>
  <c r="A5" i="10"/>
  <c r="J43" i="21"/>
  <c r="J36" i="20"/>
  <c r="A4" i="22"/>
  <c r="A4" i="5"/>
  <c r="C8" i="20"/>
  <c r="A3" i="4"/>
  <c r="A42" i="3"/>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3" i="2"/>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8" i="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D15" i="20" l="1"/>
  <c r="E40" i="20"/>
  <c r="J37" i="20"/>
  <c r="K40" i="20"/>
  <c r="C15" i="20"/>
  <c r="D40" i="20"/>
  <c r="C43" i="21"/>
  <c r="M30" i="20"/>
  <c r="C40" i="20"/>
  <c r="C30" i="20"/>
  <c r="C44" i="21"/>
  <c r="F4" i="20"/>
  <c r="C6" i="20"/>
  <c r="C37" i="20"/>
  <c r="J38" i="20"/>
  <c r="L30" i="20"/>
  <c r="C36" i="20"/>
  <c r="A5" i="22"/>
  <c r="C38" i="20"/>
  <c r="J45" i="21"/>
  <c r="H40" i="20"/>
  <c r="A5" i="8"/>
  <c r="A6" i="8" s="1"/>
  <c r="A7" i="8" s="1"/>
  <c r="A8" i="8" s="1"/>
  <c r="A9" i="8" s="1"/>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6" i="9"/>
  <c r="A7" i="9" s="1"/>
  <c r="A8" i="9" s="1"/>
  <c r="A9" i="9" s="1"/>
  <c r="A10" i="9" s="1"/>
  <c r="A11" i="9" s="1"/>
  <c r="A12" i="9" s="1"/>
  <c r="A13" i="9" s="1"/>
  <c r="A14" i="9" s="1"/>
  <c r="A15" i="9" s="1"/>
  <c r="A16" i="9" s="1"/>
  <c r="A17" i="9" s="1"/>
  <c r="A18" i="9" s="1"/>
  <c r="A19" i="9" s="1"/>
  <c r="A20" i="9" s="1"/>
  <c r="A21" i="9" s="1"/>
  <c r="A22" i="9" s="1"/>
  <c r="A23" i="9" s="1"/>
  <c r="A24" i="9" s="1"/>
  <c r="A25" i="9" s="1"/>
  <c r="A26" i="9" s="1"/>
  <c r="A27" i="9" s="1"/>
  <c r="A28" i="9" s="1"/>
  <c r="A29" i="9" s="1"/>
  <c r="A30" i="9" s="1"/>
  <c r="A31" i="9" s="1"/>
  <c r="A32" i="9" s="1"/>
  <c r="A33" i="9" s="1"/>
  <c r="A34" i="9" s="1"/>
  <c r="A35" i="9" s="1"/>
  <c r="A36" i="9" s="1"/>
  <c r="A37" i="9" s="1"/>
  <c r="A38" i="9" s="1"/>
  <c r="A39" i="9" s="1"/>
  <c r="A40" i="9" s="1"/>
  <c r="A41" i="9" s="1"/>
  <c r="A42" i="9" s="1"/>
  <c r="A43" i="9" s="1"/>
  <c r="A44" i="9" s="1"/>
  <c r="A45" i="9" s="1"/>
  <c r="A46" i="9" s="1"/>
  <c r="A47" i="9" s="1"/>
  <c r="A48" i="9" s="1"/>
  <c r="A49" i="9" s="1"/>
  <c r="A50" i="9" s="1"/>
  <c r="A51" i="9" s="1"/>
  <c r="A52" i="9" s="1"/>
  <c r="A53" i="9" s="1"/>
  <c r="A54" i="9" s="1"/>
  <c r="A55" i="9" s="1"/>
  <c r="A56" i="9" s="1"/>
  <c r="A57" i="9" s="1"/>
  <c r="A58" i="9" s="1"/>
  <c r="A59" i="9" s="1"/>
  <c r="A60" i="9" s="1"/>
  <c r="A61" i="9" s="1"/>
  <c r="A62" i="9" s="1"/>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G4" i="20"/>
  <c r="A4" i="4"/>
  <c r="C45" i="21"/>
  <c r="D4" i="20"/>
  <c r="H4" i="20"/>
  <c r="A5" i="5"/>
  <c r="E4" i="20"/>
  <c r="C4" i="20"/>
  <c r="A6" i="10"/>
  <c r="J40" i="20"/>
  <c r="I40" i="20"/>
  <c r="J44" i="21"/>
  <c r="C27" i="20"/>
  <c r="D30" i="20"/>
  <c r="I19" i="20" l="1"/>
  <c r="C19" i="20"/>
  <c r="M22" i="20"/>
  <c r="E22" i="20"/>
  <c r="A6" i="5"/>
  <c r="A5" i="4"/>
  <c r="I22" i="20"/>
  <c r="A7" i="10"/>
  <c r="C22" i="20"/>
  <c r="A6" i="22"/>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6" i="4" l="1"/>
  <c r="C10" i="21"/>
  <c r="A8" i="10"/>
  <c r="D19" i="21"/>
  <c r="C33" i="21" s="1"/>
  <c r="D33" i="21" s="1"/>
  <c r="C36" i="21" s="1"/>
  <c r="A7" i="5"/>
  <c r="D10" i="21"/>
  <c r="A9" i="10" l="1"/>
  <c r="A8" i="5"/>
  <c r="E36" i="21"/>
  <c r="D36" i="21"/>
  <c r="A7" i="4"/>
  <c r="A8" i="4" l="1"/>
  <c r="A9" i="5"/>
  <c r="A10" i="10"/>
  <c r="A10" i="5" l="1"/>
  <c r="A11" i="10"/>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A45" i="10" s="1"/>
  <c r="A46" i="10" s="1"/>
  <c r="A47" i="10" s="1"/>
  <c r="A48" i="10" s="1"/>
  <c r="A49" i="10" s="1"/>
  <c r="A50" i="10" s="1"/>
  <c r="A51" i="10" s="1"/>
  <c r="A52" i="10" s="1"/>
  <c r="A53" i="10" s="1"/>
  <c r="A54" i="10" s="1"/>
  <c r="A55" i="10" s="1"/>
  <c r="A56" i="10" s="1"/>
  <c r="A57" i="10" s="1"/>
  <c r="A58" i="10" s="1"/>
  <c r="A59" i="10" s="1"/>
  <c r="A60" i="10" s="1"/>
  <c r="A61" i="10" s="1"/>
  <c r="A62" i="10" s="1"/>
  <c r="A63" i="10" s="1"/>
  <c r="A64" i="10" s="1"/>
  <c r="A65" i="10" s="1"/>
  <c r="A66" i="10" s="1"/>
  <c r="A67" i="10" s="1"/>
  <c r="A68" i="10" s="1"/>
  <c r="A69" i="10" s="1"/>
  <c r="A70" i="10" s="1"/>
  <c r="A71" i="10" s="1"/>
  <c r="A72" i="10" s="1"/>
  <c r="A73" i="10" s="1"/>
  <c r="A74" i="10" s="1"/>
  <c r="A75" i="10" s="1"/>
  <c r="A76" i="10" s="1"/>
  <c r="A77" i="10" s="1"/>
  <c r="A78" i="10" s="1"/>
  <c r="A79" i="10" s="1"/>
  <c r="A80" i="10" s="1"/>
  <c r="A81" i="10" s="1"/>
  <c r="A82" i="10" s="1"/>
  <c r="A83" i="10" s="1"/>
  <c r="A84" i="10" s="1"/>
  <c r="A85" i="10" s="1"/>
  <c r="A86" i="10" s="1"/>
  <c r="A87" i="10" s="1"/>
  <c r="A88" i="10" s="1"/>
  <c r="A89" i="10" s="1"/>
  <c r="A90" i="10" s="1"/>
  <c r="A91" i="10" s="1"/>
  <c r="A92" i="10" s="1"/>
  <c r="A93" i="10" s="1"/>
  <c r="A94" i="10" s="1"/>
  <c r="A95" i="10" s="1"/>
  <c r="A96" i="10" s="1"/>
  <c r="A97" i="10" s="1"/>
  <c r="A98" i="10" s="1"/>
  <c r="A99" i="10" s="1"/>
  <c r="A100" i="10" s="1"/>
  <c r="A101" i="10" s="1"/>
  <c r="A102" i="10" s="1"/>
  <c r="A9" i="4"/>
  <c r="I25" i="20" l="1"/>
  <c r="C25" i="20"/>
  <c r="F25" i="20"/>
  <c r="H25" i="20"/>
  <c r="J25" i="20"/>
  <c r="A11" i="5"/>
  <c r="A10" i="4"/>
  <c r="A12" i="5" l="1"/>
  <c r="A11" i="4"/>
  <c r="A12" i="4" l="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3" i="5"/>
  <c r="A14" i="5" s="1"/>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E6" i="21" l="1"/>
  <c r="D11" i="20"/>
  <c r="F13" i="20"/>
  <c r="C13" i="20"/>
  <c r="J10" i="21"/>
  <c r="L10" i="21"/>
  <c r="E13" i="20"/>
  <c r="H10" i="21"/>
  <c r="I13" i="20"/>
  <c r="K10" i="21"/>
  <c r="G10" i="21"/>
  <c r="M10" i="21"/>
  <c r="H13" i="20"/>
  <c r="I10" i="21"/>
  <c r="G13" i="20"/>
  <c r="D13" i="20"/>
  <c r="C11" i="20"/>
  <c r="D6" i="21"/>
</calcChain>
</file>

<file path=xl/sharedStrings.xml><?xml version="1.0" encoding="utf-8"?>
<sst xmlns="http://schemas.openxmlformats.org/spreadsheetml/2006/main" count="5750" uniqueCount="1461">
  <si>
    <r>
      <rPr>
        <b/>
        <sz val="12"/>
        <rFont val="Times New Roman"/>
        <family val="1"/>
      </rPr>
      <t>A – ARMOUR</t>
    </r>
  </si>
  <si>
    <r>
      <rPr>
        <sz val="8"/>
        <rFont val="Times New Roman"/>
        <family val="1"/>
      </rPr>
      <t>D100</t>
    </r>
  </si>
  <si>
    <r>
      <rPr>
        <sz val="10"/>
        <rFont val="Times New Roman"/>
        <family val="1"/>
      </rPr>
      <t>Slot</t>
    </r>
  </si>
  <si>
    <r>
      <rPr>
        <sz val="10"/>
        <rFont val="Times New Roman"/>
        <family val="1"/>
      </rPr>
      <t>Item</t>
    </r>
  </si>
  <si>
    <r>
      <rPr>
        <sz val="10"/>
        <rFont val="Times New Roman"/>
        <family val="1"/>
      </rPr>
      <t>Defence</t>
    </r>
  </si>
  <si>
    <r>
      <rPr>
        <sz val="10"/>
        <rFont val="Times New Roman"/>
        <family val="1"/>
      </rPr>
      <t>Condition</t>
    </r>
  </si>
  <si>
    <r>
      <rPr>
        <sz val="10"/>
        <rFont val="Times New Roman"/>
        <family val="1"/>
      </rPr>
      <t>Value</t>
    </r>
  </si>
  <si>
    <r>
      <rPr>
        <sz val="10"/>
        <rFont val="Times New Roman"/>
        <family val="1"/>
      </rPr>
      <t>Rep. Cost</t>
    </r>
  </si>
  <si>
    <r>
      <rPr>
        <sz val="9"/>
        <rFont val="Times New Roman"/>
        <family val="1"/>
      </rPr>
      <t>Legs</t>
    </r>
  </si>
  <si>
    <r>
      <rPr>
        <b/>
        <sz val="9"/>
        <rFont val="Times New Roman"/>
        <family val="1"/>
      </rPr>
      <t>LEATHER TASSET</t>
    </r>
  </si>
  <si>
    <r>
      <rPr>
        <sz val="9"/>
        <rFont val="Times New Roman"/>
        <family val="1"/>
      </rPr>
      <t>0 DEF</t>
    </r>
  </si>
  <si>
    <r>
      <rPr>
        <sz val="9"/>
        <rFont val="Wingdings"/>
        <charset val="2"/>
      </rPr>
      <t></t>
    </r>
  </si>
  <si>
    <r>
      <rPr>
        <sz val="9"/>
        <rFont val="Times New Roman"/>
        <family val="1"/>
      </rPr>
      <t>23 gp</t>
    </r>
  </si>
  <si>
    <r>
      <rPr>
        <sz val="9"/>
        <rFont val="Times New Roman"/>
        <family val="1"/>
      </rPr>
      <t>5 gp</t>
    </r>
  </si>
  <si>
    <t>B</t>
  </si>
  <si>
    <t>G</t>
  </si>
  <si>
    <t>B – BOOSTS</t>
  </si>
  <si>
    <t>STRONGER: A surge of power flows through the body, add +5 STR to the Time Track.</t>
  </si>
  <si>
    <t>FASTER: Senses sharpen and a feeling overwhelms you with vigilance, add +5 DEX to the Time Track.</t>
  </si>
  <si>
    <t>WISDOM: Thoughts become clearer as a strangeness passes the mind, add +5 INT to the Time Track.</t>
  </si>
  <si>
    <t>TOUGHNESS: Your skin becomes more resilient, add +1 DEF to the time track</t>
  </si>
  <si>
    <t>MIGHTIER: A feeling of extreme power overwhelms you, add +1 DMG to the time track</t>
  </si>
  <si>
    <t>ITEM: A surge of power strikes the floor in front of you and an Item appears, Roll on TABLE I – ITEM to see what has magically appeared.</t>
  </si>
  <si>
    <t>DOOR RELEASED – Somewhere in the dungeon one of the doors you could not open is opened, On your map change any door that is still closed to Open.</t>
  </si>
  <si>
    <t>HEAL MINOR WOUNDS: Some of your wounds heal instantly, restore up to 3 lost HP.</t>
  </si>
  <si>
    <t>TREAT DISEASE: Remove up to 3 shaded Disease pips from your character sheet.</t>
  </si>
  <si>
    <t>TREAT POISON: Remove up to 3 shaded Poison pips from your character sheet.</t>
  </si>
  <si>
    <t>BLESSED: The gods seem to favour you at the moment, add +1 Fate Point.</t>
  </si>
  <si>
    <t>MEND: Choose a single damaged item and remove up to 1 shaded pips on its repair track.</t>
  </si>
  <si>
    <t>ARMOUR: A surge of power strikes the floor in front of you and a treasure appears, Roll on  TABLE A – ARMOUR to see what has magically appeared.</t>
  </si>
  <si>
    <t>BRAWN: Shade in 1 pip on your STR Experience Track.</t>
  </si>
  <si>
    <t>NIMBLENESS: Shade in 1 pip on your DEX Experience Track.</t>
  </si>
  <si>
    <t>WIT: Shade in 1 pip on your INT Experience Track.</t>
  </si>
  <si>
    <t>ADEPT: Roll d10 for a skill and shade in 2 pip on its Experience Track.</t>
  </si>
  <si>
    <t>TRANSPORTATION: You may move to anywhere on the map.</t>
  </si>
  <si>
    <t>HEAL WOUNDS: Some of your wounds heal instantly, restore up to 5 lost HP.</t>
  </si>
  <si>
    <t>LEVERS ACTIVATED – A Lever somewhere in the dungeon is activated, shade in 1 pip of the lever track on your character sheet.</t>
  </si>
  <si>
    <t>CLEANSE POISON: Remove up to 5 shaded Poison pips from your character sheet.</t>
  </si>
  <si>
    <t>CLEANSE DISEASE: Remove up to 5 shaded Disease pips from your character sheet.</t>
  </si>
  <si>
    <t>FAVOURED: The gods seem to favour you at the moment, add +2 Fate Point.</t>
  </si>
  <si>
    <t>REPAIR: Choose a single damaged item and remove up to 3 shaded pips on its repair track.</t>
  </si>
  <si>
    <t>WEAPON: A surge of power strikes the floor in front of you and a weapon appears, Roll on  TABLE W – WEAPON to see what has magically appeared.</t>
  </si>
  <si>
    <t>BRAWNIER: Shade in 2 pip on your STR Experience Track.</t>
  </si>
  <si>
    <t>QUICKNESS: Shade in 2 pip on your DEX Experience Track.</t>
  </si>
  <si>
    <t>WISDOM: Shade in 2 pip on your INT Experience Track.</t>
  </si>
  <si>
    <t>SKILLED: Roll d10 for a skill and shade in 4 pip on its Experience Track.</t>
  </si>
  <si>
    <t>UNDYING: Your body is filled with an unstoppable urge to survive, add +1 LIVES.</t>
  </si>
  <si>
    <t>HEAL ALL WOUNDS: Your wounds heal, restore all lost HP.</t>
  </si>
  <si>
    <t>DESTROY DISEASE: Remove all shaded Disease pips from your character sheet.</t>
  </si>
  <si>
    <t>DESTROY POISON: Remove all shaded Poison pips from your character sheet.</t>
  </si>
  <si>
    <t>FIXED: Choose a single damaged item and remove all shaded pips on its repair track.</t>
  </si>
  <si>
    <t>GODLY AMBIVALENCE: The gods favour you, add +3 Fate Point.</t>
  </si>
  <si>
    <t>TREASURE: A surge of power strikes the floor in front of you and a treasure appears, Roll on  TABLE TA – TREASURE to see what has magically appeared.</t>
  </si>
  <si>
    <t>POWERFUL: Shade in 4 pip on your STR Experience Track.</t>
  </si>
  <si>
    <t>AGILE: Shade in 4 pip on your DEX Experience Track.</t>
  </si>
  <si>
    <t>APTITUDE: Shade in 4 pip on your INT Experience Track.</t>
  </si>
  <si>
    <t>ACCOMPLISHED: Roll d10 for a skill and shade in 6 pip on its Experience Track.</t>
  </si>
  <si>
    <t>UNFADING: Your body is filled with an unstoppable urge to survive, add +2 LIVES.</t>
  </si>
  <si>
    <t>SPELL: An Arcane Magic takes over your mind and sends your senses in to a quickening, unable to stop, the ancient words are etched deeply into your memory. Roll on TABLE S – SPELLS and add the spell to your spell book (even if its not yet been unlocked).</t>
  </si>
  <si>
    <t>TIME REWIND: Everything around you stops and for a moment and a silence engulfs, -1   on the Time Track (Ignore any time related instructions, i.e. Wandering monster or refuelling).</t>
  </si>
  <si>
    <t>TREASURE: A surge of power strikes the floor in front of you and a treasure appears, Roll on TABLE TB – TREASURE to see what has magically appeared.</t>
  </si>
  <si>
    <t>MIGHTY: Everything seems less of a burden, add +2 STR to your primary characteristic.</t>
  </si>
  <si>
    <t>QUICKENING: Everything seems abruptly easier, add +2 DEX to your primary characteristic.</t>
  </si>
  <si>
    <t>SAPIENCE: A sudden awareness surges through your mind, add +2 INT to your primary characteristic.</t>
  </si>
  <si>
    <t>SKILFUL: Roll d10 for a skill to gain +5</t>
  </si>
  <si>
    <t>IMMORTAL: Your body is filled with an unstoppable urge to survive, add +3 LIVES.</t>
  </si>
  <si>
    <t>HEALTHINESS: A feeling of overwhelming stamina flows deep inside, Add +2 to your primary HP.</t>
  </si>
  <si>
    <t>ARCANE ABSORPTION: One of your equipped items (roll 1d10 for location, if slot is empty re-roll) begins to  react  with  some  remnant  magic,  first  glowing  different  colours  and  then  warming.  Quickly you  thrust  it away as it starts to burn your skin and watch it dance with the arcane energy that it is being imbued with. A low, quiet humming noises fills the air and with the vibrating clattering gestures it makes on the dungeon floor you are surprised it hasn't drawn any unnecessary attention. After a few moments it comes to an abrupt halt and lays still, a soft white glow fades from it. You reach down and take it from the floor and instantly feel its benefit, roll 1d10 for its magical benefit and add Imbued to its name (i.e. Imbued Crossbow, or Imbued Scale Mail Gloves) add 200gp to its value and 40gp to its repair value.
1   +3 STR     2   +3 DEX     3   +3 INT     4   +2 HP     5   +1 DEF     6   +1 DMG     7   +5 STR     8   +5 DEX
9    +5 INT      10  SPELL Roll on TABLE S - SPELL (add the spells name as a suffix at the end of the Items Name, I.e. Imbued Short Sword of Fireball).</t>
  </si>
  <si>
    <t>TIME CONTROL: Everything around you stops and for a moment and a silence engulfs, -2  on the Time Track (Ignore any time related instructions, i.e. Wandering monster or refuelling).</t>
  </si>
  <si>
    <t>MIGHT: Everything seems less of a burden, add +4 STR to your primary characteristic.</t>
  </si>
  <si>
    <t>DEXTEROUS: Everything seems abruptly easier, add +4 DEX to your primary characteristic.</t>
  </si>
  <si>
    <t>MINDFULNESS: A sudden awareness surges through your mind, add +4 INT to your primary characteristic.</t>
  </si>
  <si>
    <t>ACQUISITION: Roll d10 for a skill to gain +10</t>
  </si>
  <si>
    <t>ABSOLUTION: Add +4 to your primary HP.</t>
  </si>
  <si>
    <t>TREASURE: A surge of power strikes the floor in front of you and a treasure appears, Roll on TABLE TC – TREASURE to see what has magically appeared.</t>
  </si>
  <si>
    <t>DIVINE BLESSING:  restore all lost HP, gain +2 FATE and +2 LIVES.</t>
  </si>
  <si>
    <t>C – CURSES</t>
  </si>
  <si>
    <t>DIVINE WRATH:  Reduce you HP, to 1 FATE points to 0, and lose 2 LIVES or if you do not have the lives to lose your adventure is over.100</t>
  </si>
  <si>
    <t>ARCANE  DEVASTATION:  Shade  in  4  pips  of  all  of  your  Equipped  and  Backpacked  items  that  have  a Repair Track.</t>
  </si>
  <si>
    <t>LASTING ILLNESS: A feeling of overwhelming sufferance flows deep inside, suffer -4 to your primary HP.</t>
  </si>
  <si>
    <t>UNSKILLED: Roll d10 for a skill and suffer -10 from its bonus, if the skill does not have a enough of a bonus instead suffer -7HP.</t>
  </si>
  <si>
    <t>CLUELESS: A burst of stupidity surges through your mind, -4 INT to your primary characteristic.</t>
  </si>
  <si>
    <t>AWKWARD: Your abilities seem hindered -4 DEX to your primary characteristic.</t>
  </si>
  <si>
    <t>POWERLESS: Everything seems more of a burden, -4 STR to your primary characteristic.</t>
  </si>
  <si>
    <t>STILLING OF TIME: For a while you are entirely stuck in time and cannot move [+3].</t>
  </si>
  <si>
    <t>ARCANE  DESTRUCTION:  Shade  in  2  pips  of  all  of  your  Equipped  and  Backpacked  items  that  have  a Repair Track.</t>
  </si>
  <si>
    <t>WORSE FOR WEAR: A feeling of overwhelming sufferance flows deep inside, suffer -2 to your primary
HP.</t>
  </si>
  <si>
    <t>ENDING: A powerful pain engulfs your body and you scream out in pain -3 LIVES or if you do not have the lives to lose your adventure is over.</t>
  </si>
  <si>
    <t>CUMBERSOME: Roll d10 for a skill and suffer -5 from its bonus, if the skill does not have a +bonus instead suffer -5HP.</t>
  </si>
  <si>
    <t>CLUELESS: A burst of stupidity surges through your mind, -2 INT to your primary characteristic.</t>
  </si>
  <si>
    <t>AWKWARD: Your abilities seem hindered -2 DEX to your primary characteristic.</t>
  </si>
  <si>
    <t>POWERLESS: Everything seems more of a burden, -2 STR to your primary characteristic.</t>
  </si>
  <si>
    <t>GOLD  STRIKE: A surge  of  power  strikes  out  at  you  and  hits  your  gold  pouch  sending  all  of  your  gold scattering across the dungeon floor, you pick up all you can find [-1] and find that half is missing (round up).</t>
  </si>
  <si>
    <t>HALT TIME: For a while you are entirely stuck in time and cannot move [+2].</t>
  </si>
  <si>
    <t>SPELL  BLAST:  Arcane  Magic  leaves  your  mind  and  sends  your  senses  in  to  a  turmoil,  unable  to  stop, ancient words once learned leave your memory. Remove the last spell in your SPELL BOOK or if you do not have any spells suffer -5HP.</t>
  </si>
  <si>
    <t>DEMISE: A powerful pain engulfs your body and you scream out in pain -2 LIVES or if you do not have the lives to lose your adventure is over.</t>
  </si>
  <si>
    <t>UNAVAILING: Roll 1d10 for a skill and remove 3 shaded pip from its Experience Track or if you do not have the shaded pips to remove suffer -3 HP.</t>
  </si>
  <si>
    <t>MINDLESS: Remove 3 shaded pip on your INT Experience Track or if you do not have the shaded pips to remove suffer -3 HP.</t>
  </si>
  <si>
    <t>CLUMSY: Remove 3 shaded pip on your  DEX Experience Track or if you do not have the shaded pips to remove suffer -3 HP.</t>
  </si>
  <si>
    <t>WEAKER: Remove 3 shaded pip on your  STR Experience Track or if you do not have the shaded pips to remove suffer -3 HP.</t>
  </si>
  <si>
    <t>MYSTIC STRIKE: A surge of power strikes out at you and hits your belt, make a belt check and if an item is equipped there it is destroyed.</t>
  </si>
  <si>
    <t>DIVINE STRIKE: The gods have been angered, -3 FATE Point if you have no fate point to lose suffer -7 HP.</t>
  </si>
  <si>
    <t>BROKEN: You hear a cracking from your equipment (Roll Location) The item has been damaged shade in 4 pips on its repair track.</t>
  </si>
  <si>
    <t>POISONED: Poison begins to run through your veins, shade in 7 Poison pips on your character sheet.</t>
  </si>
  <si>
    <t>PESTILENCE: A Sickness overcomes you shade in 7 Disease pips on your character sheet.</t>
  </si>
  <si>
    <t>INTENSE DAMAGE: A pain engulfs your entire being -4 HP.</t>
  </si>
  <si>
    <t>DYING: A powerful pain engulfs your body and you scream out in pain -1 LIVES or if you do not have the lives to lose your adventure is over.</t>
  </si>
  <si>
    <t>UNAVAILING: Roll d10 for a skill and remove 2 shaded pip from its Experience Track or if you do not have the shaded pips to remove suffer -2 HP.</t>
  </si>
  <si>
    <t>MINDLESS: Remove 2 shaded pip on your INT Experience Track or if you do not have the shaded pips to remove suffer -2 HP.</t>
  </si>
  <si>
    <t>CLUMSY: Remove 2 shaded pip on your  DEX Experience Track or if you do not have the shaded pips to remove suffer -2 HP.</t>
  </si>
  <si>
    <t>WEAKER: Remove 2 shaded pip on your  STR Experience Track or if you do not have the shaded pips to remove suffer -2 HP.</t>
  </si>
  <si>
    <t>WEAPON DESTROYED: A surge of power strikes out at one of your Equipped Weapon (If you have more than  one  Roll  1d10,  Evens  =  MAIN  hand  is  affected  and  Odds  =  OFF  hand  weapon  is  affected)  and  it disappears (remove it from your character sheet).</t>
  </si>
  <si>
    <t>BREAK: You hear a cracking from your equipment (Roll Location) The item has been damaged shade in 3 pips on its repair track.</t>
  </si>
  <si>
    <t>ANGRY GODS: The gods have been angered, -2 FATE Point if you have no fate point to lose suffer -5HP.</t>
  </si>
  <si>
    <t>POISONED: Poison begins to run through your veins, shade in 5 Poison pips on your character sheet.</t>
  </si>
  <si>
    <t>PLAGUE: A Sickness overcomes you shade in 5 Disease pips on your character sheet.</t>
  </si>
  <si>
    <t>LEVERS  DEACTIVATED  –  A  Lever  you  have  already  activated  somewhere  in  dungeon  is  deactivated, remove 1 pip of the lever track from your character sheet or if you do not have a pip to remove duffer -1HP.</t>
  </si>
  <si>
    <t>DAMAGE: A pain engulfs your entire being -2 HP.</t>
  </si>
  <si>
    <t>TIME FREEZE: For a while you are entirely stuck in time and cannot move [+1].</t>
  </si>
  <si>
    <t>USELESS: Roll d10 for a skill and remove 1 shaded  pip from its Experience Track or if you do not have a shaded pip to remove suffer -1 HP.</t>
  </si>
  <si>
    <t>WITLESS: Remove 1 shaded pip on your INT Experience Track or if you do not have a shaded pip to remove suffer -1 HP.</t>
  </si>
  <si>
    <t>NIMBLELESS: Remove 1 shaded pip on your DEX Experience Track or if you do not have a shaded pip to remove suffer -1 HP.</t>
  </si>
  <si>
    <t>WEAKENED: Remove 1 shaded pip on your STR Experience Track or if you do not have a shaded pip to remove suffer -1 HP.</t>
  </si>
  <si>
    <t>ARMOUR  DESTROYED: A surge  of  power  strikes  out  at  one  of your  Equipped  pieces  of Armour  (Roll Location until armour is rolled) and it disappears (remove it from your character sheet).</t>
  </si>
  <si>
    <t>BREAK: You hear a cracking from your equipment (Roll Location) The items has been damaged shade in  1 pips on its repair track.</t>
  </si>
  <si>
    <t>DIVINE ANGER: The gods have been angered, -1 Fate Point if you have no fate point to lose suffer -3HP.</t>
  </si>
  <si>
    <t>POISON: Poison begins to run through your veins, shade in 3 Poison pips on your character sheet.</t>
  </si>
  <si>
    <t>DISEASED: A Sickness overcomes you shade in 3 Disease pips on your character sheet.</t>
  </si>
  <si>
    <t>MINOR DAMAGE: A pain engulfs your entire being -1 HP.</t>
  </si>
  <si>
    <t>DOOR SEALED – Somewhere in the dungeon one of the doors you opened, is now magically sealed shut. On your map change any door that is open to MAGIC SEALED (MS).</t>
  </si>
  <si>
    <t>DESTROYED: A surge of power strikes out at one of your items (Roll Location) and it disappears (remove it from your character sheet).</t>
  </si>
  <si>
    <t>FATIGUED: A feeling of exhaustion overwhelms you, add -1 DMG to the time track</t>
  </si>
  <si>
    <t>VULNERABLE: Your skin becomes delicate, add -1 DEF to the time track</t>
  </si>
  <si>
    <t>DUMBNESS: Thoughts become muggy as a strangeness passes the mind, add -5 INT to the Time Track.</t>
  </si>
  <si>
    <t>SLOWER: A feeling of burden fills your being, add -5 DEX to the Time Track.</t>
  </si>
  <si>
    <t>WEAKER: A  weakness flows through the body, add -5 STR to the Time Track.</t>
  </si>
  <si>
    <t>D – DOORS - You need to have a pick in order to pick a lock.</t>
  </si>
  <si>
    <t>OPEN (OPEN)</t>
  </si>
  <si>
    <t>The door is open</t>
  </si>
  <si>
    <t>LOCKED (LD)</t>
  </si>
  <si>
    <t>Roll equal to or less than the number of keys you have to open, if successful delete 1 key; or pick the lock LOCKED DOOR – Test: Dex [S: Open] [F:-1 Pick, +1 ] (Locks)</t>
  </si>
  <si>
    <t>TRAP LOCKED (TLD)</t>
  </si>
  <si>
    <t>To open test TRAP LOCKED DOOR – Test: Dex [S:Open] [F:-1 Pick, -1 hp, +1
] (Locks/Traps)</t>
  </si>
  <si>
    <t>JAMMED (JD)</t>
  </si>
  <si>
    <t>To open test JAMMED DOOR – Test: Str [S: Open] [F:-1HP,+1] (Strong)</t>
  </si>
  <si>
    <t>LEVER (LVD)</t>
  </si>
  <si>
    <t>Roll equal to or less than the number of Levers you have to open, [S: Opens, Remove 1 lever pip] [F: Closed/To open test JAMMED DOOR – Test: Str [S: Open] [F:-1HP,+1] (Strong)]</t>
  </si>
  <si>
    <t>TRAPPED (TD)</t>
  </si>
  <si>
    <t>To open test TRAPPED DOOR – Test: Dex [S: Open] [F:-1HP] (Traps)</t>
  </si>
  <si>
    <t>MAGIC SEALED (MS)</t>
  </si>
  <si>
    <t>Open with an Open (Spell, Scroll)</t>
  </si>
  <si>
    <t>OPEN (OD)</t>
  </si>
  <si>
    <t>Roll equal to or less than the number of keys you have to open, if successful delete 1 key; or pick the lock LOCKED DOOR – Test: Dex -5 [S: Open] [F:-1 Pick, +1
] (Locks)</t>
  </si>
  <si>
    <t>To open test JAMMED DOOR – Test: Str -5 [S: Open] [F:-1HP,+1] (Strong)</t>
  </si>
  <si>
    <t>Roll equal to or less than the number of Levers you have to open, [S: Opens, Remove 1 lever pip] [F: Closed/To open test JAMMED DOOR – Test: Str -5 [S: Open] [F:-1HP,+1] (Strong)]</t>
  </si>
  <si>
    <t>To open test TRAPPED DOOR – Test: Dex -5 [S: Open] [F:-2HP] (Traps)</t>
  </si>
  <si>
    <t>To open test TRAP LOCKED DOOR – Test: Dex -5 [S:Open] [F:-1 Pick, -1 hp,
+1 ] (Locks/Traps)</t>
  </si>
  <si>
    <t>Roll equal to or less than the number of keys you have to open, if successful delete 1 key; or pick the lock LOCKED DOOR – Test: Dex -10 [S: Open] [F:-1 Pick, +1
] (Locks)</t>
  </si>
  <si>
    <t>To open test TRAPPED DOOR – Test: Dex -10 [S: Open] [F:-3HP] (Traps)</t>
  </si>
  <si>
    <t>Roll equal to or less than the number of Levers you have to open, [S: Opens, Remove 1 lever pip] [F: Closed/To open test JAMMED DOOR – Test: Str -10 [S: Open] [F:-1HP,+1] (Strong)]</t>
  </si>
  <si>
    <t>To open test TRAP LOCKED DOOR – Test: Dex -10 [S:Open] [F:-1 Pick, -1 hp,
+1 ] (Locks/Traps)</t>
  </si>
  <si>
    <t>To open test JAMMED DOOR – Test: Str -10 [S: Open] [F:-1HP,+1] (Strong)</t>
  </si>
  <si>
    <t>To open test JAMMED DOOR – Test: Str -15 [S: Open] [F:-1HP,+1] (Strong)</t>
  </si>
  <si>
    <t>Roll equal to or less than the number of keys you have to open, if successful delete 1 key; or pick the lock LOCKED DOOR – Test: Dex -15 [S: Open] [F:-1 Pick, +1
] (Locks)</t>
  </si>
  <si>
    <t>To open test TRAPPED DOOR – Test: Dex -15 [S: Open] [F:-3HP] (Traps)</t>
  </si>
  <si>
    <t>To open test TRAP LOCKED DOOR – Test: Dex -15 [S:Open] [F:-1 Pick, -1 hp,
+1 ] (Locks/Traps)</t>
  </si>
  <si>
    <t>Roll equal to or less than the number of Levers you have to open, [S: Opens, Remove 1 lever pip] [F: Closed/To open test JAMMED DOOR – Test: Str -15 [S: Open] [F:-1HP,+1] (Strong)]</t>
  </si>
  <si>
    <t>Roll equal to or less than the number of keys you have to open, if successful delete 1 key; or pick the lock LOCKED DOOR – Test: Dex -20 [S: Open] [F:-1 Pick, +1
] (Locks)</t>
  </si>
  <si>
    <t>To open test JAMMED DOOR – Test: Str -20 [S: Open] [F:-1HP,+1] (Strong)</t>
  </si>
  <si>
    <t>Roll equal to or less than the number of Levers you have to open, [S: Opens, Remove 1 lever pip] [F: Closed/To open test JAMMED DOOR – Test: Str -20 [S: Open] [F:-1HP,+1] (Strong)]</t>
  </si>
  <si>
    <t>To open test TRAPPED DOOR – Test: Dex -20 [S: Open] [F:-4HP] (Traps)</t>
  </si>
  <si>
    <t>To open test TRAP LOCKED DOOR – Test: Dex -20 [S:Open] [F:-1 Pick, -1 hp,
+1 ] (Locks/Traps)</t>
  </si>
  <si>
    <t>E – ENCOUNTER</t>
  </si>
  <si>
    <t>D100</t>
  </si>
  <si>
    <t>MONSTER ENCOUNTERED</t>
  </si>
  <si>
    <t>AV</t>
  </si>
  <si>
    <t>DEF</t>
  </si>
  <si>
    <t>DMG</t>
  </si>
  <si>
    <t>HP</t>
  </si>
  <si>
    <t>LOOT</t>
  </si>
  <si>
    <t>SPECIAL</t>
  </si>
  <si>
    <t>GIANT RATS (C)</t>
  </si>
  <si>
    <t>3/2/2</t>
  </si>
  <si>
    <t>[K:Table P]</t>
  </si>
  <si>
    <t>(Disease, Pack)</t>
  </si>
  <si>
    <t>GIANT BATS (C)</t>
  </si>
  <si>
    <t>2/3/3</t>
  </si>
  <si>
    <t>GIANT ANTS (c)</t>
  </si>
  <si>
    <t>3/2/3/3</t>
  </si>
  <si>
    <t>(Pack)</t>
  </si>
  <si>
    <t>GIANT SPIDER (c)</t>
  </si>
  <si>
    <t>(Web)</t>
  </si>
  <si>
    <t>GOBALOTES (h)</t>
  </si>
  <si>
    <t>3/3/2</t>
  </si>
  <si>
    <t>[K:Table I/W]</t>
  </si>
  <si>
    <t>GOBLINS (h)</t>
  </si>
  <si>
    <t>[K:Table A/ I/W]</t>
  </si>
  <si>
    <t>GOBLIN ARCHER (h)</t>
  </si>
  <si>
    <t>[K:Table A/I/W]</t>
  </si>
  <si>
    <t>Pack, Surprise</t>
  </si>
  <si>
    <t>GOBLIN WARLOCK (h)</t>
  </si>
  <si>
    <t>[K:Table I/TA]</t>
  </si>
  <si>
    <t>Pack, Dark Magic</t>
  </si>
  <si>
    <t>BEAR (c)</t>
  </si>
  <si>
    <t>[K:Table P +5]</t>
  </si>
  <si>
    <t>RAT MAN (h)</t>
  </si>
  <si>
    <t>3/3/4</t>
  </si>
  <si>
    <t>Pack, Disease</t>
  </si>
  <si>
    <t>RAT MAN CHAMPION (h)</t>
  </si>
  <si>
    <t>Disease</t>
  </si>
  <si>
    <t>GOOATMAN (h)</t>
  </si>
  <si>
    <t>GOOATMAN ARCHER (h)</t>
  </si>
  <si>
    <t>Surprise</t>
  </si>
  <si>
    <t>GOOATMAN SHAMAN (h)</t>
  </si>
  <si>
    <t>Dark Magic</t>
  </si>
  <si>
    <t>ZOMBIES(ud)</t>
  </si>
  <si>
    <t>4/4/4/5</t>
  </si>
  <si>
    <t>[K:Nothing]</t>
  </si>
  <si>
    <t>Disease, Pack</t>
  </si>
  <si>
    <t>TRICKSTERS (d)</t>
  </si>
  <si>
    <t>3/4/4</t>
  </si>
  <si>
    <t>[K:Table I/W +5]</t>
  </si>
  <si>
    <t>Pack, Surprise, Dark Magic</t>
  </si>
  <si>
    <t>IMPS (d)</t>
  </si>
  <si>
    <t>4/4/5/5</t>
  </si>
  <si>
    <t>[K:Table P/I/W +5]</t>
  </si>
  <si>
    <t>Fire, Pack</t>
  </si>
  <si>
    <t>ORC (h)</t>
  </si>
  <si>
    <t>[K:Table A/I/W +10]</t>
  </si>
  <si>
    <t>ORC ARCHER (h)</t>
  </si>
  <si>
    <t>SPIDER QUEEN (c)</t>
  </si>
  <si>
    <t>[K:Table P +10]</t>
  </si>
  <si>
    <t>Web, Surprise, Poison</t>
  </si>
  <si>
    <t>SKELETON SPIDERS (ud)</t>
  </si>
  <si>
    <t>Regenerate, Resurrection, Web, Surprise</t>
  </si>
  <si>
    <t>GIANT VAMPIRE BAT (ud)</t>
  </si>
  <si>
    <t>Fly, Surprise, Phase, Resurrection</t>
  </si>
  <si>
    <t>GIANT APES (c)</t>
  </si>
  <si>
    <t>8/8/9</t>
  </si>
  <si>
    <t>Pack</t>
  </si>
  <si>
    <t>ZOMBIE MASTER (ud)</t>
  </si>
  <si>
    <t>[K:Table TA +10]</t>
  </si>
  <si>
    <t>SKELETON (ud)</t>
  </si>
  <si>
    <t>[K:Table A/W +15]</t>
  </si>
  <si>
    <t>Fear, Regenerate, Resurrection</t>
  </si>
  <si>
    <t>GIANT SNAKE (c)</t>
  </si>
  <si>
    <t>Poison</t>
  </si>
  <si>
    <t>ORC CHAMPION (h)</t>
  </si>
  <si>
    <t>[K:Table A/I/W +15]</t>
  </si>
  <si>
    <t>GHOUL (ud)</t>
  </si>
  <si>
    <t>Phase, Fear</t>
  </si>
  <si>
    <t>WIGHT (ud)</t>
  </si>
  <si>
    <t>Fly, Fear, Resurrection</t>
  </si>
  <si>
    <t>ORC WARLCOK (h)</t>
  </si>
  <si>
    <t>DEMON (d)</t>
  </si>
  <si>
    <t>[K:Table P/I/W +15]</t>
  </si>
  <si>
    <t>Fire</t>
  </si>
  <si>
    <t>GHOST (ud)</t>
  </si>
  <si>
    <t>[K:Table TA +15]</t>
  </si>
  <si>
    <t>Death Touch, Ethereal, Fear</t>
  </si>
  <si>
    <t>VAMPIRE (ud)</t>
  </si>
  <si>
    <t>[K:Table I/W/TA +15]</t>
  </si>
  <si>
    <t>Dark Magic, Fly, Surprise, Phase,Resurrection</t>
  </si>
  <si>
    <t>WRATH (ud)</t>
  </si>
  <si>
    <t>[K:Table TB]</t>
  </si>
  <si>
    <t>NECROMANCER (h)</t>
  </si>
  <si>
    <t>[K:Table I/W +20/TB]</t>
  </si>
  <si>
    <t>Dark Magic, Regenerate, Resurrection</t>
  </si>
  <si>
    <t>DEMON LORD (d)</t>
  </si>
  <si>
    <t>[K:Table P/I/W +20/TB]</t>
  </si>
  <si>
    <t>Fire, Large, Fear, Fly</t>
  </si>
  <si>
    <t>OGRE (c)</t>
  </si>
  <si>
    <t>[K:Table P+20/TB+5]</t>
  </si>
  <si>
    <t>Fear, Large</t>
  </si>
  <si>
    <t>MINOTAUR (c)</t>
  </si>
  <si>
    <t>GIANT (c)</t>
  </si>
  <si>
    <t>[K:Table P+20/TB+10]</t>
  </si>
  <si>
    <t>Fear, Large, Stun</t>
  </si>
  <si>
    <t>TROLL (c)</t>
  </si>
  <si>
    <t>Large, Fear, Regenerate</t>
  </si>
  <si>
    <t>EVIL WARLOCK (h)</t>
  </si>
  <si>
    <t>[K:Table P+20/TB+15]</t>
  </si>
  <si>
    <t>LICHE LORD (ud)</t>
  </si>
  <si>
    <t>[K:Table I/W+20/TB+15]</t>
  </si>
  <si>
    <t>GARGOYLE (d)</t>
  </si>
  <si>
    <t>[K:Table P/TB+20]</t>
  </si>
  <si>
    <t>Fear, Stun, Tough</t>
  </si>
  <si>
    <t>WYRM (c)</t>
  </si>
  <si>
    <t>[K:Table P+20/TC]</t>
  </si>
  <si>
    <t>Fear, Attacks 2,  Large</t>
  </si>
  <si>
    <t>FIRE WYRM (c)</t>
  </si>
  <si>
    <t>Fire, Fear, Attacks 2,  Large</t>
  </si>
  <si>
    <t>FROST WYRM (c)</t>
  </si>
  <si>
    <t>Freeze, Fear, Attacks 2,  Large</t>
  </si>
  <si>
    <t>WHITE DRAGON (c)</t>
  </si>
  <si>
    <t>[K:Table P+20/TC+5]</t>
  </si>
  <si>
    <t>Fly, Fear, Attacks 2, Large</t>
  </si>
  <si>
    <t>GREEN DRAGON (c)</t>
  </si>
  <si>
    <t>Poison, Fly, Fear, Attacks 2, Large</t>
  </si>
  <si>
    <t>RED DRAGON (c)</t>
  </si>
  <si>
    <t>[K:Table P+20/TC+10]</t>
  </si>
  <si>
    <t>Fire, Fly, Fear, Attacks 2, Large</t>
  </si>
  <si>
    <t>BLUE DRAGON (c)</t>
  </si>
  <si>
    <t>Freeze, Fly, Fear, Attacks 2, Large</t>
  </si>
  <si>
    <t>BLACK DRAGON (c)</t>
  </si>
  <si>
    <t>[K:Table P+20/TC+15]</t>
  </si>
  <si>
    <t>Dark Magic, Fly, Fear, Attacks 2, Large</t>
  </si>
  <si>
    <t>SKELETON DRAGON (ud)</t>
  </si>
  <si>
    <t>Ethereal, Fly, Fear, Attacks 2, Large</t>
  </si>
  <si>
    <t>GOLDEN DRAGON (c)</t>
  </si>
  <si>
    <t>[K:Table P/TC+20]</t>
  </si>
  <si>
    <t>Tough, Stun, Fly, Fear, Attacks 2, Large, Fire</t>
  </si>
  <si>
    <t>+2</t>
  </si>
  <si>
    <t>As you move away some junk you hear a click and wonder if you have triggered a trap, roll 1d10 on TABLE G</t>
  </si>
  <si>
    <t>With your backed turned a Monster jumps out from its hiding, roll on TABLE E – ENCOUNTER and fight, it has SURPRISE.</t>
  </si>
  <si>
    <t>Moving through some of the rubbish strewn around the floor a small snake lashes out and bites your hand injecting its venom into a vein, shade in two pip of your Poison track.</t>
  </si>
  <si>
    <t>+1</t>
  </si>
  <si>
    <t>Searching through some of the larger heaps of debris you abruptly stop as you the pile is made up of diseased and rotting corpses, shade in 2 pips of your Disease Track.</t>
  </si>
  <si>
    <t>While searching around a piece of your equipment gets caught in a crevices of the dungeon wall, carefully you prise it free but it has suffered some minor damage, roll one d10 for location of the item and shade in 1 pip of its repair track, if no item is equipped roll again until you select an item that is equipped.</t>
  </si>
  <si>
    <t>You accidentally stumble and fall landing on your side, make a belt check.</t>
  </si>
  <si>
    <t>You find nothing of any interest.</t>
  </si>
  <si>
    <t>After a lot of digging through little more than junk you do find something of value, roll on TABLE I – ITEMS.</t>
  </si>
  <si>
    <t>This area is dank and foul smelling, which is no surprise when you come across a Tomb hidden behind some broken furniture. If you wish you can spend some time opening it, +1  on the time track.
1 = It is empty.
2-4 = You find a corpse clutching a bag of gold (+480gp)
5-10 = Inside apart from some old bones is a Treasure, roll on TABLE TA – TREASURE A -15.</t>
  </si>
  <si>
    <t>You have found a magic scroll,  roll x1 on TABLE S – SPELLS to determine which spell it contains.</t>
  </si>
  <si>
    <t>Something catches your eye and you find something useful, roll on TABLE R – REQUIRED to find out what it is.</t>
  </si>
  <si>
    <t>Amidst some rubble you find a weapon, roll x1 on TABLE W – WEAPONS+15 to find out which weapon it is.</t>
  </si>
  <si>
    <t>Searching through some junk you find a torn page from a spell book, roll x1 on TABLE S – SPELLS to determine which spell.</t>
  </si>
  <si>
    <t>On one of the walls behind a badly hung curtain you find a small lever, when you pull it you hear a rumble from somewhere in the dungeon (shade in 1 Lever Pip)</t>
  </si>
  <si>
    <t>+0</t>
  </si>
  <si>
    <t>You clear some debris to find a piece of armour, roll x1 on TABLE A – ARMOUR+15 to find out which armour it is.</t>
  </si>
  <si>
    <t>You find a SECRET tunnel – make a thin exit through the rock face of your current areas to line up with a middle section of a mapped or unmapped adjacent area. (====S====)</t>
  </si>
  <si>
    <t>You have found a book of spells amongst some old books, roll x2 on TABLE S – SPELLS to determine which spell it contains.</t>
  </si>
  <si>
    <t>Well hidden behind a broken cupboard you find a hole in the dungeon wall, inside is a treasure, roll on TABLE TA – TREASURE A, apply -15 to your roll.</t>
  </si>
  <si>
    <t>You come across a small worn carpet that appears out of place for this area, moving it to one side reveals a wooden panel flush with the dungeon floor that once would have been locked, now it is broken beyond repair, you life the panel out and to your surprise find a treasure laying in a rough hollow, roll on TABLE TB – TREASURE B, apply -15 to your roll.</t>
  </si>
  <si>
    <t>Shifting through the rubbish strewn about the floor, you are startled to find an entire skeleton, once it must have been a brave adventurer like yourself, now it has been a feed for the small insects and rats that inhabit the dungeon, a quick search reveals the poor chap had very little at the time of his death, that is all apart from this magnificent treasure, roll on TABLE TC – TREASURE C, apply -15 to your roll.</t>
  </si>
  <si>
    <t>F – FIND (D100) Yellow+0 to roll Red+10 to roll green +5 to roll Blue +20 to roll</t>
  </si>
  <si>
    <t>PLUS TIME</t>
  </si>
  <si>
    <t>ROLL</t>
  </si>
  <si>
    <t>G – GEOGRAPHIC (D100)</t>
  </si>
  <si>
    <t>GIANT BALL TRAP: Part of the dungeon wall has been rigged to drop down into the floor and release a huge stone ball that will roll itself towards anyone entering the area and crush them.
Test - BALL TRAP – Test: Dex-5 [S: Avoid Trap] [F:Belt Check, -6 hp] (Traps/Aware/Lucky)</t>
  </si>
  <si>
    <t>POISONOUS GAS TRAP: A short vapour of green poisonous gas has been set to billow out from hidden slots in the dungeon floor
Test - GAS TRAP - Dex [S: Spotted Trap] [F:-3 hp, +1 ] (Traps/Aware/Lucky)</t>
  </si>
  <si>
    <t>PENDULUM TRAP: Several large axes have been suspended  above and rigged to swing out from hidden slots in the dungeon wall .
Test - PENDULUM TRAP – Test: Dex -10 [S: Avoid Trap] [F:-4 hp] (Traps/Aware/Lucky)</t>
  </si>
  <si>
    <t>SPIKED PIT TRAP: Part of the dungeon floor has been rigged to fall away, dropping anyone foolish enough into a deep pit furnished with razor sharp spikes.
Test - SPIKED PIT TRAP – Test: Dex [S: Spotted Trap] [F:Belt Check, -2 hp, roll SPIKES, +1 ] (Traps/Aware/Lucky)
SPIKES – Roll 1d10, odds spikes missed, even spikes hit -2 HP.</t>
  </si>
  <si>
    <t>PIT TRAP: Part of the dungeon floor has been rigged to fall away, dropping anyone foolish enough into a deep pit.
Test - PIT TRAP – Test: Dex -5 [S:Spotted Trap] [F:Belt Check, -2 hp, +1 ] (Traps/Aware/Lucky)</t>
  </si>
  <si>
    <t>CAVE IN TRAP: Part of the ceiling has been rigged to collapse showing the party with rocks and debris.
Test - CAVE IN TRAP Test: Dex -10 [S: Spotted Trap] [F:Belt Check, -2 hp, +1 ] (Traps/Aware/Lucky)</t>
  </si>
  <si>
    <t>SPEAR TRAP: Spears have been set to shoot out from hidden holes in the dungeon wall.
Test - SPEAR TRAP – Test: Dex -15 [S: Spotted Trap] [F:-2 hp] (Traps/Aware/Lucky)</t>
  </si>
  <si>
    <t>FIRE TRAP: A short burst of scorching hot flame has been set to shoot out from hidden slots in the dungeon wall.
Test - FIRE TRAP – Test: Dex -5 [S: Spotted Trap] [F:-1 hp] (Traps/Aware/Lucky)</t>
  </si>
  <si>
    <t>CROSSFIRE TRAP: Arrows have been set to shoot out from hidden holes in the dungeon wall.
Test - CROSSFIRE TRAP – Test: Dex [S: Spotted Trap] [F:-1 hp] (Traps/Aware/Lucky)</t>
  </si>
  <si>
    <t>CAGE TRAP: A huge cage, hidden from view has been suspended from the ceiling high above and will drop down over an unsuspecting character.
Test - CAGE TRAP – Test: Dex-10 [S:Avoid Trap] [F:Trapped, Test LIFT CAGE until free] (Traps/Aware)
LIFT CAGE – Test: Str -20 [S:Free] [F:+1 ] (Strong)</t>
  </si>
  <si>
    <t>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R – REQUIRED 8-9 = You find, roll on TABLE I – ITEM      10= You find, roll on TABLE W - WEAPON
GIANT SPIDER – AV:30 DEF:2 HP:6 DMG:-1 [K:Table P] (Web)</t>
  </si>
  <si>
    <t>SPIDERS WEBS: The entire area is covered by thick sticky strands of a giant spider web, making movement through the section time consuming and difficult add +1  to the Time Track. Using a spell that creates fire will cancel this penalty.</t>
  </si>
  <si>
    <t>MOSS: The dungeon floor is completely covered in a damp spongy moss roll 1d10.
1-2 The moss has grown across deep pools of water which break through into the dungeon floor, the edges of which are very sharp, each step you take there is a danger you may fall in and cut yourself on the rock.
Test: Dex -10 [S: -1  to the Time Track, Use Exits] [F: +2  to the Time Track, -2 HP, Use Exits] (Agility/Lucky)
3-4 The moss is very slippery making movement through the section difficult.
Test: Dex -5 [S: -1  to the Time Track, Use Exits] [F: +2  to the Time Track, Use Exits.] (Agility/Lucky)
5-10  The moss hides small boulders and rubble below its surface, you constantly find you are stumbling and in danger of twisting an ankle.
Test: Dex [S: Use Exits] [F: +1  to the Time Track, Use Exits.] (Agility/Lucky)</t>
  </si>
  <si>
    <t>ROPE BRIDGE: A huge area of the dungeon floor has at one time collapsed leaving behind a deep void running from the top right hand corner to the bottom left hand corner of this section (mark on map). At some time someone or something has erected a crude rope bridge that now provides the only way across this bottomless gorge. It looks very old and will require some careful manurers to cross safely.
CROSS BRIDGE - Test: Dex -5 [S: Use Exits] [F:- all HP] (Agility/Lucky)</t>
  </si>
  <si>
    <t>TRAPPED CHEST: A large wooden chest banded with golden trims stands before you, if you wish to open the chest -
Test -  TRAPPED CHEST – Test: Dex -20 [S:Open, TABLE TC+10] [F:-5 HP, +1 ] ((Traps/Lucky)</t>
  </si>
  <si>
    <t>LEVER: You have found a Lever, if you decide to activate it, roll 1d10 -
1-2 = Something Bad Happens (Roll on Table C) 3-5 = Nothing Happens
6-10 = You hear a rumble somewhere in the dungeon (shade in 1 Lever Pip)</t>
  </si>
  <si>
    <t>LAVA: Pools of flowing lava is gurgling and bubble all around you and every few seconds pieces rock explode into fragments sending hot splashes of lava in all directions. You can just about find a pathway of solid rock to get to all the exits in this section (TEST LAVA PATH) or you can go back from where you came.
LAVA PATH - Dex -10 [S:-1HP, Use Exits] [F:-3 HP, Use Exits] (Agility/Lucky)</t>
  </si>
  <si>
    <t>LOCKED CHEST: A large wooden chest banded with golden trims stands before you. Roll 1d10 equal to or less than the number of keys you have to open, if successful delete 1 key; or if you have a pick you may try picking the lock.
Test - LOCKED CHEST – Test: Dex -20 [S: Open, TABLE TC] [F:-1 Pick, +1 ] (Locks/Lucky)</t>
  </si>
  <si>
    <t>ROPE BRIDGE: A huge area of the dungeon floor has at one time collapsed leaving behind a deep void running from the top left hand corner to the bottom right hand corner of this section (mark on map). At some time someone or something has erected a crude rope bridge that now provides the only way across this bottomless gorge. It looks very old and will require some careful manurers to cross safely.
CROSS BRIDGE - Test: Dex -5 [S: Use Exits] [F:- all HP] (Agility/Lucky)</t>
  </si>
  <si>
    <t>BOTTOMLESS PIT: A deep pit probably a mine shaft blocks the way to all other exits, the pit seems to go on forever, which suggests it’s a waste of time trying to descend. The only way to leave this area other than the way you came is to jump the pit.
JUMP PIT - Test: Dex -10 [S: Use Exits] [F:- all HP] (Agility/Lucky)</t>
  </si>
  <si>
    <t>CAVE IN: The entire ceiling in the area has given way and has buried everything with rock, there does not appear to be anyway to get through. You must retrace your steps for clear the rubble [+3 ].</t>
  </si>
  <si>
    <t>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I – ITEM
8-9 = You find, roll on TABLE W – WEAPON
10= You find, roll on TABLE A - ARMOUR
GIANT SPIDER – AV:30 DEF:2 HP:6 DMG:-1 [K:Table P] (Web)</t>
  </si>
  <si>
    <t>LEVER: You have found a Lever, if you decide to activate it, roll 1d10 -
1 = Something Bad Happens (Roll on Table C) 2-4 = Nothing Happens
5-10 = You hear a rumble somewhere in the dungeon (shade in 1 Lever Pip)</t>
  </si>
  <si>
    <t>RIVER: A fast flowing river is running through this section of the dungeon and will need to be crossed to proceed through any exits on the other side. It runs from the top left hand corner to the bottom right hand corner of this section (mark on map)
To cross the river test  - SWIM RIVER – Test: STR -10 [S:Use Exits] [F: Exits Blocked, +1 ] (Strong)</t>
  </si>
  <si>
    <t>TRAPPED CHEST: A large wooden chest banded with silver trims stands before you, if you wish to open the chest -
Test - TRAPPED CHEST – Test: Dex -15 [S:Open, TABLE TB+10] [F:-4 HP, +1 ] (Traps/Lucky)</t>
  </si>
  <si>
    <t>LOCKED CHEST: A large wooden chest banded with silver trims stands before you. Roll 1d10 equal to or less than the number of keys you have to open, if successful delete 1 key; or if you have a pick you may try picking the lock.
Test - LOCKED CHEST – Test: Dex -15 [S: Open, TABLE TB] [F:-1 Pick, +1 ] (Locks/Lucky)</t>
  </si>
  <si>
    <t>RIVER: A fast flowing river is running through this section of the dungeon and will need to be crossed to proceed through any exits on the other side. It runs from the top right hand corner to the bottom left hand corner of this section (mark on map).
To cross the river test - SWIM RIVER – Test: STR -10 [S:Use Exits] [F: Exits Blocked, +1 ] (Strong)</t>
  </si>
  <si>
    <t>TRAPPED CHEST: A large wooden chest banded with iron trims stands before you, if you wish to open the chest -
Test - TRAPPED CHEST – Test: Dex -10 [S:Open, TABLE TA+10] [F:-3 HP, +1 ] (Traps/Lucky)</t>
  </si>
  <si>
    <t>PORTCULLIS: A large iron portcullis block the way through this part of the dungeon and will need to be lifted out of the way or the you will be forced to retrace your steps and leave via the way you came.
LIFT PORTCULLIS – Test: STR -15 [S:Use Exits] [F: Exits Blocked, +1 ] (Strong)</t>
  </si>
  <si>
    <t>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W - WEAPON
8-9 = You find, roll on TABLE A - ARMOUR
10= You find, roll on TABLE TA – TREASURE A
GIANT SPIDER – AV:30 DEF:2 HP:6 DMG:-1 [K:Table P] (Web)</t>
  </si>
  <si>
    <t>BOULDER: A huge boulder block the way through this part of the dungeon and will need to be lifted out of the way or the you will be forced to retrace your steps and leave via the way you came.
MOVE BOULDER – Test: STR -10 [S:Use Exits] [F: Exits Blocked, +1 ] (Strong)</t>
  </si>
  <si>
    <t>LEVER: You have found a Lever, if you decide to activate it, roll 1d10 -
1-3 = Nothing Happens
4-10 = You hear a rumble somewhere in the dungeon (shade in 1 Lever Pip)</t>
  </si>
  <si>
    <t>LOCKED CHEST: A large wooden chest banded with iron trims stands before you. Roll 1d10 equal to or less than the number of keys you have to open, if successful delete 1 key; or if you have a pick you may try picking the lock.
Test - LOCKED CHEST – Test: Dex -10 [S: Open, TABLE TA] [F:-1 Pick, +1 ] (Locks/Lucky)</t>
  </si>
  <si>
    <t>CHASM: A vast chasm crosses the area, running from the top left hand corner to the bottom right hand corner. of this section (mark on map).  The chasm is so vast and deep it cannot be crossed, exists on the other side of the chasm cannot be used from the side you are on.</t>
  </si>
  <si>
    <t>STRANGE CIRCLE: A large circular design has been carved into the dungeon floor, if you wish you may step into it and roll 1d10 -
1 = A surge of energy races through you (Roll on TABLE C – CURSE) 2-3 = TRAP, you Fall into a Pit [Belt Check, -2 hp, +1 ]
4-5 = There is a flash of light and monster appears (Roll on TABLE E – ENCOUNTER) 6-7 = A powerful force fills your body (Roll on TABLE B – BONUS)
8-10 = You hear a click and the circle design lowers a little into the floor (shade in 1 Lever Pip)</t>
  </si>
  <si>
    <t>FORGE: The area was once used as a forge and workshop, a little rusty but some of the weapons and armour it once produced still remain on work benches, after a quick scout through you find a few items that have been completed enough to be of some use. Roll on TABLE A – ARMOUR and TABLE W – WEAPONS twice each to see what you find.</t>
  </si>
  <si>
    <t>CHASM: A vast chasm crosses the area, running from the top right hand corner to the bottom left hand corner of this section (mark on map). The chasm is so vast and deep it cannot be crossed, exists on the other side of the chasm cannot be used from the side you are on.</t>
  </si>
  <si>
    <t>FOUNTAIN: You spot a fountain flowing from one of the dungeon walls, if you wish to drink the liquid roll a 1d10 -
1-2 = The foul tasting liquid brings on a sickening gurgle from within (Roll on Table C)
3-6  = Nothing Happens
7-10 = The liquid has a pleasant taste and you feel empowered (Roll on Table B)</t>
  </si>
  <si>
    <t>TREE: Rooted In the centre of this area is a gigantic tree with long spreading branches that blocks out the entire ceiling with bright green leaves. A beautiful white flower grows from most of its stems, they have a pulsating white glow that reminds you of a beating heart. As you walk around the flowers twist and turn so they always face you. If you wish to pick a flower roll 1d10.
1 = As you take a flower the leaves attached to its branch fade and turn brown, slowly at first more and more leaves begin to die until the spreading sickness connects with flowers, turning them jet black and reducing their glow until they have no energy at all. In less than a minute the dying leaves are shredding from the now knurled decaying branches and in less than 10 minutes the tree has completely died and is nothing more than a blackened trunk with rotting leafless branches. Wishing you hadn't taken a flower, you curse your bad luck (lose 1 FATE point, if you do not have a FATE point, lose half of your current HP rounded up).
2 = The flower is hot to touch and burns you -1 HP.
3 = When you take a flower it stops glowing and turns black, might be worth a few gold (Value – 2gp).
4-6 = While in your hand the flower continues to glow brightly to a pulsating rhythm, each time you put it down its glow halts. The flower will make an excellent light source the next time your lantern needs refuelling (+1 Oil)
7-10 = As you pick a flower it immediately crystallises, you have heard of this type of tree before, called a “Crystal Tree”. The flowers when picked transforms into a magnificent crystal. You know that they will fetch a high price and pick as many as you can safely carry +300gp.</t>
  </si>
  <si>
    <t>MUSHROOMS: The whole area is home to some a strange looking mushroom, it is growing everywhere and as you move through the stalks twist and turn trying to get nearer to you. They appear to glow at times as if to a rhythmic beat and feel warm to the touch. If you wish to eat some foll 1d10.
1-2 = They taste foul and make you feel quite ill (Roll on Table C – CURSE+20)
3-4 = They have an unpleasant flavour and something seems to stir within you (Roll on Table C – CURSE)
5-6 = Nothing Happens
7-8 = They taste decent enough and you pick a few to eat later (+2 Food)
9-10 = The Mushrooms have a unique flavour and make you a little light headed (Roll on Table B - BONUS)</t>
  </si>
  <si>
    <t>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A - ARMOUR
8-9 = You find, roll on TABLE TA – TREASURE A
10= You find, roll on TABLE TB – TREASURE B
GIANT SPIDER – AV:30 DEF:2 HP:6 DMG:-1 [K:Table P] (Web)</t>
  </si>
  <si>
    <t>LEVER: You have found a Lever, if you decide to activate it, roll 1d10 -
1-2 = Nothing Happens
3-10 = You hear a rumble somewhere in the dungeon (shade in 1 Lever Pip)</t>
  </si>
  <si>
    <t>LOCKED CHEST: A large wooden chest banded with wooden trims stands before you. Roll 1d10 equal to or less than the number of keys you have to open, if successful delete 1 key; or if you have a pick you may try picking the lock.
Test - LOCKED CHEST – Test: Dex -5 [S: Open, TABLE A] [F:-1 Pick, +1 ] (Locks/Lucky)</t>
  </si>
  <si>
    <t>SHRINE: You spot a Shrine devoted to the War God Kantoka, If you wish to spend some time (+1) and make a pray roll a 1d10.
1-2 Something does not feel quite right (Roll on Table C) 3-5 Nothing Happens
6-10 You feel that your prayers have been answered (Roll on Table B)</t>
  </si>
  <si>
    <t>TRAPPED CHEST: A large wooden chest banded with wooden trims stands before you, if you wish to open the chest -
Test - TRAPPED CHEST – Test: Dex -5 [S:Open, TABLE A+10] [F: -2 HP, +1 ] (Traps/Lucky)</t>
  </si>
  <si>
    <t>ALTER: An Alter has been set out for Sacrificial service to Pendra Goddess of Pleasure, If you wish to spend some time (+1) and make a pray roll a 1d10, otherwise continue with your quest, you can leave any PART you have collected as an offering, to gain +1 to the roll.
1 Something does not feel quite right (Roll on TABLE C – CURSE) 2-4 Nothing Happens
5-10 You feel that your prayers have been answered (Roll on TABLE B – BONUS)</t>
  </si>
  <si>
    <t>ADVENTURER: You come across a friendly adventurer who is leaving the dungeon, after some time chatting about your conquests [+1 ] he offers to sell you some adventuring items that you may need. Using TABLE R – REQUIRED, you may purchase up to 5 items from   him but he asks double the listed price for each.
Alternatively you may try and steal the items by making a STEAL test for each item, if you get caught he attacks you (see below) otherwise he bids you farewell and you both continue on your way. STEAL - Test: Dex -15 [S: Take 1 Item] [F: Caught] (Aware)
If you are Caught or simply wish to kill the man for his Items an encounter ensues, if the adventurer escapes you lose 1 Reputation.
ADVENTURER – AV:55 DEF:3 HP:12 DMG:+2</t>
  </si>
  <si>
    <t>LEVER: You have found a Lever, if you decide to activate it, roll 1d10 -
1 = Nothing Happens
2-10 = You hear a rumble somewhere in the dungeon (shade in 1 Lever Pip)</t>
  </si>
  <si>
    <t>STAIRS: The chamber contains a large stair leading down to another part of the dungeon (Mark a Stairs  on the Map). You may descend the stairs from this section at any time by taking another sheet of mapping paper and numbering it, then draw an identical section to this in the same grid location as this and add a stair to that section, lastly mark the stairs as down to page X and Up to page X as applicable, with X referencing the maps page number. Each time you traverse a stair add +1  to the Time Track.</t>
  </si>
  <si>
    <t>LOCKED CHEST: A large wooden chest stands before you. Roll 1d10 equal to or less than the number of keys you have to open, if successful delete 1 key; or if you have a pick you may try picking the lock.
Test - LOCKED CHEST – Test: Dex [S: Open, TABLE W] [F:-1 Pick, +1 ] (Locks/Lucky)</t>
  </si>
  <si>
    <t>TRAPPED CHEST: A large wooden chest stands before you, if you wish to open the chest -
Test - TRAPPED CHEST – Test: Dex [S:Open, TABLE W+10] [F:-1 HP, +1 ] (Traps/Lucky)</t>
  </si>
  <si>
    <t>GRATE: Set in the floor is a small grate, almost like a drain except you cannot see a drainage hole. Its pretty dusty and a lot of debris has managed to find its way into the small pit below, but something does catch you eye and if you can remove the grate you can lean in and reach it.
Test - LIFT GRATE – Test: Str -10 [S:FIND] [F:+1 ] (Strong)
FIND roll 1d10
1-4 Nothing of Interest.
5-8 Roll on TABLE I – ITEMS
9-10 Roll on TABLE TA – TREASURE A</t>
  </si>
  <si>
    <t>TREASURE ROOM: You have found a treasure room, roll 1d10 and multiply the result by 5 to discover how much gold you find and then roll on TABLE TB x1 time.</t>
  </si>
  <si>
    <t>TREASURE ROOM: You have found a treasure room, roll 1d10 and multiply the result by 10 to discover how much gold you find and then roll on TABLE TB x1 or TABLE TB x2 times.</t>
  </si>
  <si>
    <t>TREASURE ROOM: You have found a treasure room, roll 1d10 and multiply the result by 20 to discover how much gold you find and then roll on Table TC x1 or TABLE TB x2 or TABLE TB x3 times.</t>
  </si>
  <si>
    <t>I – ITEMS</t>
  </si>
  <si>
    <t>Value</t>
  </si>
  <si>
    <t>PESTLE AND MORTAL: Well used, but still functional.</t>
  </si>
  <si>
    <t>2gp</t>
  </si>
  <si>
    <t>SPICES: A small tin contains some aromatic spices used for cooking.</t>
  </si>
  <si>
    <t>3gp</t>
  </si>
  <si>
    <t>LEATHER BAG: A little clean up should make this sell for a few gold.</t>
  </si>
  <si>
    <t>4gp</t>
  </si>
  <si>
    <t>A TINY WHISTLE: Very well made with tiny initials etched into it.</t>
  </si>
  <si>
    <t>6gp</t>
  </si>
  <si>
    <t>WOODEN ABACUS: A little damaged but intact to be of use</t>
  </si>
  <si>
    <t>7gp</t>
  </si>
  <si>
    <t>WORN KEY: You find a worn Key (Shade in 1 Key Pip)</t>
  </si>
  <si>
    <t>8gp</t>
  </si>
  <si>
    <t>FOOD: You find a pouch contains some dry rations (+1 Food)</t>
  </si>
  <si>
    <t>10gp</t>
  </si>
  <si>
    <t>TINDERBOX: You find a compact tinder box that still works.</t>
  </si>
  <si>
    <t>12gp</t>
  </si>
  <si>
    <t>LANTERN OIL: Inside a small wooden box you come across 3 small glass vials which when combined will fill your lantern (+1 Oil)</t>
  </si>
  <si>
    <t>15gp</t>
  </si>
  <si>
    <t>LOCK PICKS: Held together by some yarn you find some lock Picks (+3 Picks)</t>
  </si>
  <si>
    <t>RUSTY KEY: You have found a rusty old key (Shade in 1 Key Pip)</t>
  </si>
  <si>
    <t>20gp</t>
  </si>
  <si>
    <t>FOOD: A small leather bag contains some dry rations (+2 Food)</t>
  </si>
  <si>
    <t>ROPE: Around 20 feet of good climbing rope.</t>
  </si>
  <si>
    <t>21gp</t>
  </si>
  <si>
    <t>BOOK OF ANCIENT HISTORY: Probably worth some gold to the right scholar.</t>
  </si>
  <si>
    <t>23gp</t>
  </si>
  <si>
    <t>SILVER WALKING STICK: Once a gentlemen’s walking aid, now its probably just worth its scrap value.</t>
  </si>
  <si>
    <t>29gp</t>
  </si>
  <si>
    <t>IRON KEY: You find a delicate Iron Key (Shade in 1 Key Pip)</t>
  </si>
  <si>
    <t>30gp</t>
  </si>
  <si>
    <t>LANTERN OIL: In a small leather flask you find some Oil (+2 Oil)</t>
  </si>
  <si>
    <t>SILVER PIPE: In excellent condition, it looks like it has hardly been used.</t>
  </si>
  <si>
    <t>34gp</t>
  </si>
  <si>
    <t>COPPER PIECES: You find a small bag of Copper pieces that are worth a decent amount of Gold.</t>
  </si>
  <si>
    <t>35gp</t>
  </si>
  <si>
    <t>BREW OF LESSER POWER: Drink to gain +1 DMG for your next DAMAGE Dice roll.</t>
  </si>
  <si>
    <t>SILVER PLATE: Finley crafted the plate looks valuable.</t>
  </si>
  <si>
    <t>38gp</t>
  </si>
  <si>
    <t>LOCK PICKS: A pouch contains a selection of Lock Picks (+8 Picks)</t>
  </si>
  <si>
    <t>40gp</t>
  </si>
  <si>
    <t>BONE KEY: You find a carved bone Key (Shade in 1 Key Pip)</t>
  </si>
  <si>
    <t>42gp</t>
  </si>
  <si>
    <t>LANTERN OIL: Secured in a sealed vat you come across Lantern Oil (+3 Oil)</t>
  </si>
  <si>
    <t>45gp</t>
  </si>
  <si>
    <t>BREW OF LESSER STRENGTH: +3 Str for your next dice roll.</t>
  </si>
  <si>
    <t>BREW OF LESSER DEXTERITY: +3 Dex for your next dice roll.</t>
  </si>
  <si>
    <t>BREW OF LESSER INTELLIGENCE: +3 Int for your next dice roll.</t>
  </si>
  <si>
    <t>SILVER CANDLESTICK: It needs a clean but should fetch a little gold.</t>
  </si>
  <si>
    <t>49gp</t>
  </si>
  <si>
    <t>SILVER KEY: You have found a Key (Shade in 1 Key Pip)</t>
  </si>
  <si>
    <t>50gp</t>
  </si>
  <si>
    <t>LOCK PICKS: A tiny tin contains some lock picks  (+10 Picks)</t>
  </si>
  <si>
    <t>BREW OF LESSER DODGE: Drink to gain +1 DEF before a Monster rolls its DAMAGE dice.</t>
  </si>
  <si>
    <t>WRITING SET: A boxed writing set with paper, ink and several quills.</t>
  </si>
  <si>
    <t>52gp</t>
  </si>
  <si>
    <t>FOOD: You find a small Basket containing some dried Meat  (+3 Food)</t>
  </si>
  <si>
    <t>60gp</t>
  </si>
  <si>
    <t>COPPER PIECES: You find a bag of Copper pieces that are worth a decent amount of Gold.</t>
  </si>
  <si>
    <t>70gp</t>
  </si>
  <si>
    <t>SILVER MIRROR: The silver frame is heavily tarnished, but the mirror is still intact.</t>
  </si>
  <si>
    <t>78gp</t>
  </si>
  <si>
    <t>BUNCH OF KEYS: On a small chain you come across a bunch of Keys (Shade in 4 Key Pip)</t>
  </si>
  <si>
    <t>80gp</t>
  </si>
  <si>
    <t>FOOD: You come across some food (+4 Food)</t>
  </si>
  <si>
    <t>POTION OF LESSER REMOVE POISON: Remove up to 2 shaded Poison pips.</t>
  </si>
  <si>
    <t>POTION OF LESSER HEALING: Drink to restore 4 lost HP.</t>
  </si>
  <si>
    <t>SILVER CRUCIFIX: The cross is very well made.</t>
  </si>
  <si>
    <t>88gp</t>
  </si>
  <si>
    <t>POTION OF LESSER STRENGTH: Drink to gain +3 Str for an entire encounter</t>
  </si>
  <si>
    <t>90gp</t>
  </si>
  <si>
    <t>POTION OF LESSER DEXTERITY: Drink to gain +3 Dex for an entire encounter</t>
  </si>
  <si>
    <t>POTION OF LESSER INTELLIGENCE: Drink +3 Int for an entire encounter</t>
  </si>
  <si>
    <t>BOOK OF SKILL: You may spend some time reading the book [+1 ] to learn about a skill, Roll 1d10 to determine the Skill and gain +5 bonus to that skill.</t>
  </si>
  <si>
    <t>100gp</t>
  </si>
  <si>
    <t>GOLDEN KEY: You have found a Key (Shade in 1 Key Pip)</t>
  </si>
  <si>
    <t>110gp</t>
  </si>
  <si>
    <t>POTION OF LESSER CURE DISEASE: Remove up to 2 shaded Disease pips.</t>
  </si>
  <si>
    <t>130gp</t>
  </si>
  <si>
    <t>COPPER PIECES: You find a large bag of Copper pieces that are worth a decent amount of Gold.</t>
  </si>
  <si>
    <t>140gp</t>
  </si>
  <si>
    <t>JEWEL ENCRUSTED KEY: You have found a Key (Shade in 1 Key Pip, +22gp)</t>
  </si>
  <si>
    <t>290gp</t>
  </si>
  <si>
    <t>SKELETON KEY: Use when opening a locked door, roll 1d10
1 = Skeleton Key Breaks (remove from character sheet) 2-3 = Key jams the lock and the door is impassable.
4-10 = Door opens</t>
  </si>
  <si>
    <t>300gp</t>
  </si>
  <si>
    <t>POTION OF LESSER FATE: When rolling on any table drink to add 20 to your result</t>
  </si>
  <si>
    <t>400gp</t>
  </si>
  <si>
    <t>UPGRADE: You have found a better Item than the rubbish here roll on TABLE TA</t>
  </si>
  <si>
    <t>-</t>
  </si>
  <si>
    <t>J – INVESTMENTS</t>
  </si>
  <si>
    <t>TRADE
1 Share = 100gp
1 Pip = 20gp (sell only)</t>
  </si>
  <si>
    <t>FINANCE
1 Share = 300gp
1 Pip = 60gp (sell only)</t>
  </si>
  <si>
    <t>HOLDINGS
1 Share = 500gp
1 Pip = 100gp (sell only)</t>
  </si>
  <si>
    <t>WARS
1 Share = 1000gp
1 Pip = 200gp (sell only)</t>
  </si>
  <si>
    <t>-3 Pips</t>
  </si>
  <si>
    <t>- 4 Pips</t>
  </si>
  <si>
    <t>-1 Share</t>
  </si>
  <si>
    <t>-2 Shares</t>
  </si>
  <si>
    <t>-2 Pips</t>
  </si>
  <si>
    <t>-1 Pips</t>
  </si>
  <si>
    <t>No Gain</t>
  </si>
  <si>
    <t>+1 Pip</t>
  </si>
  <si>
    <t>+2 Pips</t>
  </si>
  <si>
    <t>+3 Pips</t>
  </si>
  <si>
    <t>+4 Pips</t>
  </si>
  <si>
    <t>+1 Share</t>
  </si>
  <si>
    <t>+2 Shares</t>
  </si>
  <si>
    <t>L – LEGENDS (D100)</t>
  </si>
  <si>
    <t>Replace LEGEND with Name rolled on TABLE A or W</t>
  </si>
  <si>
    <t>Adjustment</t>
  </si>
  <si>
    <t>Condition</t>
  </si>
  <si>
    <t>Rep. Cost</t>
  </si>
  <si>
    <t>LEGEND of the Crab</t>
  </si>
  <si>
    <t>+1 DEF</t>
  </si>
  <si>
    <t></t>
  </si>
  <si>
    <t>500gp</t>
  </si>
  <si>
    <t>LEGEND of the Sky</t>
  </si>
  <si>
    <t>+5 Int</t>
  </si>
  <si>
    <t></t>
  </si>
  <si>
    <t>750gp</t>
  </si>
  <si>
    <t>150gp</t>
  </si>
  <si>
    <t>LEGEND of the Bear</t>
  </si>
  <si>
    <t>+5 Str</t>
  </si>
  <si>
    <t>LEGEND of the spider</t>
  </si>
  <si>
    <t>+5 Dex</t>
  </si>
  <si>
    <t></t>
  </si>
  <si>
    <t>LEGEND of the Giants</t>
  </si>
  <si>
    <t>+3 DMG</t>
  </si>
  <si>
    <t></t>
  </si>
  <si>
    <t>900gp</t>
  </si>
  <si>
    <t>180gp</t>
  </si>
  <si>
    <t>LEGEND of the Turtle</t>
  </si>
  <si>
    <t>+2 DEF</t>
  </si>
  <si>
    <t>1000gp</t>
  </si>
  <si>
    <t>200gp</t>
  </si>
  <si>
    <t>LEGEND of the Lords</t>
  </si>
  <si>
    <t>+3 HP</t>
  </si>
  <si>
    <t>1200gp</t>
  </si>
  <si>
    <t>240gp</t>
  </si>
  <si>
    <t>LEGEND of the Colossus</t>
  </si>
  <si>
    <t>+4 DMG</t>
  </si>
  <si>
    <t>Of SPELL Replace SPELL with spell rolled on TABLE S</t>
  </si>
  <si>
    <t>SPELL</t>
  </si>
  <si>
    <t>LEGEND of the Stars</t>
  </si>
  <si>
    <t>+10 Int</t>
  </si>
  <si>
    <t>1500gp</t>
  </si>
  <si>
    <t>LEGEND of the Ox</t>
  </si>
  <si>
    <t>+10 Str</t>
  </si>
  <si>
    <t>LEGEND of the Cobra</t>
  </si>
  <si>
    <t>+10 Dex</t>
  </si>
  <si>
    <t>LEGEND of the Titans</t>
  </si>
  <si>
    <t>+5 DMG</t>
  </si>
  <si>
    <t>LEGEND of the Dragon</t>
  </si>
  <si>
    <t>+3 DEF</t>
  </si>
  <si>
    <t>LEGEND of the Gorilla</t>
  </si>
  <si>
    <t>+15 Str</t>
  </si>
  <si>
    <t>2250gp</t>
  </si>
  <si>
    <t>450gp</t>
  </si>
  <si>
    <t>LEGEND of the Scorpion</t>
  </si>
  <si>
    <t>+15 Dex</t>
  </si>
  <si>
    <t>LEGEND of the Moon</t>
  </si>
  <si>
    <t>+15 Int</t>
  </si>
  <si>
    <t>LEGEND of the Kings</t>
  </si>
  <si>
    <t>+6 HP</t>
  </si>
  <si>
    <t>2400gp</t>
  </si>
  <si>
    <t>480gp</t>
  </si>
  <si>
    <t>LEGEND of the Cheetah</t>
  </si>
  <si>
    <t>+20 Dex</t>
  </si>
  <si>
    <t>3000gp</t>
  </si>
  <si>
    <t>600gp</t>
  </si>
  <si>
    <t>LEGEND of the Sun</t>
  </si>
  <si>
    <t>+20 Int</t>
  </si>
  <si>
    <t>LEGEND of the Lion</t>
  </si>
  <si>
    <t>+20 Str</t>
  </si>
  <si>
    <t>LEGEND of the Gods</t>
  </si>
  <si>
    <t>+9 HP</t>
  </si>
  <si>
    <t>3600gp</t>
  </si>
  <si>
    <t>720gp</t>
  </si>
  <si>
    <t>P – PARTS D100 - Add the monsters name in from of the part rolled as a Prefix.</t>
  </si>
  <si>
    <t>EARS</t>
  </si>
  <si>
    <t>You’ve heard that they are worth a lot, enough said really.</t>
  </si>
  <si>
    <t>BONE</t>
  </si>
  <si>
    <t>Keys, fire pokers, and kebabs sticks, everything has its uses.</t>
  </si>
  <si>
    <t>11gp</t>
  </si>
  <si>
    <t>ARM/WING</t>
  </si>
  <si>
    <t>This guy called “Icarus” you met in a tavern once said he will pay handsomely for such a prize and will enhance the limb with some emu feathers in a hope to fly.</t>
  </si>
  <si>
    <t>TOOTH</t>
  </si>
  <si>
    <t>Well they come  in all shapes and sizes and are generally sharp enough  to rip through flesh, they are going to be needed by someone, surely.</t>
  </si>
  <si>
    <t>NAIL/CLAW</t>
  </si>
  <si>
    <t>Ground down and used to cure headaches, so they say. Its a headache removing it from the foot.</t>
  </si>
  <si>
    <t>RIBS</t>
  </si>
  <si>
    <t>The  rib  bones  have  a  vast  number  of  uses  and  are  often  made  in  to  grotesque xylophones.</t>
  </si>
  <si>
    <t>13gp</t>
  </si>
  <si>
    <t>HIDE/SKIN</t>
  </si>
  <si>
    <t>Hacking  off  the  dead  monsters  hide/Skin  the  armourers  in  town  will  make  something useful from it.</t>
  </si>
  <si>
    <t>LEG</t>
  </si>
  <si>
    <t>You hack of a leg and hope its worth as much as they say it is, or are they pulling your leg.</t>
  </si>
  <si>
    <t>14gp</t>
  </si>
  <si>
    <t>FOOT/PAW</t>
  </si>
  <si>
    <t>Hollowed out and lined with duck feathers, they make great slippers.</t>
  </si>
  <si>
    <t>BLOOD</t>
  </si>
  <si>
    <t>A few vials should do the trick, used as an aphrodisiac by the weird, it is also a favourite with the witches.</t>
  </si>
  <si>
    <t>SKULL</t>
  </si>
  <si>
    <t>Ashtrays, Trinket Box, the emporium will have a field day with this find.</t>
  </si>
  <si>
    <t>16gp</t>
  </si>
  <si>
    <t>LUNG</t>
  </si>
  <si>
    <t>Well known to aid in healing you cut out a lung to sell at market when you get back.</t>
  </si>
  <si>
    <t>KIDNEY</t>
  </si>
  <si>
    <t>Used by some of the occults you know a guy who can sell this on.</t>
  </si>
  <si>
    <t>17gp</t>
  </si>
  <si>
    <t>SALIVA</t>
  </si>
  <si>
    <t>Collecting  this  is  not  going  to  be  easy,  but  just  one  vial  will  earn  a  fair  price  at  the Annual Mystics Convention.</t>
  </si>
  <si>
    <t>EYE</t>
  </si>
  <si>
    <t>You carefully preserved the eye in a jar of vinegar you carry for just an occasion.</t>
  </si>
  <si>
    <t>18gp</t>
  </si>
  <si>
    <t>HEART</t>
  </si>
  <si>
    <t>Highly sought after by ambitious wizards to further their studies.</t>
  </si>
  <si>
    <t>HEAD</t>
  </si>
  <si>
    <t>Often shrunk and stuffed to make great ornaments for the rich.</t>
  </si>
  <si>
    <t>19gp</t>
  </si>
  <si>
    <t>BRAIN</t>
  </si>
  <si>
    <t>Many of the foolish believe eating brain is brain food, duh! How stupid.</t>
  </si>
  <si>
    <t>22gp</t>
  </si>
  <si>
    <t>24gp</t>
  </si>
  <si>
    <t>25gp</t>
  </si>
  <si>
    <t>26gp</t>
  </si>
  <si>
    <t>27gp</t>
  </si>
  <si>
    <t>28gp</t>
  </si>
  <si>
    <t>You hack of a leg and hope its worth as much as they say or are they pulling your leg.</t>
  </si>
  <si>
    <t>79gp</t>
  </si>
  <si>
    <t>UNCOMMON</t>
  </si>
  <si>
    <t>Roll Again and record your find on your character sheet with “UNCOMMON” before its name. Add +100gp to its value. (Example UNCOMMON SPIDERS BLOOD)</t>
  </si>
  <si>
    <t>+100gp</t>
  </si>
  <si>
    <t>SCARCE</t>
  </si>
  <si>
    <t>Roll Again  and  record  your  find  on  your  character  sheet  with  “ SCARCE”  before  its name. Add +200gp to its value. (Example SCARCE SPIDERS HEAD)</t>
  </si>
  <si>
    <t>+200gp</t>
  </si>
  <si>
    <t>RARE</t>
  </si>
  <si>
    <t>Roll Again and record your find on your character sheet with “ RARE” before its name. Add +400gp to its value. (Example RARE SPIDERS LUNG)</t>
  </si>
  <si>
    <t>+400gp</t>
  </si>
  <si>
    <t>Q – QUESTS</t>
  </si>
  <si>
    <t></t>
  </si>
  <si>
    <t>Quest</t>
  </si>
  <si>
    <t>Objective</t>
  </si>
  <si>
    <t>Enc. Mod</t>
  </si>
  <si>
    <t>Reward</t>
  </si>
  <si>
    <t>Fail</t>
  </si>
  <si>
    <t></t>
  </si>
  <si>
    <t>Dungeon Training 1</t>
  </si>
  <si>
    <t>Basic dungeoning, loot 3 Parts.</t>
  </si>
  <si>
    <t>- ½ gp</t>
  </si>
  <si>
    <t>Dungeon Training 2</t>
  </si>
  <si>
    <t>Basic dungeoning, loot 3 Weapons.</t>
  </si>
  <si>
    <t>Dungeon Training 3</t>
  </si>
  <si>
    <t>Basic dungeoning, loot 3 Armour.</t>
  </si>
  <si>
    <t>Dungeon Training 4</t>
  </si>
  <si>
    <t>Basic dungeoning, loot 1 Weapons, 1 parts and 1 Armour.</t>
  </si>
  <si>
    <t>Dungeon Training 5</t>
  </si>
  <si>
    <t>Basic dungeoning, loot 2 Treasures from TABLE TA.</t>
  </si>
  <si>
    <t>Map Dungeon</t>
  </si>
  <si>
    <t>Explore a dungeon until you have mapped 2 of each different coloured room, (Red rooms x2, Grey room x2, Blue rooms x2 and Green x2).</t>
  </si>
  <si>
    <t>Potion Hunt</t>
  </si>
  <si>
    <t>An apprentice wizard has asked you to find any 4 potions from the dungeon to further his research.</t>
  </si>
  <si>
    <t>Monster Hunt</t>
  </si>
  <si>
    <t>Kill any 5 Monster that are 34 or higher on the encounter table. They have been terrorizing the locals.</t>
  </si>
  <si>
    <t>Head of the Beast</t>
  </si>
  <si>
    <t>The villagers want evidence that the beast terrorizing them has been killed, Obtain 1 Head (Part) from any monster.</t>
  </si>
  <si>
    <t>Amulet of Hope</t>
  </si>
  <si>
    <t>Since the “Amulet of Hope” was taken by two goblins, broken in two and lost deep inside a dungeon, a feeling of hopelessness has engulfed the kingdom. Now in two parts you must find its pieces and assemble it back to its former glory. Obtain 2 objective items.</t>
  </si>
  <si>
    <t>Rescue the Villagers</t>
  </si>
  <si>
    <t>Several Villagers have been taken by monsters and are being tortured to death, you must set them free. Kill any 5 monsters have (h) after their name on the encounter table to rescue all the villagers.</t>
  </si>
  <si>
    <t>350gp</t>
  </si>
  <si>
    <t>Monster Cull</t>
  </si>
  <si>
    <t>Kill 10 Monster that are 34 or higher on the encounter table. Their numbers have grown too strong.</t>
  </si>
  <si>
    <t>The Aztopaz Stone</t>
  </si>
  <si>
    <t>A Young wizard named “Yagamou” has pinned a notice to the fireplace of your local tavern, she asks for a brave adventurer to find her a Aztopaz stone so she can finish her Staff of Light. Obtain 1 objective item.</t>
  </si>
  <si>
    <t>Dungeon Research</t>
  </si>
  <si>
    <t>Explore the dungeon and its features. Find 5 Monster rooms (Red Rooms) and 5 Geographic features (Green Rooms).</t>
  </si>
  <si>
    <t>Survey Mission</t>
  </si>
  <si>
    <t>Survey the dungeon (Roll 10 times on TABLE M – MAPPING) and report back to a concerned Hamlet of its activities.</t>
  </si>
  <si>
    <t>Medicine</t>
  </si>
  <si>
    <t>Obtain 4 Parts from monsters that are 43 or higher on the encounter table to heal a sickness spreading through the area.</t>
  </si>
  <si>
    <t>Scouting Mission</t>
  </si>
  <si>
    <t>Scout the dungeon (Roll 15 times on TABLE M – MAPPING) and report back to a concerned Village of its activities.</t>
  </si>
  <si>
    <t>Explore Mission</t>
  </si>
  <si>
    <t>Explore the dungeon (Roll 20 times on TABLE M – MAPPING) and report back to a concerned Town of its activities.</t>
  </si>
  <si>
    <t>Dungeon Delve</t>
  </si>
  <si>
    <t>Find a lower level of the dungeon (Use Stairs or Objective Room) and explore its sub terrain tunnels (Roll 10 times on TABLE M – MAPPING).</t>
  </si>
  <si>
    <t>Magic Study</t>
  </si>
  <si>
    <t>A roaming wizard has requested a Brew to further his studies. Loot any BREW OF FINER or an objective item to claim your reward.</t>
  </si>
  <si>
    <t>600 gp</t>
  </si>
  <si>
    <t>-5 Skill</t>
  </si>
  <si>
    <t>Tome of Wizards</t>
  </si>
  <si>
    <t>Obtain an objective item for the council of wizards, or a Spell book.</t>
  </si>
  <si>
    <t>700gp Spell</t>
  </si>
  <si>
    <t>Creatures Amok</t>
  </si>
  <si>
    <t>Several creatures have been running amok around the realm and they have taken up refuge in a disused mine, the King has offered a huge reward for the problem to be brought to an end. Kill any 5 monsters that have a (c) after their name to claim the reward.</t>
  </si>
  <si>
    <t>800gp</t>
  </si>
  <si>
    <t>Night Terrors</t>
  </si>
  <si>
    <t>Hallows night is drawing near and many of the towns in the realm have been reporting a rising number of undead plaguing the streets at night. A handsome reward has been offered to  rid these night terrors from the realm. Kill any 5 monsters that have a (ud) after their name to claim the reward.</t>
  </si>
  <si>
    <t>Plague</t>
  </si>
  <si>
    <t>A plague is spreading though the region like wildfire, a medicine man has come forward claiming that he has the answer and it involves some pretty rare ingredients. Find any uncommon Part.</t>
  </si>
  <si>
    <t>The Spider Queen</t>
  </si>
  <si>
    <t>For months spiders have been accumulating in greater and greater numbers and it is no great surprise when a local stumbles across the lair of a Spider Queen. Find an objective room and face monster 66 of the encounter table, with +10 HP's.</t>
  </si>
  <si>
    <t>800gp
+1 REP</t>
  </si>
  <si>
    <t>-1 REP
-5 Skill</t>
  </si>
  <si>
    <t>Carried Off</t>
  </si>
  <si>
    <t>A local Baron has offered a fortune as a reward for the safe return of his wife, she has been carried off by a vile monster and he wants her back. Find an Objective Room and roll on Table E – Encounters for a monster to defeat to rescued the Barons Wife.</t>
  </si>
  <si>
    <t>1000gp
+1 REP</t>
  </si>
  <si>
    <t>Hammer of Antiquity</t>
  </si>
  <si>
    <t>Obtain 3 objective items and restore the Hammer of Antiquity (Head/Shaft/Grip).</t>
  </si>
  <si>
    <t>Save the Prince</t>
  </si>
  <si>
    <t>The kingdom is in turmoil, the prince and heir to the throne has been taken hostage. Find any Objective Room (Blue) and roll for a monster +30 to the roll, defeat to rescue the prince.</t>
  </si>
  <si>
    <t>1200gp
+1 REP</t>
  </si>
  <si>
    <t>Missing Locals</t>
  </si>
  <si>
    <t>For a few weeks a village in the area has been reporting its residence are disappearing, after establishing that it was not a magical intervention, the local watch investigated to find a Giant Snake is the offender. You quickly volunteer and enter its lair, the next objective room you find, face monster 73 on the encounter table, with +10 HP's.</t>
  </si>
  <si>
    <t>-1 REP
-10 Skill</t>
  </si>
  <si>
    <t>Find the Demon Hunters</t>
  </si>
  <si>
    <t>Several Demon Hunters have gone missing near an old ruin, enter the ruins and find out what happened to the Demon Hunters by killing any 5 monsters have (d) after their name on the encounter table.</t>
  </si>
  <si>
    <t>1350gp</t>
  </si>
  <si>
    <t>-10 Skill</t>
  </si>
  <si>
    <t>Mystical Materials</t>
  </si>
  <si>
    <t>Obtain 3 Parts from monsters that are 58 or higher on the encounter table for a Master Craftsman.</t>
  </si>
  <si>
    <t>1400gp</t>
  </si>
  <si>
    <t>Treasure Expedition</t>
  </si>
  <si>
    <t>A local merchant has asked that you find a treasure that was stolen by a band of monsters one night on his way in to town. Successfully loot any item from Table TA.</t>
  </si>
  <si>
    <t>1500 gp</t>
  </si>
  <si>
    <t>Wrongful Ritual</t>
  </si>
  <si>
    <t>At the end of a festival a naive townsfolk was coerced into performing a ritual they thought would bring in a good harvest, instead it was a ritual to summon a Demon Lord. When the ritual concluded the Demon ate the townsfolk and the deluded cultist and took refuge in an abandoned mine. The Kingdom has put up a handsome reward for whoever can rid the realm of this Demon. When you find an objective room, face monster 83 on the encounter table, with +10 HP's.</t>
  </si>
  <si>
    <t>1500gp
+1 REP</t>
  </si>
  <si>
    <t>Arcane Study</t>
  </si>
  <si>
    <t>A wizard from a guild has requested a Potion to further his studies. Loot any POTION OF GREATER or an objective item to claim your reward.</t>
  </si>
  <si>
    <t>1600 gp</t>
  </si>
  <si>
    <t>Return of the Crown</t>
  </si>
  <si>
    <t>During a recent battle a couple of mischievous monsters knocked the kings crown from his head and run down the nearest dungeon. The king needs back the crown to avoid any embarrassment. Find an Objective Room (Blue) and roll for two monsters, defeat them both to find the Crown.</t>
  </si>
  <si>
    <t>-1 REP
-1 CHA</t>
  </si>
  <si>
    <t>Mystic Study</t>
  </si>
  <si>
    <t>A Mage from the council of wizards has requested a Elixir to further his studies. Loot any ELIXIR OF SUPERIOR or an objective item to claim your reward.</t>
  </si>
  <si>
    <t>2000 gp</t>
  </si>
  <si>
    <t>-1 CHA</t>
  </si>
  <si>
    <t>Wizards Ingredients</t>
  </si>
  <si>
    <t>Obtain 2 Parts from a monsters that is 66 or higher on the encounter table for a legendary wizard.</t>
  </si>
  <si>
    <t>2200gp</t>
  </si>
  <si>
    <t>Master Monster</t>
  </si>
  <si>
    <t>Kill 1 Monster that is 66 or higher on the encounter table. It has been encouraging lesser monsters to the area.</t>
  </si>
  <si>
    <t>2500gp</t>
  </si>
  <si>
    <t>Antiquity of Power</t>
  </si>
  <si>
    <t>Lost for centuries, the whereabouts of the “Antiquity of Power” has finally been uncovered. It is now a race to the prize, find any Legendary Item.</t>
  </si>
  <si>
    <t>2800gp
+1 REP
Item</t>
  </si>
  <si>
    <t>Relic Expedition</t>
  </si>
  <si>
    <t>A nobleman from one of the 5 distinguished houses, has put up a handsome reward for the safe recovery of an heirloom that has been lost to the family for over 3 generations. A distant relative perished in the dungeon with the item and now he would like it back. Successfully loot any item from Table TB.</t>
  </si>
  <si>
    <t>2800 gp</t>
  </si>
  <si>
    <t>The Lich Lord King</t>
  </si>
  <si>
    <t>Many years ago a great King was laid to rest, the realm mourned the loss and a powerful wizard secured his tomb, casting a powerful curse to ensure it would never be opened. As time passed an unwittingly foolish tomb robber did just that, with the lid adrift the curse worked its magic and the king rose again but not in the land of the living. With a Lich Lord on the loose an eerinesses has befallen the kingdom, it must be returned to its grave. When you find an objective room, face monster 89 on the encounter table, with +10 HP's.</t>
  </si>
  <si>
    <t>2800gp
+1 REP</t>
  </si>
  <si>
    <t>Cool Tidings</t>
  </si>
  <si>
    <t>This time of year the lands should be warm and sunny, but a recent inhabitant has been cooling things down a little too much and it must be dealt with. When you find an objective room, face monster 93 on the encounter table, with +10 HP's.</t>
  </si>
  <si>
    <t>2900gp
+1 REP</t>
  </si>
  <si>
    <t>Ring of Power</t>
  </si>
  <si>
    <t>Lost for over a century the ring has a fabled power and would make a great addition to your gear, find any Legendary Ring.</t>
  </si>
  <si>
    <t>3000gp
+1 REP
Ring</t>
  </si>
  <si>
    <t>Talisman of the Unfailing</t>
  </si>
  <si>
    <t>A notable treasure has come to your attention its last known location rumoured it to be lost within a deadly dungeon filled with unspeakable danger, find any Legendary Neck Item.</t>
  </si>
  <si>
    <t>3000gp
+1 REP
Neck</t>
  </si>
  <si>
    <t>Elite Monster</t>
  </si>
  <si>
    <t>Kill 1 Monster that is 75 or higher on the encounter table. The eating of townsfolk has to stop.</t>
  </si>
  <si>
    <t>3200gp</t>
  </si>
  <si>
    <t>-2 CHA</t>
  </si>
  <si>
    <t>Resurrect Spell</t>
  </si>
  <si>
    <t>Obtain 1 Part from a monster that is 83 or higher on the encounter table to resurrect a noble killed in battle.</t>
  </si>
  <si>
    <t>3400gp
+1 REP</t>
  </si>
  <si>
    <t>-1 REP
-2 CHA</t>
  </si>
  <si>
    <t>Kingmaker</t>
  </si>
  <si>
    <t>The legendary weapon “Kingmaker”, once held by the first King of men at the battle of Evermote, has been spotted in the hands of a foul beast in a dungeon not far from the old battlefield. You must find any Legendary Weapon.</t>
  </si>
  <si>
    <t>3400gp
+1 REP
Weapon</t>
  </si>
  <si>
    <t>Antiquity Expedition</t>
  </si>
  <si>
    <t>An ancient artefact dating back to a time before kings has been identified to lay somewhere inside trap infested dungeon (-20 to all rolls on Table G). Successfully loot any item from Table TC.</t>
  </si>
  <si>
    <t>3800 gp</t>
  </si>
  <si>
    <t>Defeat the Dragon</t>
  </si>
  <si>
    <t>Kill 1 dragon that is 94 or higher on the encounter table. It has asked for a human sacrifice every month for the last 7 years and now it has to stop.</t>
  </si>
  <si>
    <t>4500gp
+1 REP</t>
  </si>
  <si>
    <t>-1 REP
-3 CHA</t>
  </si>
  <si>
    <t>Spiritmend</t>
  </si>
  <si>
    <t>The legendary armour “Spiritmend”, worn by the elven prince “Glandoran”, it was torn from his body before receiving his death blow by the Dwarven King “Kanrad” and thus ending a brutal and devastating war which had lasted some 80 years.
Find any Legendary Armour.</t>
  </si>
  <si>
    <t>5000gp
+1 REP
Armour</t>
  </si>
  <si>
    <t>-3 REP</t>
  </si>
  <si>
    <t>R– REQUIRED Essential Items needed for Adventuring</t>
  </si>
  <si>
    <t>LOCK PICK: Easy to break (+1 Pick)</t>
  </si>
  <si>
    <t>5gp</t>
  </si>
  <si>
    <t>FOOD: Dried Rations (+1 Food)</t>
  </si>
  <si>
    <t>OIL: Leather flask contain Lantern Oil (+1 Oil)</t>
  </si>
  <si>
    <t>POTION OF LESSER INTELLIGENCE: Drink to gain +3 Int for an entire encounter</t>
  </si>
  <si>
    <t>S – SPELLS</t>
  </si>
  <si>
    <t>Cost</t>
  </si>
  <si>
    <t>OPEN MAGIC: Opens magic sealed doors.</t>
  </si>
  <si>
    <t>-1 HP</t>
  </si>
  <si>
    <t>RESURRECTION: Add “RES” to the characters  LIVES  section of the character sheet,  when the character next dies they are resurrected instead of using a LIFE, remove the “RES” from the character sheet instead of using a LIFE.</t>
  </si>
  <si>
    <t>-6 STR</t>
  </si>
  <si>
    <t>HEALING: Restores a characters HP to maximum.</t>
  </si>
  <si>
    <t>-2 STR</t>
  </si>
  <si>
    <t>HEAL: Restores 5 lost HP.</t>
  </si>
  <si>
    <t>-1 STR</t>
  </si>
  <si>
    <t>FIRE BLAST: Deal 2 HP of damage to a Monster at the start of a combat round.</t>
  </si>
  <si>
    <t>FIRE  BALL:  Deal  1d10  damage  to  a  Monster  at  the  start  of  a  combat  round,  deduct  the Monsters DEF from the result.</t>
  </si>
  <si>
    <t>-2 HP</t>
  </si>
  <si>
    <t>ICE  STORM:  Deal  1d10  damage  to  a  Monster  at  the  start  of  a  combat  round.,  deduct  the Monsters DEF from the result. The monster if still alive it is frozen for the next combat round and you gain +10 to your attack for that round.</t>
  </si>
  <si>
    <t>-3 HP</t>
  </si>
  <si>
    <t>MAGIC ARMOUR: A thin magical barrier cloaks your entire body, +2 DEF until the end of the encounter.</t>
  </si>
  <si>
    <t>MIGHTY: When testing or attacking with STR add +10 to your STR characteristic for that roll.</t>
  </si>
  <si>
    <t>SKILFUL: When  testing or  attacking  with  DEX  add  +10  to  your DEX  characteristic for  that roll.</t>
  </si>
  <si>
    <t>KNOW: When testing INT add +10 to your INT characteristic for that roll.</t>
  </si>
  <si>
    <t>ALMIGHTY: When testing or attacking with STR add +20 to your STR characteristic for that roll.</t>
  </si>
  <si>
    <t>SKILLED: When  testing  or attacking  with  DEX  add  +20  to  your  DEX  characteristic  for that roll.</t>
  </si>
  <si>
    <t>KNOWLEDGE: Use when testing INT add +20 to your INT characteristic for that roll.</t>
  </si>
  <si>
    <t>ALTER TIME: Remove 1 from the Time Track.</t>
  </si>
  <si>
    <t>CLONE:  Use  during  an  encounter  to  create  a  replica  of  yourself  to  fight  an  encounter,  using your current HP (after paying the cost of this spell) track your clones damage, all damage is now dealt to your clone, any damage you offset is dealt to your items and not the clones. When the clone has been killed (zero HP) or the encounter is defeated the clone disappears.</t>
  </si>
  <si>
    <t>CLUMSY: Use until the end of an encounter to make a monster Clumsy -10 AV.</t>
  </si>
  <si>
    <t>CONTROL: Force a Monster to miss its next attack.</t>
  </si>
  <si>
    <t>-4 HP</t>
  </si>
  <si>
    <t>COUNTER:  Use  after  a  Monster  with  Dark  Magic  has  rolled  for  spell  to  cancel  this  rounds spell.</t>
  </si>
  <si>
    <t>INVISIBILITY: Use to Escape an encounter with out the need to make a escape test.</t>
  </si>
  <si>
    <t>LIGHTNING: Deal 1d10 damage to a Monster at the start of a combat round, the Monsters does not  deduct  its  DEF  from  the  result.  The  monster  if  still  alive  is  pulsating  and  writhing  with electrical charges for the next combat round and you gain +10 to your attack for that round.</t>
  </si>
  <si>
    <t>MIRROR  IMAGE:    At  the  start  of  a  combat  round,  you  create  four  illusionary  copies  of yourself confusing a monster who now has to work out which is you and which is a copy. While a copy of you exists the monster when it scores an attack and has rolled for damage, rolls 1d10. Rolls of 1-2 the monster has hit you and all of the images vanish. Rolls of 3 and above strike a copy which vanishes, you do not receive this damage. When all copies have vanished the spell is over and combat returns to normal.</t>
  </si>
  <si>
    <t>-5 HP</t>
  </si>
  <si>
    <t>MANIPULATE: Discard any dice you just rolled and roll again for a new result.</t>
  </si>
  <si>
    <t>SUMMON:  At the start of a combat round, you may summon a monster to attack on your behalf during an encounter. Roll on TABLE E – ENCOUNTER -30 to see what you have summoned. If  the  summoned  monster  is  killed  it  disappears  and  the  encounter  returns  to  normal  or  if  the summoned monster defeats the encounter it disappears and you may loot the defeated encounter.</t>
  </si>
  <si>
    <t>DRAIN LIFE: At the start of a combat round you can cast DRAIN LIFE, all damage now dealt to the monster during the combat also restores an equal amount of lost HP to you.</t>
  </si>
  <si>
    <t>-3HP</t>
  </si>
  <si>
    <t>TA – TREASURE A</t>
  </si>
  <si>
    <t>SILVER PIECES: You find a small bag of Silver pieces that are worth a decent amount of Gold.</t>
  </si>
  <si>
    <t>BREW OF FINER POWER: Drink to gain +2 DMG for your next DAMAGE Dice roll.</t>
  </si>
  <si>
    <t>BREW OF FINER STRENGTH: +5 Str for your next dice roll.</t>
  </si>
  <si>
    <t>75gp</t>
  </si>
  <si>
    <t>BREW OF FINER DEXTERITY: +5 Dex for your next dice roll.</t>
  </si>
  <si>
    <t>BREW OF FINER INTELLIGENCE: +5 Int for your next dice roll.</t>
  </si>
  <si>
    <t>OBJECTIVE ITEM: You have found an Item you need to complete a Quest (Add one Objective), if you do not need an objective item or you have all the objective items you need, you may just take it for its gold value to sell after your quest.</t>
  </si>
  <si>
    <t>100 GP</t>
  </si>
  <si>
    <t>BREW OF FINER DODGE: Drink to gain +2 DEF before a Monster rolls its DAMAGE dice.</t>
  </si>
  <si>
    <t>FINER ARMOUR: Roll on the TABLE A - ARMOUR and record your find on your character sheet with “FINER” before its name. Add +0.2 to its DEF, +100gp to its value and +20gp to its repair cost.</t>
  </si>
  <si>
    <t>FINER WEAPON: Roll on the TABLE W - WEAPON and record your find on your character sheet with “FINER” before its name. Add +1 to its DMG, + 100gp to its value and +20gp to its repair cost.</t>
  </si>
  <si>
    <t>SILVER PIECES: You find a bag of Copper Silver that are worth a decent amount of Gold.</t>
  </si>
  <si>
    <t>POTION OF FINER STRENGTH: Drink to gain +5 Str for an entire encounter</t>
  </si>
  <si>
    <t>POTION OF FINER DEXTERITY: Drink to gain +5 Dex for an entire encounter</t>
  </si>
  <si>
    <t>POTION OF FINER INTELLIGENCE: Drink +5 Int for an entire encounter</t>
  </si>
  <si>
    <t>POTION OF FINER REMOVE POISON: Remove up to 4 shaded Poison pips.</t>
  </si>
  <si>
    <t>160gp</t>
  </si>
  <si>
    <t>POTION OF FINER HEALING: Drink to restore 8 lost HP.</t>
  </si>
  <si>
    <t>ELIXIR OF FINER FATE: Drink to gain +1 FATE.</t>
  </si>
  <si>
    <t>SCROLL: You find a rolled parchment that contains a spell, Roll on TABLE S - SPELLS to see which it contains.</t>
  </si>
  <si>
    <t>POTION OF FINER CURE DISEASE: Remove up to 4 shaded Disease pips.</t>
  </si>
  <si>
    <t>260gp</t>
  </si>
  <si>
    <t>SILVER PIECES: You find a large bag of Silver pieces that are worth a decent amount of Gold.</t>
  </si>
  <si>
    <t>280gp</t>
  </si>
  <si>
    <t>ELIXIR OF FINER STRENGTH: Drink to gain +1 Primary Str</t>
  </si>
  <si>
    <t>ELIXIR OF FINER DEXTERITY: Drink to gain +1 Primary Dex</t>
  </si>
  <si>
    <t>ELIXIR OF FINER INTELLIGENCE: Drink to gain +1 Primary Int</t>
  </si>
  <si>
    <t>ELIXIR OF FINER HEALTH: Drink to gain +1 Primary HP.</t>
  </si>
  <si>
    <t>POTION OF FINER FATE: When rolling on any table drink to add 40 to your result</t>
  </si>
  <si>
    <t>ELIXIR OF THE DEATHLESS:  Drink to gain +1 Lives</t>
  </si>
  <si>
    <t>UPGRADE: You have found a grander Item than the rubbish here roll on TABLE TB</t>
  </si>
  <si>
    <t>LEGENDARY RING roll on TABLE L for its Legend.</t>
  </si>
  <si>
    <t>LEGENDARY NECKLACE roll on TABLE L for its Legend.</t>
  </si>
  <si>
    <t>BREW OF GREATER POWER: Drink to gain +3 DMG for your next DAMAGE Dice roll.</t>
  </si>
  <si>
    <t>105gp</t>
  </si>
  <si>
    <t>GOLD PIECES: You find a small bag of gold pieces.</t>
  </si>
  <si>
    <t>BREW OF GREATER DODGE: Drink to gain +3 DEF before a Monster rolls its DAMAGE dice.</t>
  </si>
  <si>
    <t>BREW OF GREATER STRENGTH: Drink to gain +10 Str for your next dice roll.</t>
  </si>
  <si>
    <t>BREW OF GREATER DEXTERITY: Drink to gain +10 Dex for your next dice roll.</t>
  </si>
  <si>
    <t>BREW OF GREATER INTELLIGENCE: Drink to gain +10 Int for your next dice roll.</t>
  </si>
  <si>
    <t>GREATER ARMOUR: Roll on the TABLE A - ARMOUR and record your find on your character sheet with “GREATER” before its name. Add +0.4 to its DEF, +200gp to its value and +40gp to its repair cost.</t>
  </si>
  <si>
    <t>GREATER WEAPON: Roll on the TABLE W - WEAPON and record your find on your character sheet with “GREATER” before its name. Add +2 to its DMG, +200gp to its value and +40gp to its repair cost.</t>
  </si>
  <si>
    <t>POTION OF GREATER REMOVE POISON: Drink to remove up to 6 shaded Poison pips.</t>
  </si>
  <si>
    <t>POTION OF GREATER HEALING: Drink to restore 12 lost HP.</t>
  </si>
  <si>
    <t>GOLD PIECES: You find a bag of gold pieces.</t>
  </si>
  <si>
    <t>POTION OF GREATER STRENGTH: Drink to gain +10 Str for an entire encounter</t>
  </si>
  <si>
    <t>POTION OF GREATER DEXTERITY: Drink to gain +10 Dex for an entire encounter</t>
  </si>
  <si>
    <t>POTION OF GREATER INTELLIGENCE: Drink to gain +10 Int for an entire encounter</t>
  </si>
  <si>
    <t>POTION OF GREATER CURE DISEASE: Drink to remove up to 6 shaded Disease pips.</t>
  </si>
  <si>
    <t>390gp</t>
  </si>
  <si>
    <t>ELIXIR OF GREATER FATE: Drink to gain +2 FATE.</t>
  </si>
  <si>
    <t>GOLD PIECES: You find a large bag of gold pieces.</t>
  </si>
  <si>
    <t>560gp</t>
  </si>
  <si>
    <t>ELIXIR OF GREATER HEALTH: Drink to gain +2 Primary HP.</t>
  </si>
  <si>
    <t>SPELL BOOK: You find a damaged book that contains a spell, Roll on TABLE S - SPELLS to see which it contains, you may add it to your spell book, providing its currently active.</t>
  </si>
  <si>
    <t>ELIXIR OF GREATER STRENGTH: Drink to gain +3 Primary Str</t>
  </si>
  <si>
    <t>ELIXIR OF GREATER DEXTERITY: Drink to gain +3 Primary Dex</t>
  </si>
  <si>
    <t>ELIXIR OF GREATER INTELLIGENCE: Drink to gain +3 Primary Int</t>
  </si>
  <si>
    <t>POTION OF GREATER FATE: When rolling on any table drink to add 60 to your result</t>
  </si>
  <si>
    <t>ELIXIR OF THE UNDYING: Drink to gain  +3 Lives</t>
  </si>
  <si>
    <t>UPGRADE: You have found a much grander Item than the rubbish here roll on TABLE TC</t>
  </si>
  <si>
    <t>LEGENDARY WEAPON roll on TABLE W for type and Table L for its Legend.</t>
  </si>
  <si>
    <t>TB – TREASURE B (D100)</t>
  </si>
  <si>
    <t>BREW OF SUPERIOR POWER: Drink to gain +4 DMG for your next DAMAGE Dice roll.</t>
  </si>
  <si>
    <t>BREW OF SUPERIOR DODGE: Drink to gain +4 DEF before a Monster rolls its DAMAGE dice.</t>
  </si>
  <si>
    <t>BREW OF SUPERIOR STRENGTH: Drink to gain +15 Str for your next dice roll.</t>
  </si>
  <si>
    <t>225gp</t>
  </si>
  <si>
    <t>BREW OF SUPERIOR DEXTERITY: Drink to gain +15 Dex for your next dice roll.</t>
  </si>
  <si>
    <t>BREW OF SUPERIOR INTELLIGENCE: Drink to gain +15 Int for your next dice roll.</t>
  </si>
  <si>
    <t>250gp</t>
  </si>
  <si>
    <t>GEM STONES: You find a small bag of gem stones that are worth a decent amount of Gold.</t>
  </si>
  <si>
    <t>SUPERIOR ARMOUR: Roll on the TABLE A - ARMOUR and record your find on your character sheet with “SUPERIOR” before its name. Add +0.6 to its DEF, +300gp to its value and
+60gp to its repair cost.</t>
  </si>
  <si>
    <t>+300gp</t>
  </si>
  <si>
    <t>SUPERIOR WEAPON: Roll on the TABLE W - WEAPON and record your find on your character sheet with “SUPERIOR” before its name. Add +3 to its DMG, +300gp to its value and
+60gp to its repair cost.</t>
  </si>
  <si>
    <t>POTION OF SUPERIOR REMOVE POISON: Drink to gain remove up to 8 shaded Poison pips.</t>
  </si>
  <si>
    <t>320gp</t>
  </si>
  <si>
    <t>POTION OF SUPERIOR HEALING: Drink to restore 16 lost HP.</t>
  </si>
  <si>
    <t>POTION OF SUPERIOR STRENGTH: Drink to gain +15 Str for an entire encounter</t>
  </si>
  <si>
    <t>POTION OF SUPERIOR DEXTERITY: Drink to gain +15 Dex for an entire encounter</t>
  </si>
  <si>
    <t>POTION OF SUPERIOR INTELLIGENCE: Drink to gain +15 Int for an entire encounter</t>
  </si>
  <si>
    <t>POTION OF SUPERIOR CURE DISEASE: Drink to remove up to 8 shaded Disease pips.</t>
  </si>
  <si>
    <t>520gp</t>
  </si>
  <si>
    <t>GEM STONES: You find a bag of gem stones that are worth a decent amount of Gold.</t>
  </si>
  <si>
    <t>ELIXIR OF SUPERIOR FATE: Drink to gain +3 FATE.</t>
  </si>
  <si>
    <t>GEM STONES: You find a large bag of gem stones that are worth a decent amount of Gold..</t>
  </si>
  <si>
    <t>1120gp</t>
  </si>
  <si>
    <t>ELIXIR OF SUPERIOR HEALTH: Drink to gain +3 Primary HP.</t>
  </si>
  <si>
    <t>ELIXIR OF SUPERIOR STRENGTH: Drink to gain +5 Primary Str</t>
  </si>
  <si>
    <t>ELIXIR OF SUPERIOR DEXTERITY: Drink to gain +5 Primary Dex</t>
  </si>
  <si>
    <t>ELIXIR OF SUPERIOR INTELLIGENCE: Drink to gain +5 Primary Int</t>
  </si>
  <si>
    <t>SPELL BOOK: You find a book that contains 2 spell, Roll twice on TABLE S - SPELLS to see which spells it contains, you may add them to your spell book.</t>
  </si>
  <si>
    <t>1600gp</t>
  </si>
  <si>
    <t>POTION OF SUPERIOR FATE: When rolling on any table drink to add 80 to your result</t>
  </si>
  <si>
    <t>ELIXIR OF THE IMMORTALS: Drink to gain +5 Lives</t>
  </si>
  <si>
    <t>5000gp</t>
  </si>
  <si>
    <t>LEGENDARY NECK ITEM roll on TABLE L for its Legend.</t>
  </si>
  <si>
    <t>LEGENDARY ARMOUR roll on TABLE A for type and Table L for its Legend.</t>
  </si>
  <si>
    <t>TC – TREASURE C (D100)</t>
  </si>
  <si>
    <t>W – WEAPON (D100) </t>
  </si>
  <si>
    <t>Type</t>
  </si>
  <si>
    <t>Handed</t>
  </si>
  <si>
    <t>WEAPON</t>
  </si>
  <si>
    <t></t>
  </si>
  <si>
    <t>(R)</t>
  </si>
  <si>
    <t>SLING</t>
  </si>
  <si>
    <t>-2 DMG</t>
  </si>
  <si>
    <t></t>
  </si>
  <si>
    <t>CATAPULT</t>
  </si>
  <si>
    <t>(H)</t>
  </si>
  <si>
    <t>BATON</t>
  </si>
  <si>
    <t>STAVE</t>
  </si>
  <si>
    <t>KNIFE</t>
  </si>
  <si>
    <t>CLUB</t>
  </si>
  <si>
    <t>-1 DMG</t>
  </si>
  <si>
    <t>QUARTERSTAFF</t>
  </si>
  <si>
    <t>(H,R)</t>
  </si>
  <si>
    <t>THROWING KNIFE</t>
  </si>
  <si>
    <t>DAGGER</t>
  </si>
  <si>
    <t>SPIKED CLUB</t>
  </si>
  <si>
    <t>+0 DMG</t>
  </si>
  <si>
    <t>HAMMER</t>
  </si>
  <si>
    <t>THROWING SPEAR</t>
  </si>
  <si>
    <t>SHORT BOW</t>
  </si>
  <si>
    <t>WAR PICK</t>
  </si>
  <si>
    <t>SHORT SWORD</t>
  </si>
  <si>
    <t>SCIMITAR</t>
  </si>
  <si>
    <t>RAPIER</t>
  </si>
  <si>
    <t>SCYTHE</t>
  </si>
  <si>
    <t>MACE</t>
  </si>
  <si>
    <t>THROWING AXE</t>
  </si>
  <si>
    <t>CHAKRAM</t>
  </si>
  <si>
    <t>REPEATING CROSSBOW</t>
  </si>
  <si>
    <t>LANCE</t>
  </si>
  <si>
    <t>+1 DMG</t>
  </si>
  <si>
    <t>SPEAR</t>
  </si>
  <si>
    <t>MAUL</t>
  </si>
  <si>
    <t>FALCHION</t>
  </si>
  <si>
    <t>+1DMG</t>
  </si>
  <si>
    <t>BOW</t>
  </si>
  <si>
    <t>AXE</t>
  </si>
  <si>
    <t>MORNING STAR</t>
  </si>
  <si>
    <t>BROADSWORD</t>
  </si>
  <si>
    <t>PERNACH</t>
  </si>
  <si>
    <t>MILITARY FORK</t>
  </si>
  <si>
    <t>PARTISAN</t>
  </si>
  <si>
    <t>GLAIVE</t>
  </si>
  <si>
    <t>HALBERD</t>
  </si>
  <si>
    <t>+2 DMG</t>
  </si>
  <si>
    <t>BILL</t>
  </si>
  <si>
    <t>TWO HANDED FLAIL</t>
  </si>
  <si>
    <t>RECURVE BOW</t>
  </si>
  <si>
    <t>HALF MAUL</t>
  </si>
  <si>
    <t>WAR SCYTHE</t>
  </si>
  <si>
    <t>BARDICHE</t>
  </si>
  <si>
    <t>LONG SWORD</t>
  </si>
  <si>
    <t>BATTLE AXE</t>
  </si>
  <si>
    <t>CLAYMORE</t>
  </si>
  <si>
    <t>CROSSBOW</t>
  </si>
  <si>
    <t>WAR HAMMER</t>
  </si>
  <si>
    <t>ARBALEST</t>
  </si>
  <si>
    <t>LONG BOW</t>
  </si>
  <si>
    <t>BASTARD SWORD</t>
  </si>
  <si>
    <t>GREAT SWORD</t>
  </si>
  <si>
    <t>MIGHTY CLAYMORE</t>
  </si>
  <si>
    <t>HANDY SHEETS</t>
  </si>
  <si>
    <t>COMBAT</t>
  </si>
  <si>
    <t>At the start of each combat round roll for the monsters reaction.</t>
  </si>
  <si>
    <t>Reaction Roll</t>
  </si>
  <si>
    <t>Monsters Reaction</t>
  </si>
  <si>
    <t>Escape</t>
  </si>
  <si>
    <t>If Damaged Last Round - Escape</t>
  </si>
  <si>
    <t>If Less than Half HP - Escape</t>
  </si>
  <si>
    <t>Attack</t>
  </si>
  <si>
    <t>If Less than Half HP - AV+5</t>
  </si>
  <si>
    <t>If Less than Half HP - AV+10</t>
  </si>
  <si>
    <t>If an attack ensues the Character attacks first, followed by monster, all attacks happen simultaneously, If  character kills  monster it still has attack roll for round.</t>
  </si>
  <si>
    <t>1.     Roll on the monster reaction chart and follow its instruction, then continue to step 2.</t>
  </si>
  <si>
    <t>2.     The character rolls a d100 to attack the monster and must score equal to or below his Str or Dex depending on the weapon being used – Hand Weapons (H) uses STR, Ranged Weapons (R) uses DEX to hit the monster. If the character has two weapons equipped either may be used, but not both. If the result scores a hit go to step 3 otherwise go to step 4.</t>
  </si>
  <si>
    <t>3.     Roll the damage dice (d6) and the location dice (d10) together and apply the damage modifier of the location rolled, the Weapons DMG modifier (if any) and any damage bonus provided by other equipped items to the damage dice, then deduct the monsters DEF from the modified damage dice. The remaining number is the HP that is dealt to the monster/s.</t>
  </si>
  <si>
    <t>4.     Now roll for the monsters attack, roll 1d100 equal to or below the monsters Attack Value (AV) value. If the result scores a hit go to step 5 otherwise start a new combat round.</t>
  </si>
  <si>
    <t>5.     Roll the damage dice (d6) and the location dice (d10) together and apply the damage modifier of the location rolled to the damage dice, then apply the monsters DMG modifier and deduct the characters DEF value for any armour worn on the location that has been hit. The remaining amount is the number of HP that is dealt to the character, how ever the character can offset up to 2 damage to armour equipped to the location struck in the form of repair damage and shade in 1 pip on the repair track for each point of damage deflected to the armour. If the monster survived a new combat round begins.</t>
  </si>
  <si>
    <t>HIT LOCATION</t>
  </si>
  <si>
    <t>Location Roll</t>
  </si>
  <si>
    <t>Location Hit</t>
  </si>
  <si>
    <t>Damage Mod</t>
  </si>
  <si>
    <t>Head</t>
  </si>
  <si>
    <t>Back</t>
  </si>
  <si>
    <t>Torso</t>
  </si>
  <si>
    <t>Arms</t>
  </si>
  <si>
    <t>Hands</t>
  </si>
  <si>
    <t>Main Weapon</t>
  </si>
  <si>
    <t>Off Weapon</t>
  </si>
  <si>
    <t>Waist</t>
  </si>
  <si>
    <t>Belt Check</t>
  </si>
  <si>
    <t>Legs</t>
  </si>
  <si>
    <t>Feet</t>
  </si>
  <si>
    <t>ESCAPING</t>
  </si>
  <si>
    <t>To escape a monster the character forfeits his attack for the round and makes an escape test -</t>
  </si>
  <si>
    <t>ESCAPE COMBAT – Test: Dex -10 [S:Remove Monster] [F:-2 hp] (Escape)</t>
  </si>
  <si>
    <t>When a monster attempts to escape the player can allow the escape, perform an attack (no treasure) or block escape.</t>
  </si>
  <si>
    <t>BLOCK ESCAPE – Test: STR-10 [S:Start Combat at Step 3] [F:Remove Monster] (Escape)</t>
  </si>
  <si>
    <t>TURN</t>
  </si>
  <si>
    <t>1.     ADJUST EQUIPMENT – Equip or unequipped items from slots to backpack or backpack to slots.</t>
  </si>
  <si>
    <t>2.     TIME TRACK - Shade +1 to the time track, if it triggers an effect you must deal with it.</t>
  </si>
  <si>
    <t>3.     EXITS - Choose exit to move through, rotate map so exit is furthest from you. Deal with doors or choose new exit.</t>
  </si>
  <si>
    <t>4.     AREA – Area mapped use any features, monster present must encounter it. Not Mapped roll TABLE M and map.</t>
  </si>
  <si>
    <t>5.     SEARCH – Optional - Search area, roll on TABLE F – FIND. Mark map  (s) to show searched. New Turn.</t>
  </si>
  <si>
    <t>MONSTER ABILITIES</t>
  </si>
  <si>
    <t>ATTACKS – The Monster will attack a number of times equal to its attack rating during a round of combat, once all attacks have been made, roll a damage dice for each attack that hit for a combined damage total.</t>
  </si>
  <si>
    <t>DARK MAGIC – Spell Casters found in the dungeons have attuned themselves with Dark Magic. Roll 1d10 at the start of each combat round to see which magic spell they will use for the round. 1-2) Dark Strike: +20 Monsters AV, 3-4) Shadowy Cloak: +4 Monsters DEF, 5-6) Evil Touch: +2 Monsters DMG, 7-8) Drain Life: Each HP character loses adds to Monsters, 9-0) Death Bolt: Character loses 2 HP.</t>
  </si>
  <si>
    <t>DEATH TOUCH - Death Touch is an attack that ignores some of the characters DEF, while encountering the monster the Characters has -2 DEF.</t>
  </si>
  <si>
    <t>DISEASE – When a monster scores a natural 1 on their damage dice they infect the character with disease and the player shades in one pip on the disease track of the character sheet. Each time the time track is refreshed they character must roll a d10 and if they score equal to or less than the number of disease pips shaded they suffer 1 HP of damage.</t>
  </si>
  <si>
    <t>ETHEREAL - The monster has no substance, normal weapons will simply pass through them. All attacks made against an ethereal monster must be with a legendary weapon or a form of spell (scroll) in order to inflict any kind of damage.</t>
  </si>
  <si>
    <t>FEAR – The monster may strike fear in any character that comes face to face with it. At the start of each combat round the character must make a fear test. FEAR – Test: Int -15 [S: Attack as Normal] [F: Forfeit next attack] (Bravery)</t>
  </si>
  <si>
    <t>FIRE – The monster in addition to its normal attack has some sort of fire attack that may strike a character, each time a natural 1 is rolled for its damage the character may be set alight by its fire attack AVOID FIRE – Test: Dex -5 [S: No Effect] [F:-2HP] (Dodge)</t>
  </si>
  <si>
    <t>FLY - A character fighting a flying monster suffers -10 STR when making an attack roll. If using a ranged weapon (Dex) no effect.</t>
  </si>
  <si>
    <t>FREEZE - The monster in addition to its normal attack has some sort of freeze attack that may strike a character, each time a natural 1 is rolled for its damage the character may be frozen AVOID FREEZE – Test: Dex [S: No Effect] [F: -1HP, -2 DEF Next Combat Round] (Dodge).</t>
  </si>
  <si>
    <t>LARGE  – The  Monster  is exceptionally large  and  will  often  deals  more  damage  when  it  hits a character  than  smaller  monsters, therefore all damage dice results of 1 and 2 are re-rolled.</t>
  </si>
  <si>
    <t>PACK – At the start of each combat round each monster still alive beyond the first adds +5 to its AV.  Example if an encounter has 4 monsters still alive, they get AV+15 when they attack.</t>
  </si>
  <si>
    <t>PHASE - The monster can phase in and out of reality making it a hard target to strike. The character suffers -10 to their Str and Dex while attacking a monster with the Phase ability.</t>
  </si>
  <si>
    <t>POISON - When a monster scores a natural 1 on their damage dice they infect the character with Poison and the player shades in one pip on the poison track of the character sheet. Each time the time track is refreshed they character must roll a d10 and if they score equal to or less than the number of poison pips shaded they suffer 1 HP of damage and remove one pip from the poison track.</t>
  </si>
  <si>
    <t>RESURRECTION – The monster once killed may resurrect and come back to life again. When a monster has been killed and before it has been looted, roll 1d10, if a 1 is rolled it immediately returns to life just as when it was first encountered (Full HP) and the character must once again do battle.</t>
  </si>
  <si>
    <t>REGENERATE – The monster has the ability to restore lost HP, each time they roll a natural 1 on the damage dice they deal no damage but instead restore lost 1HP.</t>
  </si>
  <si>
    <t>STUNNED – The monsters attack may cause a character to become stunned. Each time the monster deals damage to the Character, they  must  make  a  Dazed  test.  DAZED  – Test:  STR-15  [S:  No  Effect]  [F:  Forfeit  next  attack,  No  Escape,  cannot  use  belt  slots] (Dodge).</t>
  </si>
  <si>
    <t>SURPRISE – The monster may surprise the character when it first appears. At the start of a combat with a monster that has the Surprise Ability make a surprise test. SURPRISE – Test Int-10 [S: No Effect] [F: Monster has free attack, then start combat normally] (Aware).</t>
  </si>
  <si>
    <t>TOUGH - The monster is particularly resilient and maybe made of stone or have very tough skin. Whenever fighting a monster that has the Tough Ability to deal each HP of damage will instead require 2 damage results.</t>
  </si>
  <si>
    <t>WEB – At the end of each combat round the monster is alive the character makes an Avoid Web Test.   AVOID WEB – Test: Dex +20 [S: Attack as Normal] [F: Forfeit next attack, No Escape] (Dodge)</t>
  </si>
  <si>
    <t>plus 3</t>
  </si>
  <si>
    <t>plus 2</t>
  </si>
  <si>
    <t>plus 1</t>
  </si>
  <si>
    <t>A</t>
  </si>
  <si>
    <t>C</t>
  </si>
  <si>
    <t>D</t>
  </si>
  <si>
    <t>E</t>
  </si>
  <si>
    <t>F</t>
  </si>
  <si>
    <t>I</t>
  </si>
  <si>
    <t>J</t>
  </si>
  <si>
    <t>L</t>
  </si>
  <si>
    <t>P</t>
  </si>
  <si>
    <t>Q</t>
  </si>
  <si>
    <t>R</t>
  </si>
  <si>
    <t>S</t>
  </si>
  <si>
    <t>TA</t>
  </si>
  <si>
    <t>TB</t>
  </si>
  <si>
    <t>TC</t>
  </si>
  <si>
    <t>W</t>
  </si>
  <si>
    <t>LEATHER CUIRASS</t>
  </si>
  <si>
    <t>0 DEF</t>
  </si>
  <si>
    <t>34 gp</t>
  </si>
  <si>
    <t>7 gp</t>
  </si>
  <si>
    <t>LEATHER GAUNTLETS</t>
  </si>
  <si>
    <t>27 gp</t>
  </si>
  <si>
    <t>6 gp</t>
  </si>
  <si>
    <t>LEATHER ARM GUARDS</t>
  </si>
  <si>
    <t>21 gp</t>
  </si>
  <si>
    <t>5 gp</t>
  </si>
  <si>
    <t>Off Weap.</t>
  </si>
  <si>
    <t>BUCKLER SHIELD</t>
  </si>
  <si>
    <t>67 gp</t>
  </si>
  <si>
    <t>14 gp</t>
  </si>
  <si>
    <t>LEATHER GIRDLE</t>
  </si>
  <si>
    <t>25 gp</t>
  </si>
  <si>
    <t>LEATHER CAP</t>
  </si>
  <si>
    <t>28 gp</t>
  </si>
  <si>
    <t>LEATHER BOOTS</t>
  </si>
  <si>
    <t>22 gp</t>
  </si>
  <si>
    <t>STUDDED LEATHER BRIGANDINE</t>
  </si>
  <si>
    <t>1 DEF</t>
  </si>
  <si>
    <t>43 gp</t>
  </si>
  <si>
    <t>9 gp</t>
  </si>
  <si>
    <t>STUDDED LEATHER HELMET</t>
  </si>
  <si>
    <t>36 gp</t>
  </si>
  <si>
    <t>8 gp</t>
  </si>
  <si>
    <t>STUDDED LEATHER GLOVES</t>
  </si>
  <si>
    <t>32 gp</t>
  </si>
  <si>
    <t>STUDDED LEATHER SOLLERETS</t>
  </si>
  <si>
    <t>31 gp</t>
  </si>
  <si>
    <t>STUDDED LEATHER CHAUSSES</t>
  </si>
  <si>
    <t>38 gp</t>
  </si>
  <si>
    <t>STUDDED LEATHER BRACERS</t>
  </si>
  <si>
    <t>37 gp</t>
  </si>
  <si>
    <t>STUDDED LEATHER BELT</t>
  </si>
  <si>
    <t>TARGE SHIELD</t>
  </si>
  <si>
    <t>75 gp</t>
  </si>
  <si>
    <t>15 gp</t>
  </si>
  <si>
    <t>MAIL SABATONS</t>
  </si>
  <si>
    <t>2 DEF</t>
  </si>
  <si>
    <t>MAIL HANDWRAPS</t>
  </si>
  <si>
    <t>47 gp</t>
  </si>
  <si>
    <t>10 gp</t>
  </si>
  <si>
    <t>MAIL SHIRT</t>
  </si>
  <si>
    <t>58 gp</t>
  </si>
  <si>
    <t>12 gp</t>
  </si>
  <si>
    <t>MAIL COIF</t>
  </si>
  <si>
    <t>44 gp</t>
  </si>
  <si>
    <t>PADDED MAIL BELT</t>
  </si>
  <si>
    <t>41 gp</t>
  </si>
  <si>
    <t>MAIL CUISSE</t>
  </si>
  <si>
    <t>HEATER SHIELD</t>
  </si>
  <si>
    <t>83 gp</t>
  </si>
  <si>
    <t>17 gp</t>
  </si>
  <si>
    <t>MAIL SLEEVES</t>
  </si>
  <si>
    <t>49 gp</t>
  </si>
  <si>
    <t>SCALE MAIL HAUBERK</t>
  </si>
  <si>
    <t>3 DEF</t>
  </si>
  <si>
    <t>60 gp</t>
  </si>
  <si>
    <t>SCALE MAIL FAULD</t>
  </si>
  <si>
    <t>55 gp</t>
  </si>
  <si>
    <t>11 gp</t>
  </si>
  <si>
    <t>SCALE MAIL BOOT</t>
  </si>
  <si>
    <t>51 gp</t>
  </si>
  <si>
    <t>SCALE MAIL POLEYN</t>
  </si>
  <si>
    <t>SCALE MAIL VAMBRACE</t>
  </si>
  <si>
    <t>56 gp</t>
  </si>
  <si>
    <t>KITE SHIELD</t>
  </si>
  <si>
    <t>97 gp</t>
  </si>
  <si>
    <t>20 gp</t>
  </si>
  <si>
    <t>SCALE MAIL GLOVES</t>
  </si>
  <si>
    <t>54 gp</t>
  </si>
  <si>
    <t>SCALE MAIL ARMET</t>
  </si>
  <si>
    <t>52 gp</t>
  </si>
  <si>
    <t>PLATE MAIL MANIFERS</t>
  </si>
  <si>
    <t>4 DEF</t>
  </si>
  <si>
    <t>68 gp</t>
  </si>
  <si>
    <t>PLATE MAIL BRACERS</t>
  </si>
  <si>
    <t>66 gp</t>
  </si>
  <si>
    <t>PLATE MAIL BREASTPLATE</t>
  </si>
  <si>
    <t>79 gp</t>
  </si>
  <si>
    <t>16 gp</t>
  </si>
  <si>
    <t>PLATE MAIL GREAVES</t>
  </si>
  <si>
    <t>63 gp</t>
  </si>
  <si>
    <t>13 gp</t>
  </si>
  <si>
    <t>PAVISE SHIELD</t>
  </si>
  <si>
    <t>104 gp</t>
  </si>
  <si>
    <t>PLATE MAIL SABATONS</t>
  </si>
  <si>
    <t>PLATE MAIL GREAT HELM</t>
  </si>
  <si>
    <t>PLATE MAIL GIRDLE</t>
  </si>
  <si>
    <t>You have found a better Item than the rubbish here roll on TABLE TA</t>
  </si>
  <si>
    <t>MONSTER</t>
  </si>
  <si>
    <t>TABLE</t>
  </si>
  <si>
    <t>SLOT</t>
  </si>
  <si>
    <t>ITEM</t>
  </si>
  <si>
    <t>COND</t>
  </si>
  <si>
    <t>VALUE</t>
  </si>
  <si>
    <t>REP COST</t>
  </si>
  <si>
    <t>DESCRIPTION</t>
  </si>
  <si>
    <t>ESSENTIAL ITEMS NEEDED</t>
  </si>
  <si>
    <t>COST</t>
  </si>
  <si>
    <t>TREASURE</t>
  </si>
  <si>
    <t>MAPS</t>
  </si>
  <si>
    <t>COLOR</t>
  </si>
  <si>
    <t>BLUE</t>
  </si>
  <si>
    <t>YELLOW</t>
  </si>
  <si>
    <t>GREEN</t>
  </si>
  <si>
    <t>RED</t>
  </si>
  <si>
    <t>Adjust Equipment</t>
  </si>
  <si>
    <t>Shade 1 clock if it triggers an effect you must deal with it.</t>
  </si>
  <si>
    <t>ROLL TABLE D</t>
  </si>
  <si>
    <t>Area is mapped use any features, monster present encounter it.  If not mapped roll TABLE M</t>
  </si>
  <si>
    <t>ROLL TABLE M</t>
  </si>
  <si>
    <t>AREA</t>
  </si>
  <si>
    <t>ROLL ON TABLE</t>
  </si>
  <si>
    <t>COMBAT IF NECESSARY</t>
  </si>
  <si>
    <t>COMBAT TABLES</t>
  </si>
  <si>
    <t>React roll</t>
  </si>
  <si>
    <t>MONSTER REACTION</t>
  </si>
  <si>
    <t>If less than half HP  ESCAPE</t>
  </si>
  <si>
    <t>If DMGD last Round ESCAPE</t>
  </si>
  <si>
    <t>ATTACK</t>
  </si>
  <si>
    <t>If less than Half HP AV+10</t>
  </si>
  <si>
    <t>If less than half HP AV+5</t>
  </si>
  <si>
    <t>FEET</t>
  </si>
  <si>
    <t>LEGS</t>
  </si>
  <si>
    <t>WAIST</t>
  </si>
  <si>
    <t>OFF WEAPON</t>
  </si>
  <si>
    <t>MAIN WEAPON</t>
  </si>
  <si>
    <t>HANDS</t>
  </si>
  <si>
    <t>ARMS</t>
  </si>
  <si>
    <t>TORSO</t>
  </si>
  <si>
    <t>BACK</t>
  </si>
  <si>
    <t>MODIFIER</t>
  </si>
  <si>
    <t>REACTION TABLE</t>
  </si>
  <si>
    <t>DMG DIE</t>
  </si>
  <si>
    <t>DMG TOTAL</t>
  </si>
  <si>
    <t>D6</t>
  </si>
  <si>
    <t>D10</t>
  </si>
  <si>
    <t>Choose exit to deal with.  Roll Door if necessary</t>
  </si>
  <si>
    <t>BELT CHECK</t>
  </si>
  <si>
    <t>Modifier</t>
  </si>
  <si>
    <t>Perform</t>
  </si>
  <si>
    <t>Nothing</t>
  </si>
  <si>
    <t>SEARCH</t>
  </si>
  <si>
    <t>AREA MODIFIER</t>
  </si>
  <si>
    <t>AREA MODIFIER TABLE F</t>
  </si>
  <si>
    <t>Yellow</t>
  </si>
  <si>
    <t>ROLL TABLE F</t>
  </si>
  <si>
    <t>with area mod ^^^^</t>
  </si>
  <si>
    <t>TREASURE FINDER</t>
  </si>
  <si>
    <t>ROLL D100</t>
  </si>
  <si>
    <t>MAPNAME</t>
  </si>
  <si>
    <t>MAP1_</t>
  </si>
  <si>
    <t>MAP2_</t>
  </si>
  <si>
    <t>MAP3_</t>
  </si>
  <si>
    <t>MAP4_</t>
  </si>
  <si>
    <t>MAP5_</t>
  </si>
  <si>
    <t>MAP6_</t>
  </si>
  <si>
    <t>MAP7_</t>
  </si>
  <si>
    <t>MAP8_</t>
  </si>
  <si>
    <t>MAP9_</t>
  </si>
  <si>
    <t>MAP10_</t>
  </si>
  <si>
    <t>MAPTILE</t>
  </si>
  <si>
    <t>MAP91_</t>
  </si>
  <si>
    <t>MAP11_</t>
  </si>
  <si>
    <t>MAP12_</t>
  </si>
  <si>
    <t>MAP13_</t>
  </si>
  <si>
    <t>MAP14_</t>
  </si>
  <si>
    <t>MAP15_</t>
  </si>
  <si>
    <t>MAP16_</t>
  </si>
  <si>
    <t>MAP17_</t>
  </si>
  <si>
    <t>MAP18_</t>
  </si>
  <si>
    <t>MAP19_</t>
  </si>
  <si>
    <t>MAP20_</t>
  </si>
  <si>
    <t>MAP21_</t>
  </si>
  <si>
    <t>MAP22_</t>
  </si>
  <si>
    <t>MAP23_</t>
  </si>
  <si>
    <t>MAP24_</t>
  </si>
  <si>
    <t>MAP25_</t>
  </si>
  <si>
    <t>MAP26_</t>
  </si>
  <si>
    <t>MAP27_</t>
  </si>
  <si>
    <t>MAP28_</t>
  </si>
  <si>
    <t>MAP29_</t>
  </si>
  <si>
    <t>MAP30_</t>
  </si>
  <si>
    <t>MAP31_</t>
  </si>
  <si>
    <t>MAP32_</t>
  </si>
  <si>
    <t>MAP33_</t>
  </si>
  <si>
    <t>MAP34_</t>
  </si>
  <si>
    <t>MAP35_</t>
  </si>
  <si>
    <t>MAP36_</t>
  </si>
  <si>
    <t>MAP37_</t>
  </si>
  <si>
    <t>MAP38_</t>
  </si>
  <si>
    <t>MAP39_</t>
  </si>
  <si>
    <t>MAP40_</t>
  </si>
  <si>
    <t>MAP41_</t>
  </si>
  <si>
    <t>MAP42_</t>
  </si>
  <si>
    <t>MAP43_</t>
  </si>
  <si>
    <t>MAP44_</t>
  </si>
  <si>
    <t>MAP45_</t>
  </si>
  <si>
    <t>MAP46_</t>
  </si>
  <si>
    <t>MAP47_</t>
  </si>
  <si>
    <t>MAP48_</t>
  </si>
  <si>
    <t>MAP49_</t>
  </si>
  <si>
    <t>MAP50_</t>
  </si>
  <si>
    <t>MAP51_</t>
  </si>
  <si>
    <t>MAP52_</t>
  </si>
  <si>
    <t>MAP53_</t>
  </si>
  <si>
    <t>MAP54_</t>
  </si>
  <si>
    <t>MAP55_</t>
  </si>
  <si>
    <t>MAP56_</t>
  </si>
  <si>
    <t>MAP57_</t>
  </si>
  <si>
    <t>MAP58_</t>
  </si>
  <si>
    <t>MAP59_</t>
  </si>
  <si>
    <t>MAP60_</t>
  </si>
  <si>
    <t>MAP61_</t>
  </si>
  <si>
    <t>MAP62_</t>
  </si>
  <si>
    <t>MAP63_</t>
  </si>
  <si>
    <t>MAP64_</t>
  </si>
  <si>
    <t>MAP65_</t>
  </si>
  <si>
    <t>MAP66_</t>
  </si>
  <si>
    <t>MAP67_</t>
  </si>
  <si>
    <t>MAP68_</t>
  </si>
  <si>
    <t>MAP69_</t>
  </si>
  <si>
    <t>MAP70_</t>
  </si>
  <si>
    <t>MAP71_</t>
  </si>
  <si>
    <t>MAP72_</t>
  </si>
  <si>
    <t>MAP73_</t>
  </si>
  <si>
    <t>MAP74_</t>
  </si>
  <si>
    <t>MAP75_</t>
  </si>
  <si>
    <t>MAP76_</t>
  </si>
  <si>
    <t>MAP77_</t>
  </si>
  <si>
    <t>MAP78_</t>
  </si>
  <si>
    <t>MAP79_</t>
  </si>
  <si>
    <t>MAP80_</t>
  </si>
  <si>
    <t>MAP81_</t>
  </si>
  <si>
    <t>MAP82_</t>
  </si>
  <si>
    <t>MAP83_</t>
  </si>
  <si>
    <t>MAP84_</t>
  </si>
  <si>
    <t>MAP85_</t>
  </si>
  <si>
    <t>MAP86_</t>
  </si>
  <si>
    <t>MAP87_</t>
  </si>
  <si>
    <t>MAP88_</t>
  </si>
  <si>
    <t>MAP89_</t>
  </si>
  <si>
    <t>MAP90_</t>
  </si>
  <si>
    <t>MAP92_</t>
  </si>
  <si>
    <t>MAP93_</t>
  </si>
  <si>
    <t>MAP94_</t>
  </si>
  <si>
    <t>MAP95_</t>
  </si>
  <si>
    <t>MAP96_</t>
  </si>
  <si>
    <t>MAP97_</t>
  </si>
  <si>
    <t>MAP98_</t>
  </si>
  <si>
    <t>MAP99_</t>
  </si>
  <si>
    <t>MAP100_</t>
  </si>
  <si>
    <r>
      <t xml:space="preserve">This area is dank and foul smelling, which is no surprise when you come across a Tomb hidden behind some broken furniture. If you wish you can spend some time opening it, +1 </t>
    </r>
    <r>
      <rPr>
        <sz val="10"/>
        <color rgb="FF000000"/>
        <rFont val="Wingdings 2"/>
        <family val="1"/>
        <charset val="2"/>
      </rPr>
      <t></t>
    </r>
    <r>
      <rPr>
        <sz val="10"/>
        <color rgb="FF000000"/>
        <rFont val="Times New Roman"/>
        <family val="1"/>
      </rPr>
      <t xml:space="preserve"> on the time track.
1 = It is empty.
2-4 = You find a corpse clutching a bag of gold (+480gp)
5-10 = Inside apart from some old bones is a Treasure, roll on TABLE TA – TREASURE A -15.</t>
    </r>
  </si>
  <si>
    <t>CHARACTER SHEET</t>
  </si>
  <si>
    <t>NAME</t>
  </si>
  <si>
    <t>REP</t>
  </si>
  <si>
    <t>GP</t>
  </si>
  <si>
    <t>FATE</t>
  </si>
  <si>
    <t>LIVES</t>
  </si>
  <si>
    <t>QUEST ENC MODE</t>
  </si>
  <si>
    <t>PRI</t>
  </si>
  <si>
    <t>ADJ</t>
  </si>
  <si>
    <t>EXPERIENCE 10 then +5 to ADJ</t>
  </si>
  <si>
    <t>STR</t>
  </si>
  <si>
    <t>Mighty Blow</t>
  </si>
  <si>
    <t>During Combat DMG rolls of 10 roll again and add to first roll</t>
  </si>
  <si>
    <t>DEX</t>
  </si>
  <si>
    <t>Perfect Aim</t>
  </si>
  <si>
    <t>Roll again for Hit Location and Choose either result</t>
  </si>
  <si>
    <t>INT</t>
  </si>
  <si>
    <t>Spell Caster</t>
  </si>
  <si>
    <t>Unlocks the spell book and now use and learn spells</t>
  </si>
  <si>
    <t>BACKPACK</t>
  </si>
  <si>
    <t>EQUIPMENT</t>
  </si>
  <si>
    <t>DMG MOD</t>
  </si>
  <si>
    <t>Location</t>
  </si>
  <si>
    <t>VALU</t>
  </si>
  <si>
    <t>REPAIR</t>
  </si>
  <si>
    <t>REP TRACK</t>
  </si>
  <si>
    <t>Kite Shield</t>
  </si>
  <si>
    <t>X</t>
  </si>
  <si>
    <t>Scale Mail Gloves</t>
  </si>
  <si>
    <t>M Weap</t>
  </si>
  <si>
    <t>Lance</t>
  </si>
  <si>
    <t>O Weap</t>
  </si>
  <si>
    <t>BC</t>
  </si>
  <si>
    <t>Studded Leather Belt</t>
  </si>
  <si>
    <t>XX</t>
  </si>
  <si>
    <t>Neck</t>
  </si>
  <si>
    <t>Ring</t>
  </si>
  <si>
    <t>SUPPLIES</t>
  </si>
  <si>
    <t>Keys</t>
  </si>
  <si>
    <t>OIL</t>
  </si>
  <si>
    <t>max 20</t>
  </si>
  <si>
    <t>Poisons</t>
  </si>
  <si>
    <t>TOTALS</t>
  </si>
  <si>
    <t>Food</t>
  </si>
  <si>
    <t>max 10</t>
  </si>
  <si>
    <t>Lever</t>
  </si>
  <si>
    <t>UNEQUIPPED POTIONS AND NON SLOT ITEMS</t>
  </si>
  <si>
    <t>Bonus</t>
  </si>
  <si>
    <t>Picks</t>
  </si>
  <si>
    <t>QTY</t>
  </si>
  <si>
    <t>1,2</t>
  </si>
  <si>
    <t>3,4</t>
  </si>
  <si>
    <t>5,6</t>
  </si>
  <si>
    <t>7,8</t>
  </si>
  <si>
    <t>9,10</t>
  </si>
  <si>
    <t>Lesser Healing</t>
  </si>
  <si>
    <t>SKILLS</t>
  </si>
  <si>
    <t>TTL max 20</t>
  </si>
  <si>
    <t>EXP trak</t>
  </si>
  <si>
    <t>&lt;&lt;&lt;10 and then +5 to SKILL</t>
  </si>
  <si>
    <t>INT LVL</t>
  </si>
  <si>
    <t>TEST BONUS</t>
  </si>
  <si>
    <t>SPELL BOOK</t>
  </si>
  <si>
    <t>PRIMARY</t>
  </si>
  <si>
    <t>Agility</t>
  </si>
  <si>
    <t>ADJUSTED</t>
  </si>
  <si>
    <t>Aware</t>
  </si>
  <si>
    <t>OBJ MET:</t>
  </si>
  <si>
    <t>Bravery</t>
  </si>
  <si>
    <t>TIME TRACKER</t>
  </si>
  <si>
    <t>BONUS:</t>
  </si>
  <si>
    <t>Dodge</t>
  </si>
  <si>
    <t>Locks</t>
  </si>
  <si>
    <t>1 OIL</t>
  </si>
  <si>
    <t>E - 4</t>
  </si>
  <si>
    <t>EMPIRE BUILDING INVESTMENTS</t>
  </si>
  <si>
    <t>Lucky</t>
  </si>
  <si>
    <t>TRADE</t>
  </si>
  <si>
    <t>FINANCE</t>
  </si>
  <si>
    <t>HOLDINGS</t>
  </si>
  <si>
    <t>WARS</t>
  </si>
  <si>
    <t>Magic</t>
  </si>
  <si>
    <t>E - 5</t>
  </si>
  <si>
    <t>SHARES</t>
  </si>
  <si>
    <t>Strong</t>
  </si>
  <si>
    <t>#of pips</t>
  </si>
  <si>
    <t>Traps</t>
  </si>
  <si>
    <t>E - 6</t>
  </si>
  <si>
    <t>1 FOOD</t>
  </si>
  <si>
    <t>1 share =</t>
  </si>
  <si>
    <t>TIME:</t>
  </si>
  <si>
    <t>1 pip=</t>
  </si>
  <si>
    <t>TTL INVESTED</t>
  </si>
  <si>
    <t>ENCOUNTER</t>
  </si>
  <si>
    <t>REWARD</t>
  </si>
  <si>
    <t>KILL</t>
  </si>
  <si>
    <t>DEAD</t>
  </si>
  <si>
    <t>ESCAPED</t>
  </si>
  <si>
    <t>PICK</t>
  </si>
  <si>
    <t>FOOD</t>
  </si>
  <si>
    <t>RESUPPLY COSTS</t>
  </si>
  <si>
    <t>NEED</t>
  </si>
  <si>
    <t>Less PWR</t>
  </si>
  <si>
    <t>Less STR</t>
  </si>
  <si>
    <t>Less DEX</t>
  </si>
  <si>
    <t>Less INT</t>
  </si>
  <si>
    <t>Less Dodge</t>
  </si>
  <si>
    <t>LESSER REMOVE POISON</t>
  </si>
  <si>
    <t>LESSER HEALING</t>
  </si>
  <si>
    <t>LESSER STRENGTH</t>
  </si>
  <si>
    <t>LESSER DEXTERITY</t>
  </si>
  <si>
    <t>LESSER INTELLIGENCE</t>
  </si>
  <si>
    <t>LESSER CURE DISEASE</t>
  </si>
  <si>
    <t>LESSER FATE</t>
  </si>
  <si>
    <t>TABLE R</t>
  </si>
  <si>
    <t>TOTAL</t>
  </si>
  <si>
    <t>FIRE BLAST SPELL</t>
  </si>
  <si>
    <t>Lightening Spell</t>
  </si>
  <si>
    <t>Looted 3 parts after killing 1 Giant Bat and 2 Giant Rats Found a couple of Spells, but nothing else of use.</t>
  </si>
  <si>
    <t xml:space="preserve">COMPLETED QUESTS </t>
  </si>
  <si>
    <t>NOTES:</t>
  </si>
  <si>
    <t>HERO PATH</t>
  </si>
  <si>
    <t>RACE</t>
  </si>
  <si>
    <t>GOLD PIECES</t>
  </si>
  <si>
    <t>Entrance</t>
  </si>
  <si>
    <t>H</t>
  </si>
  <si>
    <t>K</t>
  </si>
  <si>
    <t>A1</t>
  </si>
  <si>
    <t>Location:</t>
  </si>
  <si>
    <t>Tile:</t>
  </si>
  <si>
    <t>Rotation:</t>
  </si>
  <si>
    <t>G8</t>
  </si>
  <si>
    <t>SNAKE PIT TRAP: Part of the dungeon floor has been rigged to fall away, dropping anyone foolish enough into a deep pit where a giant snake waits for his next meal.
Test - SNAKE PIT TRAP – Test: Dex -15 [S: Spotted Trap] [F:Belt Check, -2 hp, encounter GIANT SNAKE, +1 ] (Traps/Aware/Lucky)
GIANT SNAKE – AV:55 DEF:3 HP:16 DMG:+2 [1d100 GP] (Poison)</t>
  </si>
  <si>
    <t>(Fly, Surprise, Pack)</t>
  </si>
  <si>
    <t>[K:Table P4]</t>
  </si>
  <si>
    <t>[K:Table P2]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</si>
</sst>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44" formatCode="_(&quot;$&quot;* #,##0.00_);_(&quot;$&quot;* \(#,##0.00\);_(&quot;$&quot;* &quot;-&quot;??_);_(@_)"/>
  </numFmts>
  <fonts count="31" x14ac:knownFonts="1">
    <font>
      <sz val="10"/>
      <color rgb="FF000000"/>
      <name val="Times New Roman"/>
      <charset val="204"/>
    </font>
    <font>
      <b/>
      <sz val="12"/>
      <name val="Times New Roman"/>
      <family val="1"/>
    </font>
    <font>
      <sz val="8"/>
      <name val="Times New Roman"/>
      <family val="1"/>
    </font>
    <font>
      <sz val="10"/>
      <name val="Times New Roman"/>
      <family val="1"/>
    </font>
    <font>
      <sz val="9"/>
      <name val="Times New Roman"/>
      <family val="1"/>
    </font>
    <font>
      <b/>
      <sz val="9"/>
      <name val="Times New Roman"/>
      <family val="1"/>
    </font>
    <font>
      <sz val="9"/>
      <name val="Wingdings"/>
      <charset val="2"/>
    </font>
    <font>
      <sz val="8"/>
      <color rgb="FF000000"/>
      <name val="Times New Roman"/>
      <family val="2"/>
    </font>
    <font>
      <sz val="9"/>
      <color rgb="FF000000"/>
      <name val="Times New Roman"/>
      <family val="2"/>
    </font>
    <font>
      <b/>
      <sz val="10"/>
      <name val="Times New Roman"/>
      <family val="1"/>
    </font>
    <font>
      <b/>
      <sz val="10"/>
      <color rgb="FF000000"/>
      <name val="Times New Roman"/>
      <family val="1"/>
    </font>
    <font>
      <sz val="10"/>
      <color rgb="FF000000"/>
      <name val="Times New Roman"/>
      <family val="1"/>
    </font>
    <font>
      <i/>
      <sz val="10"/>
      <color rgb="FF000000"/>
      <name val="Times New Roman"/>
      <family val="1"/>
    </font>
    <font>
      <sz val="10"/>
      <color rgb="FFFF0000"/>
      <name val="Times New Roman"/>
      <family val="1"/>
    </font>
    <font>
      <sz val="10"/>
      <color rgb="FF000000"/>
      <name val="Wingdings 2"/>
      <family val="1"/>
      <charset val="2"/>
    </font>
    <font>
      <sz val="10"/>
      <color rgb="FF000000"/>
      <name val="Times New Roman"/>
      <family val="1"/>
    </font>
    <font>
      <sz val="10"/>
      <color rgb="FF000000"/>
      <name val="Times New Roman"/>
      <family val="1"/>
    </font>
    <font>
      <b/>
      <sz val="11"/>
      <color rgb="FF000000"/>
      <name val="Times New Roman"/>
      <family val="1"/>
    </font>
    <font>
      <b/>
      <sz val="12"/>
      <color rgb="FF000000"/>
      <name val="Times New Roman"/>
      <family val="1"/>
    </font>
    <font>
      <b/>
      <sz val="16"/>
      <color rgb="FF000000"/>
      <name val="Times New Roman"/>
      <family val="1"/>
    </font>
    <font>
      <b/>
      <sz val="10"/>
      <color rgb="FF000000"/>
      <name val="Times New Roman"/>
      <family val="1"/>
    </font>
    <font>
      <i/>
      <sz val="10"/>
      <color rgb="FF000000"/>
      <name val="Times New Roman"/>
      <family val="1"/>
    </font>
    <font>
      <b/>
      <sz val="10"/>
      <color rgb="FF000000"/>
      <name val="Times New Roman"/>
      <family val="1"/>
    </font>
    <font>
      <sz val="10"/>
      <color rgb="FF000000"/>
      <name val="Times New Roman"/>
      <charset val="204"/>
    </font>
    <font>
      <sz val="10"/>
      <color rgb="FF000000"/>
      <name val="Times New Roman"/>
      <family val="1"/>
    </font>
    <font>
      <i/>
      <sz val="10"/>
      <color rgb="FF000000"/>
      <name val="Times New Roman"/>
      <family val="1"/>
    </font>
    <font>
      <b/>
      <i/>
      <sz val="10"/>
      <color rgb="FF000000"/>
      <name val="Times New Roman"/>
      <family val="1"/>
    </font>
    <font>
      <b/>
      <sz val="12"/>
      <color rgb="FF000000"/>
      <name val="Times New Roman"/>
      <family val="1"/>
    </font>
    <font>
      <sz val="10"/>
      <color rgb="FF000000"/>
      <name val="Times New Roman"/>
      <charset val="204"/>
    </font>
    <font>
      <sz val="10"/>
      <color rgb="FF000000"/>
      <name val="Times New Roman"/>
      <family val="1"/>
    </font>
    <font>
      <sz val="16"/>
      <color rgb="FF000000"/>
      <name val="Times New Roman"/>
      <family val="1"/>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theme="4" tint="0.79998168889431442"/>
        <bgColor indexed="64"/>
      </patternFill>
    </fill>
    <fill>
      <patternFill patternType="solid">
        <fgColor theme="8" tint="0.39997558519241921"/>
        <bgColor indexed="64"/>
      </patternFill>
    </fill>
  </fills>
  <borders count="64">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right/>
      <top/>
      <bottom style="thin">
        <color indexed="64"/>
      </bottom>
      <diagonal/>
    </border>
    <border>
      <left/>
      <right style="medium">
        <color indexed="64"/>
      </right>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medium">
        <color indexed="64"/>
      </right>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style="thin">
        <color theme="3" tint="0.39994506668294322"/>
      </right>
      <top style="thin">
        <color indexed="64"/>
      </top>
      <bottom style="thin">
        <color theme="3" tint="0.39994506668294322"/>
      </bottom>
      <diagonal/>
    </border>
    <border>
      <left style="thin">
        <color theme="3" tint="0.39994506668294322"/>
      </left>
      <right style="thin">
        <color theme="3" tint="0.39994506668294322"/>
      </right>
      <top style="thin">
        <color indexed="64"/>
      </top>
      <bottom style="thin">
        <color theme="3" tint="0.39994506668294322"/>
      </bottom>
      <diagonal/>
    </border>
    <border>
      <left style="thin">
        <color theme="3" tint="0.39994506668294322"/>
      </left>
      <right style="thin">
        <color indexed="64"/>
      </right>
      <top style="thin">
        <color indexed="64"/>
      </top>
      <bottom style="thin">
        <color theme="3" tint="0.39994506668294322"/>
      </bottom>
      <diagonal/>
    </border>
    <border>
      <left style="thin">
        <color indexed="64"/>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3" tint="0.39994506668294322"/>
      </left>
      <right style="thin">
        <color indexed="64"/>
      </right>
      <top style="thin">
        <color theme="3" tint="0.39994506668294322"/>
      </top>
      <bottom style="thin">
        <color theme="3" tint="0.39994506668294322"/>
      </bottom>
      <diagonal/>
    </border>
    <border>
      <left style="thin">
        <color indexed="64"/>
      </left>
      <right style="thin">
        <color theme="3" tint="0.39994506668294322"/>
      </right>
      <top style="thin">
        <color theme="3" tint="0.39994506668294322"/>
      </top>
      <bottom style="thin">
        <color indexed="64"/>
      </bottom>
      <diagonal/>
    </border>
    <border>
      <left style="thin">
        <color theme="3" tint="0.39994506668294322"/>
      </left>
      <right style="thin">
        <color theme="3" tint="0.39994506668294322"/>
      </right>
      <top style="thin">
        <color theme="3" tint="0.39994506668294322"/>
      </top>
      <bottom style="thin">
        <color indexed="64"/>
      </bottom>
      <diagonal/>
    </border>
    <border>
      <left style="thin">
        <color theme="3" tint="0.39994506668294322"/>
      </left>
      <right style="thin">
        <color indexed="64"/>
      </right>
      <top style="thin">
        <color theme="3" tint="0.39994506668294322"/>
      </top>
      <bottom style="thin">
        <color indexed="64"/>
      </bottom>
      <diagonal/>
    </border>
    <border>
      <left/>
      <right/>
      <top style="double">
        <color indexed="64"/>
      </top>
      <bottom/>
      <diagonal/>
    </border>
    <border>
      <left style="thin">
        <color indexed="64"/>
      </left>
      <right style="thin">
        <color theme="3" tint="0.39994506668294322"/>
      </right>
      <top style="thin">
        <color theme="3" tint="0.39994506668294322"/>
      </top>
      <bottom/>
      <diagonal/>
    </border>
    <border>
      <left style="thin">
        <color theme="3" tint="0.39994506668294322"/>
      </left>
      <right style="thin">
        <color theme="3" tint="0.39994506668294322"/>
      </right>
      <top style="thin">
        <color theme="3" tint="0.39994506668294322"/>
      </top>
      <bottom/>
      <diagonal/>
    </border>
    <border>
      <left style="thin">
        <color theme="3" tint="0.39994506668294322"/>
      </left>
      <right style="thin">
        <color indexed="64"/>
      </right>
      <top style="thin">
        <color theme="3" tint="0.39994506668294322"/>
      </top>
      <bottom/>
      <diagonal/>
    </border>
  </borders>
  <cellStyleXfs count="3">
    <xf numFmtId="0" fontId="0" fillId="0" borderId="0"/>
    <xf numFmtId="44" fontId="15" fillId="0" borderId="0" applyFont="0" applyFill="0" applyBorder="0" applyAlignment="0" applyProtection="0"/>
    <xf numFmtId="0" fontId="11" fillId="0" borderId="0"/>
  </cellStyleXfs>
  <cellXfs count="273">
    <xf numFmtId="0" fontId="0" fillId="0" borderId="0" xfId="0" applyFill="1" applyBorder="1" applyAlignment="1">
      <alignment horizontal="left" vertical="top"/>
    </xf>
    <xf numFmtId="0" fontId="1" fillId="0" borderId="1" xfId="0" applyFont="1" applyFill="1" applyBorder="1" applyAlignment="1">
      <alignment horizontal="left" vertical="top" wrapText="1"/>
    </xf>
    <xf numFmtId="0" fontId="1" fillId="0" borderId="2" xfId="0" applyFont="1" applyFill="1" applyBorder="1" applyAlignment="1">
      <alignment horizontal="left" vertical="top" wrapText="1"/>
    </xf>
    <xf numFmtId="0" fontId="2" fillId="0" borderId="1" xfId="0" applyFont="1" applyFill="1" applyBorder="1" applyAlignment="1">
      <alignment horizontal="center" vertical="top" wrapText="1"/>
    </xf>
    <xf numFmtId="0" fontId="3" fillId="0"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left" vertical="top" wrapText="1"/>
    </xf>
    <xf numFmtId="0" fontId="6" fillId="0" borderId="1" xfId="0" applyFont="1" applyFill="1" applyBorder="1" applyAlignment="1">
      <alignment horizontal="center" vertical="top" wrapText="1"/>
    </xf>
    <xf numFmtId="1" fontId="7" fillId="0" borderId="1" xfId="0" applyNumberFormat="1" applyFont="1" applyFill="1" applyBorder="1" applyAlignment="1">
      <alignment horizontal="center" vertical="top" shrinkToFit="1"/>
    </xf>
    <xf numFmtId="1" fontId="8" fillId="0" borderId="1" xfId="0" applyNumberFormat="1" applyFont="1" applyFill="1" applyBorder="1" applyAlignment="1">
      <alignment horizontal="center" vertical="top" shrinkToFit="1"/>
    </xf>
    <xf numFmtId="0" fontId="0" fillId="0" borderId="1" xfId="0" applyFill="1" applyBorder="1" applyAlignment="1">
      <alignment horizontal="left" vertical="top" wrapText="1" indent="13"/>
    </xf>
    <xf numFmtId="0" fontId="0" fillId="0" borderId="2" xfId="0" applyFill="1" applyBorder="1" applyAlignment="1">
      <alignment horizontal="left" vertical="top" wrapText="1" indent="13"/>
    </xf>
    <xf numFmtId="0" fontId="0" fillId="0" borderId="0" xfId="0" applyFill="1" applyBorder="1" applyAlignment="1">
      <alignment horizontal="left" vertical="top" wrapText="1"/>
    </xf>
    <xf numFmtId="0" fontId="0" fillId="0" borderId="0" xfId="0" applyFill="1" applyBorder="1" applyAlignment="1">
      <alignment horizontal="center" vertical="top"/>
    </xf>
    <xf numFmtId="0" fontId="0" fillId="0" borderId="3" xfId="0" applyFill="1" applyBorder="1" applyAlignment="1">
      <alignment horizontal="left" vertical="top"/>
    </xf>
    <xf numFmtId="0" fontId="0" fillId="0" borderId="4" xfId="0" applyFill="1" applyBorder="1" applyAlignment="1">
      <alignment horizontal="left" vertical="top"/>
    </xf>
    <xf numFmtId="0" fontId="0" fillId="0" borderId="5" xfId="0" applyFill="1" applyBorder="1" applyAlignment="1">
      <alignment horizontal="left" vertical="top"/>
    </xf>
    <xf numFmtId="0" fontId="0" fillId="0" borderId="6" xfId="0" applyFill="1" applyBorder="1" applyAlignment="1">
      <alignment horizontal="left" vertical="top"/>
    </xf>
    <xf numFmtId="0" fontId="0" fillId="0" borderId="7" xfId="0" applyFill="1" applyBorder="1" applyAlignment="1">
      <alignment horizontal="left" vertical="top"/>
    </xf>
    <xf numFmtId="0" fontId="0" fillId="0" borderId="8" xfId="0" applyFill="1" applyBorder="1" applyAlignment="1">
      <alignment horizontal="left" vertical="top"/>
    </xf>
    <xf numFmtId="0" fontId="0" fillId="0" borderId="3" xfId="0" applyFill="1" applyBorder="1" applyAlignment="1">
      <alignment horizontal="left" vertical="top"/>
    </xf>
    <xf numFmtId="0" fontId="11" fillId="0" borderId="6" xfId="0" applyFont="1" applyFill="1" applyBorder="1" applyAlignment="1">
      <alignment horizontal="left" vertical="top"/>
    </xf>
    <xf numFmtId="0" fontId="0" fillId="0" borderId="15" xfId="0" applyFill="1" applyBorder="1" applyAlignment="1">
      <alignment horizontal="left" vertical="top"/>
    </xf>
    <xf numFmtId="0" fontId="10" fillId="0" borderId="0" xfId="0" applyFont="1" applyFill="1" applyBorder="1" applyAlignment="1">
      <alignment horizontal="center" vertical="top"/>
    </xf>
    <xf numFmtId="1" fontId="2" fillId="0" borderId="1" xfId="0" applyNumberFormat="1" applyFont="1" applyFill="1" applyBorder="1" applyAlignment="1">
      <alignment horizontal="center" vertical="top" wrapText="1"/>
    </xf>
    <xf numFmtId="0" fontId="10" fillId="0" borderId="0" xfId="0" applyFont="1" applyFill="1" applyBorder="1" applyAlignment="1">
      <alignment horizontal="left" vertical="top"/>
    </xf>
    <xf numFmtId="0" fontId="11" fillId="0" borderId="0" xfId="0" applyFont="1" applyFill="1" applyBorder="1" applyAlignment="1">
      <alignment horizontal="left" vertical="top"/>
    </xf>
    <xf numFmtId="0" fontId="0" fillId="0" borderId="0" xfId="0" applyFill="1" applyBorder="1" applyAlignment="1">
      <alignment horizontal="center" vertical="top" wrapText="1"/>
    </xf>
    <xf numFmtId="0" fontId="0" fillId="2" borderId="0" xfId="0" applyFill="1" applyBorder="1" applyAlignment="1">
      <alignment horizontal="left" vertical="top"/>
    </xf>
    <xf numFmtId="0" fontId="0" fillId="3" borderId="0" xfId="0" applyFill="1" applyBorder="1" applyAlignment="1">
      <alignment horizontal="left" vertical="top"/>
    </xf>
    <xf numFmtId="0" fontId="0" fillId="4" borderId="19" xfId="0" applyFill="1" applyBorder="1" applyAlignment="1">
      <alignment horizontal="left" vertical="top"/>
    </xf>
    <xf numFmtId="0" fontId="12" fillId="0" borderId="0" xfId="0" applyFont="1" applyFill="1" applyBorder="1" applyAlignment="1">
      <alignment horizontal="center" vertical="top"/>
    </xf>
    <xf numFmtId="0" fontId="0" fillId="2" borderId="0" xfId="0" applyFill="1" applyBorder="1" applyAlignment="1">
      <alignment horizontal="left" vertical="top" wrapText="1"/>
    </xf>
    <xf numFmtId="0" fontId="0" fillId="2" borderId="0" xfId="0" applyFill="1" applyBorder="1" applyAlignment="1">
      <alignment horizontal="center" vertical="center"/>
    </xf>
    <xf numFmtId="0" fontId="10" fillId="0" borderId="3" xfId="0" applyFont="1" applyFill="1" applyBorder="1" applyAlignment="1">
      <alignment horizontal="center" vertical="top"/>
    </xf>
    <xf numFmtId="0" fontId="10" fillId="3" borderId="3" xfId="0" applyFont="1" applyFill="1" applyBorder="1" applyAlignment="1">
      <alignment horizontal="center" vertical="top"/>
    </xf>
    <xf numFmtId="0" fontId="0" fillId="0" borderId="3" xfId="0" applyFill="1" applyBorder="1" applyAlignment="1">
      <alignment vertical="top" wrapText="1"/>
    </xf>
    <xf numFmtId="0" fontId="10" fillId="0" borderId="3" xfId="0" applyFont="1" applyFill="1" applyBorder="1" applyAlignment="1">
      <alignment horizontal="left" vertical="top"/>
    </xf>
    <xf numFmtId="0" fontId="0" fillId="0" borderId="28" xfId="0" applyFill="1" applyBorder="1" applyAlignment="1">
      <alignment horizontal="left" vertical="top"/>
    </xf>
    <xf numFmtId="0" fontId="0" fillId="0" borderId="29" xfId="0" applyFill="1" applyBorder="1" applyAlignment="1">
      <alignment horizontal="left" vertical="top"/>
    </xf>
    <xf numFmtId="0" fontId="10" fillId="3" borderId="14" xfId="0" applyFont="1" applyFill="1" applyBorder="1" applyAlignment="1">
      <alignment horizontal="center" vertical="top"/>
    </xf>
    <xf numFmtId="0" fontId="10" fillId="3" borderId="29" xfId="0" applyFont="1" applyFill="1" applyBorder="1" applyAlignment="1">
      <alignment horizontal="center" vertical="top"/>
    </xf>
    <xf numFmtId="0" fontId="10" fillId="0" borderId="29" xfId="0" applyFont="1" applyFill="1" applyBorder="1" applyAlignment="1">
      <alignment horizontal="center" vertical="top"/>
    </xf>
    <xf numFmtId="0" fontId="0" fillId="3" borderId="3" xfId="0" applyFill="1" applyBorder="1" applyAlignment="1">
      <alignment horizontal="left" vertical="top"/>
    </xf>
    <xf numFmtId="0" fontId="0" fillId="3" borderId="29" xfId="0" applyFill="1" applyBorder="1" applyAlignment="1">
      <alignment horizontal="left" vertical="top"/>
    </xf>
    <xf numFmtId="0" fontId="0" fillId="3" borderId="31" xfId="0" applyFill="1" applyBorder="1" applyAlignment="1">
      <alignment horizontal="left" vertical="top"/>
    </xf>
    <xf numFmtId="0" fontId="10" fillId="2" borderId="32" xfId="0" applyFont="1" applyFill="1" applyBorder="1" applyAlignment="1">
      <alignment horizontal="center" vertical="top"/>
    </xf>
    <xf numFmtId="0" fontId="0" fillId="0" borderId="3" xfId="0" applyFill="1" applyBorder="1" applyAlignment="1">
      <alignment horizontal="center" vertical="center"/>
    </xf>
    <xf numFmtId="0" fontId="10" fillId="0" borderId="14" xfId="0" applyFont="1" applyFill="1" applyBorder="1" applyAlignment="1">
      <alignment horizontal="center" vertical="top"/>
    </xf>
    <xf numFmtId="0" fontId="10" fillId="3" borderId="32" xfId="0" applyFont="1" applyFill="1" applyBorder="1" applyAlignment="1">
      <alignment horizontal="center" vertical="top"/>
    </xf>
    <xf numFmtId="0" fontId="0" fillId="4" borderId="3" xfId="0" applyFill="1" applyBorder="1" applyAlignment="1">
      <alignment horizontal="left" vertical="top"/>
    </xf>
    <xf numFmtId="0" fontId="10" fillId="0" borderId="4" xfId="0" applyFont="1" applyFill="1" applyBorder="1" applyAlignment="1">
      <alignment horizontal="center" vertical="top"/>
    </xf>
    <xf numFmtId="0" fontId="10" fillId="0" borderId="33" xfId="0" applyFont="1" applyFill="1" applyBorder="1" applyAlignment="1">
      <alignment horizontal="center" vertical="top"/>
    </xf>
    <xf numFmtId="0" fontId="10" fillId="0" borderId="31" xfId="0" applyFont="1" applyFill="1" applyBorder="1" applyAlignment="1">
      <alignment horizontal="center" vertical="top"/>
    </xf>
    <xf numFmtId="0" fontId="10" fillId="0" borderId="28" xfId="0" applyFont="1" applyFill="1" applyBorder="1" applyAlignment="1">
      <alignment horizontal="left" vertical="top"/>
    </xf>
    <xf numFmtId="0" fontId="0" fillId="4" borderId="11" xfId="0" applyFill="1" applyBorder="1" applyAlignment="1">
      <alignment horizontal="left" vertical="top"/>
    </xf>
    <xf numFmtId="0" fontId="9" fillId="0" borderId="3" xfId="0" applyFont="1" applyFill="1" applyBorder="1" applyAlignment="1">
      <alignment horizontal="center" vertical="top" wrapText="1"/>
    </xf>
    <xf numFmtId="0" fontId="13" fillId="3" borderId="0" xfId="0" applyFont="1" applyFill="1" applyBorder="1" applyAlignment="1">
      <alignment horizontal="left" vertical="top"/>
    </xf>
    <xf numFmtId="0" fontId="10" fillId="3" borderId="34" xfId="0" applyFont="1" applyFill="1" applyBorder="1" applyAlignment="1">
      <alignment horizontal="center" vertical="top"/>
    </xf>
    <xf numFmtId="0" fontId="0" fillId="3" borderId="33" xfId="0" applyFill="1" applyBorder="1" applyAlignment="1">
      <alignment horizontal="left" vertical="top"/>
    </xf>
    <xf numFmtId="0" fontId="0" fillId="3" borderId="34" xfId="0" applyFill="1" applyBorder="1" applyAlignment="1">
      <alignment horizontal="left" vertical="top"/>
    </xf>
    <xf numFmtId="0" fontId="10" fillId="3" borderId="33" xfId="0" applyFont="1" applyFill="1" applyBorder="1" applyAlignment="1">
      <alignment horizontal="center" vertical="top"/>
    </xf>
    <xf numFmtId="0" fontId="12" fillId="2" borderId="0" xfId="0" applyFont="1" applyFill="1" applyBorder="1" applyAlignment="1">
      <alignment horizontal="center" vertical="top" wrapText="1"/>
    </xf>
    <xf numFmtId="0" fontId="12" fillId="2" borderId="0" xfId="0" applyFont="1" applyFill="1" applyBorder="1" applyAlignment="1">
      <alignment horizontal="center" vertical="top"/>
    </xf>
    <xf numFmtId="0" fontId="0" fillId="2" borderId="0" xfId="0" applyFill="1" applyBorder="1" applyAlignment="1">
      <alignment horizontal="center" vertical="top" wrapText="1"/>
    </xf>
    <xf numFmtId="0" fontId="11" fillId="0" borderId="0" xfId="0" applyFont="1" applyFill="1" applyBorder="1" applyAlignment="1">
      <alignment horizontal="left" vertical="top" wrapText="1"/>
    </xf>
    <xf numFmtId="0" fontId="11" fillId="0" borderId="0" xfId="2" applyFill="1" applyBorder="1" applyAlignment="1">
      <alignment horizontal="left" vertical="top"/>
    </xf>
    <xf numFmtId="0" fontId="16" fillId="0" borderId="0" xfId="2" applyFont="1" applyFill="1" applyBorder="1" applyAlignment="1">
      <alignment horizontal="left" vertical="top"/>
    </xf>
    <xf numFmtId="0" fontId="16" fillId="0" borderId="3" xfId="2" applyFont="1" applyFill="1" applyBorder="1" applyAlignment="1">
      <alignment horizontal="center" vertical="top"/>
    </xf>
    <xf numFmtId="0" fontId="18" fillId="4" borderId="3" xfId="2" applyFont="1" applyFill="1" applyBorder="1" applyAlignment="1">
      <alignment horizontal="center" vertical="top"/>
    </xf>
    <xf numFmtId="0" fontId="16" fillId="0" borderId="3" xfId="2" applyFont="1" applyFill="1" applyBorder="1" applyAlignment="1">
      <alignment horizontal="left" vertical="top"/>
    </xf>
    <xf numFmtId="0" fontId="20" fillId="0" borderId="3" xfId="2" applyFont="1" applyFill="1" applyBorder="1" applyAlignment="1">
      <alignment horizontal="center" vertical="top" wrapText="1"/>
    </xf>
    <xf numFmtId="0" fontId="20" fillId="0" borderId="3" xfId="2" applyFont="1" applyFill="1" applyBorder="1" applyAlignment="1">
      <alignment horizontal="center" vertical="top"/>
    </xf>
    <xf numFmtId="0" fontId="20" fillId="0" borderId="24" xfId="2" applyFont="1" applyFill="1" applyBorder="1" applyAlignment="1">
      <alignment horizontal="center" vertical="top"/>
    </xf>
    <xf numFmtId="0" fontId="20" fillId="0" borderId="0" xfId="2" applyFont="1" applyFill="1" applyBorder="1" applyAlignment="1">
      <alignment horizontal="center" vertical="top"/>
    </xf>
    <xf numFmtId="0" fontId="20" fillId="0" borderId="23" xfId="2" applyFont="1" applyFill="1" applyBorder="1" applyAlignment="1">
      <alignment horizontal="center" vertical="top" wrapText="1"/>
    </xf>
    <xf numFmtId="0" fontId="16" fillId="0" borderId="24" xfId="2" applyFont="1" applyFill="1" applyBorder="1" applyAlignment="1">
      <alignment horizontal="left" vertical="top"/>
    </xf>
    <xf numFmtId="0" fontId="16" fillId="0" borderId="23" xfId="2" applyFont="1" applyFill="1" applyBorder="1" applyAlignment="1">
      <alignment horizontal="left" vertical="top"/>
    </xf>
    <xf numFmtId="0" fontId="16" fillId="0" borderId="35" xfId="2" applyFont="1" applyFill="1" applyBorder="1" applyAlignment="1">
      <alignment vertical="top"/>
    </xf>
    <xf numFmtId="0" fontId="16" fillId="0" borderId="39" xfId="2" applyFont="1" applyFill="1" applyBorder="1" applyAlignment="1">
      <alignment horizontal="right" vertical="top"/>
    </xf>
    <xf numFmtId="0" fontId="16" fillId="0" borderId="38" xfId="2" applyFont="1" applyFill="1" applyBorder="1" applyAlignment="1">
      <alignment horizontal="left" vertical="top"/>
    </xf>
    <xf numFmtId="0" fontId="16" fillId="0" borderId="14" xfId="2" applyFont="1" applyFill="1" applyBorder="1" applyAlignment="1">
      <alignment horizontal="left" vertical="top"/>
    </xf>
    <xf numFmtId="0" fontId="16" fillId="0" borderId="5" xfId="2" applyFont="1" applyFill="1" applyBorder="1" applyAlignment="1">
      <alignment horizontal="right" vertical="top"/>
    </xf>
    <xf numFmtId="0" fontId="16" fillId="0" borderId="6" xfId="2" applyFont="1" applyFill="1" applyBorder="1" applyAlignment="1">
      <alignment horizontal="left" vertical="top"/>
    </xf>
    <xf numFmtId="0" fontId="16" fillId="0" borderId="28" xfId="2" applyFont="1" applyFill="1" applyBorder="1" applyAlignment="1">
      <alignment horizontal="right" vertical="top"/>
    </xf>
    <xf numFmtId="0" fontId="16" fillId="0" borderId="25" xfId="2" applyFont="1" applyFill="1" applyBorder="1" applyAlignment="1">
      <alignment horizontal="left" vertical="top"/>
    </xf>
    <xf numFmtId="0" fontId="16" fillId="0" borderId="26" xfId="2" applyFont="1" applyFill="1" applyBorder="1" applyAlignment="1">
      <alignment horizontal="left" vertical="top"/>
    </xf>
    <xf numFmtId="0" fontId="16" fillId="0" borderId="27" xfId="2" applyFont="1" applyFill="1" applyBorder="1" applyAlignment="1">
      <alignment horizontal="left" vertical="top"/>
    </xf>
    <xf numFmtId="0" fontId="16" fillId="0" borderId="0" xfId="2" applyFont="1" applyFill="1" applyBorder="1" applyAlignment="1">
      <alignment horizontal="right" vertical="top"/>
    </xf>
    <xf numFmtId="0" fontId="16" fillId="0" borderId="4" xfId="2" applyFont="1" applyFill="1" applyBorder="1" applyAlignment="1">
      <alignment horizontal="center" vertical="top"/>
    </xf>
    <xf numFmtId="0" fontId="16" fillId="0" borderId="40" xfId="2" applyFont="1" applyFill="1" applyBorder="1" applyAlignment="1">
      <alignment horizontal="left" vertical="top"/>
    </xf>
    <xf numFmtId="0" fontId="16" fillId="0" borderId="4" xfId="2" applyFont="1" applyFill="1" applyBorder="1" applyAlignment="1">
      <alignment horizontal="left" vertical="top"/>
    </xf>
    <xf numFmtId="0" fontId="16" fillId="0" borderId="41" xfId="2" applyFont="1" applyFill="1" applyBorder="1" applyAlignment="1">
      <alignment horizontal="left" vertical="top"/>
    </xf>
    <xf numFmtId="0" fontId="16" fillId="0" borderId="42" xfId="2" applyFont="1" applyFill="1" applyBorder="1" applyAlignment="1">
      <alignment horizontal="right" vertical="top"/>
    </xf>
    <xf numFmtId="0" fontId="16" fillId="0" borderId="15" xfId="2" applyFont="1" applyFill="1" applyBorder="1" applyAlignment="1">
      <alignment horizontal="left" vertical="top"/>
    </xf>
    <xf numFmtId="0" fontId="16" fillId="0" borderId="8" xfId="2" applyFont="1" applyFill="1" applyBorder="1" applyAlignment="1">
      <alignment horizontal="left" vertical="top"/>
    </xf>
    <xf numFmtId="0" fontId="16" fillId="0" borderId="36" xfId="2" applyFont="1" applyFill="1" applyBorder="1" applyAlignment="1">
      <alignment horizontal="left" vertical="top"/>
    </xf>
    <xf numFmtId="0" fontId="16" fillId="0" borderId="5" xfId="2" applyFont="1" applyFill="1" applyBorder="1" applyAlignment="1">
      <alignment horizontal="left" vertical="top"/>
    </xf>
    <xf numFmtId="0" fontId="16" fillId="4" borderId="19" xfId="2" applyFont="1" applyFill="1" applyBorder="1" applyAlignment="1">
      <alignment horizontal="left" vertical="top"/>
    </xf>
    <xf numFmtId="0" fontId="16" fillId="0" borderId="23" xfId="2" applyFont="1" applyFill="1" applyBorder="1" applyAlignment="1">
      <alignment horizontal="center" vertical="top"/>
    </xf>
    <xf numFmtId="0" fontId="16" fillId="5" borderId="19" xfId="2" applyFont="1" applyFill="1" applyBorder="1" applyAlignment="1">
      <alignment horizontal="left" vertical="top"/>
    </xf>
    <xf numFmtId="0" fontId="16" fillId="6" borderId="19" xfId="2" applyFont="1" applyFill="1" applyBorder="1" applyAlignment="1">
      <alignment horizontal="left" vertical="top"/>
    </xf>
    <xf numFmtId="0" fontId="16" fillId="0" borderId="48" xfId="2" applyFont="1" applyFill="1" applyBorder="1" applyAlignment="1">
      <alignment horizontal="center" vertical="top"/>
    </xf>
    <xf numFmtId="0" fontId="16" fillId="0" borderId="7" xfId="2" applyFont="1" applyFill="1" applyBorder="1" applyAlignment="1">
      <alignment horizontal="left" vertical="top"/>
    </xf>
    <xf numFmtId="0" fontId="16" fillId="0" borderId="24" xfId="2" applyFont="1" applyFill="1" applyBorder="1" applyAlignment="1">
      <alignment horizontal="center" vertical="center"/>
    </xf>
    <xf numFmtId="0" fontId="16" fillId="0" borderId="50" xfId="2" applyFont="1" applyFill="1" applyBorder="1" applyAlignment="1">
      <alignment horizontal="center" vertical="top"/>
    </xf>
    <xf numFmtId="0" fontId="16" fillId="4" borderId="19" xfId="2" applyFont="1" applyFill="1" applyBorder="1" applyAlignment="1">
      <alignment vertical="top"/>
    </xf>
    <xf numFmtId="0" fontId="16" fillId="0" borderId="25" xfId="2" applyFont="1" applyFill="1" applyBorder="1" applyAlignment="1">
      <alignment horizontal="center" vertical="center"/>
    </xf>
    <xf numFmtId="0" fontId="16" fillId="0" borderId="27" xfId="2" applyFont="1" applyFill="1" applyBorder="1" applyAlignment="1">
      <alignment horizontal="center" vertical="top"/>
    </xf>
    <xf numFmtId="0" fontId="21" fillId="0" borderId="24" xfId="2" applyFont="1" applyFill="1" applyBorder="1" applyAlignment="1">
      <alignment vertical="top"/>
    </xf>
    <xf numFmtId="0" fontId="16" fillId="0" borderId="0" xfId="2" applyFont="1" applyFill="1" applyBorder="1" applyAlignment="1">
      <alignment vertical="top"/>
    </xf>
    <xf numFmtId="0" fontId="16" fillId="0" borderId="19" xfId="2" applyFont="1" applyFill="1" applyBorder="1" applyAlignment="1">
      <alignment horizontal="right" vertical="top"/>
    </xf>
    <xf numFmtId="0" fontId="21" fillId="0" borderId="24" xfId="2" applyFont="1" applyFill="1" applyBorder="1" applyAlignment="1">
      <alignment horizontal="right" vertical="top"/>
    </xf>
    <xf numFmtId="0" fontId="16" fillId="0" borderId="23" xfId="2" applyFont="1" applyFill="1" applyBorder="1" applyAlignment="1">
      <alignment horizontal="right" vertical="top"/>
    </xf>
    <xf numFmtId="0" fontId="21" fillId="0" borderId="3" xfId="2" applyFont="1" applyFill="1" applyBorder="1" applyAlignment="1">
      <alignment horizontal="center" vertical="center"/>
    </xf>
    <xf numFmtId="0" fontId="16" fillId="0" borderId="0" xfId="2" applyFont="1" applyFill="1" applyBorder="1" applyAlignment="1">
      <alignment horizontal="center" vertical="top"/>
    </xf>
    <xf numFmtId="0" fontId="16" fillId="0" borderId="3" xfId="1" applyNumberFormat="1" applyFont="1" applyFill="1" applyBorder="1" applyAlignment="1">
      <alignment horizontal="center" vertical="top"/>
    </xf>
    <xf numFmtId="0" fontId="20" fillId="0" borderId="0" xfId="2" applyFont="1" applyFill="1" applyBorder="1" applyAlignment="1">
      <alignment vertical="top"/>
    </xf>
    <xf numFmtId="0" fontId="16" fillId="0" borderId="14" xfId="1" applyNumberFormat="1" applyFont="1" applyFill="1" applyBorder="1" applyAlignment="1">
      <alignment horizontal="center" vertical="top"/>
    </xf>
    <xf numFmtId="0" fontId="20" fillId="0" borderId="11" xfId="2" applyFont="1" applyFill="1" applyBorder="1" applyAlignment="1">
      <alignment horizontal="right" vertical="top"/>
    </xf>
    <xf numFmtId="0" fontId="20" fillId="4" borderId="19" xfId="2" applyFont="1" applyFill="1" applyBorder="1" applyAlignment="1">
      <alignment horizontal="center" vertical="center"/>
    </xf>
    <xf numFmtId="0" fontId="16" fillId="0" borderId="29" xfId="2" applyFont="1" applyFill="1" applyBorder="1" applyAlignment="1">
      <alignment horizontal="center" vertical="top"/>
    </xf>
    <xf numFmtId="0" fontId="22" fillId="0" borderId="0" xfId="0" applyFont="1" applyFill="1" applyBorder="1" applyAlignment="1">
      <alignment horizontal="right" vertical="top"/>
    </xf>
    <xf numFmtId="0" fontId="23" fillId="0" borderId="0" xfId="0" applyFont="1" applyFill="1" applyBorder="1" applyAlignment="1">
      <alignment horizontal="left" vertical="top"/>
    </xf>
    <xf numFmtId="0" fontId="24" fillId="0" borderId="0" xfId="0" applyFont="1" applyFill="1" applyBorder="1" applyAlignment="1">
      <alignment horizontal="left" vertical="top"/>
    </xf>
    <xf numFmtId="0" fontId="23" fillId="4" borderId="19" xfId="0" applyFont="1" applyFill="1" applyBorder="1" applyAlignment="1">
      <alignment horizontal="left" vertical="top"/>
    </xf>
    <xf numFmtId="0" fontId="22" fillId="0" borderId="0" xfId="0" applyFont="1" applyFill="1" applyBorder="1" applyAlignment="1">
      <alignment horizontal="left" vertical="top"/>
    </xf>
    <xf numFmtId="0" fontId="22" fillId="0" borderId="20" xfId="0" applyFont="1" applyFill="1" applyBorder="1" applyAlignment="1">
      <alignment horizontal="left" vertical="top"/>
    </xf>
    <xf numFmtId="0" fontId="22" fillId="0" borderId="21" xfId="0" applyFont="1" applyFill="1" applyBorder="1" applyAlignment="1">
      <alignment horizontal="left" vertical="top"/>
    </xf>
    <xf numFmtId="0" fontId="22" fillId="0" borderId="21" xfId="0" applyFont="1" applyFill="1" applyBorder="1" applyAlignment="1">
      <alignment horizontal="center" vertical="top"/>
    </xf>
    <xf numFmtId="0" fontId="23" fillId="0" borderId="21" xfId="0" applyFont="1" applyFill="1" applyBorder="1" applyAlignment="1">
      <alignment horizontal="left" vertical="top"/>
    </xf>
    <xf numFmtId="0" fontId="23" fillId="0" borderId="22" xfId="0" applyFont="1" applyFill="1" applyBorder="1" applyAlignment="1">
      <alignment horizontal="left" vertical="top"/>
    </xf>
    <xf numFmtId="0" fontId="23" fillId="0" borderId="23" xfId="0" applyFont="1" applyFill="1" applyBorder="1" applyAlignment="1">
      <alignment horizontal="left" vertical="top"/>
    </xf>
    <xf numFmtId="0" fontId="23" fillId="0" borderId="24" xfId="0" applyFont="1" applyFill="1" applyBorder="1" applyAlignment="1">
      <alignment horizontal="left" vertical="top"/>
    </xf>
    <xf numFmtId="0" fontId="23" fillId="0" borderId="25" xfId="0" applyFont="1" applyFill="1" applyBorder="1" applyAlignment="1">
      <alignment horizontal="left" vertical="top"/>
    </xf>
    <xf numFmtId="0" fontId="23" fillId="0" borderId="26" xfId="0" applyFont="1" applyFill="1" applyBorder="1" applyAlignment="1">
      <alignment horizontal="left" vertical="top"/>
    </xf>
    <xf numFmtId="0" fontId="23" fillId="0" borderId="0" xfId="0" applyFont="1" applyFill="1" applyBorder="1" applyAlignment="1">
      <alignment vertical="top" wrapText="1"/>
    </xf>
    <xf numFmtId="0" fontId="25" fillId="0" borderId="0" xfId="0" applyFont="1" applyFill="1" applyBorder="1" applyAlignment="1">
      <alignment horizontal="left" vertical="top"/>
    </xf>
    <xf numFmtId="0" fontId="22" fillId="0" borderId="0" xfId="0" applyFont="1" applyFill="1" applyBorder="1" applyAlignment="1">
      <alignment horizontal="center" vertical="top"/>
    </xf>
    <xf numFmtId="0" fontId="27" fillId="7" borderId="19" xfId="0" applyFont="1" applyFill="1" applyBorder="1" applyAlignment="1">
      <alignment horizontal="center" vertical="top"/>
    </xf>
    <xf numFmtId="0" fontId="23" fillId="0" borderId="0" xfId="0" applyFont="1" applyFill="1" applyBorder="1" applyAlignment="1">
      <alignment horizontal="center" vertical="top"/>
    </xf>
    <xf numFmtId="0" fontId="23" fillId="4" borderId="19" xfId="0" applyFont="1" applyFill="1" applyBorder="1" applyAlignment="1">
      <alignment horizontal="center" vertical="top"/>
    </xf>
    <xf numFmtId="0" fontId="28" fillId="0" borderId="51" xfId="0" applyFont="1" applyFill="1" applyBorder="1" applyAlignment="1">
      <alignment horizontal="left" vertical="top"/>
    </xf>
    <xf numFmtId="0" fontId="28" fillId="0" borderId="52" xfId="0" applyFont="1" applyFill="1" applyBorder="1" applyAlignment="1">
      <alignment horizontal="left" vertical="top"/>
    </xf>
    <xf numFmtId="0" fontId="28" fillId="0" borderId="53" xfId="0" applyFont="1" applyFill="1" applyBorder="1" applyAlignment="1">
      <alignment horizontal="left" vertical="top"/>
    </xf>
    <xf numFmtId="0" fontId="28" fillId="0" borderId="0" xfId="0" applyFont="1" applyFill="1" applyBorder="1" applyAlignment="1">
      <alignment horizontal="left" vertical="top"/>
    </xf>
    <xf numFmtId="0" fontId="28" fillId="0" borderId="0" xfId="0" applyFont="1" applyFill="1" applyBorder="1" applyAlignment="1">
      <alignment horizontal="center" vertical="center"/>
    </xf>
    <xf numFmtId="0" fontId="28" fillId="0" borderId="54" xfId="0" applyFont="1" applyFill="1" applyBorder="1" applyAlignment="1">
      <alignment horizontal="left" vertical="top"/>
    </xf>
    <xf numFmtId="0" fontId="29" fillId="0" borderId="55" xfId="0" applyFont="1" applyFill="1" applyBorder="1" applyAlignment="1">
      <alignment horizontal="center" vertical="center"/>
    </xf>
    <xf numFmtId="0" fontId="28" fillId="0" borderId="56" xfId="0" applyFont="1" applyFill="1" applyBorder="1" applyAlignment="1">
      <alignment horizontal="left" vertical="top"/>
    </xf>
    <xf numFmtId="0" fontId="28" fillId="0" borderId="57" xfId="0" applyFont="1" applyFill="1" applyBorder="1" applyAlignment="1">
      <alignment horizontal="left" vertical="top"/>
    </xf>
    <xf numFmtId="0" fontId="28" fillId="0" borderId="58" xfId="0" applyFont="1" applyFill="1" applyBorder="1" applyAlignment="1">
      <alignment horizontal="left" vertical="top"/>
    </xf>
    <xf numFmtId="0" fontId="28" fillId="0" borderId="59" xfId="0" applyFont="1" applyFill="1" applyBorder="1" applyAlignment="1">
      <alignment horizontal="left" vertical="top"/>
    </xf>
    <xf numFmtId="0" fontId="28" fillId="0" borderId="55" xfId="0" applyFont="1" applyFill="1" applyBorder="1" applyAlignment="1">
      <alignment horizontal="left" vertical="top"/>
    </xf>
    <xf numFmtId="0" fontId="28" fillId="0" borderId="0" xfId="0" applyFont="1" applyFill="1" applyBorder="1" applyAlignment="1">
      <alignment horizontal="right" vertical="top"/>
    </xf>
    <xf numFmtId="0" fontId="28" fillId="0" borderId="61" xfId="0" applyFont="1" applyFill="1" applyBorder="1" applyAlignment="1">
      <alignment horizontal="left" vertical="top"/>
    </xf>
    <xf numFmtId="0" fontId="28" fillId="0" borderId="62" xfId="0" applyFont="1" applyFill="1" applyBorder="1" applyAlignment="1">
      <alignment horizontal="left" vertical="top"/>
    </xf>
    <xf numFmtId="0" fontId="28" fillId="0" borderId="63" xfId="0" applyFont="1" applyFill="1" applyBorder="1" applyAlignment="1">
      <alignment horizontal="left" vertical="top"/>
    </xf>
    <xf numFmtId="0" fontId="0" fillId="0" borderId="0" xfId="0" applyFont="1" applyFill="1" applyBorder="1" applyAlignment="1">
      <alignment horizontal="center" vertical="center"/>
    </xf>
    <xf numFmtId="0" fontId="16" fillId="0" borderId="28" xfId="2" applyFont="1" applyFill="1" applyBorder="1" applyAlignment="1">
      <alignment horizontal="left" vertical="top"/>
    </xf>
    <xf numFmtId="0" fontId="17" fillId="0" borderId="11" xfId="2" applyFont="1" applyFill="1" applyBorder="1" applyAlignment="1">
      <alignment horizontal="left" vertical="top"/>
    </xf>
    <xf numFmtId="0" fontId="17" fillId="0" borderId="13" xfId="2" applyFont="1" applyFill="1" applyBorder="1" applyAlignment="1">
      <alignment horizontal="left" vertical="top"/>
    </xf>
    <xf numFmtId="0" fontId="17" fillId="0" borderId="12" xfId="2" applyFont="1" applyFill="1" applyBorder="1" applyAlignment="1">
      <alignment horizontal="left" vertical="top"/>
    </xf>
    <xf numFmtId="0" fontId="16" fillId="0" borderId="11" xfId="2" applyFont="1" applyFill="1" applyBorder="1" applyAlignment="1">
      <alignment horizontal="left" vertical="top"/>
    </xf>
    <xf numFmtId="0" fontId="16" fillId="0" borderId="12" xfId="2" applyFont="1" applyFill="1" applyBorder="1" applyAlignment="1">
      <alignment horizontal="left" vertical="top"/>
    </xf>
    <xf numFmtId="0" fontId="16" fillId="0" borderId="4" xfId="2" applyFont="1" applyFill="1" applyBorder="1" applyAlignment="1">
      <alignment horizontal="center" vertical="center"/>
    </xf>
    <xf numFmtId="0" fontId="16" fillId="0" borderId="28" xfId="2" applyFont="1" applyFill="1" applyBorder="1" applyAlignment="1">
      <alignment horizontal="center" vertical="center"/>
    </xf>
    <xf numFmtId="0" fontId="18" fillId="4" borderId="3" xfId="2" applyFont="1" applyFill="1" applyBorder="1" applyAlignment="1">
      <alignment horizontal="center" vertical="top"/>
    </xf>
    <xf numFmtId="0" fontId="20" fillId="0" borderId="3" xfId="2" applyFont="1" applyFill="1" applyBorder="1" applyAlignment="1">
      <alignment horizontal="center" vertical="top"/>
    </xf>
    <xf numFmtId="0" fontId="20" fillId="0" borderId="0" xfId="2" applyFont="1" applyFill="1" applyBorder="1" applyAlignment="1">
      <alignment horizontal="center" vertical="top"/>
    </xf>
    <xf numFmtId="0" fontId="16" fillId="0" borderId="3" xfId="2" applyFont="1" applyFill="1" applyBorder="1" applyAlignment="1">
      <alignment horizontal="center" vertical="top"/>
    </xf>
    <xf numFmtId="0" fontId="16" fillId="0" borderId="0" xfId="2" applyFont="1" applyFill="1" applyBorder="1" applyAlignment="1">
      <alignment horizontal="center" vertical="top"/>
    </xf>
    <xf numFmtId="0" fontId="19" fillId="0" borderId="20" xfId="2" applyFont="1" applyFill="1" applyBorder="1" applyAlignment="1">
      <alignment horizontal="center" vertical="center"/>
    </xf>
    <xf numFmtId="0" fontId="20" fillId="0" borderId="21" xfId="2" applyFont="1" applyFill="1" applyBorder="1" applyAlignment="1">
      <alignment horizontal="center" vertical="center"/>
    </xf>
    <xf numFmtId="0" fontId="20" fillId="0" borderId="22" xfId="2" applyFont="1" applyFill="1" applyBorder="1" applyAlignment="1">
      <alignment horizontal="center" vertical="center"/>
    </xf>
    <xf numFmtId="0" fontId="20" fillId="0" borderId="25" xfId="2" applyFont="1" applyFill="1" applyBorder="1" applyAlignment="1">
      <alignment horizontal="center" vertical="center"/>
    </xf>
    <xf numFmtId="0" fontId="20" fillId="0" borderId="26" xfId="2" applyFont="1" applyFill="1" applyBorder="1" applyAlignment="1">
      <alignment horizontal="center" vertical="center"/>
    </xf>
    <xf numFmtId="0" fontId="20" fillId="0" borderId="27" xfId="2" applyFont="1" applyFill="1" applyBorder="1" applyAlignment="1">
      <alignment horizontal="center" vertical="center"/>
    </xf>
    <xf numFmtId="0" fontId="16" fillId="0" borderId="36" xfId="2" applyFont="1" applyFill="1" applyBorder="1" applyAlignment="1">
      <alignment horizontal="center" vertical="top"/>
    </xf>
    <xf numFmtId="0" fontId="16" fillId="0" borderId="37" xfId="2" applyFont="1" applyFill="1" applyBorder="1" applyAlignment="1">
      <alignment horizontal="center" vertical="top"/>
    </xf>
    <xf numFmtId="0" fontId="16" fillId="0" borderId="38" xfId="2" applyFont="1" applyFill="1" applyBorder="1" applyAlignment="1">
      <alignment horizontal="center" vertical="top"/>
    </xf>
    <xf numFmtId="0" fontId="20" fillId="0" borderId="11" xfId="2" applyFont="1" applyFill="1" applyBorder="1" applyAlignment="1">
      <alignment horizontal="center" vertical="top"/>
    </xf>
    <xf numFmtId="0" fontId="20" fillId="0" borderId="13" xfId="2" applyFont="1" applyFill="1" applyBorder="1" applyAlignment="1">
      <alignment horizontal="center" vertical="top"/>
    </xf>
    <xf numFmtId="0" fontId="20" fillId="0" borderId="12" xfId="2" applyFont="1" applyFill="1" applyBorder="1" applyAlignment="1">
      <alignment horizontal="center" vertical="top"/>
    </xf>
    <xf numFmtId="16" fontId="16" fillId="0" borderId="14" xfId="2" applyNumberFormat="1" applyFont="1" applyFill="1" applyBorder="1" applyAlignment="1">
      <alignment horizontal="center" vertical="top"/>
    </xf>
    <xf numFmtId="0" fontId="16" fillId="0" borderId="14" xfId="2" applyFont="1" applyFill="1" applyBorder="1" applyAlignment="1">
      <alignment horizontal="center" vertical="top"/>
    </xf>
    <xf numFmtId="0" fontId="16" fillId="0" borderId="32" xfId="2" applyFont="1" applyFill="1" applyBorder="1" applyAlignment="1">
      <alignment horizontal="center" vertical="top"/>
    </xf>
    <xf numFmtId="0" fontId="16" fillId="0" borderId="4" xfId="2" applyFont="1" applyFill="1" applyBorder="1" applyAlignment="1">
      <alignment horizontal="center" vertical="top"/>
    </xf>
    <xf numFmtId="0" fontId="16" fillId="0" borderId="30" xfId="2" applyFont="1" applyFill="1" applyBorder="1" applyAlignment="1">
      <alignment horizontal="center" vertical="top"/>
    </xf>
    <xf numFmtId="0" fontId="16" fillId="0" borderId="28" xfId="2" applyFont="1" applyFill="1" applyBorder="1" applyAlignment="1">
      <alignment horizontal="center" vertical="top"/>
    </xf>
    <xf numFmtId="0" fontId="16" fillId="0" borderId="31" xfId="2" applyFont="1" applyFill="1" applyBorder="1" applyAlignment="1">
      <alignment horizontal="center" vertical="center" wrapText="1"/>
    </xf>
    <xf numFmtId="0" fontId="16" fillId="0" borderId="16" xfId="2" applyFont="1" applyFill="1" applyBorder="1" applyAlignment="1">
      <alignment horizontal="center" vertical="center" wrapText="1"/>
    </xf>
    <xf numFmtId="0" fontId="16" fillId="0" borderId="45" xfId="2" applyFont="1" applyFill="1" applyBorder="1" applyAlignment="1">
      <alignment horizontal="center" vertical="center" wrapText="1"/>
    </xf>
    <xf numFmtId="0" fontId="16" fillId="0" borderId="31" xfId="2" applyFont="1" applyFill="1" applyBorder="1" applyAlignment="1">
      <alignment horizontal="center" vertical="top" wrapText="1"/>
    </xf>
    <xf numFmtId="0" fontId="16" fillId="0" borderId="45" xfId="2" applyFont="1" applyFill="1" applyBorder="1" applyAlignment="1">
      <alignment horizontal="center" vertical="top" wrapText="1"/>
    </xf>
    <xf numFmtId="0" fontId="16" fillId="0" borderId="16" xfId="2" applyFont="1" applyFill="1" applyBorder="1" applyAlignment="1">
      <alignment horizontal="center" vertical="top" wrapText="1"/>
    </xf>
    <xf numFmtId="16" fontId="16" fillId="0" borderId="33" xfId="2" applyNumberFormat="1" applyFont="1" applyFill="1" applyBorder="1" applyAlignment="1">
      <alignment horizontal="center" vertical="top"/>
    </xf>
    <xf numFmtId="16" fontId="16" fillId="0" borderId="43" xfId="2" applyNumberFormat="1" applyFont="1" applyFill="1" applyBorder="1" applyAlignment="1">
      <alignment horizontal="center" vertical="top"/>
    </xf>
    <xf numFmtId="16" fontId="16" fillId="0" borderId="44" xfId="2" applyNumberFormat="1" applyFont="1" applyFill="1" applyBorder="1" applyAlignment="1">
      <alignment horizontal="center" vertical="top"/>
    </xf>
    <xf numFmtId="0" fontId="16" fillId="0" borderId="33" xfId="2" applyFont="1" applyFill="1" applyBorder="1" applyAlignment="1">
      <alignment horizontal="center" vertical="top"/>
    </xf>
    <xf numFmtId="0" fontId="16" fillId="0" borderId="44" xfId="2" applyFont="1" applyFill="1" applyBorder="1" applyAlignment="1">
      <alignment horizontal="center" vertical="top"/>
    </xf>
    <xf numFmtId="0" fontId="16" fillId="0" borderId="43" xfId="2" applyFont="1" applyFill="1" applyBorder="1" applyAlignment="1">
      <alignment horizontal="center" vertical="top"/>
    </xf>
    <xf numFmtId="0" fontId="20" fillId="0" borderId="0" xfId="2" applyFont="1" applyFill="1" applyBorder="1" applyAlignment="1">
      <alignment horizontal="center" vertical="center"/>
    </xf>
    <xf numFmtId="0" fontId="20" fillId="0" borderId="23" xfId="2" applyFont="1" applyFill="1" applyBorder="1" applyAlignment="1">
      <alignment horizontal="center" vertical="center"/>
    </xf>
    <xf numFmtId="0" fontId="20" fillId="0" borderId="24" xfId="2" applyFont="1" applyFill="1" applyBorder="1" applyAlignment="1">
      <alignment horizontal="center" vertical="top"/>
    </xf>
    <xf numFmtId="0" fontId="20" fillId="0" borderId="23" xfId="2" applyFont="1" applyFill="1" applyBorder="1" applyAlignment="1">
      <alignment horizontal="center" vertical="top"/>
    </xf>
    <xf numFmtId="0" fontId="16" fillId="0" borderId="24" xfId="2" applyFont="1" applyFill="1" applyBorder="1" applyAlignment="1">
      <alignment horizontal="right" vertical="top"/>
    </xf>
    <xf numFmtId="0" fontId="16" fillId="0" borderId="0" xfId="2" applyFont="1" applyFill="1" applyBorder="1" applyAlignment="1">
      <alignment horizontal="right" vertical="top"/>
    </xf>
    <xf numFmtId="0" fontId="20" fillId="0" borderId="24" xfId="2" applyFont="1" applyFill="1" applyBorder="1" applyAlignment="1">
      <alignment horizontal="center" vertical="center"/>
    </xf>
    <xf numFmtId="0" fontId="20" fillId="0" borderId="23" xfId="2" applyFont="1" applyFill="1" applyBorder="1" applyAlignment="1">
      <alignment horizontal="center" vertical="center" wrapText="1"/>
    </xf>
    <xf numFmtId="0" fontId="21" fillId="0" borderId="46" xfId="2" applyFont="1" applyFill="1" applyBorder="1" applyAlignment="1">
      <alignment horizontal="center" vertical="top" wrapText="1"/>
    </xf>
    <xf numFmtId="0" fontId="20" fillId="0" borderId="0" xfId="2" applyFont="1" applyFill="1" applyBorder="1" applyAlignment="1">
      <alignment horizontal="center" vertical="top" wrapText="1"/>
    </xf>
    <xf numFmtId="0" fontId="16" fillId="0" borderId="20" xfId="2" applyFont="1" applyFill="1" applyBorder="1" applyAlignment="1">
      <alignment horizontal="center" vertical="center"/>
    </xf>
    <xf numFmtId="0" fontId="16" fillId="0" borderId="21" xfId="2" applyFont="1" applyFill="1" applyBorder="1" applyAlignment="1">
      <alignment horizontal="center" vertical="center"/>
    </xf>
    <xf numFmtId="0" fontId="16" fillId="0" borderId="25" xfId="2" applyFont="1" applyFill="1" applyBorder="1" applyAlignment="1">
      <alignment horizontal="center" vertical="center"/>
    </xf>
    <xf numFmtId="0" fontId="16" fillId="0" borderId="26" xfId="2" applyFont="1" applyFill="1" applyBorder="1" applyAlignment="1">
      <alignment horizontal="center" vertical="center"/>
    </xf>
    <xf numFmtId="0" fontId="16" fillId="0" borderId="47" xfId="2" applyFont="1" applyFill="1" applyBorder="1" applyAlignment="1">
      <alignment horizontal="center" vertical="center"/>
    </xf>
    <xf numFmtId="0" fontId="16" fillId="0" borderId="49" xfId="2" applyFont="1" applyFill="1" applyBorder="1" applyAlignment="1">
      <alignment horizontal="center" vertical="center"/>
    </xf>
    <xf numFmtId="0" fontId="16" fillId="0" borderId="48" xfId="2" applyFont="1" applyFill="1" applyBorder="1" applyAlignment="1">
      <alignment horizontal="center" vertical="top"/>
    </xf>
    <xf numFmtId="0" fontId="16" fillId="0" borderId="50" xfId="2" applyFont="1" applyFill="1" applyBorder="1" applyAlignment="1">
      <alignment horizontal="center" vertical="top"/>
    </xf>
    <xf numFmtId="0" fontId="16" fillId="0" borderId="24" xfId="2" applyFont="1" applyFill="1" applyBorder="1" applyAlignment="1">
      <alignment horizontal="center" vertical="center"/>
    </xf>
    <xf numFmtId="0" fontId="16" fillId="0" borderId="25" xfId="2" applyFont="1" applyFill="1" applyBorder="1" applyAlignment="1">
      <alignment horizontal="right" vertical="top"/>
    </xf>
    <xf numFmtId="0" fontId="16" fillId="0" borderId="26" xfId="2" applyFont="1" applyFill="1" applyBorder="1" applyAlignment="1">
      <alignment horizontal="right" vertical="top"/>
    </xf>
    <xf numFmtId="0" fontId="16" fillId="0" borderId="15" xfId="2" applyFont="1" applyFill="1" applyBorder="1" applyAlignment="1">
      <alignment horizontal="center" vertical="top"/>
    </xf>
    <xf numFmtId="0" fontId="16" fillId="0" borderId="20" xfId="2" applyFont="1" applyFill="1" applyBorder="1" applyAlignment="1">
      <alignment horizontal="center" vertical="top"/>
    </xf>
    <xf numFmtId="0" fontId="16" fillId="0" borderId="21" xfId="2" applyFont="1" applyFill="1" applyBorder="1" applyAlignment="1">
      <alignment horizontal="center" vertical="top"/>
    </xf>
    <xf numFmtId="0" fontId="16" fillId="0" borderId="22" xfId="2" applyFont="1" applyFill="1" applyBorder="1" applyAlignment="1">
      <alignment horizontal="center" vertical="top"/>
    </xf>
    <xf numFmtId="0" fontId="16" fillId="0" borderId="24" xfId="2" applyFont="1" applyFill="1" applyBorder="1" applyAlignment="1">
      <alignment horizontal="center" vertical="top"/>
    </xf>
    <xf numFmtId="0" fontId="16" fillId="0" borderId="23" xfId="2" applyFont="1" applyFill="1" applyBorder="1" applyAlignment="1">
      <alignment horizontal="center" vertical="top"/>
    </xf>
    <xf numFmtId="0" fontId="16" fillId="0" borderId="29" xfId="0" applyFont="1" applyFill="1" applyBorder="1" applyAlignment="1">
      <alignment horizontal="center" vertical="top"/>
    </xf>
    <xf numFmtId="0" fontId="16" fillId="0" borderId="3" xfId="2" applyFont="1" applyFill="1" applyBorder="1" applyAlignment="1">
      <alignment horizontal="right" vertical="top"/>
    </xf>
    <xf numFmtId="0" fontId="21" fillId="0" borderId="3" xfId="2" applyFont="1" applyFill="1" applyBorder="1" applyAlignment="1">
      <alignment horizontal="center" vertical="top"/>
    </xf>
    <xf numFmtId="0" fontId="16" fillId="0" borderId="26" xfId="2" applyFont="1" applyFill="1" applyBorder="1" applyAlignment="1">
      <alignment horizontal="center" vertical="top"/>
    </xf>
    <xf numFmtId="0" fontId="23" fillId="0" borderId="0" xfId="0" applyFont="1" applyFill="1" applyBorder="1" applyAlignment="1">
      <alignment horizontal="left" vertical="top" wrapText="1"/>
    </xf>
    <xf numFmtId="0" fontId="25" fillId="0" borderId="0" xfId="0" applyFont="1" applyFill="1" applyBorder="1" applyAlignment="1">
      <alignment horizontal="center" vertical="top"/>
    </xf>
    <xf numFmtId="0" fontId="22" fillId="0" borderId="0" xfId="0" applyFont="1" applyFill="1" applyBorder="1" applyAlignment="1">
      <alignment horizontal="center" vertical="top"/>
    </xf>
    <xf numFmtId="0" fontId="24" fillId="0" borderId="0" xfId="0" applyFont="1" applyFill="1" applyBorder="1" applyAlignment="1">
      <alignment horizontal="center" vertical="top"/>
    </xf>
    <xf numFmtId="0" fontId="22" fillId="0" borderId="0" xfId="0" applyFont="1" applyFill="1" applyBorder="1" applyAlignment="1">
      <alignment horizontal="center" vertical="top" wrapText="1"/>
    </xf>
    <xf numFmtId="0" fontId="26" fillId="0" borderId="0" xfId="0" applyFont="1" applyFill="1" applyBorder="1" applyAlignment="1">
      <alignment horizontal="center" vertical="top"/>
    </xf>
    <xf numFmtId="0" fontId="23" fillId="0" borderId="23" xfId="0" applyFont="1" applyFill="1" applyBorder="1" applyAlignment="1">
      <alignment horizontal="left" vertical="top" wrapText="1"/>
    </xf>
    <xf numFmtId="0" fontId="23" fillId="0" borderId="26" xfId="0" applyFont="1" applyFill="1" applyBorder="1" applyAlignment="1">
      <alignment horizontal="left" vertical="top" wrapText="1"/>
    </xf>
    <xf numFmtId="0" fontId="23" fillId="0" borderId="27" xfId="0" applyFont="1" applyFill="1" applyBorder="1" applyAlignment="1">
      <alignment horizontal="left" vertical="top" wrapText="1"/>
    </xf>
    <xf numFmtId="0" fontId="23" fillId="0" borderId="23" xfId="0" applyFont="1" applyFill="1" applyBorder="1" applyAlignment="1">
      <alignment horizontal="center" vertical="top"/>
    </xf>
    <xf numFmtId="0" fontId="0" fillId="0" borderId="28" xfId="0" applyFill="1" applyBorder="1" applyAlignment="1">
      <alignment horizontal="center" vertical="top" wrapText="1"/>
    </xf>
    <xf numFmtId="0" fontId="0" fillId="0" borderId="3" xfId="0" applyFill="1" applyBorder="1" applyAlignment="1">
      <alignment horizontal="center" vertical="top" wrapText="1"/>
    </xf>
    <xf numFmtId="0" fontId="0" fillId="0" borderId="3" xfId="0" applyFill="1" applyBorder="1" applyAlignment="1">
      <alignment horizontal="left" vertical="top" wrapText="1"/>
    </xf>
    <xf numFmtId="0" fontId="10" fillId="0" borderId="0" xfId="0" applyFont="1" applyFill="1" applyBorder="1" applyAlignment="1">
      <alignment horizontal="center" vertical="top"/>
    </xf>
    <xf numFmtId="0" fontId="0" fillId="0" borderId="4" xfId="0" applyFill="1" applyBorder="1" applyAlignment="1">
      <alignment horizontal="center" vertical="top"/>
    </xf>
    <xf numFmtId="0" fontId="0" fillId="0" borderId="30" xfId="0" applyFill="1" applyBorder="1" applyAlignment="1">
      <alignment horizontal="center" vertical="top"/>
    </xf>
    <xf numFmtId="0" fontId="0" fillId="0" borderId="28" xfId="0" applyFill="1" applyBorder="1" applyAlignment="1">
      <alignment horizontal="center" vertical="top"/>
    </xf>
    <xf numFmtId="0" fontId="10" fillId="0" borderId="0" xfId="0" applyFont="1" applyFill="1" applyBorder="1" applyAlignment="1">
      <alignment horizontal="center" vertical="top" wrapText="1"/>
    </xf>
    <xf numFmtId="0" fontId="0" fillId="0" borderId="3" xfId="0" applyFill="1" applyBorder="1" applyAlignment="1">
      <alignment horizontal="center" vertical="top"/>
    </xf>
    <xf numFmtId="0" fontId="0" fillId="0" borderId="28" xfId="0" applyFill="1" applyBorder="1" applyAlignment="1">
      <alignment horizontal="left" vertical="top" wrapText="1"/>
    </xf>
    <xf numFmtId="0" fontId="0" fillId="0" borderId="14" xfId="0" applyFill="1" applyBorder="1" applyAlignment="1">
      <alignment horizontal="center" vertical="center"/>
    </xf>
    <xf numFmtId="0" fontId="0" fillId="0" borderId="29" xfId="0" applyFill="1" applyBorder="1" applyAlignment="1">
      <alignment horizontal="center" vertical="center"/>
    </xf>
    <xf numFmtId="0" fontId="10" fillId="0" borderId="28" xfId="0" applyFont="1" applyFill="1" applyBorder="1" applyAlignment="1">
      <alignment horizontal="left" vertical="top"/>
    </xf>
    <xf numFmtId="0" fontId="10" fillId="0" borderId="3" xfId="0" applyFont="1" applyFill="1" applyBorder="1" applyAlignment="1">
      <alignment horizontal="left" vertical="top"/>
    </xf>
    <xf numFmtId="0" fontId="10" fillId="0" borderId="29" xfId="0" applyFont="1" applyFill="1" applyBorder="1" applyAlignment="1">
      <alignment horizontal="center" vertical="top"/>
    </xf>
    <xf numFmtId="0" fontId="12" fillId="0" borderId="3" xfId="0" applyFont="1" applyFill="1" applyBorder="1" applyAlignment="1">
      <alignment horizontal="center" vertical="top" wrapText="1"/>
    </xf>
    <xf numFmtId="0" fontId="12" fillId="0" borderId="3" xfId="0" applyFont="1" applyFill="1" applyBorder="1" applyAlignment="1">
      <alignment horizontal="center" vertical="top"/>
    </xf>
    <xf numFmtId="0" fontId="10" fillId="0" borderId="3" xfId="0" applyFont="1" applyFill="1" applyBorder="1" applyAlignment="1">
      <alignment horizontal="center" vertical="top"/>
    </xf>
    <xf numFmtId="0" fontId="10" fillId="0" borderId="11" xfId="0" applyFont="1" applyFill="1" applyBorder="1" applyAlignment="1">
      <alignment horizontal="center" vertical="top"/>
    </xf>
    <xf numFmtId="0" fontId="10" fillId="0" borderId="13" xfId="0" applyFont="1" applyFill="1" applyBorder="1" applyAlignment="1">
      <alignment horizontal="center" vertical="top"/>
    </xf>
    <xf numFmtId="0" fontId="10" fillId="0" borderId="12" xfId="0" applyFont="1" applyFill="1" applyBorder="1" applyAlignment="1">
      <alignment horizontal="center" vertical="top"/>
    </xf>
    <xf numFmtId="0" fontId="12" fillId="0" borderId="16" xfId="0" applyFont="1" applyFill="1" applyBorder="1" applyAlignment="1">
      <alignment horizontal="center" vertical="top"/>
    </xf>
    <xf numFmtId="0" fontId="12" fillId="0" borderId="17" xfId="0" applyFont="1" applyFill="1" applyBorder="1" applyAlignment="1">
      <alignment horizontal="center" vertical="top"/>
    </xf>
    <xf numFmtId="0" fontId="10" fillId="0" borderId="9" xfId="0" applyFont="1" applyFill="1" applyBorder="1" applyAlignment="1">
      <alignment horizontal="center" vertical="top"/>
    </xf>
    <xf numFmtId="0" fontId="10" fillId="0" borderId="18" xfId="0" applyFont="1" applyFill="1" applyBorder="1" applyAlignment="1">
      <alignment horizontal="center" vertical="top"/>
    </xf>
    <xf numFmtId="0" fontId="10" fillId="0" borderId="10" xfId="0" applyFont="1" applyFill="1" applyBorder="1" applyAlignment="1">
      <alignment horizontal="center" vertical="top"/>
    </xf>
    <xf numFmtId="0" fontId="0" fillId="0" borderId="3" xfId="0" applyFill="1" applyBorder="1" applyAlignment="1">
      <alignment horizontal="left" vertical="top"/>
    </xf>
    <xf numFmtId="0" fontId="0" fillId="0" borderId="14" xfId="0" applyFill="1" applyBorder="1" applyAlignment="1">
      <alignment horizontal="left" vertical="top" wrapText="1"/>
    </xf>
    <xf numFmtId="0" fontId="30" fillId="0" borderId="60" xfId="0" applyFont="1" applyFill="1" applyBorder="1" applyAlignment="1">
      <alignment horizontal="center" vertical="center"/>
    </xf>
    <xf numFmtId="0" fontId="29" fillId="0" borderId="0" xfId="0" applyFont="1" applyFill="1" applyBorder="1" applyAlignment="1">
      <alignment horizontal="right" vertical="center"/>
    </xf>
  </cellXfs>
  <cellStyles count="3">
    <cellStyle name="Currency" xfId="1" builtinId="4"/>
    <cellStyle name="Normal" xfId="0" builtinId="0"/>
    <cellStyle name="Normal 2" xfId="2" xr:uid="{2C97DE86-C87C-4CB0-B4B7-DA8CDE5FFCD6}"/>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A4A570AA-C189-44AE-8699-C3764E9E3405}">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60-EC42-11CE-9E0D-00AA006002F3}" ax:persistence="persistStreamInit" r:id="rId1"/>
</file>

<file path=xl/activeX/activeX6.xml><?xml version="1.0" encoding="utf-8"?>
<ax:ocx xmlns:ax="http://schemas.microsoft.com/office/2006/activeX" xmlns:r="http://schemas.openxmlformats.org/officeDocument/2006/relationships" ax:classid="{8BD21D60-EC42-11CE-9E0D-00AA006002F3}" ax:persistence="persistStreamInit" r:id="rId1"/>
</file>

<file path=xl/activeX/activeX7.xml><?xml version="1.0" encoding="utf-8"?>
<ax:ocx xmlns:ax="http://schemas.microsoft.com/office/2006/activeX" xmlns:r="http://schemas.openxmlformats.org/officeDocument/2006/relationships" ax:classid="{8BD21D60-EC42-11CE-9E0D-00AA006002F3}" ax:persistence="persistStreamInit" r:id="rId1"/>
</file>

<file path=xl/activeX/activeX8.xml><?xml version="1.0" encoding="utf-8"?>
<ax:ocx xmlns:ax="http://schemas.microsoft.com/office/2006/activeX" xmlns:r="http://schemas.openxmlformats.org/officeDocument/2006/relationships" ax:classid="{8BD21D60-EC42-11CE-9E0D-00AA006002F3}" ax:persistence="persistStreamInit" r:id="rId1"/>
</file>

<file path=xl/activeX/activeX9.xml><?xml version="1.0" encoding="utf-8"?>
<ax:ocx xmlns:ax="http://schemas.microsoft.com/office/2006/activeX" xmlns:r="http://schemas.openxmlformats.org/officeDocument/2006/relationships" ax:classid="{8BD21D60-EC42-11CE-9E0D-00AA006002F3}" ax:persistence="persistStreamInit" r:id="rId1"/>
</file>

<file path=xl/activeX/activeX10.xml><?xml version="1.0" encoding="utf-8"?>
<ax:ocx xmlns:ax="http://schemas.microsoft.com/office/2006/activeX" xmlns:r="http://schemas.openxmlformats.org/officeDocument/2006/relationships" ax:classid="{8BD21D60-EC42-11CE-9E0D-00AA006002F3}" ax:persistence="persistStreamInit" r:id="rId1"/>
</file>

<file path=xl/activeX/activeX11.xml><?xml version="1.0" encoding="utf-8"?>
<ax:ocx xmlns:ax="http://schemas.microsoft.com/office/2006/activeX" xmlns:r="http://schemas.openxmlformats.org/officeDocument/2006/relationships" ax:classid="{8BD21D60-EC42-11CE-9E0D-00AA006002F3}"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8BD21D60-EC42-11CE-9E0D-00AA006002F3}" ax:persistence="persistStreamInit" r:id="rId1"/>
</file>

<file path=xl/activeX/activeX14.xml><?xml version="1.0" encoding="utf-8"?>
<ax:ocx xmlns:ax="http://schemas.microsoft.com/office/2006/activeX" xmlns:r="http://schemas.openxmlformats.org/officeDocument/2006/relationships" ax:classid="{8BD21D60-EC42-11CE-9E0D-00AA006002F3}" ax:persistence="persistStreamInit" r:id="rId1"/>
</file>

<file path=xl/activeX/activeX15.xml><?xml version="1.0" encoding="utf-8"?>
<ax:ocx xmlns:ax="http://schemas.microsoft.com/office/2006/activeX" xmlns:r="http://schemas.openxmlformats.org/officeDocument/2006/relationships" ax:classid="{8BD21D60-EC42-11CE-9E0D-00AA006002F3}" ax:persistence="persistStreamInit" r:id="rId1"/>
</file>

<file path=xl/activeX/activeX16.xml><?xml version="1.0" encoding="utf-8"?>
<ax:ocx xmlns:ax="http://schemas.microsoft.com/office/2006/activeX" xmlns:r="http://schemas.openxmlformats.org/officeDocument/2006/relationships" ax:classid="{8BD21D60-EC42-11CE-9E0D-00AA006002F3}" ax:persistence="persistStreamInit" r:id="rId1"/>
</file>

<file path=xl/activeX/activeX17.xml><?xml version="1.0" encoding="utf-8"?>
<ax:ocx xmlns:ax="http://schemas.microsoft.com/office/2006/activeX" xmlns:r="http://schemas.openxmlformats.org/officeDocument/2006/relationships" ax:classid="{8BD21D60-EC42-11CE-9E0D-00AA006002F3}" ax:persistence="persistStreamInit" r:id="rId1"/>
</file>

<file path=xl/activeX/activeX18.xml><?xml version="1.0" encoding="utf-8"?>
<ax:ocx xmlns:ax="http://schemas.microsoft.com/office/2006/activeX" xmlns:r="http://schemas.openxmlformats.org/officeDocument/2006/relationships" ax:classid="{8BD21D60-EC42-11CE-9E0D-00AA006002F3}" ax:persistence="persistStreamInit" r:id="rId1"/>
</file>

<file path=xl/activeX/activeX19.xml><?xml version="1.0" encoding="utf-8"?>
<ax:ocx xmlns:ax="http://schemas.microsoft.com/office/2006/activeX" xmlns:r="http://schemas.openxmlformats.org/officeDocument/2006/relationships" ax:classid="{8BD21D60-EC42-11CE-9E0D-00AA006002F3}" ax:persistence="persistStreamInit" r:id="rId1"/>
</file>

<file path=xl/activeX/activeX20.xml><?xml version="1.0" encoding="utf-8"?>
<ax:ocx xmlns:ax="http://schemas.microsoft.com/office/2006/activeX" xmlns:r="http://schemas.openxmlformats.org/officeDocument/2006/relationships" ax:classid="{8BD21D60-EC42-11CE-9E0D-00AA006002F3}" ax:persistence="persistStreamInit" r:id="rId1"/>
</file>

<file path=xl/activeX/activeX21.xml><?xml version="1.0" encoding="utf-8"?>
<ax:ocx xmlns:ax="http://schemas.microsoft.com/office/2006/activeX" xmlns:r="http://schemas.openxmlformats.org/officeDocument/2006/relationships" ax:classid="{8BD21D60-EC42-11CE-9E0D-00AA006002F3}" ax:persistence="persistStreamInit" r:id="rId1"/>
</file>

<file path=xl/activeX/activeX22.xml><?xml version="1.0" encoding="utf-8"?>
<ax:ocx xmlns:ax="http://schemas.microsoft.com/office/2006/activeX" xmlns:r="http://schemas.openxmlformats.org/officeDocument/2006/relationships" ax:classid="{8BD21D60-EC42-11CE-9E0D-00AA006002F3}" ax:persistence="persistStreamInit" r:id="rId1"/>
</file>

<file path=xl/activeX/activeX23.xml><?xml version="1.0" encoding="utf-8"?>
<ax:ocx xmlns:ax="http://schemas.microsoft.com/office/2006/activeX" xmlns:r="http://schemas.openxmlformats.org/officeDocument/2006/relationships" ax:classid="{8BD21D60-EC42-11CE-9E0D-00AA006002F3}" ax:persistence="persistStreamInit" r:id="rId1"/>
</file>

<file path=xl/activeX/activeX24.xml><?xml version="1.0" encoding="utf-8"?>
<ax:ocx xmlns:ax="http://schemas.microsoft.com/office/2006/activeX" xmlns:r="http://schemas.openxmlformats.org/officeDocument/2006/relationships" ax:classid="{8BD21D60-EC42-11CE-9E0D-00AA006002F3}" ax:persistence="persistStreamInit" r:id="rId1"/>
</file>

<file path=xl/activeX/activeX25.xml><?xml version="1.0" encoding="utf-8"?>
<ax:ocx xmlns:ax="http://schemas.microsoft.com/office/2006/activeX" xmlns:r="http://schemas.openxmlformats.org/officeDocument/2006/relationships" ax:classid="{8BD21D60-EC42-11CE-9E0D-00AA006002F3}" ax:persistence="persistStreamInit" r:id="rId1"/>
</file>

<file path=xl/activeX/activeX26.xml><?xml version="1.0" encoding="utf-8"?>
<ax:ocx xmlns:ax="http://schemas.microsoft.com/office/2006/activeX" xmlns:r="http://schemas.openxmlformats.org/officeDocument/2006/relationships" ax:classid="{8BD21D60-EC42-11CE-9E0D-00AA006002F3}" ax:persistence="persistStreamInit" r:id="rId1"/>
</file>

<file path=xl/activeX/activeX27.xml><?xml version="1.0" encoding="utf-8"?>
<ax:ocx xmlns:ax="http://schemas.microsoft.com/office/2006/activeX" xmlns:r="http://schemas.openxmlformats.org/officeDocument/2006/relationships" ax:classid="{8BD21D60-EC42-11CE-9E0D-00AA006002F3}" ax:persistence="persistStreamInit" r:id="rId1"/>
</file>

<file path=xl/activeX/activeX28.xml><?xml version="1.0" encoding="utf-8"?>
<ax:ocx xmlns:ax="http://schemas.microsoft.com/office/2006/activeX" xmlns:r="http://schemas.openxmlformats.org/officeDocument/2006/relationships" ax:classid="{8BD21D60-EC42-11CE-9E0D-00AA006002F3}" ax:persistence="persistStreamInit" r:id="rId1"/>
</file>

<file path=xl/activeX/activeX29.xml><?xml version="1.0" encoding="utf-8"?>
<ax:ocx xmlns:ax="http://schemas.microsoft.com/office/2006/activeX" xmlns:r="http://schemas.openxmlformats.org/officeDocument/2006/relationships" ax:classid="{8BD21D60-EC42-11CE-9E0D-00AA006002F3}" ax:persistence="persistStreamInit" r:id="rId1"/>
</file>

<file path=xl/activeX/activeX30.xml><?xml version="1.0" encoding="utf-8"?>
<ax:ocx xmlns:ax="http://schemas.microsoft.com/office/2006/activeX" xmlns:r="http://schemas.openxmlformats.org/officeDocument/2006/relationships" ax:classid="{8BD21D60-EC42-11CE-9E0D-00AA006002F3}"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8BD21D50-EC42-11CE-9E0D-00AA006002F3}" ax:persistence="persistStreamInit" r:id="rId1"/>
</file>

<file path=xl/activeX/activeX33.xml><?xml version="1.0" encoding="utf-8"?>
<ax:ocx xmlns:ax="http://schemas.microsoft.com/office/2006/activeX" xmlns:r="http://schemas.openxmlformats.org/officeDocument/2006/relationships" ax:classid="{8BD21D50-EC42-11CE-9E0D-00AA006002F3}" ax:persistence="persistStreamInit" r:id="rId1"/>
</file>

<file path=xl/activeX/activeX34.xml><?xml version="1.0" encoding="utf-8"?>
<ax:ocx xmlns:ax="http://schemas.microsoft.com/office/2006/activeX" xmlns:r="http://schemas.openxmlformats.org/officeDocument/2006/relationships" ax:classid="{8BD21D50-EC42-11CE-9E0D-00AA006002F3}" ax:persistence="persistStreamInit" r:id="rId1"/>
</file>

<file path=xl/activeX/activeX35.xml><?xml version="1.0" encoding="utf-8"?>
<ax:ocx xmlns:ax="http://schemas.microsoft.com/office/2006/activeX" xmlns:r="http://schemas.openxmlformats.org/officeDocument/2006/relationships" ax:classid="{8BD21D50-EC42-11CE-9E0D-00AA006002F3}"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_rels/drawing3.xml.rels><?xml version="1.0" encoding="UTF-8" standalone="yes"?>
<Relationships xmlns="http://schemas.openxmlformats.org/package/2006/relationships"><Relationship Id="rId26" Type="http://schemas.openxmlformats.org/officeDocument/2006/relationships/image" Target="../media/image30.PNG"/><Relationship Id="rId21" Type="http://schemas.openxmlformats.org/officeDocument/2006/relationships/image" Target="../media/image25.PNG"/><Relationship Id="rId34" Type="http://schemas.openxmlformats.org/officeDocument/2006/relationships/image" Target="../media/image38.PNG"/><Relationship Id="rId42" Type="http://schemas.openxmlformats.org/officeDocument/2006/relationships/image" Target="../media/image46.PNG"/><Relationship Id="rId47" Type="http://schemas.openxmlformats.org/officeDocument/2006/relationships/image" Target="../media/image51.PNG"/><Relationship Id="rId50" Type="http://schemas.openxmlformats.org/officeDocument/2006/relationships/image" Target="../media/image54.PNG"/><Relationship Id="rId55" Type="http://schemas.openxmlformats.org/officeDocument/2006/relationships/image" Target="../media/image59.PNG"/><Relationship Id="rId63" Type="http://schemas.openxmlformats.org/officeDocument/2006/relationships/image" Target="../media/image67.PNG"/><Relationship Id="rId68" Type="http://schemas.openxmlformats.org/officeDocument/2006/relationships/image" Target="../media/image72.PNG"/><Relationship Id="rId76" Type="http://schemas.openxmlformats.org/officeDocument/2006/relationships/image" Target="../media/image80.PNG"/><Relationship Id="rId84" Type="http://schemas.openxmlformats.org/officeDocument/2006/relationships/image" Target="../media/image88.PNG"/><Relationship Id="rId89" Type="http://schemas.openxmlformats.org/officeDocument/2006/relationships/image" Target="../media/image93.PNG"/><Relationship Id="rId97" Type="http://schemas.openxmlformats.org/officeDocument/2006/relationships/image" Target="../media/image101.PNG"/><Relationship Id="rId7" Type="http://schemas.openxmlformats.org/officeDocument/2006/relationships/image" Target="../media/image11.PNG"/><Relationship Id="rId71" Type="http://schemas.openxmlformats.org/officeDocument/2006/relationships/image" Target="../media/image75.PNG"/><Relationship Id="rId92" Type="http://schemas.openxmlformats.org/officeDocument/2006/relationships/image" Target="../media/image96.PNG"/><Relationship Id="rId2" Type="http://schemas.openxmlformats.org/officeDocument/2006/relationships/image" Target="../media/image6.PNG"/><Relationship Id="rId16" Type="http://schemas.openxmlformats.org/officeDocument/2006/relationships/image" Target="../media/image20.PNG"/><Relationship Id="rId29" Type="http://schemas.openxmlformats.org/officeDocument/2006/relationships/image" Target="../media/image33.PNG"/><Relationship Id="rId11" Type="http://schemas.openxmlformats.org/officeDocument/2006/relationships/image" Target="../media/image15.PNG"/><Relationship Id="rId24" Type="http://schemas.openxmlformats.org/officeDocument/2006/relationships/image" Target="../media/image28.PNG"/><Relationship Id="rId32" Type="http://schemas.openxmlformats.org/officeDocument/2006/relationships/image" Target="../media/image36.PNG"/><Relationship Id="rId37" Type="http://schemas.openxmlformats.org/officeDocument/2006/relationships/image" Target="../media/image41.PNG"/><Relationship Id="rId40" Type="http://schemas.openxmlformats.org/officeDocument/2006/relationships/image" Target="../media/image44.PNG"/><Relationship Id="rId45" Type="http://schemas.openxmlformats.org/officeDocument/2006/relationships/image" Target="../media/image49.PNG"/><Relationship Id="rId53" Type="http://schemas.openxmlformats.org/officeDocument/2006/relationships/image" Target="../media/image57.PNG"/><Relationship Id="rId58" Type="http://schemas.openxmlformats.org/officeDocument/2006/relationships/image" Target="../media/image62.PNG"/><Relationship Id="rId66" Type="http://schemas.openxmlformats.org/officeDocument/2006/relationships/image" Target="../media/image70.PNG"/><Relationship Id="rId74" Type="http://schemas.openxmlformats.org/officeDocument/2006/relationships/image" Target="../media/image78.PNG"/><Relationship Id="rId79" Type="http://schemas.openxmlformats.org/officeDocument/2006/relationships/image" Target="../media/image83.PNG"/><Relationship Id="rId87" Type="http://schemas.openxmlformats.org/officeDocument/2006/relationships/image" Target="../media/image91.PNG"/><Relationship Id="rId5" Type="http://schemas.openxmlformats.org/officeDocument/2006/relationships/image" Target="../media/image9.PNG"/><Relationship Id="rId61" Type="http://schemas.openxmlformats.org/officeDocument/2006/relationships/image" Target="../media/image65.PNG"/><Relationship Id="rId82" Type="http://schemas.openxmlformats.org/officeDocument/2006/relationships/image" Target="../media/image86.PNG"/><Relationship Id="rId90" Type="http://schemas.openxmlformats.org/officeDocument/2006/relationships/image" Target="../media/image94.PNG"/><Relationship Id="rId95" Type="http://schemas.openxmlformats.org/officeDocument/2006/relationships/image" Target="../media/image99.PNG"/><Relationship Id="rId19" Type="http://schemas.openxmlformats.org/officeDocument/2006/relationships/image" Target="../media/image23.PNG"/><Relationship Id="rId14" Type="http://schemas.openxmlformats.org/officeDocument/2006/relationships/image" Target="../media/image18.PNG"/><Relationship Id="rId22" Type="http://schemas.openxmlformats.org/officeDocument/2006/relationships/image" Target="../media/image26.PNG"/><Relationship Id="rId27" Type="http://schemas.openxmlformats.org/officeDocument/2006/relationships/image" Target="../media/image31.PNG"/><Relationship Id="rId30" Type="http://schemas.openxmlformats.org/officeDocument/2006/relationships/image" Target="../media/image34.PNG"/><Relationship Id="rId35" Type="http://schemas.openxmlformats.org/officeDocument/2006/relationships/image" Target="../media/image39.PNG"/><Relationship Id="rId43" Type="http://schemas.openxmlformats.org/officeDocument/2006/relationships/image" Target="../media/image47.PNG"/><Relationship Id="rId48" Type="http://schemas.openxmlformats.org/officeDocument/2006/relationships/image" Target="../media/image52.PNG"/><Relationship Id="rId56" Type="http://schemas.openxmlformats.org/officeDocument/2006/relationships/image" Target="../media/image60.PNG"/><Relationship Id="rId64" Type="http://schemas.openxmlformats.org/officeDocument/2006/relationships/image" Target="../media/image68.PNG"/><Relationship Id="rId69" Type="http://schemas.openxmlformats.org/officeDocument/2006/relationships/image" Target="../media/image73.PNG"/><Relationship Id="rId77" Type="http://schemas.openxmlformats.org/officeDocument/2006/relationships/image" Target="../media/image81.PNG"/><Relationship Id="rId8" Type="http://schemas.openxmlformats.org/officeDocument/2006/relationships/image" Target="../media/image12.PNG"/><Relationship Id="rId51" Type="http://schemas.openxmlformats.org/officeDocument/2006/relationships/image" Target="../media/image55.PNG"/><Relationship Id="rId72" Type="http://schemas.openxmlformats.org/officeDocument/2006/relationships/image" Target="../media/image76.PNG"/><Relationship Id="rId80" Type="http://schemas.openxmlformats.org/officeDocument/2006/relationships/image" Target="../media/image84.PNG"/><Relationship Id="rId85" Type="http://schemas.openxmlformats.org/officeDocument/2006/relationships/image" Target="../media/image89.PNG"/><Relationship Id="rId93" Type="http://schemas.openxmlformats.org/officeDocument/2006/relationships/image" Target="../media/image97.PNG"/><Relationship Id="rId98" Type="http://schemas.openxmlformats.org/officeDocument/2006/relationships/image" Target="../media/image102.PNG"/><Relationship Id="rId3" Type="http://schemas.openxmlformats.org/officeDocument/2006/relationships/image" Target="../media/image7.PNG"/><Relationship Id="rId12" Type="http://schemas.openxmlformats.org/officeDocument/2006/relationships/image" Target="../media/image16.PNG"/><Relationship Id="rId17" Type="http://schemas.openxmlformats.org/officeDocument/2006/relationships/image" Target="../media/image21.PNG"/><Relationship Id="rId25" Type="http://schemas.openxmlformats.org/officeDocument/2006/relationships/image" Target="../media/image29.PNG"/><Relationship Id="rId33" Type="http://schemas.openxmlformats.org/officeDocument/2006/relationships/image" Target="../media/image37.PNG"/><Relationship Id="rId38" Type="http://schemas.openxmlformats.org/officeDocument/2006/relationships/image" Target="../media/image42.PNG"/><Relationship Id="rId46" Type="http://schemas.openxmlformats.org/officeDocument/2006/relationships/image" Target="../media/image50.PNG"/><Relationship Id="rId59" Type="http://schemas.openxmlformats.org/officeDocument/2006/relationships/image" Target="../media/image63.PNG"/><Relationship Id="rId67" Type="http://schemas.openxmlformats.org/officeDocument/2006/relationships/image" Target="../media/image71.PNG"/><Relationship Id="rId20" Type="http://schemas.openxmlformats.org/officeDocument/2006/relationships/image" Target="../media/image24.PNG"/><Relationship Id="rId41" Type="http://schemas.openxmlformats.org/officeDocument/2006/relationships/image" Target="../media/image45.PNG"/><Relationship Id="rId54" Type="http://schemas.openxmlformats.org/officeDocument/2006/relationships/image" Target="../media/image58.PNG"/><Relationship Id="rId62" Type="http://schemas.openxmlformats.org/officeDocument/2006/relationships/image" Target="../media/image66.PNG"/><Relationship Id="rId70" Type="http://schemas.openxmlformats.org/officeDocument/2006/relationships/image" Target="../media/image74.PNG"/><Relationship Id="rId75" Type="http://schemas.openxmlformats.org/officeDocument/2006/relationships/image" Target="../media/image79.PNG"/><Relationship Id="rId83" Type="http://schemas.openxmlformats.org/officeDocument/2006/relationships/image" Target="../media/image87.PNG"/><Relationship Id="rId88" Type="http://schemas.openxmlformats.org/officeDocument/2006/relationships/image" Target="../media/image92.PNG"/><Relationship Id="rId91" Type="http://schemas.openxmlformats.org/officeDocument/2006/relationships/image" Target="../media/image95.PNG"/><Relationship Id="rId96" Type="http://schemas.openxmlformats.org/officeDocument/2006/relationships/image" Target="../media/image100.PNG"/><Relationship Id="rId1" Type="http://schemas.openxmlformats.org/officeDocument/2006/relationships/image" Target="../media/image5.PNG"/><Relationship Id="rId6" Type="http://schemas.openxmlformats.org/officeDocument/2006/relationships/image" Target="../media/image10.PNG"/><Relationship Id="rId15" Type="http://schemas.openxmlformats.org/officeDocument/2006/relationships/image" Target="../media/image19.PNG"/><Relationship Id="rId23" Type="http://schemas.openxmlformats.org/officeDocument/2006/relationships/image" Target="../media/image27.PNG"/><Relationship Id="rId28" Type="http://schemas.openxmlformats.org/officeDocument/2006/relationships/image" Target="../media/image32.PNG"/><Relationship Id="rId36" Type="http://schemas.openxmlformats.org/officeDocument/2006/relationships/image" Target="../media/image40.PNG"/><Relationship Id="rId49" Type="http://schemas.openxmlformats.org/officeDocument/2006/relationships/image" Target="../media/image53.PNG"/><Relationship Id="rId57" Type="http://schemas.openxmlformats.org/officeDocument/2006/relationships/image" Target="../media/image61.PNG"/><Relationship Id="rId10" Type="http://schemas.openxmlformats.org/officeDocument/2006/relationships/image" Target="../media/image14.PNG"/><Relationship Id="rId31" Type="http://schemas.openxmlformats.org/officeDocument/2006/relationships/image" Target="../media/image35.PNG"/><Relationship Id="rId44" Type="http://schemas.openxmlformats.org/officeDocument/2006/relationships/image" Target="../media/image48.PNG"/><Relationship Id="rId52" Type="http://schemas.openxmlformats.org/officeDocument/2006/relationships/image" Target="../media/image56.PNG"/><Relationship Id="rId60" Type="http://schemas.openxmlformats.org/officeDocument/2006/relationships/image" Target="../media/image64.PNG"/><Relationship Id="rId65" Type="http://schemas.openxmlformats.org/officeDocument/2006/relationships/image" Target="../media/image69.PNG"/><Relationship Id="rId73" Type="http://schemas.openxmlformats.org/officeDocument/2006/relationships/image" Target="../media/image77.PNG"/><Relationship Id="rId78" Type="http://schemas.openxmlformats.org/officeDocument/2006/relationships/image" Target="../media/image82.PNG"/><Relationship Id="rId81" Type="http://schemas.openxmlformats.org/officeDocument/2006/relationships/image" Target="../media/image85.PNG"/><Relationship Id="rId86" Type="http://schemas.openxmlformats.org/officeDocument/2006/relationships/image" Target="../media/image90.PNG"/><Relationship Id="rId94" Type="http://schemas.openxmlformats.org/officeDocument/2006/relationships/image" Target="../media/image98.PNG"/><Relationship Id="rId99" Type="http://schemas.openxmlformats.org/officeDocument/2006/relationships/image" Target="../media/image103.png"/><Relationship Id="rId4" Type="http://schemas.openxmlformats.org/officeDocument/2006/relationships/image" Target="../media/image8.PNG"/><Relationship Id="rId9" Type="http://schemas.openxmlformats.org/officeDocument/2006/relationships/image" Target="../media/image13.PNG"/><Relationship Id="rId13" Type="http://schemas.openxmlformats.org/officeDocument/2006/relationships/image" Target="../media/image17.PNG"/><Relationship Id="rId18" Type="http://schemas.openxmlformats.org/officeDocument/2006/relationships/image" Target="../media/image22.PNG"/><Relationship Id="rId39" Type="http://schemas.openxmlformats.org/officeDocument/2006/relationships/image" Target="../media/image43.PNG"/></Relationships>
</file>

<file path=xl/drawings/_rels/drawing4.xml.rels><?xml version="1.0" encoding="UTF-8" standalone="yes"?>
<Relationships xmlns="http://schemas.openxmlformats.org/package/2006/relationships"><Relationship Id="rId26" Type="http://schemas.openxmlformats.org/officeDocument/2006/relationships/image" Target="../media/image30.PNG"/><Relationship Id="rId21" Type="http://schemas.openxmlformats.org/officeDocument/2006/relationships/image" Target="../media/image25.PNG"/><Relationship Id="rId34" Type="http://schemas.openxmlformats.org/officeDocument/2006/relationships/image" Target="../media/image38.PNG"/><Relationship Id="rId42" Type="http://schemas.openxmlformats.org/officeDocument/2006/relationships/image" Target="../media/image46.PNG"/><Relationship Id="rId47" Type="http://schemas.openxmlformats.org/officeDocument/2006/relationships/image" Target="../media/image51.PNG"/><Relationship Id="rId50" Type="http://schemas.openxmlformats.org/officeDocument/2006/relationships/image" Target="../media/image54.PNG"/><Relationship Id="rId55" Type="http://schemas.openxmlformats.org/officeDocument/2006/relationships/image" Target="../media/image59.PNG"/><Relationship Id="rId63" Type="http://schemas.openxmlformats.org/officeDocument/2006/relationships/image" Target="../media/image67.PNG"/><Relationship Id="rId68" Type="http://schemas.openxmlformats.org/officeDocument/2006/relationships/image" Target="../media/image72.PNG"/><Relationship Id="rId76" Type="http://schemas.openxmlformats.org/officeDocument/2006/relationships/image" Target="../media/image80.PNG"/><Relationship Id="rId84" Type="http://schemas.openxmlformats.org/officeDocument/2006/relationships/image" Target="../media/image88.PNG"/><Relationship Id="rId89" Type="http://schemas.openxmlformats.org/officeDocument/2006/relationships/image" Target="../media/image93.PNG"/><Relationship Id="rId97" Type="http://schemas.openxmlformats.org/officeDocument/2006/relationships/image" Target="../media/image101.PNG"/><Relationship Id="rId7" Type="http://schemas.openxmlformats.org/officeDocument/2006/relationships/image" Target="../media/image11.PNG"/><Relationship Id="rId71" Type="http://schemas.openxmlformats.org/officeDocument/2006/relationships/image" Target="../media/image75.PNG"/><Relationship Id="rId92" Type="http://schemas.openxmlformats.org/officeDocument/2006/relationships/image" Target="../media/image96.PNG"/><Relationship Id="rId2" Type="http://schemas.openxmlformats.org/officeDocument/2006/relationships/image" Target="../media/image6.PNG"/><Relationship Id="rId16" Type="http://schemas.openxmlformats.org/officeDocument/2006/relationships/image" Target="../media/image20.PNG"/><Relationship Id="rId29" Type="http://schemas.openxmlformats.org/officeDocument/2006/relationships/image" Target="../media/image33.PNG"/><Relationship Id="rId11" Type="http://schemas.openxmlformats.org/officeDocument/2006/relationships/image" Target="../media/image15.PNG"/><Relationship Id="rId24" Type="http://schemas.openxmlformats.org/officeDocument/2006/relationships/image" Target="../media/image28.PNG"/><Relationship Id="rId32" Type="http://schemas.openxmlformats.org/officeDocument/2006/relationships/image" Target="../media/image36.PNG"/><Relationship Id="rId37" Type="http://schemas.openxmlformats.org/officeDocument/2006/relationships/image" Target="../media/image41.PNG"/><Relationship Id="rId40" Type="http://schemas.openxmlformats.org/officeDocument/2006/relationships/image" Target="../media/image44.PNG"/><Relationship Id="rId45" Type="http://schemas.openxmlformats.org/officeDocument/2006/relationships/image" Target="../media/image49.PNG"/><Relationship Id="rId53" Type="http://schemas.openxmlformats.org/officeDocument/2006/relationships/image" Target="../media/image57.PNG"/><Relationship Id="rId58" Type="http://schemas.openxmlformats.org/officeDocument/2006/relationships/image" Target="../media/image62.PNG"/><Relationship Id="rId66" Type="http://schemas.openxmlformats.org/officeDocument/2006/relationships/image" Target="../media/image70.PNG"/><Relationship Id="rId74" Type="http://schemas.openxmlformats.org/officeDocument/2006/relationships/image" Target="../media/image78.PNG"/><Relationship Id="rId79" Type="http://schemas.openxmlformats.org/officeDocument/2006/relationships/image" Target="../media/image83.PNG"/><Relationship Id="rId87" Type="http://schemas.openxmlformats.org/officeDocument/2006/relationships/image" Target="../media/image91.PNG"/><Relationship Id="rId5" Type="http://schemas.openxmlformats.org/officeDocument/2006/relationships/image" Target="../media/image9.PNG"/><Relationship Id="rId61" Type="http://schemas.openxmlformats.org/officeDocument/2006/relationships/image" Target="../media/image65.PNG"/><Relationship Id="rId82" Type="http://schemas.openxmlformats.org/officeDocument/2006/relationships/image" Target="../media/image86.PNG"/><Relationship Id="rId90" Type="http://schemas.openxmlformats.org/officeDocument/2006/relationships/image" Target="../media/image94.PNG"/><Relationship Id="rId95" Type="http://schemas.openxmlformats.org/officeDocument/2006/relationships/image" Target="../media/image99.PNG"/><Relationship Id="rId19" Type="http://schemas.openxmlformats.org/officeDocument/2006/relationships/image" Target="../media/image23.PNG"/><Relationship Id="rId14" Type="http://schemas.openxmlformats.org/officeDocument/2006/relationships/image" Target="../media/image18.PNG"/><Relationship Id="rId22" Type="http://schemas.openxmlformats.org/officeDocument/2006/relationships/image" Target="../media/image26.PNG"/><Relationship Id="rId27" Type="http://schemas.openxmlformats.org/officeDocument/2006/relationships/image" Target="../media/image31.PNG"/><Relationship Id="rId30" Type="http://schemas.openxmlformats.org/officeDocument/2006/relationships/image" Target="../media/image34.PNG"/><Relationship Id="rId35" Type="http://schemas.openxmlformats.org/officeDocument/2006/relationships/image" Target="../media/image39.PNG"/><Relationship Id="rId43" Type="http://schemas.openxmlformats.org/officeDocument/2006/relationships/image" Target="../media/image47.PNG"/><Relationship Id="rId48" Type="http://schemas.openxmlformats.org/officeDocument/2006/relationships/image" Target="../media/image52.PNG"/><Relationship Id="rId56" Type="http://schemas.openxmlformats.org/officeDocument/2006/relationships/image" Target="../media/image60.PNG"/><Relationship Id="rId64" Type="http://schemas.openxmlformats.org/officeDocument/2006/relationships/image" Target="../media/image68.PNG"/><Relationship Id="rId69" Type="http://schemas.openxmlformats.org/officeDocument/2006/relationships/image" Target="../media/image73.PNG"/><Relationship Id="rId77" Type="http://schemas.openxmlformats.org/officeDocument/2006/relationships/image" Target="../media/image81.PNG"/><Relationship Id="rId8" Type="http://schemas.openxmlformats.org/officeDocument/2006/relationships/image" Target="../media/image12.PNG"/><Relationship Id="rId51" Type="http://schemas.openxmlformats.org/officeDocument/2006/relationships/image" Target="../media/image55.PNG"/><Relationship Id="rId72" Type="http://schemas.openxmlformats.org/officeDocument/2006/relationships/image" Target="../media/image76.PNG"/><Relationship Id="rId80" Type="http://schemas.openxmlformats.org/officeDocument/2006/relationships/image" Target="../media/image84.PNG"/><Relationship Id="rId85" Type="http://schemas.openxmlformats.org/officeDocument/2006/relationships/image" Target="../media/image89.PNG"/><Relationship Id="rId93" Type="http://schemas.openxmlformats.org/officeDocument/2006/relationships/image" Target="../media/image97.PNG"/><Relationship Id="rId98" Type="http://schemas.openxmlformats.org/officeDocument/2006/relationships/image" Target="../media/image102.PNG"/><Relationship Id="rId3" Type="http://schemas.openxmlformats.org/officeDocument/2006/relationships/image" Target="../media/image7.PNG"/><Relationship Id="rId12" Type="http://schemas.openxmlformats.org/officeDocument/2006/relationships/image" Target="../media/image16.PNG"/><Relationship Id="rId17" Type="http://schemas.openxmlformats.org/officeDocument/2006/relationships/image" Target="../media/image21.PNG"/><Relationship Id="rId25" Type="http://schemas.openxmlformats.org/officeDocument/2006/relationships/image" Target="../media/image29.PNG"/><Relationship Id="rId33" Type="http://schemas.openxmlformats.org/officeDocument/2006/relationships/image" Target="../media/image37.PNG"/><Relationship Id="rId38" Type="http://schemas.openxmlformats.org/officeDocument/2006/relationships/image" Target="../media/image42.PNG"/><Relationship Id="rId46" Type="http://schemas.openxmlformats.org/officeDocument/2006/relationships/image" Target="../media/image50.PNG"/><Relationship Id="rId59" Type="http://schemas.openxmlformats.org/officeDocument/2006/relationships/image" Target="../media/image63.PNG"/><Relationship Id="rId67" Type="http://schemas.openxmlformats.org/officeDocument/2006/relationships/image" Target="../media/image71.PNG"/><Relationship Id="rId20" Type="http://schemas.openxmlformats.org/officeDocument/2006/relationships/image" Target="../media/image24.PNG"/><Relationship Id="rId41" Type="http://schemas.openxmlformats.org/officeDocument/2006/relationships/image" Target="../media/image45.PNG"/><Relationship Id="rId54" Type="http://schemas.openxmlformats.org/officeDocument/2006/relationships/image" Target="../media/image58.PNG"/><Relationship Id="rId62" Type="http://schemas.openxmlformats.org/officeDocument/2006/relationships/image" Target="../media/image66.PNG"/><Relationship Id="rId70" Type="http://schemas.openxmlformats.org/officeDocument/2006/relationships/image" Target="../media/image74.PNG"/><Relationship Id="rId75" Type="http://schemas.openxmlformats.org/officeDocument/2006/relationships/image" Target="../media/image79.PNG"/><Relationship Id="rId83" Type="http://schemas.openxmlformats.org/officeDocument/2006/relationships/image" Target="../media/image87.PNG"/><Relationship Id="rId88" Type="http://schemas.openxmlformats.org/officeDocument/2006/relationships/image" Target="../media/image92.PNG"/><Relationship Id="rId91" Type="http://schemas.openxmlformats.org/officeDocument/2006/relationships/image" Target="../media/image95.PNG"/><Relationship Id="rId96" Type="http://schemas.openxmlformats.org/officeDocument/2006/relationships/image" Target="../media/image100.PNG"/><Relationship Id="rId1" Type="http://schemas.openxmlformats.org/officeDocument/2006/relationships/image" Target="../media/image5.PNG"/><Relationship Id="rId6" Type="http://schemas.openxmlformats.org/officeDocument/2006/relationships/image" Target="../media/image10.PNG"/><Relationship Id="rId15" Type="http://schemas.openxmlformats.org/officeDocument/2006/relationships/image" Target="../media/image19.PNG"/><Relationship Id="rId23" Type="http://schemas.openxmlformats.org/officeDocument/2006/relationships/image" Target="../media/image27.PNG"/><Relationship Id="rId28" Type="http://schemas.openxmlformats.org/officeDocument/2006/relationships/image" Target="../media/image32.PNG"/><Relationship Id="rId36" Type="http://schemas.openxmlformats.org/officeDocument/2006/relationships/image" Target="../media/image40.PNG"/><Relationship Id="rId49" Type="http://schemas.openxmlformats.org/officeDocument/2006/relationships/image" Target="../media/image53.PNG"/><Relationship Id="rId57" Type="http://schemas.openxmlformats.org/officeDocument/2006/relationships/image" Target="../media/image61.PNG"/><Relationship Id="rId10" Type="http://schemas.openxmlformats.org/officeDocument/2006/relationships/image" Target="../media/image14.PNG"/><Relationship Id="rId31" Type="http://schemas.openxmlformats.org/officeDocument/2006/relationships/image" Target="../media/image35.PNG"/><Relationship Id="rId44" Type="http://schemas.openxmlformats.org/officeDocument/2006/relationships/image" Target="../media/image48.PNG"/><Relationship Id="rId52" Type="http://schemas.openxmlformats.org/officeDocument/2006/relationships/image" Target="../media/image56.PNG"/><Relationship Id="rId60" Type="http://schemas.openxmlformats.org/officeDocument/2006/relationships/image" Target="../media/image64.PNG"/><Relationship Id="rId65" Type="http://schemas.openxmlformats.org/officeDocument/2006/relationships/image" Target="../media/image69.PNG"/><Relationship Id="rId73" Type="http://schemas.openxmlformats.org/officeDocument/2006/relationships/image" Target="../media/image77.PNG"/><Relationship Id="rId78" Type="http://schemas.openxmlformats.org/officeDocument/2006/relationships/image" Target="../media/image82.PNG"/><Relationship Id="rId81" Type="http://schemas.openxmlformats.org/officeDocument/2006/relationships/image" Target="../media/image85.PNG"/><Relationship Id="rId86" Type="http://schemas.openxmlformats.org/officeDocument/2006/relationships/image" Target="../media/image90.PNG"/><Relationship Id="rId94" Type="http://schemas.openxmlformats.org/officeDocument/2006/relationships/image" Target="../media/image98.PNG"/><Relationship Id="rId99" Type="http://schemas.openxmlformats.org/officeDocument/2006/relationships/image" Target="../media/image103.png"/><Relationship Id="rId4" Type="http://schemas.openxmlformats.org/officeDocument/2006/relationships/image" Target="../media/image8.PNG"/><Relationship Id="rId9" Type="http://schemas.openxmlformats.org/officeDocument/2006/relationships/image" Target="../media/image13.PNG"/><Relationship Id="rId13" Type="http://schemas.openxmlformats.org/officeDocument/2006/relationships/image" Target="../media/image17.PNG"/><Relationship Id="rId18" Type="http://schemas.openxmlformats.org/officeDocument/2006/relationships/image" Target="../media/image22.PNG"/><Relationship Id="rId39" Type="http://schemas.openxmlformats.org/officeDocument/2006/relationships/image" Target="../media/image43.PNG"/></Relationships>
</file>

<file path=xl/drawings/_rels/drawing5.x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6.emf"/><Relationship Id="rId2" Type="http://schemas.openxmlformats.org/officeDocument/2006/relationships/image" Target="../media/image107.emf"/><Relationship Id="rId1" Type="http://schemas.openxmlformats.org/officeDocument/2006/relationships/image" Target="../media/image108.emf"/><Relationship Id="rId6" Type="http://schemas.openxmlformats.org/officeDocument/2006/relationships/image" Target="../media/image110.emf"/><Relationship Id="rId5" Type="http://schemas.openxmlformats.org/officeDocument/2006/relationships/image" Target="../media/image104.emf"/><Relationship Id="rId4" Type="http://schemas.openxmlformats.org/officeDocument/2006/relationships/image" Target="../media/image10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38100</xdr:colOff>
          <xdr:row>8</xdr:row>
          <xdr:rowOff>28575</xdr:rowOff>
        </xdr:from>
        <xdr:to>
          <xdr:col>4</xdr:col>
          <xdr:colOff>133350</xdr:colOff>
          <xdr:row>8</xdr:row>
          <xdr:rowOff>133350</xdr:rowOff>
        </xdr:to>
        <xdr:sp macro="" textlink="">
          <xdr:nvSpPr>
            <xdr:cNvPr id="4108" name="ToggleButton1"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8</xdr:row>
          <xdr:rowOff>28575</xdr:rowOff>
        </xdr:from>
        <xdr:to>
          <xdr:col>4</xdr:col>
          <xdr:colOff>266700</xdr:colOff>
          <xdr:row>8</xdr:row>
          <xdr:rowOff>133350</xdr:rowOff>
        </xdr:to>
        <xdr:sp macro="" textlink="">
          <xdr:nvSpPr>
            <xdr:cNvPr id="4110" name="ToggleButton2"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8</xdr:row>
          <xdr:rowOff>28575</xdr:rowOff>
        </xdr:from>
        <xdr:to>
          <xdr:col>4</xdr:col>
          <xdr:colOff>390525</xdr:colOff>
          <xdr:row>8</xdr:row>
          <xdr:rowOff>133350</xdr:rowOff>
        </xdr:to>
        <xdr:sp macro="" textlink="">
          <xdr:nvSpPr>
            <xdr:cNvPr id="4111" name="ToggleButton3"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8</xdr:row>
          <xdr:rowOff>28575</xdr:rowOff>
        </xdr:from>
        <xdr:to>
          <xdr:col>4</xdr:col>
          <xdr:colOff>514350</xdr:colOff>
          <xdr:row>8</xdr:row>
          <xdr:rowOff>133350</xdr:rowOff>
        </xdr:to>
        <xdr:sp macro="" textlink="">
          <xdr:nvSpPr>
            <xdr:cNvPr id="4113" name="ToggleButton4"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657225</xdr:colOff>
          <xdr:row>8</xdr:row>
          <xdr:rowOff>28575</xdr:rowOff>
        </xdr:from>
        <xdr:to>
          <xdr:col>4</xdr:col>
          <xdr:colOff>762000</xdr:colOff>
          <xdr:row>8</xdr:row>
          <xdr:rowOff>133350</xdr:rowOff>
        </xdr:to>
        <xdr:sp macro="" textlink="">
          <xdr:nvSpPr>
            <xdr:cNvPr id="4114" name="ToggleButton5"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8</xdr:row>
          <xdr:rowOff>28575</xdr:rowOff>
        </xdr:from>
        <xdr:to>
          <xdr:col>4</xdr:col>
          <xdr:colOff>638175</xdr:colOff>
          <xdr:row>8</xdr:row>
          <xdr:rowOff>133350</xdr:rowOff>
        </xdr:to>
        <xdr:sp macro="" textlink="">
          <xdr:nvSpPr>
            <xdr:cNvPr id="4115" name="ToggleButton6"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781050</xdr:colOff>
          <xdr:row>8</xdr:row>
          <xdr:rowOff>28575</xdr:rowOff>
        </xdr:from>
        <xdr:to>
          <xdr:col>4</xdr:col>
          <xdr:colOff>885825</xdr:colOff>
          <xdr:row>8</xdr:row>
          <xdr:rowOff>133350</xdr:rowOff>
        </xdr:to>
        <xdr:sp macro="" textlink="">
          <xdr:nvSpPr>
            <xdr:cNvPr id="4116" name="ToggleButton7"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8</xdr:row>
          <xdr:rowOff>28575</xdr:rowOff>
        </xdr:from>
        <xdr:to>
          <xdr:col>4</xdr:col>
          <xdr:colOff>1009650</xdr:colOff>
          <xdr:row>8</xdr:row>
          <xdr:rowOff>133350</xdr:rowOff>
        </xdr:to>
        <xdr:sp macro="" textlink="">
          <xdr:nvSpPr>
            <xdr:cNvPr id="4117" name="ToggleButton8"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8</xdr:row>
          <xdr:rowOff>28575</xdr:rowOff>
        </xdr:from>
        <xdr:to>
          <xdr:col>5</xdr:col>
          <xdr:colOff>28575</xdr:colOff>
          <xdr:row>8</xdr:row>
          <xdr:rowOff>133350</xdr:rowOff>
        </xdr:to>
        <xdr:sp macro="" textlink="">
          <xdr:nvSpPr>
            <xdr:cNvPr id="4118" name="ToggleButton9"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8</xdr:row>
          <xdr:rowOff>28575</xdr:rowOff>
        </xdr:from>
        <xdr:to>
          <xdr:col>5</xdr:col>
          <xdr:colOff>152400</xdr:colOff>
          <xdr:row>8</xdr:row>
          <xdr:rowOff>133350</xdr:rowOff>
        </xdr:to>
        <xdr:sp macro="" textlink="">
          <xdr:nvSpPr>
            <xdr:cNvPr id="4119" name="ToggleButton10"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9</xdr:row>
          <xdr:rowOff>28575</xdr:rowOff>
        </xdr:from>
        <xdr:to>
          <xdr:col>4</xdr:col>
          <xdr:colOff>142875</xdr:colOff>
          <xdr:row>9</xdr:row>
          <xdr:rowOff>133350</xdr:rowOff>
        </xdr:to>
        <xdr:sp macro="" textlink="">
          <xdr:nvSpPr>
            <xdr:cNvPr id="4120" name="ToggleButton11"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9</xdr:row>
          <xdr:rowOff>28575</xdr:rowOff>
        </xdr:from>
        <xdr:to>
          <xdr:col>4</xdr:col>
          <xdr:colOff>266700</xdr:colOff>
          <xdr:row>9</xdr:row>
          <xdr:rowOff>133350</xdr:rowOff>
        </xdr:to>
        <xdr:sp macro="" textlink="">
          <xdr:nvSpPr>
            <xdr:cNvPr id="4121" name="ToggleButton12"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9</xdr:row>
          <xdr:rowOff>28575</xdr:rowOff>
        </xdr:from>
        <xdr:to>
          <xdr:col>4</xdr:col>
          <xdr:colOff>390525</xdr:colOff>
          <xdr:row>9</xdr:row>
          <xdr:rowOff>133350</xdr:rowOff>
        </xdr:to>
        <xdr:sp macro="" textlink="">
          <xdr:nvSpPr>
            <xdr:cNvPr id="4122" name="ToggleButton13"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9</xdr:row>
          <xdr:rowOff>28575</xdr:rowOff>
        </xdr:from>
        <xdr:to>
          <xdr:col>4</xdr:col>
          <xdr:colOff>514350</xdr:colOff>
          <xdr:row>9</xdr:row>
          <xdr:rowOff>133350</xdr:rowOff>
        </xdr:to>
        <xdr:sp macro="" textlink="">
          <xdr:nvSpPr>
            <xdr:cNvPr id="4123" name="ToggleButton14"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657225</xdr:colOff>
          <xdr:row>9</xdr:row>
          <xdr:rowOff>28575</xdr:rowOff>
        </xdr:from>
        <xdr:to>
          <xdr:col>4</xdr:col>
          <xdr:colOff>762000</xdr:colOff>
          <xdr:row>9</xdr:row>
          <xdr:rowOff>133350</xdr:rowOff>
        </xdr:to>
        <xdr:sp macro="" textlink="">
          <xdr:nvSpPr>
            <xdr:cNvPr id="4124" name="ToggleButton15"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9</xdr:row>
          <xdr:rowOff>28575</xdr:rowOff>
        </xdr:from>
        <xdr:to>
          <xdr:col>4</xdr:col>
          <xdr:colOff>638175</xdr:colOff>
          <xdr:row>9</xdr:row>
          <xdr:rowOff>133350</xdr:rowOff>
        </xdr:to>
        <xdr:sp macro="" textlink="">
          <xdr:nvSpPr>
            <xdr:cNvPr id="4125" name="ToggleButton16"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781050</xdr:colOff>
          <xdr:row>9</xdr:row>
          <xdr:rowOff>28575</xdr:rowOff>
        </xdr:from>
        <xdr:to>
          <xdr:col>4</xdr:col>
          <xdr:colOff>885825</xdr:colOff>
          <xdr:row>9</xdr:row>
          <xdr:rowOff>133350</xdr:rowOff>
        </xdr:to>
        <xdr:sp macro="" textlink="">
          <xdr:nvSpPr>
            <xdr:cNvPr id="4126" name="ToggleButton17"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9</xdr:row>
          <xdr:rowOff>28575</xdr:rowOff>
        </xdr:from>
        <xdr:to>
          <xdr:col>4</xdr:col>
          <xdr:colOff>1009650</xdr:colOff>
          <xdr:row>9</xdr:row>
          <xdr:rowOff>133350</xdr:rowOff>
        </xdr:to>
        <xdr:sp macro="" textlink="">
          <xdr:nvSpPr>
            <xdr:cNvPr id="4127" name="ToggleButton18"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9</xdr:row>
          <xdr:rowOff>28575</xdr:rowOff>
        </xdr:from>
        <xdr:to>
          <xdr:col>5</xdr:col>
          <xdr:colOff>28575</xdr:colOff>
          <xdr:row>9</xdr:row>
          <xdr:rowOff>133350</xdr:rowOff>
        </xdr:to>
        <xdr:sp macro="" textlink="">
          <xdr:nvSpPr>
            <xdr:cNvPr id="4128" name="ToggleButton19"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9</xdr:row>
          <xdr:rowOff>28575</xdr:rowOff>
        </xdr:from>
        <xdr:to>
          <xdr:col>5</xdr:col>
          <xdr:colOff>152400</xdr:colOff>
          <xdr:row>9</xdr:row>
          <xdr:rowOff>133350</xdr:rowOff>
        </xdr:to>
        <xdr:sp macro="" textlink="">
          <xdr:nvSpPr>
            <xdr:cNvPr id="4129" name="ToggleButton20"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10</xdr:row>
          <xdr:rowOff>47625</xdr:rowOff>
        </xdr:from>
        <xdr:to>
          <xdr:col>4</xdr:col>
          <xdr:colOff>142875</xdr:colOff>
          <xdr:row>10</xdr:row>
          <xdr:rowOff>152400</xdr:rowOff>
        </xdr:to>
        <xdr:sp macro="" textlink="">
          <xdr:nvSpPr>
            <xdr:cNvPr id="4130" name="ToggleButton21"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161925</xdr:colOff>
          <xdr:row>10</xdr:row>
          <xdr:rowOff>47625</xdr:rowOff>
        </xdr:from>
        <xdr:to>
          <xdr:col>4</xdr:col>
          <xdr:colOff>266700</xdr:colOff>
          <xdr:row>10</xdr:row>
          <xdr:rowOff>152400</xdr:rowOff>
        </xdr:to>
        <xdr:sp macro="" textlink="">
          <xdr:nvSpPr>
            <xdr:cNvPr id="4131" name="ToggleButton22"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10</xdr:row>
          <xdr:rowOff>47625</xdr:rowOff>
        </xdr:from>
        <xdr:to>
          <xdr:col>4</xdr:col>
          <xdr:colOff>390525</xdr:colOff>
          <xdr:row>10</xdr:row>
          <xdr:rowOff>152400</xdr:rowOff>
        </xdr:to>
        <xdr:sp macro="" textlink="">
          <xdr:nvSpPr>
            <xdr:cNvPr id="4132" name="ToggleButton23"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409575</xdr:colOff>
          <xdr:row>10</xdr:row>
          <xdr:rowOff>47625</xdr:rowOff>
        </xdr:from>
        <xdr:to>
          <xdr:col>4</xdr:col>
          <xdr:colOff>514350</xdr:colOff>
          <xdr:row>10</xdr:row>
          <xdr:rowOff>152400</xdr:rowOff>
        </xdr:to>
        <xdr:sp macro="" textlink="">
          <xdr:nvSpPr>
            <xdr:cNvPr id="4133" name="ToggleButton24"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657225</xdr:colOff>
          <xdr:row>10</xdr:row>
          <xdr:rowOff>47625</xdr:rowOff>
        </xdr:from>
        <xdr:to>
          <xdr:col>4</xdr:col>
          <xdr:colOff>762000</xdr:colOff>
          <xdr:row>10</xdr:row>
          <xdr:rowOff>152400</xdr:rowOff>
        </xdr:to>
        <xdr:sp macro="" textlink="">
          <xdr:nvSpPr>
            <xdr:cNvPr id="4134" name="ToggleButton25"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10</xdr:row>
          <xdr:rowOff>47625</xdr:rowOff>
        </xdr:from>
        <xdr:to>
          <xdr:col>4</xdr:col>
          <xdr:colOff>638175</xdr:colOff>
          <xdr:row>10</xdr:row>
          <xdr:rowOff>152400</xdr:rowOff>
        </xdr:to>
        <xdr:sp macro="" textlink="">
          <xdr:nvSpPr>
            <xdr:cNvPr id="4135" name="ToggleButton26"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781050</xdr:colOff>
          <xdr:row>10</xdr:row>
          <xdr:rowOff>47625</xdr:rowOff>
        </xdr:from>
        <xdr:to>
          <xdr:col>4</xdr:col>
          <xdr:colOff>885825</xdr:colOff>
          <xdr:row>10</xdr:row>
          <xdr:rowOff>152400</xdr:rowOff>
        </xdr:to>
        <xdr:sp macro="" textlink="">
          <xdr:nvSpPr>
            <xdr:cNvPr id="4136" name="ToggleButton27"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904875</xdr:colOff>
          <xdr:row>10</xdr:row>
          <xdr:rowOff>47625</xdr:rowOff>
        </xdr:from>
        <xdr:to>
          <xdr:col>4</xdr:col>
          <xdr:colOff>1009650</xdr:colOff>
          <xdr:row>10</xdr:row>
          <xdr:rowOff>152400</xdr:rowOff>
        </xdr:to>
        <xdr:sp macro="" textlink="">
          <xdr:nvSpPr>
            <xdr:cNvPr id="4137" name="ToggleButton28"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1028700</xdr:colOff>
          <xdr:row>10</xdr:row>
          <xdr:rowOff>47625</xdr:rowOff>
        </xdr:from>
        <xdr:to>
          <xdr:col>5</xdr:col>
          <xdr:colOff>28575</xdr:colOff>
          <xdr:row>10</xdr:row>
          <xdr:rowOff>152400</xdr:rowOff>
        </xdr:to>
        <xdr:sp macro="" textlink="">
          <xdr:nvSpPr>
            <xdr:cNvPr id="4138" name="ToggleButton29"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10</xdr:row>
          <xdr:rowOff>47625</xdr:rowOff>
        </xdr:from>
        <xdr:to>
          <xdr:col>5</xdr:col>
          <xdr:colOff>152400</xdr:colOff>
          <xdr:row>10</xdr:row>
          <xdr:rowOff>152400</xdr:rowOff>
        </xdr:to>
        <xdr:sp macro="" textlink="">
          <xdr:nvSpPr>
            <xdr:cNvPr id="4139" name="ToggleButton30"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238125</xdr:colOff>
          <xdr:row>9</xdr:row>
          <xdr:rowOff>28575</xdr:rowOff>
        </xdr:from>
        <xdr:to>
          <xdr:col>3</xdr:col>
          <xdr:colOff>1457325</xdr:colOff>
          <xdr:row>17</xdr:row>
          <xdr:rowOff>97614</xdr:rowOff>
        </xdr:to>
        <xdr:pic>
          <xdr:nvPicPr>
            <xdr:cNvPr id="12" name="Picture 11">
              <a:extLst>
                <a:ext uri="{FF2B5EF4-FFF2-40B4-BE49-F238E27FC236}">
                  <a16:creationId xmlns:a16="http://schemas.microsoft.com/office/drawing/2014/main" id="{00000000-0008-0000-0100-00000C000000}"/>
                </a:ext>
              </a:extLst>
            </xdr:cNvPr>
            <xdr:cNvPicPr>
              <a:picLocks noChangeAspect="1" noChangeArrowheads="1"/>
              <a:extLst>
                <a:ext uri="{84589F7E-364E-4C9E-8A38-B11213B215E9}">
                  <a14:cameraTool cellRange="TileLookup" spid="_x0000_s2329"/>
                </a:ext>
              </a:extLst>
            </xdr:cNvPicPr>
          </xdr:nvPicPr>
          <xdr:blipFill>
            <a:blip xmlns:r="http://schemas.openxmlformats.org/officeDocument/2006/relationships" r:embed="rId1"/>
            <a:srcRect/>
            <a:stretch>
              <a:fillRect/>
            </a:stretch>
          </xdr:blipFill>
          <xdr:spPr bwMode="auto">
            <a:xfrm>
              <a:off x="1809750" y="1524000"/>
              <a:ext cx="1219200" cy="1383489"/>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152400</xdr:colOff>
      <xdr:row>1</xdr:row>
      <xdr:rowOff>1514475</xdr:rowOff>
    </xdr:from>
    <xdr:to>
      <xdr:col>2</xdr:col>
      <xdr:colOff>1127845</xdr:colOff>
      <xdr:row>2</xdr:row>
      <xdr:rowOff>1217401</xdr:rowOff>
    </xdr:to>
    <xdr:pic>
      <xdr:nvPicPr>
        <xdr:cNvPr id="8" name="Picture 7">
          <a:extLst>
            <a:ext uri="{FF2B5EF4-FFF2-40B4-BE49-F238E27FC236}">
              <a16:creationId xmlns:a16="http://schemas.microsoft.com/office/drawing/2014/main" id="{00000000-0008-0000-17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23975" y="3038475"/>
          <a:ext cx="975445" cy="1226926"/>
        </a:xfrm>
        <a:prstGeom prst="rect">
          <a:avLst/>
        </a:prstGeom>
      </xdr:spPr>
    </xdr:pic>
    <xdr:clientData/>
  </xdr:twoCellAnchor>
  <xdr:twoCellAnchor editAs="oneCell">
    <xdr:from>
      <xdr:col>2</xdr:col>
      <xdr:colOff>152400</xdr:colOff>
      <xdr:row>3</xdr:row>
      <xdr:rowOff>47625</xdr:rowOff>
    </xdr:from>
    <xdr:to>
      <xdr:col>2</xdr:col>
      <xdr:colOff>1120224</xdr:colOff>
      <xdr:row>3</xdr:row>
      <xdr:rowOff>1266931</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23975" y="4619625"/>
          <a:ext cx="967824" cy="1219306"/>
        </a:xfrm>
        <a:prstGeom prst="rect">
          <a:avLst/>
        </a:prstGeom>
      </xdr:spPr>
    </xdr:pic>
    <xdr:clientData/>
  </xdr:twoCellAnchor>
  <xdr:twoCellAnchor editAs="oneCell">
    <xdr:from>
      <xdr:col>2</xdr:col>
      <xdr:colOff>0</xdr:colOff>
      <xdr:row>4</xdr:row>
      <xdr:rowOff>0</xdr:rowOff>
    </xdr:from>
    <xdr:to>
      <xdr:col>2</xdr:col>
      <xdr:colOff>967824</xdr:colOff>
      <xdr:row>4</xdr:row>
      <xdr:rowOff>1196444</xdr:rowOff>
    </xdr:to>
    <xdr:pic>
      <xdr:nvPicPr>
        <xdr:cNvPr id="14" name="Picture 13">
          <a:extLst>
            <a:ext uri="{FF2B5EF4-FFF2-40B4-BE49-F238E27FC236}">
              <a16:creationId xmlns:a16="http://schemas.microsoft.com/office/drawing/2014/main" id="{00000000-0008-0000-1700-00000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79220" y="6096000"/>
          <a:ext cx="967824" cy="1196444"/>
        </a:xfrm>
        <a:prstGeom prst="rect">
          <a:avLst/>
        </a:prstGeom>
      </xdr:spPr>
    </xdr:pic>
    <xdr:clientData/>
  </xdr:twoCellAnchor>
  <xdr:twoCellAnchor editAs="oneCell">
    <xdr:from>
      <xdr:col>2</xdr:col>
      <xdr:colOff>0</xdr:colOff>
      <xdr:row>5</xdr:row>
      <xdr:rowOff>7620</xdr:rowOff>
    </xdr:from>
    <xdr:to>
      <xdr:col>2</xdr:col>
      <xdr:colOff>975445</xdr:colOff>
      <xdr:row>5</xdr:row>
      <xdr:rowOff>1211684</xdr:rowOff>
    </xdr:to>
    <xdr:pic>
      <xdr:nvPicPr>
        <xdr:cNvPr id="16" name="Picture 15">
          <a:extLst>
            <a:ext uri="{FF2B5EF4-FFF2-40B4-BE49-F238E27FC236}">
              <a16:creationId xmlns:a16="http://schemas.microsoft.com/office/drawing/2014/main" id="{00000000-0008-0000-1700-000010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79220" y="7627620"/>
          <a:ext cx="975445" cy="1204064"/>
        </a:xfrm>
        <a:prstGeom prst="rect">
          <a:avLst/>
        </a:prstGeom>
      </xdr:spPr>
    </xdr:pic>
    <xdr:clientData/>
  </xdr:twoCellAnchor>
  <xdr:twoCellAnchor editAs="oneCell">
    <xdr:from>
      <xdr:col>2</xdr:col>
      <xdr:colOff>0</xdr:colOff>
      <xdr:row>6</xdr:row>
      <xdr:rowOff>0</xdr:rowOff>
    </xdr:from>
    <xdr:to>
      <xdr:col>2</xdr:col>
      <xdr:colOff>983065</xdr:colOff>
      <xdr:row>6</xdr:row>
      <xdr:rowOff>1234547</xdr:rowOff>
    </xdr:to>
    <xdr:pic>
      <xdr:nvPicPr>
        <xdr:cNvPr id="18" name="Picture 17">
          <a:extLst>
            <a:ext uri="{FF2B5EF4-FFF2-40B4-BE49-F238E27FC236}">
              <a16:creationId xmlns:a16="http://schemas.microsoft.com/office/drawing/2014/main" id="{00000000-0008-0000-17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79220" y="9144000"/>
          <a:ext cx="983065" cy="1234547"/>
        </a:xfrm>
        <a:prstGeom prst="rect">
          <a:avLst/>
        </a:prstGeom>
      </xdr:spPr>
    </xdr:pic>
    <xdr:clientData/>
  </xdr:twoCellAnchor>
  <xdr:twoCellAnchor editAs="oneCell">
    <xdr:from>
      <xdr:col>2</xdr:col>
      <xdr:colOff>0</xdr:colOff>
      <xdr:row>7</xdr:row>
      <xdr:rowOff>0</xdr:rowOff>
    </xdr:from>
    <xdr:to>
      <xdr:col>2</xdr:col>
      <xdr:colOff>990686</xdr:colOff>
      <xdr:row>7</xdr:row>
      <xdr:rowOff>1219306</xdr:rowOff>
    </xdr:to>
    <xdr:pic>
      <xdr:nvPicPr>
        <xdr:cNvPr id="20" name="Picture 19">
          <a:extLst>
            <a:ext uri="{FF2B5EF4-FFF2-40B4-BE49-F238E27FC236}">
              <a16:creationId xmlns:a16="http://schemas.microsoft.com/office/drawing/2014/main" id="{00000000-0008-0000-1700-000014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79220" y="10668000"/>
          <a:ext cx="990686" cy="1219306"/>
        </a:xfrm>
        <a:prstGeom prst="rect">
          <a:avLst/>
        </a:prstGeom>
      </xdr:spPr>
    </xdr:pic>
    <xdr:clientData/>
  </xdr:twoCellAnchor>
  <xdr:twoCellAnchor editAs="oneCell">
    <xdr:from>
      <xdr:col>2</xdr:col>
      <xdr:colOff>0</xdr:colOff>
      <xdr:row>8</xdr:row>
      <xdr:rowOff>0</xdr:rowOff>
    </xdr:from>
    <xdr:to>
      <xdr:col>2</xdr:col>
      <xdr:colOff>983065</xdr:colOff>
      <xdr:row>8</xdr:row>
      <xdr:rowOff>1219306</xdr:rowOff>
    </xdr:to>
    <xdr:pic>
      <xdr:nvPicPr>
        <xdr:cNvPr id="22" name="Picture 21">
          <a:extLst>
            <a:ext uri="{FF2B5EF4-FFF2-40B4-BE49-F238E27FC236}">
              <a16:creationId xmlns:a16="http://schemas.microsoft.com/office/drawing/2014/main" id="{00000000-0008-0000-1700-000016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79220" y="12192000"/>
          <a:ext cx="983065" cy="1219306"/>
        </a:xfrm>
        <a:prstGeom prst="rect">
          <a:avLst/>
        </a:prstGeom>
      </xdr:spPr>
    </xdr:pic>
    <xdr:clientData/>
  </xdr:twoCellAnchor>
  <xdr:twoCellAnchor editAs="oneCell">
    <xdr:from>
      <xdr:col>2</xdr:col>
      <xdr:colOff>0</xdr:colOff>
      <xdr:row>9</xdr:row>
      <xdr:rowOff>0</xdr:rowOff>
    </xdr:from>
    <xdr:to>
      <xdr:col>2</xdr:col>
      <xdr:colOff>983065</xdr:colOff>
      <xdr:row>9</xdr:row>
      <xdr:rowOff>1219306</xdr:rowOff>
    </xdr:to>
    <xdr:pic>
      <xdr:nvPicPr>
        <xdr:cNvPr id="24" name="Picture 23">
          <a:extLst>
            <a:ext uri="{FF2B5EF4-FFF2-40B4-BE49-F238E27FC236}">
              <a16:creationId xmlns:a16="http://schemas.microsoft.com/office/drawing/2014/main" id="{00000000-0008-0000-1700-000018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79220" y="13716000"/>
          <a:ext cx="983065" cy="1219306"/>
        </a:xfrm>
        <a:prstGeom prst="rect">
          <a:avLst/>
        </a:prstGeom>
      </xdr:spPr>
    </xdr:pic>
    <xdr:clientData/>
  </xdr:twoCellAnchor>
  <xdr:twoCellAnchor editAs="oneCell">
    <xdr:from>
      <xdr:col>2</xdr:col>
      <xdr:colOff>0</xdr:colOff>
      <xdr:row>10</xdr:row>
      <xdr:rowOff>0</xdr:rowOff>
    </xdr:from>
    <xdr:to>
      <xdr:col>2</xdr:col>
      <xdr:colOff>983065</xdr:colOff>
      <xdr:row>10</xdr:row>
      <xdr:rowOff>1211685</xdr:rowOff>
    </xdr:to>
    <xdr:pic>
      <xdr:nvPicPr>
        <xdr:cNvPr id="26" name="Picture 25">
          <a:extLst>
            <a:ext uri="{FF2B5EF4-FFF2-40B4-BE49-F238E27FC236}">
              <a16:creationId xmlns:a16="http://schemas.microsoft.com/office/drawing/2014/main" id="{00000000-0008-0000-1700-00001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79220" y="15240000"/>
          <a:ext cx="983065" cy="1211685"/>
        </a:xfrm>
        <a:prstGeom prst="rect">
          <a:avLst/>
        </a:prstGeom>
      </xdr:spPr>
    </xdr:pic>
    <xdr:clientData/>
  </xdr:twoCellAnchor>
  <xdr:twoCellAnchor editAs="oneCell">
    <xdr:from>
      <xdr:col>2</xdr:col>
      <xdr:colOff>0</xdr:colOff>
      <xdr:row>11</xdr:row>
      <xdr:rowOff>0</xdr:rowOff>
    </xdr:from>
    <xdr:to>
      <xdr:col>2</xdr:col>
      <xdr:colOff>983065</xdr:colOff>
      <xdr:row>11</xdr:row>
      <xdr:rowOff>1242168</xdr:rowOff>
    </xdr:to>
    <xdr:pic>
      <xdr:nvPicPr>
        <xdr:cNvPr id="28" name="Picture 27">
          <a:extLst>
            <a:ext uri="{FF2B5EF4-FFF2-40B4-BE49-F238E27FC236}">
              <a16:creationId xmlns:a16="http://schemas.microsoft.com/office/drawing/2014/main" id="{00000000-0008-0000-1700-00001C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79220" y="16764000"/>
          <a:ext cx="983065" cy="1242168"/>
        </a:xfrm>
        <a:prstGeom prst="rect">
          <a:avLst/>
        </a:prstGeom>
      </xdr:spPr>
    </xdr:pic>
    <xdr:clientData/>
  </xdr:twoCellAnchor>
  <xdr:twoCellAnchor editAs="oneCell">
    <xdr:from>
      <xdr:col>2</xdr:col>
      <xdr:colOff>0</xdr:colOff>
      <xdr:row>12</xdr:row>
      <xdr:rowOff>0</xdr:rowOff>
    </xdr:from>
    <xdr:to>
      <xdr:col>2</xdr:col>
      <xdr:colOff>967824</xdr:colOff>
      <xdr:row>12</xdr:row>
      <xdr:rowOff>1204064</xdr:rowOff>
    </xdr:to>
    <xdr:pic>
      <xdr:nvPicPr>
        <xdr:cNvPr id="30" name="Picture 29">
          <a:extLst>
            <a:ext uri="{FF2B5EF4-FFF2-40B4-BE49-F238E27FC236}">
              <a16:creationId xmlns:a16="http://schemas.microsoft.com/office/drawing/2014/main" id="{00000000-0008-0000-1700-00001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79220" y="18288000"/>
          <a:ext cx="967824" cy="1204064"/>
        </a:xfrm>
        <a:prstGeom prst="rect">
          <a:avLst/>
        </a:prstGeom>
      </xdr:spPr>
    </xdr:pic>
    <xdr:clientData/>
  </xdr:twoCellAnchor>
  <xdr:twoCellAnchor editAs="oneCell">
    <xdr:from>
      <xdr:col>2</xdr:col>
      <xdr:colOff>0</xdr:colOff>
      <xdr:row>13</xdr:row>
      <xdr:rowOff>0</xdr:rowOff>
    </xdr:from>
    <xdr:to>
      <xdr:col>2</xdr:col>
      <xdr:colOff>967824</xdr:colOff>
      <xdr:row>13</xdr:row>
      <xdr:rowOff>1196444</xdr:rowOff>
    </xdr:to>
    <xdr:pic>
      <xdr:nvPicPr>
        <xdr:cNvPr id="32" name="Picture 31">
          <a:extLst>
            <a:ext uri="{FF2B5EF4-FFF2-40B4-BE49-F238E27FC236}">
              <a16:creationId xmlns:a16="http://schemas.microsoft.com/office/drawing/2014/main" id="{00000000-0008-0000-1700-000020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79220" y="19812000"/>
          <a:ext cx="967824" cy="1196444"/>
        </a:xfrm>
        <a:prstGeom prst="rect">
          <a:avLst/>
        </a:prstGeom>
      </xdr:spPr>
    </xdr:pic>
    <xdr:clientData/>
  </xdr:twoCellAnchor>
  <xdr:twoCellAnchor editAs="oneCell">
    <xdr:from>
      <xdr:col>2</xdr:col>
      <xdr:colOff>0</xdr:colOff>
      <xdr:row>14</xdr:row>
      <xdr:rowOff>0</xdr:rowOff>
    </xdr:from>
    <xdr:to>
      <xdr:col>2</xdr:col>
      <xdr:colOff>983065</xdr:colOff>
      <xdr:row>14</xdr:row>
      <xdr:rowOff>1249788</xdr:rowOff>
    </xdr:to>
    <xdr:pic>
      <xdr:nvPicPr>
        <xdr:cNvPr id="34" name="Picture 33">
          <a:extLst>
            <a:ext uri="{FF2B5EF4-FFF2-40B4-BE49-F238E27FC236}">
              <a16:creationId xmlns:a16="http://schemas.microsoft.com/office/drawing/2014/main" id="{00000000-0008-0000-1700-000022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79220" y="21336000"/>
          <a:ext cx="983065" cy="1249788"/>
        </a:xfrm>
        <a:prstGeom prst="rect">
          <a:avLst/>
        </a:prstGeom>
      </xdr:spPr>
    </xdr:pic>
    <xdr:clientData/>
  </xdr:twoCellAnchor>
  <xdr:twoCellAnchor editAs="oneCell">
    <xdr:from>
      <xdr:col>2</xdr:col>
      <xdr:colOff>0</xdr:colOff>
      <xdr:row>15</xdr:row>
      <xdr:rowOff>0</xdr:rowOff>
    </xdr:from>
    <xdr:to>
      <xdr:col>2</xdr:col>
      <xdr:colOff>983065</xdr:colOff>
      <xdr:row>15</xdr:row>
      <xdr:rowOff>1204064</xdr:rowOff>
    </xdr:to>
    <xdr:pic>
      <xdr:nvPicPr>
        <xdr:cNvPr id="36" name="Picture 35">
          <a:extLst>
            <a:ext uri="{FF2B5EF4-FFF2-40B4-BE49-F238E27FC236}">
              <a16:creationId xmlns:a16="http://schemas.microsoft.com/office/drawing/2014/main" id="{00000000-0008-0000-1700-00002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379220" y="22860000"/>
          <a:ext cx="983065" cy="1204064"/>
        </a:xfrm>
        <a:prstGeom prst="rect">
          <a:avLst/>
        </a:prstGeom>
      </xdr:spPr>
    </xdr:pic>
    <xdr:clientData/>
  </xdr:twoCellAnchor>
  <xdr:twoCellAnchor editAs="oneCell">
    <xdr:from>
      <xdr:col>2</xdr:col>
      <xdr:colOff>0</xdr:colOff>
      <xdr:row>16</xdr:row>
      <xdr:rowOff>0</xdr:rowOff>
    </xdr:from>
    <xdr:to>
      <xdr:col>2</xdr:col>
      <xdr:colOff>998307</xdr:colOff>
      <xdr:row>16</xdr:row>
      <xdr:rowOff>1242168</xdr:rowOff>
    </xdr:to>
    <xdr:pic>
      <xdr:nvPicPr>
        <xdr:cNvPr id="38" name="Picture 37">
          <a:extLst>
            <a:ext uri="{FF2B5EF4-FFF2-40B4-BE49-F238E27FC236}">
              <a16:creationId xmlns:a16="http://schemas.microsoft.com/office/drawing/2014/main" id="{00000000-0008-0000-1700-000026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379220" y="24384000"/>
          <a:ext cx="998307" cy="1242168"/>
        </a:xfrm>
        <a:prstGeom prst="rect">
          <a:avLst/>
        </a:prstGeom>
      </xdr:spPr>
    </xdr:pic>
    <xdr:clientData/>
  </xdr:twoCellAnchor>
  <xdr:twoCellAnchor editAs="oneCell">
    <xdr:from>
      <xdr:col>2</xdr:col>
      <xdr:colOff>0</xdr:colOff>
      <xdr:row>17</xdr:row>
      <xdr:rowOff>0</xdr:rowOff>
    </xdr:from>
    <xdr:to>
      <xdr:col>2</xdr:col>
      <xdr:colOff>998307</xdr:colOff>
      <xdr:row>17</xdr:row>
      <xdr:rowOff>1219306</xdr:rowOff>
    </xdr:to>
    <xdr:pic>
      <xdr:nvPicPr>
        <xdr:cNvPr id="40" name="Picture 39">
          <a:extLst>
            <a:ext uri="{FF2B5EF4-FFF2-40B4-BE49-F238E27FC236}">
              <a16:creationId xmlns:a16="http://schemas.microsoft.com/office/drawing/2014/main" id="{00000000-0008-0000-1700-00002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379220" y="25908000"/>
          <a:ext cx="998307" cy="1219306"/>
        </a:xfrm>
        <a:prstGeom prst="rect">
          <a:avLst/>
        </a:prstGeom>
      </xdr:spPr>
    </xdr:pic>
    <xdr:clientData/>
  </xdr:twoCellAnchor>
  <xdr:twoCellAnchor editAs="oneCell">
    <xdr:from>
      <xdr:col>2</xdr:col>
      <xdr:colOff>0</xdr:colOff>
      <xdr:row>18</xdr:row>
      <xdr:rowOff>7620</xdr:rowOff>
    </xdr:from>
    <xdr:to>
      <xdr:col>2</xdr:col>
      <xdr:colOff>983065</xdr:colOff>
      <xdr:row>18</xdr:row>
      <xdr:rowOff>1226926</xdr:rowOff>
    </xdr:to>
    <xdr:pic>
      <xdr:nvPicPr>
        <xdr:cNvPr id="42" name="Picture 41">
          <a:extLst>
            <a:ext uri="{FF2B5EF4-FFF2-40B4-BE49-F238E27FC236}">
              <a16:creationId xmlns:a16="http://schemas.microsoft.com/office/drawing/2014/main" id="{00000000-0008-0000-1700-00002A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79220" y="27439620"/>
          <a:ext cx="983065" cy="1219306"/>
        </a:xfrm>
        <a:prstGeom prst="rect">
          <a:avLst/>
        </a:prstGeom>
      </xdr:spPr>
    </xdr:pic>
    <xdr:clientData/>
  </xdr:twoCellAnchor>
  <xdr:twoCellAnchor editAs="oneCell">
    <xdr:from>
      <xdr:col>2</xdr:col>
      <xdr:colOff>0</xdr:colOff>
      <xdr:row>19</xdr:row>
      <xdr:rowOff>0</xdr:rowOff>
    </xdr:from>
    <xdr:to>
      <xdr:col>2</xdr:col>
      <xdr:colOff>983065</xdr:colOff>
      <xdr:row>19</xdr:row>
      <xdr:rowOff>1211685</xdr:rowOff>
    </xdr:to>
    <xdr:pic>
      <xdr:nvPicPr>
        <xdr:cNvPr id="44" name="Picture 43">
          <a:extLst>
            <a:ext uri="{FF2B5EF4-FFF2-40B4-BE49-F238E27FC236}">
              <a16:creationId xmlns:a16="http://schemas.microsoft.com/office/drawing/2014/main" id="{00000000-0008-0000-1700-00002C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379220" y="28956000"/>
          <a:ext cx="983065" cy="1211685"/>
        </a:xfrm>
        <a:prstGeom prst="rect">
          <a:avLst/>
        </a:prstGeom>
      </xdr:spPr>
    </xdr:pic>
    <xdr:clientData/>
  </xdr:twoCellAnchor>
  <xdr:twoCellAnchor editAs="oneCell">
    <xdr:from>
      <xdr:col>2</xdr:col>
      <xdr:colOff>0</xdr:colOff>
      <xdr:row>20</xdr:row>
      <xdr:rowOff>0</xdr:rowOff>
    </xdr:from>
    <xdr:to>
      <xdr:col>2</xdr:col>
      <xdr:colOff>990686</xdr:colOff>
      <xdr:row>20</xdr:row>
      <xdr:rowOff>1219306</xdr:rowOff>
    </xdr:to>
    <xdr:pic>
      <xdr:nvPicPr>
        <xdr:cNvPr id="46" name="Picture 45">
          <a:extLst>
            <a:ext uri="{FF2B5EF4-FFF2-40B4-BE49-F238E27FC236}">
              <a16:creationId xmlns:a16="http://schemas.microsoft.com/office/drawing/2014/main" id="{00000000-0008-0000-1700-00002E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379220" y="30480000"/>
          <a:ext cx="990686" cy="1219306"/>
        </a:xfrm>
        <a:prstGeom prst="rect">
          <a:avLst/>
        </a:prstGeom>
      </xdr:spPr>
    </xdr:pic>
    <xdr:clientData/>
  </xdr:twoCellAnchor>
  <xdr:twoCellAnchor editAs="oneCell">
    <xdr:from>
      <xdr:col>2</xdr:col>
      <xdr:colOff>0</xdr:colOff>
      <xdr:row>21</xdr:row>
      <xdr:rowOff>0</xdr:rowOff>
    </xdr:from>
    <xdr:to>
      <xdr:col>2</xdr:col>
      <xdr:colOff>983065</xdr:colOff>
      <xdr:row>21</xdr:row>
      <xdr:rowOff>1226926</xdr:rowOff>
    </xdr:to>
    <xdr:pic>
      <xdr:nvPicPr>
        <xdr:cNvPr id="48" name="Picture 47">
          <a:extLst>
            <a:ext uri="{FF2B5EF4-FFF2-40B4-BE49-F238E27FC236}">
              <a16:creationId xmlns:a16="http://schemas.microsoft.com/office/drawing/2014/main" id="{00000000-0008-0000-1700-000030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1379220" y="32004000"/>
          <a:ext cx="983065" cy="1226926"/>
        </a:xfrm>
        <a:prstGeom prst="rect">
          <a:avLst/>
        </a:prstGeom>
      </xdr:spPr>
    </xdr:pic>
    <xdr:clientData/>
  </xdr:twoCellAnchor>
  <xdr:twoCellAnchor editAs="oneCell">
    <xdr:from>
      <xdr:col>2</xdr:col>
      <xdr:colOff>0</xdr:colOff>
      <xdr:row>22</xdr:row>
      <xdr:rowOff>0</xdr:rowOff>
    </xdr:from>
    <xdr:to>
      <xdr:col>2</xdr:col>
      <xdr:colOff>998307</xdr:colOff>
      <xdr:row>22</xdr:row>
      <xdr:rowOff>1219306</xdr:rowOff>
    </xdr:to>
    <xdr:pic>
      <xdr:nvPicPr>
        <xdr:cNvPr id="50" name="Picture 49">
          <a:extLst>
            <a:ext uri="{FF2B5EF4-FFF2-40B4-BE49-F238E27FC236}">
              <a16:creationId xmlns:a16="http://schemas.microsoft.com/office/drawing/2014/main" id="{00000000-0008-0000-1700-00003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1379220" y="33528000"/>
          <a:ext cx="998307" cy="1219306"/>
        </a:xfrm>
        <a:prstGeom prst="rect">
          <a:avLst/>
        </a:prstGeom>
      </xdr:spPr>
    </xdr:pic>
    <xdr:clientData/>
  </xdr:twoCellAnchor>
  <xdr:twoCellAnchor editAs="oneCell">
    <xdr:from>
      <xdr:col>2</xdr:col>
      <xdr:colOff>0</xdr:colOff>
      <xdr:row>23</xdr:row>
      <xdr:rowOff>0</xdr:rowOff>
    </xdr:from>
    <xdr:to>
      <xdr:col>2</xdr:col>
      <xdr:colOff>983065</xdr:colOff>
      <xdr:row>23</xdr:row>
      <xdr:rowOff>1219306</xdr:rowOff>
    </xdr:to>
    <xdr:pic>
      <xdr:nvPicPr>
        <xdr:cNvPr id="52" name="Picture 51">
          <a:extLst>
            <a:ext uri="{FF2B5EF4-FFF2-40B4-BE49-F238E27FC236}">
              <a16:creationId xmlns:a16="http://schemas.microsoft.com/office/drawing/2014/main" id="{00000000-0008-0000-1700-000034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1379220" y="35052000"/>
          <a:ext cx="983065" cy="1219306"/>
        </a:xfrm>
        <a:prstGeom prst="rect">
          <a:avLst/>
        </a:prstGeom>
      </xdr:spPr>
    </xdr:pic>
    <xdr:clientData/>
  </xdr:twoCellAnchor>
  <xdr:twoCellAnchor editAs="oneCell">
    <xdr:from>
      <xdr:col>2</xdr:col>
      <xdr:colOff>0</xdr:colOff>
      <xdr:row>24</xdr:row>
      <xdr:rowOff>0</xdr:rowOff>
    </xdr:from>
    <xdr:to>
      <xdr:col>2</xdr:col>
      <xdr:colOff>975445</xdr:colOff>
      <xdr:row>24</xdr:row>
      <xdr:rowOff>1204064</xdr:rowOff>
    </xdr:to>
    <xdr:pic>
      <xdr:nvPicPr>
        <xdr:cNvPr id="54" name="Picture 53">
          <a:extLst>
            <a:ext uri="{FF2B5EF4-FFF2-40B4-BE49-F238E27FC236}">
              <a16:creationId xmlns:a16="http://schemas.microsoft.com/office/drawing/2014/main" id="{00000000-0008-0000-1700-000036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1379220" y="36576000"/>
          <a:ext cx="975445" cy="1204064"/>
        </a:xfrm>
        <a:prstGeom prst="rect">
          <a:avLst/>
        </a:prstGeom>
      </xdr:spPr>
    </xdr:pic>
    <xdr:clientData/>
  </xdr:twoCellAnchor>
  <xdr:twoCellAnchor editAs="oneCell">
    <xdr:from>
      <xdr:col>2</xdr:col>
      <xdr:colOff>0</xdr:colOff>
      <xdr:row>25</xdr:row>
      <xdr:rowOff>0</xdr:rowOff>
    </xdr:from>
    <xdr:to>
      <xdr:col>2</xdr:col>
      <xdr:colOff>990686</xdr:colOff>
      <xdr:row>25</xdr:row>
      <xdr:rowOff>1234547</xdr:rowOff>
    </xdr:to>
    <xdr:pic>
      <xdr:nvPicPr>
        <xdr:cNvPr id="56" name="Picture 55">
          <a:extLst>
            <a:ext uri="{FF2B5EF4-FFF2-40B4-BE49-F238E27FC236}">
              <a16:creationId xmlns:a16="http://schemas.microsoft.com/office/drawing/2014/main" id="{00000000-0008-0000-1700-000038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1379220" y="38100000"/>
          <a:ext cx="990686" cy="1234547"/>
        </a:xfrm>
        <a:prstGeom prst="rect">
          <a:avLst/>
        </a:prstGeom>
      </xdr:spPr>
    </xdr:pic>
    <xdr:clientData/>
  </xdr:twoCellAnchor>
  <xdr:twoCellAnchor editAs="oneCell">
    <xdr:from>
      <xdr:col>2</xdr:col>
      <xdr:colOff>0</xdr:colOff>
      <xdr:row>26</xdr:row>
      <xdr:rowOff>0</xdr:rowOff>
    </xdr:from>
    <xdr:to>
      <xdr:col>2</xdr:col>
      <xdr:colOff>990686</xdr:colOff>
      <xdr:row>26</xdr:row>
      <xdr:rowOff>1219306</xdr:rowOff>
    </xdr:to>
    <xdr:pic>
      <xdr:nvPicPr>
        <xdr:cNvPr id="58" name="Picture 57">
          <a:extLst>
            <a:ext uri="{FF2B5EF4-FFF2-40B4-BE49-F238E27FC236}">
              <a16:creationId xmlns:a16="http://schemas.microsoft.com/office/drawing/2014/main" id="{00000000-0008-0000-1700-00003A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1379220" y="39624000"/>
          <a:ext cx="990686" cy="1219306"/>
        </a:xfrm>
        <a:prstGeom prst="rect">
          <a:avLst/>
        </a:prstGeom>
      </xdr:spPr>
    </xdr:pic>
    <xdr:clientData/>
  </xdr:twoCellAnchor>
  <xdr:twoCellAnchor editAs="oneCell">
    <xdr:from>
      <xdr:col>2</xdr:col>
      <xdr:colOff>0</xdr:colOff>
      <xdr:row>27</xdr:row>
      <xdr:rowOff>0</xdr:rowOff>
    </xdr:from>
    <xdr:to>
      <xdr:col>2</xdr:col>
      <xdr:colOff>990686</xdr:colOff>
      <xdr:row>27</xdr:row>
      <xdr:rowOff>1219306</xdr:rowOff>
    </xdr:to>
    <xdr:pic>
      <xdr:nvPicPr>
        <xdr:cNvPr id="60" name="Picture 59">
          <a:extLst>
            <a:ext uri="{FF2B5EF4-FFF2-40B4-BE49-F238E27FC236}">
              <a16:creationId xmlns:a16="http://schemas.microsoft.com/office/drawing/2014/main" id="{00000000-0008-0000-1700-00003C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1379220" y="41148000"/>
          <a:ext cx="990686" cy="1219306"/>
        </a:xfrm>
        <a:prstGeom prst="rect">
          <a:avLst/>
        </a:prstGeom>
      </xdr:spPr>
    </xdr:pic>
    <xdr:clientData/>
  </xdr:twoCellAnchor>
  <xdr:twoCellAnchor editAs="oneCell">
    <xdr:from>
      <xdr:col>2</xdr:col>
      <xdr:colOff>0</xdr:colOff>
      <xdr:row>28</xdr:row>
      <xdr:rowOff>0</xdr:rowOff>
    </xdr:from>
    <xdr:to>
      <xdr:col>2</xdr:col>
      <xdr:colOff>990686</xdr:colOff>
      <xdr:row>28</xdr:row>
      <xdr:rowOff>1196444</xdr:rowOff>
    </xdr:to>
    <xdr:pic>
      <xdr:nvPicPr>
        <xdr:cNvPr id="62" name="Picture 61">
          <a:extLst>
            <a:ext uri="{FF2B5EF4-FFF2-40B4-BE49-F238E27FC236}">
              <a16:creationId xmlns:a16="http://schemas.microsoft.com/office/drawing/2014/main" id="{00000000-0008-0000-1700-00003E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1379220" y="42672000"/>
          <a:ext cx="990686" cy="1196444"/>
        </a:xfrm>
        <a:prstGeom prst="rect">
          <a:avLst/>
        </a:prstGeom>
      </xdr:spPr>
    </xdr:pic>
    <xdr:clientData/>
  </xdr:twoCellAnchor>
  <xdr:twoCellAnchor editAs="oneCell">
    <xdr:from>
      <xdr:col>2</xdr:col>
      <xdr:colOff>0</xdr:colOff>
      <xdr:row>29</xdr:row>
      <xdr:rowOff>0</xdr:rowOff>
    </xdr:from>
    <xdr:to>
      <xdr:col>2</xdr:col>
      <xdr:colOff>983065</xdr:colOff>
      <xdr:row>29</xdr:row>
      <xdr:rowOff>1211685</xdr:rowOff>
    </xdr:to>
    <xdr:pic>
      <xdr:nvPicPr>
        <xdr:cNvPr id="64" name="Picture 63">
          <a:extLst>
            <a:ext uri="{FF2B5EF4-FFF2-40B4-BE49-F238E27FC236}">
              <a16:creationId xmlns:a16="http://schemas.microsoft.com/office/drawing/2014/main" id="{00000000-0008-0000-1700-000040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1379220" y="44196000"/>
          <a:ext cx="983065" cy="1211685"/>
        </a:xfrm>
        <a:prstGeom prst="rect">
          <a:avLst/>
        </a:prstGeom>
      </xdr:spPr>
    </xdr:pic>
    <xdr:clientData/>
  </xdr:twoCellAnchor>
  <xdr:twoCellAnchor editAs="oneCell">
    <xdr:from>
      <xdr:col>2</xdr:col>
      <xdr:colOff>0</xdr:colOff>
      <xdr:row>30</xdr:row>
      <xdr:rowOff>0</xdr:rowOff>
    </xdr:from>
    <xdr:to>
      <xdr:col>2</xdr:col>
      <xdr:colOff>983065</xdr:colOff>
      <xdr:row>30</xdr:row>
      <xdr:rowOff>1226926</xdr:rowOff>
    </xdr:to>
    <xdr:pic>
      <xdr:nvPicPr>
        <xdr:cNvPr id="66" name="Picture 65">
          <a:extLst>
            <a:ext uri="{FF2B5EF4-FFF2-40B4-BE49-F238E27FC236}">
              <a16:creationId xmlns:a16="http://schemas.microsoft.com/office/drawing/2014/main" id="{00000000-0008-0000-1700-000042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1379220" y="45720000"/>
          <a:ext cx="983065" cy="1226926"/>
        </a:xfrm>
        <a:prstGeom prst="rect">
          <a:avLst/>
        </a:prstGeom>
      </xdr:spPr>
    </xdr:pic>
    <xdr:clientData/>
  </xdr:twoCellAnchor>
  <xdr:twoCellAnchor editAs="oneCell">
    <xdr:from>
      <xdr:col>2</xdr:col>
      <xdr:colOff>0</xdr:colOff>
      <xdr:row>31</xdr:row>
      <xdr:rowOff>0</xdr:rowOff>
    </xdr:from>
    <xdr:to>
      <xdr:col>2</xdr:col>
      <xdr:colOff>1005927</xdr:colOff>
      <xdr:row>31</xdr:row>
      <xdr:rowOff>1226926</xdr:rowOff>
    </xdr:to>
    <xdr:pic>
      <xdr:nvPicPr>
        <xdr:cNvPr id="68" name="Picture 67">
          <a:extLst>
            <a:ext uri="{FF2B5EF4-FFF2-40B4-BE49-F238E27FC236}">
              <a16:creationId xmlns:a16="http://schemas.microsoft.com/office/drawing/2014/main" id="{00000000-0008-0000-1700-000044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1379220" y="47244000"/>
          <a:ext cx="1005927" cy="1226926"/>
        </a:xfrm>
        <a:prstGeom prst="rect">
          <a:avLst/>
        </a:prstGeom>
      </xdr:spPr>
    </xdr:pic>
    <xdr:clientData/>
  </xdr:twoCellAnchor>
  <xdr:twoCellAnchor editAs="oneCell">
    <xdr:from>
      <xdr:col>2</xdr:col>
      <xdr:colOff>0</xdr:colOff>
      <xdr:row>32</xdr:row>
      <xdr:rowOff>0</xdr:rowOff>
    </xdr:from>
    <xdr:to>
      <xdr:col>2</xdr:col>
      <xdr:colOff>998307</xdr:colOff>
      <xdr:row>32</xdr:row>
      <xdr:rowOff>1211685</xdr:rowOff>
    </xdr:to>
    <xdr:pic>
      <xdr:nvPicPr>
        <xdr:cNvPr id="70" name="Picture 69">
          <a:extLst>
            <a:ext uri="{FF2B5EF4-FFF2-40B4-BE49-F238E27FC236}">
              <a16:creationId xmlns:a16="http://schemas.microsoft.com/office/drawing/2014/main" id="{00000000-0008-0000-1700-000046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379220" y="48768000"/>
          <a:ext cx="998307" cy="1211685"/>
        </a:xfrm>
        <a:prstGeom prst="rect">
          <a:avLst/>
        </a:prstGeom>
      </xdr:spPr>
    </xdr:pic>
    <xdr:clientData/>
  </xdr:twoCellAnchor>
  <xdr:twoCellAnchor editAs="oneCell">
    <xdr:from>
      <xdr:col>2</xdr:col>
      <xdr:colOff>0</xdr:colOff>
      <xdr:row>33</xdr:row>
      <xdr:rowOff>0</xdr:rowOff>
    </xdr:from>
    <xdr:to>
      <xdr:col>2</xdr:col>
      <xdr:colOff>998307</xdr:colOff>
      <xdr:row>33</xdr:row>
      <xdr:rowOff>1211685</xdr:rowOff>
    </xdr:to>
    <xdr:pic>
      <xdr:nvPicPr>
        <xdr:cNvPr id="72" name="Picture 71">
          <a:extLst>
            <a:ext uri="{FF2B5EF4-FFF2-40B4-BE49-F238E27FC236}">
              <a16:creationId xmlns:a16="http://schemas.microsoft.com/office/drawing/2014/main" id="{00000000-0008-0000-1700-000048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379220" y="50292000"/>
          <a:ext cx="998307" cy="1211685"/>
        </a:xfrm>
        <a:prstGeom prst="rect">
          <a:avLst/>
        </a:prstGeom>
      </xdr:spPr>
    </xdr:pic>
    <xdr:clientData/>
  </xdr:twoCellAnchor>
  <xdr:twoCellAnchor editAs="oneCell">
    <xdr:from>
      <xdr:col>2</xdr:col>
      <xdr:colOff>0</xdr:colOff>
      <xdr:row>34</xdr:row>
      <xdr:rowOff>0</xdr:rowOff>
    </xdr:from>
    <xdr:to>
      <xdr:col>2</xdr:col>
      <xdr:colOff>983065</xdr:colOff>
      <xdr:row>34</xdr:row>
      <xdr:rowOff>1211685</xdr:rowOff>
    </xdr:to>
    <xdr:pic>
      <xdr:nvPicPr>
        <xdr:cNvPr id="74" name="Picture 73">
          <a:extLst>
            <a:ext uri="{FF2B5EF4-FFF2-40B4-BE49-F238E27FC236}">
              <a16:creationId xmlns:a16="http://schemas.microsoft.com/office/drawing/2014/main" id="{00000000-0008-0000-1700-00004A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1379220" y="51816000"/>
          <a:ext cx="983065" cy="1211685"/>
        </a:xfrm>
        <a:prstGeom prst="rect">
          <a:avLst/>
        </a:prstGeom>
      </xdr:spPr>
    </xdr:pic>
    <xdr:clientData/>
  </xdr:twoCellAnchor>
  <xdr:twoCellAnchor editAs="oneCell">
    <xdr:from>
      <xdr:col>2</xdr:col>
      <xdr:colOff>0</xdr:colOff>
      <xdr:row>35</xdr:row>
      <xdr:rowOff>0</xdr:rowOff>
    </xdr:from>
    <xdr:to>
      <xdr:col>2</xdr:col>
      <xdr:colOff>975445</xdr:colOff>
      <xdr:row>35</xdr:row>
      <xdr:rowOff>1211685</xdr:rowOff>
    </xdr:to>
    <xdr:pic>
      <xdr:nvPicPr>
        <xdr:cNvPr id="76" name="Picture 75">
          <a:extLst>
            <a:ext uri="{FF2B5EF4-FFF2-40B4-BE49-F238E27FC236}">
              <a16:creationId xmlns:a16="http://schemas.microsoft.com/office/drawing/2014/main" id="{00000000-0008-0000-1700-00004C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1379220" y="53340000"/>
          <a:ext cx="975445" cy="1211685"/>
        </a:xfrm>
        <a:prstGeom prst="rect">
          <a:avLst/>
        </a:prstGeom>
      </xdr:spPr>
    </xdr:pic>
    <xdr:clientData/>
  </xdr:twoCellAnchor>
  <xdr:twoCellAnchor editAs="oneCell">
    <xdr:from>
      <xdr:col>2</xdr:col>
      <xdr:colOff>0</xdr:colOff>
      <xdr:row>36</xdr:row>
      <xdr:rowOff>0</xdr:rowOff>
    </xdr:from>
    <xdr:to>
      <xdr:col>2</xdr:col>
      <xdr:colOff>990686</xdr:colOff>
      <xdr:row>36</xdr:row>
      <xdr:rowOff>1226926</xdr:rowOff>
    </xdr:to>
    <xdr:pic>
      <xdr:nvPicPr>
        <xdr:cNvPr id="78" name="Picture 77">
          <a:extLst>
            <a:ext uri="{FF2B5EF4-FFF2-40B4-BE49-F238E27FC236}">
              <a16:creationId xmlns:a16="http://schemas.microsoft.com/office/drawing/2014/main" id="{00000000-0008-0000-1700-00004E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1379220" y="54864000"/>
          <a:ext cx="990686" cy="1226926"/>
        </a:xfrm>
        <a:prstGeom prst="rect">
          <a:avLst/>
        </a:prstGeom>
      </xdr:spPr>
    </xdr:pic>
    <xdr:clientData/>
  </xdr:twoCellAnchor>
  <xdr:twoCellAnchor editAs="oneCell">
    <xdr:from>
      <xdr:col>2</xdr:col>
      <xdr:colOff>0</xdr:colOff>
      <xdr:row>37</xdr:row>
      <xdr:rowOff>0</xdr:rowOff>
    </xdr:from>
    <xdr:to>
      <xdr:col>2</xdr:col>
      <xdr:colOff>983065</xdr:colOff>
      <xdr:row>37</xdr:row>
      <xdr:rowOff>1226926</xdr:rowOff>
    </xdr:to>
    <xdr:pic>
      <xdr:nvPicPr>
        <xdr:cNvPr id="80" name="Picture 79">
          <a:extLst>
            <a:ext uri="{FF2B5EF4-FFF2-40B4-BE49-F238E27FC236}">
              <a16:creationId xmlns:a16="http://schemas.microsoft.com/office/drawing/2014/main" id="{00000000-0008-0000-1700-00005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1379220" y="56388000"/>
          <a:ext cx="983065" cy="1226926"/>
        </a:xfrm>
        <a:prstGeom prst="rect">
          <a:avLst/>
        </a:prstGeom>
      </xdr:spPr>
    </xdr:pic>
    <xdr:clientData/>
  </xdr:twoCellAnchor>
  <xdr:twoCellAnchor editAs="oneCell">
    <xdr:from>
      <xdr:col>2</xdr:col>
      <xdr:colOff>0</xdr:colOff>
      <xdr:row>38</xdr:row>
      <xdr:rowOff>0</xdr:rowOff>
    </xdr:from>
    <xdr:to>
      <xdr:col>2</xdr:col>
      <xdr:colOff>990686</xdr:colOff>
      <xdr:row>38</xdr:row>
      <xdr:rowOff>1226926</xdr:rowOff>
    </xdr:to>
    <xdr:pic>
      <xdr:nvPicPr>
        <xdr:cNvPr id="82" name="Picture 81">
          <a:extLst>
            <a:ext uri="{FF2B5EF4-FFF2-40B4-BE49-F238E27FC236}">
              <a16:creationId xmlns:a16="http://schemas.microsoft.com/office/drawing/2014/main" id="{00000000-0008-0000-1700-000052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1379220" y="57912000"/>
          <a:ext cx="990686" cy="1226926"/>
        </a:xfrm>
        <a:prstGeom prst="rect">
          <a:avLst/>
        </a:prstGeom>
      </xdr:spPr>
    </xdr:pic>
    <xdr:clientData/>
  </xdr:twoCellAnchor>
  <xdr:twoCellAnchor editAs="oneCell">
    <xdr:from>
      <xdr:col>2</xdr:col>
      <xdr:colOff>0</xdr:colOff>
      <xdr:row>39</xdr:row>
      <xdr:rowOff>0</xdr:rowOff>
    </xdr:from>
    <xdr:to>
      <xdr:col>2</xdr:col>
      <xdr:colOff>990686</xdr:colOff>
      <xdr:row>39</xdr:row>
      <xdr:rowOff>1211685</xdr:rowOff>
    </xdr:to>
    <xdr:pic>
      <xdr:nvPicPr>
        <xdr:cNvPr id="84" name="Picture 83">
          <a:extLst>
            <a:ext uri="{FF2B5EF4-FFF2-40B4-BE49-F238E27FC236}">
              <a16:creationId xmlns:a16="http://schemas.microsoft.com/office/drawing/2014/main" id="{00000000-0008-0000-1700-000054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1379220" y="59436000"/>
          <a:ext cx="990686" cy="1211685"/>
        </a:xfrm>
        <a:prstGeom prst="rect">
          <a:avLst/>
        </a:prstGeom>
      </xdr:spPr>
    </xdr:pic>
    <xdr:clientData/>
  </xdr:twoCellAnchor>
  <xdr:twoCellAnchor editAs="oneCell">
    <xdr:from>
      <xdr:col>2</xdr:col>
      <xdr:colOff>0</xdr:colOff>
      <xdr:row>40</xdr:row>
      <xdr:rowOff>0</xdr:rowOff>
    </xdr:from>
    <xdr:to>
      <xdr:col>2</xdr:col>
      <xdr:colOff>998307</xdr:colOff>
      <xdr:row>40</xdr:row>
      <xdr:rowOff>1219306</xdr:rowOff>
    </xdr:to>
    <xdr:pic>
      <xdr:nvPicPr>
        <xdr:cNvPr id="86" name="Picture 85">
          <a:extLst>
            <a:ext uri="{FF2B5EF4-FFF2-40B4-BE49-F238E27FC236}">
              <a16:creationId xmlns:a16="http://schemas.microsoft.com/office/drawing/2014/main" id="{00000000-0008-0000-1700-000056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1379220" y="60960000"/>
          <a:ext cx="998307" cy="1219306"/>
        </a:xfrm>
        <a:prstGeom prst="rect">
          <a:avLst/>
        </a:prstGeom>
      </xdr:spPr>
    </xdr:pic>
    <xdr:clientData/>
  </xdr:twoCellAnchor>
  <xdr:twoCellAnchor editAs="oneCell">
    <xdr:from>
      <xdr:col>2</xdr:col>
      <xdr:colOff>0</xdr:colOff>
      <xdr:row>41</xdr:row>
      <xdr:rowOff>0</xdr:rowOff>
    </xdr:from>
    <xdr:to>
      <xdr:col>2</xdr:col>
      <xdr:colOff>998307</xdr:colOff>
      <xdr:row>41</xdr:row>
      <xdr:rowOff>1234547</xdr:rowOff>
    </xdr:to>
    <xdr:pic>
      <xdr:nvPicPr>
        <xdr:cNvPr id="88" name="Picture 87">
          <a:extLst>
            <a:ext uri="{FF2B5EF4-FFF2-40B4-BE49-F238E27FC236}">
              <a16:creationId xmlns:a16="http://schemas.microsoft.com/office/drawing/2014/main" id="{00000000-0008-0000-1700-000058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1379220" y="62484000"/>
          <a:ext cx="998307" cy="1234547"/>
        </a:xfrm>
        <a:prstGeom prst="rect">
          <a:avLst/>
        </a:prstGeom>
      </xdr:spPr>
    </xdr:pic>
    <xdr:clientData/>
  </xdr:twoCellAnchor>
  <xdr:twoCellAnchor editAs="oneCell">
    <xdr:from>
      <xdr:col>2</xdr:col>
      <xdr:colOff>0</xdr:colOff>
      <xdr:row>42</xdr:row>
      <xdr:rowOff>0</xdr:rowOff>
    </xdr:from>
    <xdr:to>
      <xdr:col>2</xdr:col>
      <xdr:colOff>990686</xdr:colOff>
      <xdr:row>42</xdr:row>
      <xdr:rowOff>1242168</xdr:rowOff>
    </xdr:to>
    <xdr:pic>
      <xdr:nvPicPr>
        <xdr:cNvPr id="90" name="Picture 89">
          <a:extLst>
            <a:ext uri="{FF2B5EF4-FFF2-40B4-BE49-F238E27FC236}">
              <a16:creationId xmlns:a16="http://schemas.microsoft.com/office/drawing/2014/main" id="{00000000-0008-0000-1700-00005A00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1379220" y="64008000"/>
          <a:ext cx="990686" cy="1242168"/>
        </a:xfrm>
        <a:prstGeom prst="rect">
          <a:avLst/>
        </a:prstGeom>
      </xdr:spPr>
    </xdr:pic>
    <xdr:clientData/>
  </xdr:twoCellAnchor>
  <xdr:twoCellAnchor editAs="oneCell">
    <xdr:from>
      <xdr:col>2</xdr:col>
      <xdr:colOff>0</xdr:colOff>
      <xdr:row>43</xdr:row>
      <xdr:rowOff>0</xdr:rowOff>
    </xdr:from>
    <xdr:to>
      <xdr:col>2</xdr:col>
      <xdr:colOff>983065</xdr:colOff>
      <xdr:row>43</xdr:row>
      <xdr:rowOff>1211685</xdr:rowOff>
    </xdr:to>
    <xdr:pic>
      <xdr:nvPicPr>
        <xdr:cNvPr id="92" name="Picture 91">
          <a:extLst>
            <a:ext uri="{FF2B5EF4-FFF2-40B4-BE49-F238E27FC236}">
              <a16:creationId xmlns:a16="http://schemas.microsoft.com/office/drawing/2014/main" id="{00000000-0008-0000-1700-00005C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1379220" y="65532000"/>
          <a:ext cx="983065" cy="1211685"/>
        </a:xfrm>
        <a:prstGeom prst="rect">
          <a:avLst/>
        </a:prstGeom>
      </xdr:spPr>
    </xdr:pic>
    <xdr:clientData/>
  </xdr:twoCellAnchor>
  <xdr:twoCellAnchor editAs="oneCell">
    <xdr:from>
      <xdr:col>2</xdr:col>
      <xdr:colOff>0</xdr:colOff>
      <xdr:row>44</xdr:row>
      <xdr:rowOff>0</xdr:rowOff>
    </xdr:from>
    <xdr:to>
      <xdr:col>2</xdr:col>
      <xdr:colOff>990686</xdr:colOff>
      <xdr:row>44</xdr:row>
      <xdr:rowOff>1226926</xdr:rowOff>
    </xdr:to>
    <xdr:pic>
      <xdr:nvPicPr>
        <xdr:cNvPr id="94" name="Picture 93">
          <a:extLst>
            <a:ext uri="{FF2B5EF4-FFF2-40B4-BE49-F238E27FC236}">
              <a16:creationId xmlns:a16="http://schemas.microsoft.com/office/drawing/2014/main" id="{00000000-0008-0000-1700-00005E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1379220" y="67056000"/>
          <a:ext cx="990686" cy="1226926"/>
        </a:xfrm>
        <a:prstGeom prst="rect">
          <a:avLst/>
        </a:prstGeom>
      </xdr:spPr>
    </xdr:pic>
    <xdr:clientData/>
  </xdr:twoCellAnchor>
  <xdr:twoCellAnchor editAs="oneCell">
    <xdr:from>
      <xdr:col>2</xdr:col>
      <xdr:colOff>0</xdr:colOff>
      <xdr:row>45</xdr:row>
      <xdr:rowOff>0</xdr:rowOff>
    </xdr:from>
    <xdr:to>
      <xdr:col>2</xdr:col>
      <xdr:colOff>983065</xdr:colOff>
      <xdr:row>45</xdr:row>
      <xdr:rowOff>1211685</xdr:rowOff>
    </xdr:to>
    <xdr:pic>
      <xdr:nvPicPr>
        <xdr:cNvPr id="96" name="Picture 95">
          <a:extLst>
            <a:ext uri="{FF2B5EF4-FFF2-40B4-BE49-F238E27FC236}">
              <a16:creationId xmlns:a16="http://schemas.microsoft.com/office/drawing/2014/main" id="{00000000-0008-0000-1700-000060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1379220" y="68580000"/>
          <a:ext cx="983065" cy="1211685"/>
        </a:xfrm>
        <a:prstGeom prst="rect">
          <a:avLst/>
        </a:prstGeom>
      </xdr:spPr>
    </xdr:pic>
    <xdr:clientData/>
  </xdr:twoCellAnchor>
  <xdr:twoCellAnchor editAs="oneCell">
    <xdr:from>
      <xdr:col>2</xdr:col>
      <xdr:colOff>0</xdr:colOff>
      <xdr:row>46</xdr:row>
      <xdr:rowOff>0</xdr:rowOff>
    </xdr:from>
    <xdr:to>
      <xdr:col>2</xdr:col>
      <xdr:colOff>983065</xdr:colOff>
      <xdr:row>46</xdr:row>
      <xdr:rowOff>1219306</xdr:rowOff>
    </xdr:to>
    <xdr:pic>
      <xdr:nvPicPr>
        <xdr:cNvPr id="102" name="Picture 101">
          <a:extLst>
            <a:ext uri="{FF2B5EF4-FFF2-40B4-BE49-F238E27FC236}">
              <a16:creationId xmlns:a16="http://schemas.microsoft.com/office/drawing/2014/main" id="{00000000-0008-0000-1700-000066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1379220" y="70104000"/>
          <a:ext cx="983065" cy="1219306"/>
        </a:xfrm>
        <a:prstGeom prst="rect">
          <a:avLst/>
        </a:prstGeom>
      </xdr:spPr>
    </xdr:pic>
    <xdr:clientData/>
  </xdr:twoCellAnchor>
  <xdr:twoCellAnchor editAs="oneCell">
    <xdr:from>
      <xdr:col>2</xdr:col>
      <xdr:colOff>0</xdr:colOff>
      <xdr:row>47</xdr:row>
      <xdr:rowOff>0</xdr:rowOff>
    </xdr:from>
    <xdr:to>
      <xdr:col>2</xdr:col>
      <xdr:colOff>983065</xdr:colOff>
      <xdr:row>47</xdr:row>
      <xdr:rowOff>1234547</xdr:rowOff>
    </xdr:to>
    <xdr:pic>
      <xdr:nvPicPr>
        <xdr:cNvPr id="104" name="Picture 103">
          <a:extLst>
            <a:ext uri="{FF2B5EF4-FFF2-40B4-BE49-F238E27FC236}">
              <a16:creationId xmlns:a16="http://schemas.microsoft.com/office/drawing/2014/main" id="{00000000-0008-0000-1700-000068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1379220" y="71628000"/>
          <a:ext cx="983065" cy="1234547"/>
        </a:xfrm>
        <a:prstGeom prst="rect">
          <a:avLst/>
        </a:prstGeom>
      </xdr:spPr>
    </xdr:pic>
    <xdr:clientData/>
  </xdr:twoCellAnchor>
  <xdr:twoCellAnchor editAs="oneCell">
    <xdr:from>
      <xdr:col>2</xdr:col>
      <xdr:colOff>0</xdr:colOff>
      <xdr:row>48</xdr:row>
      <xdr:rowOff>0</xdr:rowOff>
    </xdr:from>
    <xdr:to>
      <xdr:col>2</xdr:col>
      <xdr:colOff>990686</xdr:colOff>
      <xdr:row>48</xdr:row>
      <xdr:rowOff>1204064</xdr:rowOff>
    </xdr:to>
    <xdr:pic>
      <xdr:nvPicPr>
        <xdr:cNvPr id="106" name="Picture 105">
          <a:extLst>
            <a:ext uri="{FF2B5EF4-FFF2-40B4-BE49-F238E27FC236}">
              <a16:creationId xmlns:a16="http://schemas.microsoft.com/office/drawing/2014/main" id="{00000000-0008-0000-1700-00006A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1379220" y="73152000"/>
          <a:ext cx="990686" cy="1204064"/>
        </a:xfrm>
        <a:prstGeom prst="rect">
          <a:avLst/>
        </a:prstGeom>
      </xdr:spPr>
    </xdr:pic>
    <xdr:clientData/>
  </xdr:twoCellAnchor>
  <xdr:twoCellAnchor editAs="oneCell">
    <xdr:from>
      <xdr:col>2</xdr:col>
      <xdr:colOff>0</xdr:colOff>
      <xdr:row>49</xdr:row>
      <xdr:rowOff>0</xdr:rowOff>
    </xdr:from>
    <xdr:to>
      <xdr:col>2</xdr:col>
      <xdr:colOff>983065</xdr:colOff>
      <xdr:row>49</xdr:row>
      <xdr:rowOff>1211685</xdr:rowOff>
    </xdr:to>
    <xdr:pic>
      <xdr:nvPicPr>
        <xdr:cNvPr id="108" name="Picture 107">
          <a:extLst>
            <a:ext uri="{FF2B5EF4-FFF2-40B4-BE49-F238E27FC236}">
              <a16:creationId xmlns:a16="http://schemas.microsoft.com/office/drawing/2014/main" id="{00000000-0008-0000-1700-00006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1379220" y="74676000"/>
          <a:ext cx="983065" cy="1211685"/>
        </a:xfrm>
        <a:prstGeom prst="rect">
          <a:avLst/>
        </a:prstGeom>
      </xdr:spPr>
    </xdr:pic>
    <xdr:clientData/>
  </xdr:twoCellAnchor>
  <xdr:twoCellAnchor editAs="oneCell">
    <xdr:from>
      <xdr:col>2</xdr:col>
      <xdr:colOff>0</xdr:colOff>
      <xdr:row>50</xdr:row>
      <xdr:rowOff>0</xdr:rowOff>
    </xdr:from>
    <xdr:to>
      <xdr:col>2</xdr:col>
      <xdr:colOff>990686</xdr:colOff>
      <xdr:row>50</xdr:row>
      <xdr:rowOff>1234547</xdr:rowOff>
    </xdr:to>
    <xdr:pic>
      <xdr:nvPicPr>
        <xdr:cNvPr id="110" name="Picture 109">
          <a:extLst>
            <a:ext uri="{FF2B5EF4-FFF2-40B4-BE49-F238E27FC236}">
              <a16:creationId xmlns:a16="http://schemas.microsoft.com/office/drawing/2014/main" id="{00000000-0008-0000-1700-00006E00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1379220" y="76200000"/>
          <a:ext cx="990686" cy="1234547"/>
        </a:xfrm>
        <a:prstGeom prst="rect">
          <a:avLst/>
        </a:prstGeom>
      </xdr:spPr>
    </xdr:pic>
    <xdr:clientData/>
  </xdr:twoCellAnchor>
  <xdr:twoCellAnchor editAs="oneCell">
    <xdr:from>
      <xdr:col>2</xdr:col>
      <xdr:colOff>0</xdr:colOff>
      <xdr:row>51</xdr:row>
      <xdr:rowOff>0</xdr:rowOff>
    </xdr:from>
    <xdr:to>
      <xdr:col>2</xdr:col>
      <xdr:colOff>998307</xdr:colOff>
      <xdr:row>51</xdr:row>
      <xdr:rowOff>1204064</xdr:rowOff>
    </xdr:to>
    <xdr:pic>
      <xdr:nvPicPr>
        <xdr:cNvPr id="112" name="Picture 111">
          <a:extLst>
            <a:ext uri="{FF2B5EF4-FFF2-40B4-BE49-F238E27FC236}">
              <a16:creationId xmlns:a16="http://schemas.microsoft.com/office/drawing/2014/main" id="{00000000-0008-0000-1700-000070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1379220" y="77724000"/>
          <a:ext cx="998307" cy="1204064"/>
        </a:xfrm>
        <a:prstGeom prst="rect">
          <a:avLst/>
        </a:prstGeom>
      </xdr:spPr>
    </xdr:pic>
    <xdr:clientData/>
  </xdr:twoCellAnchor>
  <xdr:twoCellAnchor editAs="oneCell">
    <xdr:from>
      <xdr:col>2</xdr:col>
      <xdr:colOff>0</xdr:colOff>
      <xdr:row>52</xdr:row>
      <xdr:rowOff>0</xdr:rowOff>
    </xdr:from>
    <xdr:to>
      <xdr:col>2</xdr:col>
      <xdr:colOff>975445</xdr:colOff>
      <xdr:row>52</xdr:row>
      <xdr:rowOff>1211685</xdr:rowOff>
    </xdr:to>
    <xdr:pic>
      <xdr:nvPicPr>
        <xdr:cNvPr id="114" name="Picture 113">
          <a:extLst>
            <a:ext uri="{FF2B5EF4-FFF2-40B4-BE49-F238E27FC236}">
              <a16:creationId xmlns:a16="http://schemas.microsoft.com/office/drawing/2014/main" id="{00000000-0008-0000-1700-00007200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1379220" y="79248000"/>
          <a:ext cx="975445" cy="1211685"/>
        </a:xfrm>
        <a:prstGeom prst="rect">
          <a:avLst/>
        </a:prstGeom>
      </xdr:spPr>
    </xdr:pic>
    <xdr:clientData/>
  </xdr:twoCellAnchor>
  <xdr:twoCellAnchor editAs="oneCell">
    <xdr:from>
      <xdr:col>2</xdr:col>
      <xdr:colOff>0</xdr:colOff>
      <xdr:row>53</xdr:row>
      <xdr:rowOff>0</xdr:rowOff>
    </xdr:from>
    <xdr:to>
      <xdr:col>2</xdr:col>
      <xdr:colOff>990686</xdr:colOff>
      <xdr:row>53</xdr:row>
      <xdr:rowOff>1204064</xdr:rowOff>
    </xdr:to>
    <xdr:pic>
      <xdr:nvPicPr>
        <xdr:cNvPr id="116" name="Picture 115">
          <a:extLst>
            <a:ext uri="{FF2B5EF4-FFF2-40B4-BE49-F238E27FC236}">
              <a16:creationId xmlns:a16="http://schemas.microsoft.com/office/drawing/2014/main" id="{00000000-0008-0000-1700-000074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1379220" y="80772000"/>
          <a:ext cx="990686" cy="1204064"/>
        </a:xfrm>
        <a:prstGeom prst="rect">
          <a:avLst/>
        </a:prstGeom>
      </xdr:spPr>
    </xdr:pic>
    <xdr:clientData/>
  </xdr:twoCellAnchor>
  <xdr:twoCellAnchor editAs="oneCell">
    <xdr:from>
      <xdr:col>2</xdr:col>
      <xdr:colOff>0</xdr:colOff>
      <xdr:row>54</xdr:row>
      <xdr:rowOff>0</xdr:rowOff>
    </xdr:from>
    <xdr:to>
      <xdr:col>2</xdr:col>
      <xdr:colOff>998307</xdr:colOff>
      <xdr:row>54</xdr:row>
      <xdr:rowOff>1242168</xdr:rowOff>
    </xdr:to>
    <xdr:pic>
      <xdr:nvPicPr>
        <xdr:cNvPr id="118" name="Picture 117">
          <a:extLst>
            <a:ext uri="{FF2B5EF4-FFF2-40B4-BE49-F238E27FC236}">
              <a16:creationId xmlns:a16="http://schemas.microsoft.com/office/drawing/2014/main" id="{00000000-0008-0000-1700-000076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1379220" y="82296000"/>
          <a:ext cx="998307" cy="1242168"/>
        </a:xfrm>
        <a:prstGeom prst="rect">
          <a:avLst/>
        </a:prstGeom>
      </xdr:spPr>
    </xdr:pic>
    <xdr:clientData/>
  </xdr:twoCellAnchor>
  <xdr:twoCellAnchor editAs="oneCell">
    <xdr:from>
      <xdr:col>2</xdr:col>
      <xdr:colOff>0</xdr:colOff>
      <xdr:row>55</xdr:row>
      <xdr:rowOff>0</xdr:rowOff>
    </xdr:from>
    <xdr:to>
      <xdr:col>2</xdr:col>
      <xdr:colOff>990686</xdr:colOff>
      <xdr:row>55</xdr:row>
      <xdr:rowOff>1211685</xdr:rowOff>
    </xdr:to>
    <xdr:pic>
      <xdr:nvPicPr>
        <xdr:cNvPr id="120" name="Picture 119">
          <a:extLst>
            <a:ext uri="{FF2B5EF4-FFF2-40B4-BE49-F238E27FC236}">
              <a16:creationId xmlns:a16="http://schemas.microsoft.com/office/drawing/2014/main" id="{00000000-0008-0000-1700-000078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1379220" y="83820000"/>
          <a:ext cx="990686" cy="1211685"/>
        </a:xfrm>
        <a:prstGeom prst="rect">
          <a:avLst/>
        </a:prstGeom>
      </xdr:spPr>
    </xdr:pic>
    <xdr:clientData/>
  </xdr:twoCellAnchor>
  <xdr:twoCellAnchor editAs="oneCell">
    <xdr:from>
      <xdr:col>2</xdr:col>
      <xdr:colOff>0</xdr:colOff>
      <xdr:row>56</xdr:row>
      <xdr:rowOff>0</xdr:rowOff>
    </xdr:from>
    <xdr:to>
      <xdr:col>2</xdr:col>
      <xdr:colOff>998307</xdr:colOff>
      <xdr:row>56</xdr:row>
      <xdr:rowOff>1242168</xdr:rowOff>
    </xdr:to>
    <xdr:pic>
      <xdr:nvPicPr>
        <xdr:cNvPr id="122" name="Picture 121">
          <a:extLst>
            <a:ext uri="{FF2B5EF4-FFF2-40B4-BE49-F238E27FC236}">
              <a16:creationId xmlns:a16="http://schemas.microsoft.com/office/drawing/2014/main" id="{00000000-0008-0000-1700-00007A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1379220" y="85344000"/>
          <a:ext cx="998307" cy="1242168"/>
        </a:xfrm>
        <a:prstGeom prst="rect">
          <a:avLst/>
        </a:prstGeom>
      </xdr:spPr>
    </xdr:pic>
    <xdr:clientData/>
  </xdr:twoCellAnchor>
  <xdr:twoCellAnchor editAs="oneCell">
    <xdr:from>
      <xdr:col>2</xdr:col>
      <xdr:colOff>0</xdr:colOff>
      <xdr:row>57</xdr:row>
      <xdr:rowOff>0</xdr:rowOff>
    </xdr:from>
    <xdr:to>
      <xdr:col>2</xdr:col>
      <xdr:colOff>975445</xdr:colOff>
      <xdr:row>57</xdr:row>
      <xdr:rowOff>1211685</xdr:rowOff>
    </xdr:to>
    <xdr:pic>
      <xdr:nvPicPr>
        <xdr:cNvPr id="124" name="Picture 123">
          <a:extLst>
            <a:ext uri="{FF2B5EF4-FFF2-40B4-BE49-F238E27FC236}">
              <a16:creationId xmlns:a16="http://schemas.microsoft.com/office/drawing/2014/main" id="{00000000-0008-0000-1700-00007C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1379220" y="86868000"/>
          <a:ext cx="975445" cy="1211685"/>
        </a:xfrm>
        <a:prstGeom prst="rect">
          <a:avLst/>
        </a:prstGeom>
      </xdr:spPr>
    </xdr:pic>
    <xdr:clientData/>
  </xdr:twoCellAnchor>
  <xdr:twoCellAnchor editAs="oneCell">
    <xdr:from>
      <xdr:col>2</xdr:col>
      <xdr:colOff>0</xdr:colOff>
      <xdr:row>58</xdr:row>
      <xdr:rowOff>0</xdr:rowOff>
    </xdr:from>
    <xdr:to>
      <xdr:col>2</xdr:col>
      <xdr:colOff>975445</xdr:colOff>
      <xdr:row>58</xdr:row>
      <xdr:rowOff>1211685</xdr:rowOff>
    </xdr:to>
    <xdr:pic>
      <xdr:nvPicPr>
        <xdr:cNvPr id="126" name="Picture 125">
          <a:extLst>
            <a:ext uri="{FF2B5EF4-FFF2-40B4-BE49-F238E27FC236}">
              <a16:creationId xmlns:a16="http://schemas.microsoft.com/office/drawing/2014/main" id="{00000000-0008-0000-1700-00007E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1379220" y="88392000"/>
          <a:ext cx="975445" cy="1211685"/>
        </a:xfrm>
        <a:prstGeom prst="rect">
          <a:avLst/>
        </a:prstGeom>
      </xdr:spPr>
    </xdr:pic>
    <xdr:clientData/>
  </xdr:twoCellAnchor>
  <xdr:twoCellAnchor editAs="oneCell">
    <xdr:from>
      <xdr:col>2</xdr:col>
      <xdr:colOff>0</xdr:colOff>
      <xdr:row>59</xdr:row>
      <xdr:rowOff>0</xdr:rowOff>
    </xdr:from>
    <xdr:to>
      <xdr:col>2</xdr:col>
      <xdr:colOff>983065</xdr:colOff>
      <xdr:row>59</xdr:row>
      <xdr:rowOff>1211685</xdr:rowOff>
    </xdr:to>
    <xdr:pic>
      <xdr:nvPicPr>
        <xdr:cNvPr id="128" name="Picture 127">
          <a:extLst>
            <a:ext uri="{FF2B5EF4-FFF2-40B4-BE49-F238E27FC236}">
              <a16:creationId xmlns:a16="http://schemas.microsoft.com/office/drawing/2014/main" id="{00000000-0008-0000-1700-000080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1379220" y="89916000"/>
          <a:ext cx="983065" cy="1211685"/>
        </a:xfrm>
        <a:prstGeom prst="rect">
          <a:avLst/>
        </a:prstGeom>
      </xdr:spPr>
    </xdr:pic>
    <xdr:clientData/>
  </xdr:twoCellAnchor>
  <xdr:twoCellAnchor editAs="oneCell">
    <xdr:from>
      <xdr:col>2</xdr:col>
      <xdr:colOff>0</xdr:colOff>
      <xdr:row>60</xdr:row>
      <xdr:rowOff>0</xdr:rowOff>
    </xdr:from>
    <xdr:to>
      <xdr:col>2</xdr:col>
      <xdr:colOff>990686</xdr:colOff>
      <xdr:row>60</xdr:row>
      <xdr:rowOff>1211685</xdr:rowOff>
    </xdr:to>
    <xdr:pic>
      <xdr:nvPicPr>
        <xdr:cNvPr id="130" name="Picture 129">
          <a:extLst>
            <a:ext uri="{FF2B5EF4-FFF2-40B4-BE49-F238E27FC236}">
              <a16:creationId xmlns:a16="http://schemas.microsoft.com/office/drawing/2014/main" id="{00000000-0008-0000-1700-000082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1379220" y="91440000"/>
          <a:ext cx="990686" cy="1211685"/>
        </a:xfrm>
        <a:prstGeom prst="rect">
          <a:avLst/>
        </a:prstGeom>
      </xdr:spPr>
    </xdr:pic>
    <xdr:clientData/>
  </xdr:twoCellAnchor>
  <xdr:twoCellAnchor editAs="oneCell">
    <xdr:from>
      <xdr:col>2</xdr:col>
      <xdr:colOff>0</xdr:colOff>
      <xdr:row>61</xdr:row>
      <xdr:rowOff>0</xdr:rowOff>
    </xdr:from>
    <xdr:to>
      <xdr:col>2</xdr:col>
      <xdr:colOff>975445</xdr:colOff>
      <xdr:row>61</xdr:row>
      <xdr:rowOff>1226926</xdr:rowOff>
    </xdr:to>
    <xdr:pic>
      <xdr:nvPicPr>
        <xdr:cNvPr id="132" name="Picture 131">
          <a:extLst>
            <a:ext uri="{FF2B5EF4-FFF2-40B4-BE49-F238E27FC236}">
              <a16:creationId xmlns:a16="http://schemas.microsoft.com/office/drawing/2014/main" id="{00000000-0008-0000-1700-000084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1379220" y="92964000"/>
          <a:ext cx="975445" cy="1226926"/>
        </a:xfrm>
        <a:prstGeom prst="rect">
          <a:avLst/>
        </a:prstGeom>
      </xdr:spPr>
    </xdr:pic>
    <xdr:clientData/>
  </xdr:twoCellAnchor>
  <xdr:twoCellAnchor editAs="oneCell">
    <xdr:from>
      <xdr:col>2</xdr:col>
      <xdr:colOff>0</xdr:colOff>
      <xdr:row>62</xdr:row>
      <xdr:rowOff>0</xdr:rowOff>
    </xdr:from>
    <xdr:to>
      <xdr:col>2</xdr:col>
      <xdr:colOff>975445</xdr:colOff>
      <xdr:row>62</xdr:row>
      <xdr:rowOff>1211685</xdr:rowOff>
    </xdr:to>
    <xdr:pic>
      <xdr:nvPicPr>
        <xdr:cNvPr id="134" name="Picture 133">
          <a:extLst>
            <a:ext uri="{FF2B5EF4-FFF2-40B4-BE49-F238E27FC236}">
              <a16:creationId xmlns:a16="http://schemas.microsoft.com/office/drawing/2014/main" id="{00000000-0008-0000-1700-00008600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1379220" y="94488000"/>
          <a:ext cx="975445" cy="1211685"/>
        </a:xfrm>
        <a:prstGeom prst="rect">
          <a:avLst/>
        </a:prstGeom>
      </xdr:spPr>
    </xdr:pic>
    <xdr:clientData/>
  </xdr:twoCellAnchor>
  <xdr:twoCellAnchor editAs="oneCell">
    <xdr:from>
      <xdr:col>2</xdr:col>
      <xdr:colOff>0</xdr:colOff>
      <xdr:row>63</xdr:row>
      <xdr:rowOff>0</xdr:rowOff>
    </xdr:from>
    <xdr:to>
      <xdr:col>2</xdr:col>
      <xdr:colOff>967824</xdr:colOff>
      <xdr:row>63</xdr:row>
      <xdr:rowOff>1219306</xdr:rowOff>
    </xdr:to>
    <xdr:pic>
      <xdr:nvPicPr>
        <xdr:cNvPr id="136" name="Picture 135">
          <a:extLst>
            <a:ext uri="{FF2B5EF4-FFF2-40B4-BE49-F238E27FC236}">
              <a16:creationId xmlns:a16="http://schemas.microsoft.com/office/drawing/2014/main" id="{00000000-0008-0000-1700-00008800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1379220" y="96012000"/>
          <a:ext cx="967824" cy="1219306"/>
        </a:xfrm>
        <a:prstGeom prst="rect">
          <a:avLst/>
        </a:prstGeom>
      </xdr:spPr>
    </xdr:pic>
    <xdr:clientData/>
  </xdr:twoCellAnchor>
  <xdr:twoCellAnchor editAs="oneCell">
    <xdr:from>
      <xdr:col>2</xdr:col>
      <xdr:colOff>0</xdr:colOff>
      <xdr:row>64</xdr:row>
      <xdr:rowOff>0</xdr:rowOff>
    </xdr:from>
    <xdr:to>
      <xdr:col>2</xdr:col>
      <xdr:colOff>990686</xdr:colOff>
      <xdr:row>64</xdr:row>
      <xdr:rowOff>1196444</xdr:rowOff>
    </xdr:to>
    <xdr:pic>
      <xdr:nvPicPr>
        <xdr:cNvPr id="138" name="Picture 137">
          <a:extLst>
            <a:ext uri="{FF2B5EF4-FFF2-40B4-BE49-F238E27FC236}">
              <a16:creationId xmlns:a16="http://schemas.microsoft.com/office/drawing/2014/main" id="{00000000-0008-0000-1700-00008A00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1379220" y="97536000"/>
          <a:ext cx="990686" cy="1196444"/>
        </a:xfrm>
        <a:prstGeom prst="rect">
          <a:avLst/>
        </a:prstGeom>
      </xdr:spPr>
    </xdr:pic>
    <xdr:clientData/>
  </xdr:twoCellAnchor>
  <xdr:twoCellAnchor editAs="oneCell">
    <xdr:from>
      <xdr:col>2</xdr:col>
      <xdr:colOff>0</xdr:colOff>
      <xdr:row>65</xdr:row>
      <xdr:rowOff>0</xdr:rowOff>
    </xdr:from>
    <xdr:to>
      <xdr:col>2</xdr:col>
      <xdr:colOff>990686</xdr:colOff>
      <xdr:row>65</xdr:row>
      <xdr:rowOff>1219306</xdr:rowOff>
    </xdr:to>
    <xdr:pic>
      <xdr:nvPicPr>
        <xdr:cNvPr id="140" name="Picture 139">
          <a:extLst>
            <a:ext uri="{FF2B5EF4-FFF2-40B4-BE49-F238E27FC236}">
              <a16:creationId xmlns:a16="http://schemas.microsoft.com/office/drawing/2014/main" id="{00000000-0008-0000-1700-00008C00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1379220" y="99060000"/>
          <a:ext cx="990686" cy="1219306"/>
        </a:xfrm>
        <a:prstGeom prst="rect">
          <a:avLst/>
        </a:prstGeom>
      </xdr:spPr>
    </xdr:pic>
    <xdr:clientData/>
  </xdr:twoCellAnchor>
  <xdr:twoCellAnchor editAs="oneCell">
    <xdr:from>
      <xdr:col>2</xdr:col>
      <xdr:colOff>0</xdr:colOff>
      <xdr:row>66</xdr:row>
      <xdr:rowOff>0</xdr:rowOff>
    </xdr:from>
    <xdr:to>
      <xdr:col>2</xdr:col>
      <xdr:colOff>990686</xdr:colOff>
      <xdr:row>66</xdr:row>
      <xdr:rowOff>1204064</xdr:rowOff>
    </xdr:to>
    <xdr:pic>
      <xdr:nvPicPr>
        <xdr:cNvPr id="142" name="Picture 141">
          <a:extLst>
            <a:ext uri="{FF2B5EF4-FFF2-40B4-BE49-F238E27FC236}">
              <a16:creationId xmlns:a16="http://schemas.microsoft.com/office/drawing/2014/main" id="{00000000-0008-0000-1700-00008E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1379220" y="100584000"/>
          <a:ext cx="990686" cy="1204064"/>
        </a:xfrm>
        <a:prstGeom prst="rect">
          <a:avLst/>
        </a:prstGeom>
      </xdr:spPr>
    </xdr:pic>
    <xdr:clientData/>
  </xdr:twoCellAnchor>
  <xdr:twoCellAnchor editAs="oneCell">
    <xdr:from>
      <xdr:col>2</xdr:col>
      <xdr:colOff>0</xdr:colOff>
      <xdr:row>67</xdr:row>
      <xdr:rowOff>0</xdr:rowOff>
    </xdr:from>
    <xdr:to>
      <xdr:col>2</xdr:col>
      <xdr:colOff>990686</xdr:colOff>
      <xdr:row>67</xdr:row>
      <xdr:rowOff>1242168</xdr:rowOff>
    </xdr:to>
    <xdr:pic>
      <xdr:nvPicPr>
        <xdr:cNvPr id="144" name="Picture 143">
          <a:extLst>
            <a:ext uri="{FF2B5EF4-FFF2-40B4-BE49-F238E27FC236}">
              <a16:creationId xmlns:a16="http://schemas.microsoft.com/office/drawing/2014/main" id="{00000000-0008-0000-1700-00009000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1379220" y="102108000"/>
          <a:ext cx="990686" cy="1242168"/>
        </a:xfrm>
        <a:prstGeom prst="rect">
          <a:avLst/>
        </a:prstGeom>
      </xdr:spPr>
    </xdr:pic>
    <xdr:clientData/>
  </xdr:twoCellAnchor>
  <xdr:twoCellAnchor editAs="oneCell">
    <xdr:from>
      <xdr:col>2</xdr:col>
      <xdr:colOff>0</xdr:colOff>
      <xdr:row>68</xdr:row>
      <xdr:rowOff>0</xdr:rowOff>
    </xdr:from>
    <xdr:to>
      <xdr:col>2</xdr:col>
      <xdr:colOff>990686</xdr:colOff>
      <xdr:row>68</xdr:row>
      <xdr:rowOff>1204064</xdr:rowOff>
    </xdr:to>
    <xdr:pic>
      <xdr:nvPicPr>
        <xdr:cNvPr id="146" name="Picture 145">
          <a:extLst>
            <a:ext uri="{FF2B5EF4-FFF2-40B4-BE49-F238E27FC236}">
              <a16:creationId xmlns:a16="http://schemas.microsoft.com/office/drawing/2014/main" id="{00000000-0008-0000-1700-00009200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1379220" y="103632000"/>
          <a:ext cx="990686" cy="1204064"/>
        </a:xfrm>
        <a:prstGeom prst="rect">
          <a:avLst/>
        </a:prstGeom>
      </xdr:spPr>
    </xdr:pic>
    <xdr:clientData/>
  </xdr:twoCellAnchor>
  <xdr:twoCellAnchor editAs="oneCell">
    <xdr:from>
      <xdr:col>2</xdr:col>
      <xdr:colOff>0</xdr:colOff>
      <xdr:row>69</xdr:row>
      <xdr:rowOff>0</xdr:rowOff>
    </xdr:from>
    <xdr:to>
      <xdr:col>2</xdr:col>
      <xdr:colOff>983065</xdr:colOff>
      <xdr:row>69</xdr:row>
      <xdr:rowOff>1234547</xdr:rowOff>
    </xdr:to>
    <xdr:pic>
      <xdr:nvPicPr>
        <xdr:cNvPr id="148" name="Picture 147">
          <a:extLst>
            <a:ext uri="{FF2B5EF4-FFF2-40B4-BE49-F238E27FC236}">
              <a16:creationId xmlns:a16="http://schemas.microsoft.com/office/drawing/2014/main" id="{00000000-0008-0000-1700-000094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1379220" y="105156000"/>
          <a:ext cx="983065" cy="1234547"/>
        </a:xfrm>
        <a:prstGeom prst="rect">
          <a:avLst/>
        </a:prstGeom>
      </xdr:spPr>
    </xdr:pic>
    <xdr:clientData/>
  </xdr:twoCellAnchor>
  <xdr:twoCellAnchor editAs="oneCell">
    <xdr:from>
      <xdr:col>2</xdr:col>
      <xdr:colOff>0</xdr:colOff>
      <xdr:row>70</xdr:row>
      <xdr:rowOff>0</xdr:rowOff>
    </xdr:from>
    <xdr:to>
      <xdr:col>2</xdr:col>
      <xdr:colOff>983065</xdr:colOff>
      <xdr:row>70</xdr:row>
      <xdr:rowOff>1219306</xdr:rowOff>
    </xdr:to>
    <xdr:pic>
      <xdr:nvPicPr>
        <xdr:cNvPr id="150" name="Picture 149">
          <a:extLst>
            <a:ext uri="{FF2B5EF4-FFF2-40B4-BE49-F238E27FC236}">
              <a16:creationId xmlns:a16="http://schemas.microsoft.com/office/drawing/2014/main" id="{00000000-0008-0000-1700-00009600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1379220" y="106680000"/>
          <a:ext cx="983065" cy="1219306"/>
        </a:xfrm>
        <a:prstGeom prst="rect">
          <a:avLst/>
        </a:prstGeom>
      </xdr:spPr>
    </xdr:pic>
    <xdr:clientData/>
  </xdr:twoCellAnchor>
  <xdr:twoCellAnchor editAs="oneCell">
    <xdr:from>
      <xdr:col>2</xdr:col>
      <xdr:colOff>0</xdr:colOff>
      <xdr:row>71</xdr:row>
      <xdr:rowOff>0</xdr:rowOff>
    </xdr:from>
    <xdr:to>
      <xdr:col>2</xdr:col>
      <xdr:colOff>990686</xdr:colOff>
      <xdr:row>71</xdr:row>
      <xdr:rowOff>1219306</xdr:rowOff>
    </xdr:to>
    <xdr:pic>
      <xdr:nvPicPr>
        <xdr:cNvPr id="152" name="Picture 151">
          <a:extLst>
            <a:ext uri="{FF2B5EF4-FFF2-40B4-BE49-F238E27FC236}">
              <a16:creationId xmlns:a16="http://schemas.microsoft.com/office/drawing/2014/main" id="{00000000-0008-0000-1700-00009800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1379220" y="108204000"/>
          <a:ext cx="990686" cy="1219306"/>
        </a:xfrm>
        <a:prstGeom prst="rect">
          <a:avLst/>
        </a:prstGeom>
      </xdr:spPr>
    </xdr:pic>
    <xdr:clientData/>
  </xdr:twoCellAnchor>
  <xdr:twoCellAnchor editAs="oneCell">
    <xdr:from>
      <xdr:col>2</xdr:col>
      <xdr:colOff>0</xdr:colOff>
      <xdr:row>72</xdr:row>
      <xdr:rowOff>0</xdr:rowOff>
    </xdr:from>
    <xdr:to>
      <xdr:col>2</xdr:col>
      <xdr:colOff>975445</xdr:colOff>
      <xdr:row>72</xdr:row>
      <xdr:rowOff>1196444</xdr:rowOff>
    </xdr:to>
    <xdr:pic>
      <xdr:nvPicPr>
        <xdr:cNvPr id="154" name="Picture 153">
          <a:extLst>
            <a:ext uri="{FF2B5EF4-FFF2-40B4-BE49-F238E27FC236}">
              <a16:creationId xmlns:a16="http://schemas.microsoft.com/office/drawing/2014/main" id="{00000000-0008-0000-1700-00009A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1379220" y="109728000"/>
          <a:ext cx="975445" cy="1196444"/>
        </a:xfrm>
        <a:prstGeom prst="rect">
          <a:avLst/>
        </a:prstGeom>
      </xdr:spPr>
    </xdr:pic>
    <xdr:clientData/>
  </xdr:twoCellAnchor>
  <xdr:twoCellAnchor editAs="oneCell">
    <xdr:from>
      <xdr:col>2</xdr:col>
      <xdr:colOff>0</xdr:colOff>
      <xdr:row>73</xdr:row>
      <xdr:rowOff>0</xdr:rowOff>
    </xdr:from>
    <xdr:to>
      <xdr:col>2</xdr:col>
      <xdr:colOff>975445</xdr:colOff>
      <xdr:row>73</xdr:row>
      <xdr:rowOff>1242168</xdr:rowOff>
    </xdr:to>
    <xdr:pic>
      <xdr:nvPicPr>
        <xdr:cNvPr id="156" name="Picture 155">
          <a:extLst>
            <a:ext uri="{FF2B5EF4-FFF2-40B4-BE49-F238E27FC236}">
              <a16:creationId xmlns:a16="http://schemas.microsoft.com/office/drawing/2014/main" id="{00000000-0008-0000-1700-00009C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1379220" y="111252000"/>
          <a:ext cx="975445" cy="1242168"/>
        </a:xfrm>
        <a:prstGeom prst="rect">
          <a:avLst/>
        </a:prstGeom>
      </xdr:spPr>
    </xdr:pic>
    <xdr:clientData/>
  </xdr:twoCellAnchor>
  <xdr:twoCellAnchor editAs="oneCell">
    <xdr:from>
      <xdr:col>2</xdr:col>
      <xdr:colOff>0</xdr:colOff>
      <xdr:row>74</xdr:row>
      <xdr:rowOff>0</xdr:rowOff>
    </xdr:from>
    <xdr:to>
      <xdr:col>2</xdr:col>
      <xdr:colOff>990686</xdr:colOff>
      <xdr:row>74</xdr:row>
      <xdr:rowOff>1219306</xdr:rowOff>
    </xdr:to>
    <xdr:pic>
      <xdr:nvPicPr>
        <xdr:cNvPr id="158" name="Picture 157">
          <a:extLst>
            <a:ext uri="{FF2B5EF4-FFF2-40B4-BE49-F238E27FC236}">
              <a16:creationId xmlns:a16="http://schemas.microsoft.com/office/drawing/2014/main" id="{00000000-0008-0000-1700-00009E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1379220" y="112776000"/>
          <a:ext cx="990686" cy="1219306"/>
        </a:xfrm>
        <a:prstGeom prst="rect">
          <a:avLst/>
        </a:prstGeom>
      </xdr:spPr>
    </xdr:pic>
    <xdr:clientData/>
  </xdr:twoCellAnchor>
  <xdr:twoCellAnchor editAs="oneCell">
    <xdr:from>
      <xdr:col>2</xdr:col>
      <xdr:colOff>0</xdr:colOff>
      <xdr:row>75</xdr:row>
      <xdr:rowOff>0</xdr:rowOff>
    </xdr:from>
    <xdr:to>
      <xdr:col>2</xdr:col>
      <xdr:colOff>975445</xdr:colOff>
      <xdr:row>75</xdr:row>
      <xdr:rowOff>1219306</xdr:rowOff>
    </xdr:to>
    <xdr:pic>
      <xdr:nvPicPr>
        <xdr:cNvPr id="160" name="Picture 159">
          <a:extLst>
            <a:ext uri="{FF2B5EF4-FFF2-40B4-BE49-F238E27FC236}">
              <a16:creationId xmlns:a16="http://schemas.microsoft.com/office/drawing/2014/main" id="{00000000-0008-0000-1700-0000A0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1379220" y="114300000"/>
          <a:ext cx="975445" cy="1219306"/>
        </a:xfrm>
        <a:prstGeom prst="rect">
          <a:avLst/>
        </a:prstGeom>
      </xdr:spPr>
    </xdr:pic>
    <xdr:clientData/>
  </xdr:twoCellAnchor>
  <xdr:twoCellAnchor editAs="oneCell">
    <xdr:from>
      <xdr:col>2</xdr:col>
      <xdr:colOff>0</xdr:colOff>
      <xdr:row>76</xdr:row>
      <xdr:rowOff>0</xdr:rowOff>
    </xdr:from>
    <xdr:to>
      <xdr:col>2</xdr:col>
      <xdr:colOff>990686</xdr:colOff>
      <xdr:row>76</xdr:row>
      <xdr:rowOff>1234547</xdr:rowOff>
    </xdr:to>
    <xdr:pic>
      <xdr:nvPicPr>
        <xdr:cNvPr id="162" name="Picture 161">
          <a:extLst>
            <a:ext uri="{FF2B5EF4-FFF2-40B4-BE49-F238E27FC236}">
              <a16:creationId xmlns:a16="http://schemas.microsoft.com/office/drawing/2014/main" id="{00000000-0008-0000-1700-0000A2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1379220" y="115824000"/>
          <a:ext cx="990686" cy="1234547"/>
        </a:xfrm>
        <a:prstGeom prst="rect">
          <a:avLst/>
        </a:prstGeom>
      </xdr:spPr>
    </xdr:pic>
    <xdr:clientData/>
  </xdr:twoCellAnchor>
  <xdr:twoCellAnchor editAs="oneCell">
    <xdr:from>
      <xdr:col>2</xdr:col>
      <xdr:colOff>0</xdr:colOff>
      <xdr:row>77</xdr:row>
      <xdr:rowOff>0</xdr:rowOff>
    </xdr:from>
    <xdr:to>
      <xdr:col>2</xdr:col>
      <xdr:colOff>998307</xdr:colOff>
      <xdr:row>77</xdr:row>
      <xdr:rowOff>1219306</xdr:rowOff>
    </xdr:to>
    <xdr:pic>
      <xdr:nvPicPr>
        <xdr:cNvPr id="164" name="Picture 163">
          <a:extLst>
            <a:ext uri="{FF2B5EF4-FFF2-40B4-BE49-F238E27FC236}">
              <a16:creationId xmlns:a16="http://schemas.microsoft.com/office/drawing/2014/main" id="{00000000-0008-0000-1700-0000A4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1379220" y="117348000"/>
          <a:ext cx="998307" cy="1219306"/>
        </a:xfrm>
        <a:prstGeom prst="rect">
          <a:avLst/>
        </a:prstGeom>
      </xdr:spPr>
    </xdr:pic>
    <xdr:clientData/>
  </xdr:twoCellAnchor>
  <xdr:twoCellAnchor editAs="oneCell">
    <xdr:from>
      <xdr:col>2</xdr:col>
      <xdr:colOff>0</xdr:colOff>
      <xdr:row>78</xdr:row>
      <xdr:rowOff>0</xdr:rowOff>
    </xdr:from>
    <xdr:to>
      <xdr:col>2</xdr:col>
      <xdr:colOff>990686</xdr:colOff>
      <xdr:row>78</xdr:row>
      <xdr:rowOff>1219306</xdr:rowOff>
    </xdr:to>
    <xdr:pic>
      <xdr:nvPicPr>
        <xdr:cNvPr id="166" name="Picture 165">
          <a:extLst>
            <a:ext uri="{FF2B5EF4-FFF2-40B4-BE49-F238E27FC236}">
              <a16:creationId xmlns:a16="http://schemas.microsoft.com/office/drawing/2014/main" id="{00000000-0008-0000-1700-0000A6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1379220" y="118872000"/>
          <a:ext cx="990686" cy="1219306"/>
        </a:xfrm>
        <a:prstGeom prst="rect">
          <a:avLst/>
        </a:prstGeom>
      </xdr:spPr>
    </xdr:pic>
    <xdr:clientData/>
  </xdr:twoCellAnchor>
  <xdr:twoCellAnchor editAs="oneCell">
    <xdr:from>
      <xdr:col>2</xdr:col>
      <xdr:colOff>0</xdr:colOff>
      <xdr:row>79</xdr:row>
      <xdr:rowOff>0</xdr:rowOff>
    </xdr:from>
    <xdr:to>
      <xdr:col>2</xdr:col>
      <xdr:colOff>983065</xdr:colOff>
      <xdr:row>79</xdr:row>
      <xdr:rowOff>1188823</xdr:rowOff>
    </xdr:to>
    <xdr:pic>
      <xdr:nvPicPr>
        <xdr:cNvPr id="168" name="Picture 167">
          <a:extLst>
            <a:ext uri="{FF2B5EF4-FFF2-40B4-BE49-F238E27FC236}">
              <a16:creationId xmlns:a16="http://schemas.microsoft.com/office/drawing/2014/main" id="{00000000-0008-0000-1700-0000A8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1379220" y="120396000"/>
          <a:ext cx="983065" cy="1188823"/>
        </a:xfrm>
        <a:prstGeom prst="rect">
          <a:avLst/>
        </a:prstGeom>
      </xdr:spPr>
    </xdr:pic>
    <xdr:clientData/>
  </xdr:twoCellAnchor>
  <xdr:twoCellAnchor editAs="oneCell">
    <xdr:from>
      <xdr:col>2</xdr:col>
      <xdr:colOff>0</xdr:colOff>
      <xdr:row>80</xdr:row>
      <xdr:rowOff>0</xdr:rowOff>
    </xdr:from>
    <xdr:to>
      <xdr:col>2</xdr:col>
      <xdr:colOff>998307</xdr:colOff>
      <xdr:row>80</xdr:row>
      <xdr:rowOff>1211685</xdr:rowOff>
    </xdr:to>
    <xdr:pic>
      <xdr:nvPicPr>
        <xdr:cNvPr id="170" name="Picture 169">
          <a:extLst>
            <a:ext uri="{FF2B5EF4-FFF2-40B4-BE49-F238E27FC236}">
              <a16:creationId xmlns:a16="http://schemas.microsoft.com/office/drawing/2014/main" id="{00000000-0008-0000-1700-0000AA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1379220" y="121920000"/>
          <a:ext cx="998307" cy="1211685"/>
        </a:xfrm>
        <a:prstGeom prst="rect">
          <a:avLst/>
        </a:prstGeom>
      </xdr:spPr>
    </xdr:pic>
    <xdr:clientData/>
  </xdr:twoCellAnchor>
  <xdr:twoCellAnchor editAs="oneCell">
    <xdr:from>
      <xdr:col>2</xdr:col>
      <xdr:colOff>0</xdr:colOff>
      <xdr:row>81</xdr:row>
      <xdr:rowOff>0</xdr:rowOff>
    </xdr:from>
    <xdr:to>
      <xdr:col>2</xdr:col>
      <xdr:colOff>990686</xdr:colOff>
      <xdr:row>81</xdr:row>
      <xdr:rowOff>1211685</xdr:rowOff>
    </xdr:to>
    <xdr:pic>
      <xdr:nvPicPr>
        <xdr:cNvPr id="172" name="Picture 171">
          <a:extLst>
            <a:ext uri="{FF2B5EF4-FFF2-40B4-BE49-F238E27FC236}">
              <a16:creationId xmlns:a16="http://schemas.microsoft.com/office/drawing/2014/main" id="{00000000-0008-0000-1700-0000AC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1379220" y="123444000"/>
          <a:ext cx="990686" cy="1211685"/>
        </a:xfrm>
        <a:prstGeom prst="rect">
          <a:avLst/>
        </a:prstGeom>
      </xdr:spPr>
    </xdr:pic>
    <xdr:clientData/>
  </xdr:twoCellAnchor>
  <xdr:twoCellAnchor editAs="oneCell">
    <xdr:from>
      <xdr:col>2</xdr:col>
      <xdr:colOff>0</xdr:colOff>
      <xdr:row>82</xdr:row>
      <xdr:rowOff>0</xdr:rowOff>
    </xdr:from>
    <xdr:to>
      <xdr:col>2</xdr:col>
      <xdr:colOff>975445</xdr:colOff>
      <xdr:row>82</xdr:row>
      <xdr:rowOff>1226926</xdr:rowOff>
    </xdr:to>
    <xdr:pic>
      <xdr:nvPicPr>
        <xdr:cNvPr id="174" name="Picture 173">
          <a:extLst>
            <a:ext uri="{FF2B5EF4-FFF2-40B4-BE49-F238E27FC236}">
              <a16:creationId xmlns:a16="http://schemas.microsoft.com/office/drawing/2014/main" id="{00000000-0008-0000-1700-0000AE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1379220" y="124968000"/>
          <a:ext cx="975445" cy="1226926"/>
        </a:xfrm>
        <a:prstGeom prst="rect">
          <a:avLst/>
        </a:prstGeom>
      </xdr:spPr>
    </xdr:pic>
    <xdr:clientData/>
  </xdr:twoCellAnchor>
  <xdr:twoCellAnchor editAs="oneCell">
    <xdr:from>
      <xdr:col>2</xdr:col>
      <xdr:colOff>0</xdr:colOff>
      <xdr:row>83</xdr:row>
      <xdr:rowOff>0</xdr:rowOff>
    </xdr:from>
    <xdr:to>
      <xdr:col>2</xdr:col>
      <xdr:colOff>983065</xdr:colOff>
      <xdr:row>83</xdr:row>
      <xdr:rowOff>1211685</xdr:rowOff>
    </xdr:to>
    <xdr:pic>
      <xdr:nvPicPr>
        <xdr:cNvPr id="176" name="Picture 175">
          <a:extLst>
            <a:ext uri="{FF2B5EF4-FFF2-40B4-BE49-F238E27FC236}">
              <a16:creationId xmlns:a16="http://schemas.microsoft.com/office/drawing/2014/main" id="{00000000-0008-0000-1700-0000B0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1379220" y="126492000"/>
          <a:ext cx="983065" cy="1211685"/>
        </a:xfrm>
        <a:prstGeom prst="rect">
          <a:avLst/>
        </a:prstGeom>
      </xdr:spPr>
    </xdr:pic>
    <xdr:clientData/>
  </xdr:twoCellAnchor>
  <xdr:twoCellAnchor editAs="oneCell">
    <xdr:from>
      <xdr:col>2</xdr:col>
      <xdr:colOff>0</xdr:colOff>
      <xdr:row>84</xdr:row>
      <xdr:rowOff>0</xdr:rowOff>
    </xdr:from>
    <xdr:to>
      <xdr:col>2</xdr:col>
      <xdr:colOff>990686</xdr:colOff>
      <xdr:row>84</xdr:row>
      <xdr:rowOff>1226926</xdr:rowOff>
    </xdr:to>
    <xdr:pic>
      <xdr:nvPicPr>
        <xdr:cNvPr id="178" name="Picture 177">
          <a:extLst>
            <a:ext uri="{FF2B5EF4-FFF2-40B4-BE49-F238E27FC236}">
              <a16:creationId xmlns:a16="http://schemas.microsoft.com/office/drawing/2014/main" id="{00000000-0008-0000-1700-0000B2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1379220" y="128016000"/>
          <a:ext cx="990686" cy="1226926"/>
        </a:xfrm>
        <a:prstGeom prst="rect">
          <a:avLst/>
        </a:prstGeom>
      </xdr:spPr>
    </xdr:pic>
    <xdr:clientData/>
  </xdr:twoCellAnchor>
  <xdr:twoCellAnchor editAs="oneCell">
    <xdr:from>
      <xdr:col>2</xdr:col>
      <xdr:colOff>0</xdr:colOff>
      <xdr:row>85</xdr:row>
      <xdr:rowOff>0</xdr:rowOff>
    </xdr:from>
    <xdr:to>
      <xdr:col>2</xdr:col>
      <xdr:colOff>983065</xdr:colOff>
      <xdr:row>85</xdr:row>
      <xdr:rowOff>1211685</xdr:rowOff>
    </xdr:to>
    <xdr:pic>
      <xdr:nvPicPr>
        <xdr:cNvPr id="180" name="Picture 179">
          <a:extLst>
            <a:ext uri="{FF2B5EF4-FFF2-40B4-BE49-F238E27FC236}">
              <a16:creationId xmlns:a16="http://schemas.microsoft.com/office/drawing/2014/main" id="{00000000-0008-0000-1700-0000B4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1379220" y="129540000"/>
          <a:ext cx="983065" cy="1211685"/>
        </a:xfrm>
        <a:prstGeom prst="rect">
          <a:avLst/>
        </a:prstGeom>
      </xdr:spPr>
    </xdr:pic>
    <xdr:clientData/>
  </xdr:twoCellAnchor>
  <xdr:twoCellAnchor editAs="oneCell">
    <xdr:from>
      <xdr:col>2</xdr:col>
      <xdr:colOff>0</xdr:colOff>
      <xdr:row>86</xdr:row>
      <xdr:rowOff>0</xdr:rowOff>
    </xdr:from>
    <xdr:to>
      <xdr:col>2</xdr:col>
      <xdr:colOff>983065</xdr:colOff>
      <xdr:row>86</xdr:row>
      <xdr:rowOff>1211685</xdr:rowOff>
    </xdr:to>
    <xdr:pic>
      <xdr:nvPicPr>
        <xdr:cNvPr id="182" name="Picture 181">
          <a:extLst>
            <a:ext uri="{FF2B5EF4-FFF2-40B4-BE49-F238E27FC236}">
              <a16:creationId xmlns:a16="http://schemas.microsoft.com/office/drawing/2014/main" id="{00000000-0008-0000-1700-0000B6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1379220" y="131064000"/>
          <a:ext cx="983065" cy="1211685"/>
        </a:xfrm>
        <a:prstGeom prst="rect">
          <a:avLst/>
        </a:prstGeom>
      </xdr:spPr>
    </xdr:pic>
    <xdr:clientData/>
  </xdr:twoCellAnchor>
  <xdr:twoCellAnchor editAs="oneCell">
    <xdr:from>
      <xdr:col>2</xdr:col>
      <xdr:colOff>0</xdr:colOff>
      <xdr:row>87</xdr:row>
      <xdr:rowOff>0</xdr:rowOff>
    </xdr:from>
    <xdr:to>
      <xdr:col>2</xdr:col>
      <xdr:colOff>998307</xdr:colOff>
      <xdr:row>87</xdr:row>
      <xdr:rowOff>1226926</xdr:rowOff>
    </xdr:to>
    <xdr:pic>
      <xdr:nvPicPr>
        <xdr:cNvPr id="184" name="Picture 183">
          <a:extLst>
            <a:ext uri="{FF2B5EF4-FFF2-40B4-BE49-F238E27FC236}">
              <a16:creationId xmlns:a16="http://schemas.microsoft.com/office/drawing/2014/main" id="{00000000-0008-0000-1700-0000B8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1379220" y="132588000"/>
          <a:ext cx="998307" cy="1226926"/>
        </a:xfrm>
        <a:prstGeom prst="rect">
          <a:avLst/>
        </a:prstGeom>
      </xdr:spPr>
    </xdr:pic>
    <xdr:clientData/>
  </xdr:twoCellAnchor>
  <xdr:twoCellAnchor editAs="oneCell">
    <xdr:from>
      <xdr:col>2</xdr:col>
      <xdr:colOff>0</xdr:colOff>
      <xdr:row>88</xdr:row>
      <xdr:rowOff>0</xdr:rowOff>
    </xdr:from>
    <xdr:to>
      <xdr:col>2</xdr:col>
      <xdr:colOff>983065</xdr:colOff>
      <xdr:row>88</xdr:row>
      <xdr:rowOff>1257409</xdr:rowOff>
    </xdr:to>
    <xdr:pic>
      <xdr:nvPicPr>
        <xdr:cNvPr id="186" name="Picture 185">
          <a:extLst>
            <a:ext uri="{FF2B5EF4-FFF2-40B4-BE49-F238E27FC236}">
              <a16:creationId xmlns:a16="http://schemas.microsoft.com/office/drawing/2014/main" id="{00000000-0008-0000-1700-0000BA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1379220" y="134112000"/>
          <a:ext cx="983065" cy="1257409"/>
        </a:xfrm>
        <a:prstGeom prst="rect">
          <a:avLst/>
        </a:prstGeom>
      </xdr:spPr>
    </xdr:pic>
    <xdr:clientData/>
  </xdr:twoCellAnchor>
  <xdr:twoCellAnchor editAs="oneCell">
    <xdr:from>
      <xdr:col>2</xdr:col>
      <xdr:colOff>0</xdr:colOff>
      <xdr:row>89</xdr:row>
      <xdr:rowOff>0</xdr:rowOff>
    </xdr:from>
    <xdr:to>
      <xdr:col>2</xdr:col>
      <xdr:colOff>990686</xdr:colOff>
      <xdr:row>89</xdr:row>
      <xdr:rowOff>1196444</xdr:rowOff>
    </xdr:to>
    <xdr:pic>
      <xdr:nvPicPr>
        <xdr:cNvPr id="188" name="Picture 187">
          <a:extLst>
            <a:ext uri="{FF2B5EF4-FFF2-40B4-BE49-F238E27FC236}">
              <a16:creationId xmlns:a16="http://schemas.microsoft.com/office/drawing/2014/main" id="{00000000-0008-0000-1700-0000BC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1379220" y="135636000"/>
          <a:ext cx="990686" cy="1196444"/>
        </a:xfrm>
        <a:prstGeom prst="rect">
          <a:avLst/>
        </a:prstGeom>
      </xdr:spPr>
    </xdr:pic>
    <xdr:clientData/>
  </xdr:twoCellAnchor>
  <xdr:twoCellAnchor editAs="oneCell">
    <xdr:from>
      <xdr:col>2</xdr:col>
      <xdr:colOff>0</xdr:colOff>
      <xdr:row>90</xdr:row>
      <xdr:rowOff>0</xdr:rowOff>
    </xdr:from>
    <xdr:to>
      <xdr:col>2</xdr:col>
      <xdr:colOff>975445</xdr:colOff>
      <xdr:row>90</xdr:row>
      <xdr:rowOff>1204064</xdr:rowOff>
    </xdr:to>
    <xdr:pic>
      <xdr:nvPicPr>
        <xdr:cNvPr id="190" name="Picture 189">
          <a:extLst>
            <a:ext uri="{FF2B5EF4-FFF2-40B4-BE49-F238E27FC236}">
              <a16:creationId xmlns:a16="http://schemas.microsoft.com/office/drawing/2014/main" id="{00000000-0008-0000-1700-0000BE00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1379220" y="137160000"/>
          <a:ext cx="975445" cy="1204064"/>
        </a:xfrm>
        <a:prstGeom prst="rect">
          <a:avLst/>
        </a:prstGeom>
      </xdr:spPr>
    </xdr:pic>
    <xdr:clientData/>
  </xdr:twoCellAnchor>
  <xdr:twoCellAnchor editAs="oneCell">
    <xdr:from>
      <xdr:col>2</xdr:col>
      <xdr:colOff>0</xdr:colOff>
      <xdr:row>91</xdr:row>
      <xdr:rowOff>0</xdr:rowOff>
    </xdr:from>
    <xdr:to>
      <xdr:col>2</xdr:col>
      <xdr:colOff>998307</xdr:colOff>
      <xdr:row>91</xdr:row>
      <xdr:rowOff>1219306</xdr:rowOff>
    </xdr:to>
    <xdr:pic>
      <xdr:nvPicPr>
        <xdr:cNvPr id="192" name="Picture 191">
          <a:extLst>
            <a:ext uri="{FF2B5EF4-FFF2-40B4-BE49-F238E27FC236}">
              <a16:creationId xmlns:a16="http://schemas.microsoft.com/office/drawing/2014/main" id="{00000000-0008-0000-1700-0000C000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1379220" y="138684000"/>
          <a:ext cx="998307" cy="1219306"/>
        </a:xfrm>
        <a:prstGeom prst="rect">
          <a:avLst/>
        </a:prstGeom>
      </xdr:spPr>
    </xdr:pic>
    <xdr:clientData/>
  </xdr:twoCellAnchor>
  <xdr:twoCellAnchor editAs="oneCell">
    <xdr:from>
      <xdr:col>2</xdr:col>
      <xdr:colOff>0</xdr:colOff>
      <xdr:row>92</xdr:row>
      <xdr:rowOff>0</xdr:rowOff>
    </xdr:from>
    <xdr:to>
      <xdr:col>2</xdr:col>
      <xdr:colOff>975445</xdr:colOff>
      <xdr:row>92</xdr:row>
      <xdr:rowOff>1211685</xdr:rowOff>
    </xdr:to>
    <xdr:pic>
      <xdr:nvPicPr>
        <xdr:cNvPr id="194" name="Picture 193">
          <a:extLst>
            <a:ext uri="{FF2B5EF4-FFF2-40B4-BE49-F238E27FC236}">
              <a16:creationId xmlns:a16="http://schemas.microsoft.com/office/drawing/2014/main" id="{00000000-0008-0000-1700-0000C200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1379220" y="140208000"/>
          <a:ext cx="975445" cy="1211685"/>
        </a:xfrm>
        <a:prstGeom prst="rect">
          <a:avLst/>
        </a:prstGeom>
      </xdr:spPr>
    </xdr:pic>
    <xdr:clientData/>
  </xdr:twoCellAnchor>
  <xdr:twoCellAnchor editAs="oneCell">
    <xdr:from>
      <xdr:col>2</xdr:col>
      <xdr:colOff>0</xdr:colOff>
      <xdr:row>93</xdr:row>
      <xdr:rowOff>0</xdr:rowOff>
    </xdr:from>
    <xdr:to>
      <xdr:col>2</xdr:col>
      <xdr:colOff>990686</xdr:colOff>
      <xdr:row>93</xdr:row>
      <xdr:rowOff>1219306</xdr:rowOff>
    </xdr:to>
    <xdr:pic>
      <xdr:nvPicPr>
        <xdr:cNvPr id="196" name="Picture 195">
          <a:extLst>
            <a:ext uri="{FF2B5EF4-FFF2-40B4-BE49-F238E27FC236}">
              <a16:creationId xmlns:a16="http://schemas.microsoft.com/office/drawing/2014/main" id="{00000000-0008-0000-1700-0000C400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1379220" y="141732000"/>
          <a:ext cx="990686" cy="1219306"/>
        </a:xfrm>
        <a:prstGeom prst="rect">
          <a:avLst/>
        </a:prstGeom>
      </xdr:spPr>
    </xdr:pic>
    <xdr:clientData/>
  </xdr:twoCellAnchor>
  <xdr:twoCellAnchor editAs="oneCell">
    <xdr:from>
      <xdr:col>2</xdr:col>
      <xdr:colOff>0</xdr:colOff>
      <xdr:row>94</xdr:row>
      <xdr:rowOff>0</xdr:rowOff>
    </xdr:from>
    <xdr:to>
      <xdr:col>2</xdr:col>
      <xdr:colOff>998307</xdr:colOff>
      <xdr:row>94</xdr:row>
      <xdr:rowOff>1204064</xdr:rowOff>
    </xdr:to>
    <xdr:pic>
      <xdr:nvPicPr>
        <xdr:cNvPr id="198" name="Picture 197">
          <a:extLst>
            <a:ext uri="{FF2B5EF4-FFF2-40B4-BE49-F238E27FC236}">
              <a16:creationId xmlns:a16="http://schemas.microsoft.com/office/drawing/2014/main" id="{00000000-0008-0000-1700-0000C600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1379220" y="143256000"/>
          <a:ext cx="998307" cy="1204064"/>
        </a:xfrm>
        <a:prstGeom prst="rect">
          <a:avLst/>
        </a:prstGeom>
      </xdr:spPr>
    </xdr:pic>
    <xdr:clientData/>
  </xdr:twoCellAnchor>
  <xdr:twoCellAnchor editAs="oneCell">
    <xdr:from>
      <xdr:col>2</xdr:col>
      <xdr:colOff>0</xdr:colOff>
      <xdr:row>95</xdr:row>
      <xdr:rowOff>0</xdr:rowOff>
    </xdr:from>
    <xdr:to>
      <xdr:col>2</xdr:col>
      <xdr:colOff>990686</xdr:colOff>
      <xdr:row>95</xdr:row>
      <xdr:rowOff>1219306</xdr:rowOff>
    </xdr:to>
    <xdr:pic>
      <xdr:nvPicPr>
        <xdr:cNvPr id="200" name="Picture 199">
          <a:extLst>
            <a:ext uri="{FF2B5EF4-FFF2-40B4-BE49-F238E27FC236}">
              <a16:creationId xmlns:a16="http://schemas.microsoft.com/office/drawing/2014/main" id="{00000000-0008-0000-1700-0000C8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1379220" y="144780000"/>
          <a:ext cx="990686" cy="1219306"/>
        </a:xfrm>
        <a:prstGeom prst="rect">
          <a:avLst/>
        </a:prstGeom>
      </xdr:spPr>
    </xdr:pic>
    <xdr:clientData/>
  </xdr:twoCellAnchor>
  <xdr:twoCellAnchor editAs="oneCell">
    <xdr:from>
      <xdr:col>2</xdr:col>
      <xdr:colOff>0</xdr:colOff>
      <xdr:row>96</xdr:row>
      <xdr:rowOff>0</xdr:rowOff>
    </xdr:from>
    <xdr:to>
      <xdr:col>2</xdr:col>
      <xdr:colOff>983065</xdr:colOff>
      <xdr:row>96</xdr:row>
      <xdr:rowOff>1219306</xdr:rowOff>
    </xdr:to>
    <xdr:pic>
      <xdr:nvPicPr>
        <xdr:cNvPr id="202" name="Picture 201">
          <a:extLst>
            <a:ext uri="{FF2B5EF4-FFF2-40B4-BE49-F238E27FC236}">
              <a16:creationId xmlns:a16="http://schemas.microsoft.com/office/drawing/2014/main" id="{00000000-0008-0000-1700-0000CA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1379220" y="146304000"/>
          <a:ext cx="983065" cy="1219306"/>
        </a:xfrm>
        <a:prstGeom prst="rect">
          <a:avLst/>
        </a:prstGeom>
      </xdr:spPr>
    </xdr:pic>
    <xdr:clientData/>
  </xdr:twoCellAnchor>
  <xdr:twoCellAnchor editAs="oneCell">
    <xdr:from>
      <xdr:col>2</xdr:col>
      <xdr:colOff>0</xdr:colOff>
      <xdr:row>97</xdr:row>
      <xdr:rowOff>0</xdr:rowOff>
    </xdr:from>
    <xdr:to>
      <xdr:col>2</xdr:col>
      <xdr:colOff>990686</xdr:colOff>
      <xdr:row>97</xdr:row>
      <xdr:rowOff>1211685</xdr:rowOff>
    </xdr:to>
    <xdr:pic>
      <xdr:nvPicPr>
        <xdr:cNvPr id="204" name="Picture 203">
          <a:extLst>
            <a:ext uri="{FF2B5EF4-FFF2-40B4-BE49-F238E27FC236}">
              <a16:creationId xmlns:a16="http://schemas.microsoft.com/office/drawing/2014/main" id="{00000000-0008-0000-1700-0000CC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1379220" y="147828000"/>
          <a:ext cx="990686" cy="1211685"/>
        </a:xfrm>
        <a:prstGeom prst="rect">
          <a:avLst/>
        </a:prstGeom>
      </xdr:spPr>
    </xdr:pic>
    <xdr:clientData/>
  </xdr:twoCellAnchor>
  <xdr:twoCellAnchor editAs="oneCell">
    <xdr:from>
      <xdr:col>2</xdr:col>
      <xdr:colOff>0</xdr:colOff>
      <xdr:row>98</xdr:row>
      <xdr:rowOff>0</xdr:rowOff>
    </xdr:from>
    <xdr:to>
      <xdr:col>2</xdr:col>
      <xdr:colOff>998307</xdr:colOff>
      <xdr:row>98</xdr:row>
      <xdr:rowOff>1196444</xdr:rowOff>
    </xdr:to>
    <xdr:pic>
      <xdr:nvPicPr>
        <xdr:cNvPr id="206" name="Picture 205">
          <a:extLst>
            <a:ext uri="{FF2B5EF4-FFF2-40B4-BE49-F238E27FC236}">
              <a16:creationId xmlns:a16="http://schemas.microsoft.com/office/drawing/2014/main" id="{00000000-0008-0000-1700-0000CE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1379220" y="149352000"/>
          <a:ext cx="998307" cy="1196444"/>
        </a:xfrm>
        <a:prstGeom prst="rect">
          <a:avLst/>
        </a:prstGeom>
      </xdr:spPr>
    </xdr:pic>
    <xdr:clientData/>
  </xdr:twoCellAnchor>
  <xdr:twoCellAnchor editAs="oneCell">
    <xdr:from>
      <xdr:col>2</xdr:col>
      <xdr:colOff>0</xdr:colOff>
      <xdr:row>99</xdr:row>
      <xdr:rowOff>0</xdr:rowOff>
    </xdr:from>
    <xdr:to>
      <xdr:col>2</xdr:col>
      <xdr:colOff>983065</xdr:colOff>
      <xdr:row>99</xdr:row>
      <xdr:rowOff>1196444</xdr:rowOff>
    </xdr:to>
    <xdr:pic>
      <xdr:nvPicPr>
        <xdr:cNvPr id="208" name="Picture 207">
          <a:extLst>
            <a:ext uri="{FF2B5EF4-FFF2-40B4-BE49-F238E27FC236}">
              <a16:creationId xmlns:a16="http://schemas.microsoft.com/office/drawing/2014/main" id="{00000000-0008-0000-1700-0000D0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1379220" y="150876000"/>
          <a:ext cx="983065" cy="1196444"/>
        </a:xfrm>
        <a:prstGeom prst="rect">
          <a:avLst/>
        </a:prstGeom>
      </xdr:spPr>
    </xdr:pic>
    <xdr:clientData/>
  </xdr:twoCellAnchor>
  <xdr:twoCellAnchor editAs="oneCell">
    <xdr:from>
      <xdr:col>2</xdr:col>
      <xdr:colOff>0</xdr:colOff>
      <xdr:row>100</xdr:row>
      <xdr:rowOff>0</xdr:rowOff>
    </xdr:from>
    <xdr:to>
      <xdr:col>2</xdr:col>
      <xdr:colOff>990686</xdr:colOff>
      <xdr:row>100</xdr:row>
      <xdr:rowOff>1204064</xdr:rowOff>
    </xdr:to>
    <xdr:pic>
      <xdr:nvPicPr>
        <xdr:cNvPr id="210" name="Picture 209">
          <a:extLst>
            <a:ext uri="{FF2B5EF4-FFF2-40B4-BE49-F238E27FC236}">
              <a16:creationId xmlns:a16="http://schemas.microsoft.com/office/drawing/2014/main" id="{00000000-0008-0000-1700-0000D200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1379220" y="152400000"/>
          <a:ext cx="990686" cy="1204064"/>
        </a:xfrm>
        <a:prstGeom prst="rect">
          <a:avLst/>
        </a:prstGeom>
      </xdr:spPr>
    </xdr:pic>
    <xdr:clientData/>
  </xdr:twoCellAnchor>
  <xdr:twoCellAnchor editAs="oneCell">
    <xdr:from>
      <xdr:col>2</xdr:col>
      <xdr:colOff>152400</xdr:colOff>
      <xdr:row>1</xdr:row>
      <xdr:rowOff>66675</xdr:rowOff>
    </xdr:from>
    <xdr:to>
      <xdr:col>2</xdr:col>
      <xdr:colOff>1133941</xdr:colOff>
      <xdr:row>1</xdr:row>
      <xdr:rowOff>1267691</xdr:rowOff>
    </xdr:to>
    <xdr:pic>
      <xdr:nvPicPr>
        <xdr:cNvPr id="5" name="Picture 4">
          <a:extLst>
            <a:ext uri="{FF2B5EF4-FFF2-40B4-BE49-F238E27FC236}">
              <a16:creationId xmlns:a16="http://schemas.microsoft.com/office/drawing/2014/main" id="{00000000-0008-0000-1700-000005000000}"/>
            </a:ext>
          </a:extLst>
        </xdr:cNvPr>
        <xdr:cNvPicPr>
          <a:picLocks noChangeAspect="1"/>
        </xdr:cNvPicPr>
      </xdr:nvPicPr>
      <xdr:blipFill>
        <a:blip xmlns:r="http://schemas.openxmlformats.org/officeDocument/2006/relationships" r:embed="rId99"/>
        <a:stretch>
          <a:fillRect/>
        </a:stretch>
      </xdr:blipFill>
      <xdr:spPr>
        <a:xfrm>
          <a:off x="1322614" y="1590675"/>
          <a:ext cx="981541" cy="12010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638174</xdr:colOff>
      <xdr:row>1</xdr:row>
      <xdr:rowOff>1523999</xdr:rowOff>
    </xdr:from>
    <xdr:to>
      <xdr:col>2</xdr:col>
      <xdr:colOff>914399</xdr:colOff>
      <xdr:row>2</xdr:row>
      <xdr:rowOff>914399</xdr:rowOff>
    </xdr:to>
    <xdr:pic>
      <xdr:nvPicPr>
        <xdr:cNvPr id="2" name="Picture 1">
          <a:extLst>
            <a:ext uri="{FF2B5EF4-FFF2-40B4-BE49-F238E27FC236}">
              <a16:creationId xmlns:a16="http://schemas.microsoft.com/office/drawing/2014/main" id="{00000000-0008-0000-19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906" t="23289" r="3329" b="2958"/>
        <a:stretch/>
      </xdr:blipFill>
      <xdr:spPr>
        <a:xfrm>
          <a:off x="1171574" y="3047999"/>
          <a:ext cx="914400" cy="914400"/>
        </a:xfrm>
        <a:prstGeom prst="rect">
          <a:avLst/>
        </a:prstGeom>
      </xdr:spPr>
    </xdr:pic>
    <xdr:clientData/>
  </xdr:twoCellAnchor>
  <xdr:twoCellAnchor editAs="oneCell">
    <xdr:from>
      <xdr:col>2</xdr:col>
      <xdr:colOff>0</xdr:colOff>
      <xdr:row>3</xdr:row>
      <xdr:rowOff>4762</xdr:rowOff>
    </xdr:from>
    <xdr:to>
      <xdr:col>2</xdr:col>
      <xdr:colOff>914400</xdr:colOff>
      <xdr:row>3</xdr:row>
      <xdr:rowOff>919162</xdr:rowOff>
    </xdr:to>
    <xdr:pic>
      <xdr:nvPicPr>
        <xdr:cNvPr id="3" name="Picture 2">
          <a:extLst>
            <a:ext uri="{FF2B5EF4-FFF2-40B4-BE49-F238E27FC236}">
              <a16:creationId xmlns:a16="http://schemas.microsoft.com/office/drawing/2014/main" id="{00000000-0008-0000-19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936" t="23036" r="3552" b="3531"/>
        <a:stretch/>
      </xdr:blipFill>
      <xdr:spPr>
        <a:xfrm>
          <a:off x="1171575" y="4576762"/>
          <a:ext cx="914400" cy="914400"/>
        </a:xfrm>
        <a:prstGeom prst="rect">
          <a:avLst/>
        </a:prstGeom>
      </xdr:spPr>
    </xdr:pic>
    <xdr:clientData/>
  </xdr:twoCellAnchor>
  <xdr:twoCellAnchor editAs="oneCell">
    <xdr:from>
      <xdr:col>2</xdr:col>
      <xdr:colOff>5951</xdr:colOff>
      <xdr:row>3</xdr:row>
      <xdr:rowOff>1521617</xdr:rowOff>
    </xdr:from>
    <xdr:to>
      <xdr:col>2</xdr:col>
      <xdr:colOff>920351</xdr:colOff>
      <xdr:row>4</xdr:row>
      <xdr:rowOff>933419</xdr:rowOff>
    </xdr:to>
    <xdr:pic>
      <xdr:nvPicPr>
        <xdr:cNvPr id="4" name="Picture 3">
          <a:extLst>
            <a:ext uri="{FF2B5EF4-FFF2-40B4-BE49-F238E27FC236}">
              <a16:creationId xmlns:a16="http://schemas.microsoft.com/office/drawing/2014/main" id="{00000000-0008-0000-19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2437" t="20700" r="6204" b="3670"/>
        <a:stretch/>
      </xdr:blipFill>
      <xdr:spPr>
        <a:xfrm>
          <a:off x="1178717" y="6093617"/>
          <a:ext cx="914400" cy="935802"/>
        </a:xfrm>
        <a:prstGeom prst="rect">
          <a:avLst/>
        </a:prstGeom>
      </xdr:spPr>
    </xdr:pic>
    <xdr:clientData/>
  </xdr:twoCellAnchor>
  <xdr:twoCellAnchor editAs="oneCell">
    <xdr:from>
      <xdr:col>1</xdr:col>
      <xdr:colOff>636984</xdr:colOff>
      <xdr:row>4</xdr:row>
      <xdr:rowOff>1523998</xdr:rowOff>
    </xdr:from>
    <xdr:to>
      <xdr:col>2</xdr:col>
      <xdr:colOff>920535</xdr:colOff>
      <xdr:row>5</xdr:row>
      <xdr:rowOff>914398</xdr:rowOff>
    </xdr:to>
    <xdr:pic>
      <xdr:nvPicPr>
        <xdr:cNvPr id="5" name="Picture 4">
          <a:extLst>
            <a:ext uri="{FF2B5EF4-FFF2-40B4-BE49-F238E27FC236}">
              <a16:creationId xmlns:a16="http://schemas.microsoft.com/office/drawing/2014/main" id="{00000000-0008-0000-1900-000005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3255" t="21819" r="3920" b="3483"/>
        <a:stretch/>
      </xdr:blipFill>
      <xdr:spPr>
        <a:xfrm>
          <a:off x="1172765" y="7619998"/>
          <a:ext cx="920536" cy="914400"/>
        </a:xfrm>
        <a:prstGeom prst="rect">
          <a:avLst/>
        </a:prstGeom>
      </xdr:spPr>
    </xdr:pic>
    <xdr:clientData/>
  </xdr:twoCellAnchor>
  <xdr:twoCellAnchor editAs="oneCell">
    <xdr:from>
      <xdr:col>2</xdr:col>
      <xdr:colOff>5953</xdr:colOff>
      <xdr:row>6</xdr:row>
      <xdr:rowOff>8333</xdr:rowOff>
    </xdr:from>
    <xdr:to>
      <xdr:col>2</xdr:col>
      <xdr:colOff>920353</xdr:colOff>
      <xdr:row>6</xdr:row>
      <xdr:rowOff>928846</xdr:rowOff>
    </xdr:to>
    <xdr:pic>
      <xdr:nvPicPr>
        <xdr:cNvPr id="6" name="Picture 5">
          <a:extLst>
            <a:ext uri="{FF2B5EF4-FFF2-40B4-BE49-F238E27FC236}">
              <a16:creationId xmlns:a16="http://schemas.microsoft.com/office/drawing/2014/main" id="{00000000-0008-0000-1900-000006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3366" t="23113" r="5326" b="3692"/>
        <a:stretch/>
      </xdr:blipFill>
      <xdr:spPr>
        <a:xfrm>
          <a:off x="1178719" y="9152333"/>
          <a:ext cx="914400" cy="920513"/>
        </a:xfrm>
        <a:prstGeom prst="rect">
          <a:avLst/>
        </a:prstGeom>
      </xdr:spPr>
    </xdr:pic>
    <xdr:clientData/>
  </xdr:twoCellAnchor>
  <xdr:twoCellAnchor editAs="oneCell">
    <xdr:from>
      <xdr:col>2</xdr:col>
      <xdr:colOff>1189</xdr:colOff>
      <xdr:row>7</xdr:row>
      <xdr:rowOff>5952</xdr:rowOff>
    </xdr:from>
    <xdr:to>
      <xdr:col>2</xdr:col>
      <xdr:colOff>915589</xdr:colOff>
      <xdr:row>7</xdr:row>
      <xdr:rowOff>915192</xdr:rowOff>
    </xdr:to>
    <xdr:pic>
      <xdr:nvPicPr>
        <xdr:cNvPr id="7" name="Picture 6">
          <a:extLst>
            <a:ext uri="{FF2B5EF4-FFF2-40B4-BE49-F238E27FC236}">
              <a16:creationId xmlns:a16="http://schemas.microsoft.com/office/drawing/2014/main" id="{00000000-0008-0000-1900-000007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3284" t="21961" r="4277" b="3454"/>
        <a:stretch/>
      </xdr:blipFill>
      <xdr:spPr>
        <a:xfrm>
          <a:off x="1173955" y="10673952"/>
          <a:ext cx="914400" cy="909240"/>
        </a:xfrm>
        <a:prstGeom prst="rect">
          <a:avLst/>
        </a:prstGeom>
      </xdr:spPr>
    </xdr:pic>
    <xdr:clientData/>
  </xdr:twoCellAnchor>
  <xdr:twoCellAnchor editAs="oneCell">
    <xdr:from>
      <xdr:col>1</xdr:col>
      <xdr:colOff>636983</xdr:colOff>
      <xdr:row>8</xdr:row>
      <xdr:rowOff>2</xdr:rowOff>
    </xdr:from>
    <xdr:to>
      <xdr:col>2</xdr:col>
      <xdr:colOff>914398</xdr:colOff>
      <xdr:row>8</xdr:row>
      <xdr:rowOff>914402</xdr:rowOff>
    </xdr:to>
    <xdr:pic>
      <xdr:nvPicPr>
        <xdr:cNvPr id="8" name="Picture 7">
          <a:extLst>
            <a:ext uri="{FF2B5EF4-FFF2-40B4-BE49-F238E27FC236}">
              <a16:creationId xmlns:a16="http://schemas.microsoft.com/office/drawing/2014/main" id="{00000000-0008-0000-1900-000008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4240" t="22459" r="3715" b="3329"/>
        <a:stretch/>
      </xdr:blipFill>
      <xdr:spPr>
        <a:xfrm>
          <a:off x="1172764" y="12192002"/>
          <a:ext cx="914400" cy="914400"/>
        </a:xfrm>
        <a:prstGeom prst="rect">
          <a:avLst/>
        </a:prstGeom>
      </xdr:spPr>
    </xdr:pic>
    <xdr:clientData/>
  </xdr:twoCellAnchor>
  <xdr:twoCellAnchor editAs="oneCell">
    <xdr:from>
      <xdr:col>2</xdr:col>
      <xdr:colOff>0</xdr:colOff>
      <xdr:row>9</xdr:row>
      <xdr:rowOff>5956</xdr:rowOff>
    </xdr:from>
    <xdr:to>
      <xdr:col>2</xdr:col>
      <xdr:colOff>914400</xdr:colOff>
      <xdr:row>9</xdr:row>
      <xdr:rowOff>938646</xdr:rowOff>
    </xdr:to>
    <xdr:pic>
      <xdr:nvPicPr>
        <xdr:cNvPr id="9" name="Picture 8">
          <a:extLst>
            <a:ext uri="{FF2B5EF4-FFF2-40B4-BE49-F238E27FC236}">
              <a16:creationId xmlns:a16="http://schemas.microsoft.com/office/drawing/2014/main" id="{00000000-0008-0000-1900-000009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4843" t="21972" r="4320" b="3328"/>
        <a:stretch/>
      </xdr:blipFill>
      <xdr:spPr>
        <a:xfrm>
          <a:off x="1172766" y="13721956"/>
          <a:ext cx="914400" cy="932690"/>
        </a:xfrm>
        <a:prstGeom prst="rect">
          <a:avLst/>
        </a:prstGeom>
      </xdr:spPr>
    </xdr:pic>
    <xdr:clientData/>
  </xdr:twoCellAnchor>
  <xdr:twoCellAnchor editAs="oneCell">
    <xdr:from>
      <xdr:col>2</xdr:col>
      <xdr:colOff>5953</xdr:colOff>
      <xdr:row>9</xdr:row>
      <xdr:rowOff>1523998</xdr:rowOff>
    </xdr:from>
    <xdr:to>
      <xdr:col>2</xdr:col>
      <xdr:colOff>920352</xdr:colOff>
      <xdr:row>10</xdr:row>
      <xdr:rowOff>914398</xdr:rowOff>
    </xdr:to>
    <xdr:pic>
      <xdr:nvPicPr>
        <xdr:cNvPr id="10" name="Picture 9">
          <a:extLst>
            <a:ext uri="{FF2B5EF4-FFF2-40B4-BE49-F238E27FC236}">
              <a16:creationId xmlns:a16="http://schemas.microsoft.com/office/drawing/2014/main" id="{00000000-0008-0000-1900-00000A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3593" t="22023" r="3838" b="2972"/>
        <a:stretch/>
      </xdr:blipFill>
      <xdr:spPr>
        <a:xfrm>
          <a:off x="1178719" y="15239998"/>
          <a:ext cx="914399" cy="914400"/>
        </a:xfrm>
        <a:prstGeom prst="rect">
          <a:avLst/>
        </a:prstGeom>
      </xdr:spPr>
    </xdr:pic>
    <xdr:clientData/>
  </xdr:twoCellAnchor>
  <xdr:twoCellAnchor editAs="oneCell">
    <xdr:from>
      <xdr:col>2</xdr:col>
      <xdr:colOff>5951</xdr:colOff>
      <xdr:row>11</xdr:row>
      <xdr:rowOff>5959</xdr:rowOff>
    </xdr:from>
    <xdr:to>
      <xdr:col>2</xdr:col>
      <xdr:colOff>920351</xdr:colOff>
      <xdr:row>11</xdr:row>
      <xdr:rowOff>914343</xdr:rowOff>
    </xdr:to>
    <xdr:pic>
      <xdr:nvPicPr>
        <xdr:cNvPr id="11" name="Picture 10">
          <a:extLst>
            <a:ext uri="{FF2B5EF4-FFF2-40B4-BE49-F238E27FC236}">
              <a16:creationId xmlns:a16="http://schemas.microsoft.com/office/drawing/2014/main" id="{00000000-0008-0000-1900-00000B000000}"/>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l="3633" t="23003" r="4319" b="4629"/>
        <a:stretch/>
      </xdr:blipFill>
      <xdr:spPr>
        <a:xfrm>
          <a:off x="1178717" y="16769959"/>
          <a:ext cx="914400" cy="908384"/>
        </a:xfrm>
        <a:prstGeom prst="rect">
          <a:avLst/>
        </a:prstGeom>
      </xdr:spPr>
    </xdr:pic>
    <xdr:clientData/>
  </xdr:twoCellAnchor>
  <xdr:twoCellAnchor editAs="oneCell">
    <xdr:from>
      <xdr:col>2</xdr:col>
      <xdr:colOff>0</xdr:colOff>
      <xdr:row>12</xdr:row>
      <xdr:rowOff>5958</xdr:rowOff>
    </xdr:from>
    <xdr:to>
      <xdr:col>2</xdr:col>
      <xdr:colOff>910828</xdr:colOff>
      <xdr:row>12</xdr:row>
      <xdr:rowOff>916787</xdr:rowOff>
    </xdr:to>
    <xdr:pic>
      <xdr:nvPicPr>
        <xdr:cNvPr id="12" name="Picture 11">
          <a:extLst>
            <a:ext uri="{FF2B5EF4-FFF2-40B4-BE49-F238E27FC236}">
              <a16:creationId xmlns:a16="http://schemas.microsoft.com/office/drawing/2014/main" id="{00000000-0008-0000-1900-00000C000000}"/>
            </a:ext>
          </a:extLst>
        </xdr:cNvPr>
        <xdr:cNvPicPr>
          <a:picLocks noChangeAspect="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l="2461" t="22249" r="3428" b="2105"/>
        <a:stretch/>
      </xdr:blipFill>
      <xdr:spPr>
        <a:xfrm>
          <a:off x="1172766" y="18293958"/>
          <a:ext cx="910828" cy="910829"/>
        </a:xfrm>
        <a:prstGeom prst="rect">
          <a:avLst/>
        </a:prstGeom>
      </xdr:spPr>
    </xdr:pic>
    <xdr:clientData/>
  </xdr:twoCellAnchor>
  <xdr:twoCellAnchor editAs="oneCell">
    <xdr:from>
      <xdr:col>2</xdr:col>
      <xdr:colOff>5952</xdr:colOff>
      <xdr:row>13</xdr:row>
      <xdr:rowOff>5951</xdr:rowOff>
    </xdr:from>
    <xdr:to>
      <xdr:col>2</xdr:col>
      <xdr:colOff>916781</xdr:colOff>
      <xdr:row>13</xdr:row>
      <xdr:rowOff>916780</xdr:rowOff>
    </xdr:to>
    <xdr:pic>
      <xdr:nvPicPr>
        <xdr:cNvPr id="13" name="Picture 12">
          <a:extLst>
            <a:ext uri="{FF2B5EF4-FFF2-40B4-BE49-F238E27FC236}">
              <a16:creationId xmlns:a16="http://schemas.microsoft.com/office/drawing/2014/main" id="{00000000-0008-0000-1900-00000D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2460" t="20899" r="3429" b="2974"/>
        <a:stretch/>
      </xdr:blipFill>
      <xdr:spPr>
        <a:xfrm>
          <a:off x="1178718" y="19817951"/>
          <a:ext cx="910829" cy="910829"/>
        </a:xfrm>
        <a:prstGeom prst="rect">
          <a:avLst/>
        </a:prstGeom>
      </xdr:spPr>
    </xdr:pic>
    <xdr:clientData/>
  </xdr:twoCellAnchor>
  <xdr:twoCellAnchor editAs="oneCell">
    <xdr:from>
      <xdr:col>2</xdr:col>
      <xdr:colOff>11906</xdr:colOff>
      <xdr:row>14</xdr:row>
      <xdr:rowOff>5954</xdr:rowOff>
    </xdr:from>
    <xdr:to>
      <xdr:col>2</xdr:col>
      <xdr:colOff>926511</xdr:colOff>
      <xdr:row>14</xdr:row>
      <xdr:rowOff>920354</xdr:rowOff>
    </xdr:to>
    <xdr:pic>
      <xdr:nvPicPr>
        <xdr:cNvPr id="14" name="Picture 13">
          <a:extLst>
            <a:ext uri="{FF2B5EF4-FFF2-40B4-BE49-F238E27FC236}">
              <a16:creationId xmlns:a16="http://schemas.microsoft.com/office/drawing/2014/main" id="{00000000-0008-0000-1900-00000E000000}"/>
            </a:ext>
          </a:extLst>
        </xdr:cNvPr>
        <xdr:cNvPicPr>
          <a:picLocks noChangeAspect="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4218" t="24293" r="4320" b="3780"/>
        <a:stretch/>
      </xdr:blipFill>
      <xdr:spPr>
        <a:xfrm>
          <a:off x="1184672" y="21341954"/>
          <a:ext cx="914605" cy="914400"/>
        </a:xfrm>
        <a:prstGeom prst="rect">
          <a:avLst/>
        </a:prstGeom>
      </xdr:spPr>
    </xdr:pic>
    <xdr:clientData/>
  </xdr:twoCellAnchor>
  <xdr:twoCellAnchor editAs="oneCell">
    <xdr:from>
      <xdr:col>2</xdr:col>
      <xdr:colOff>5953</xdr:colOff>
      <xdr:row>15</xdr:row>
      <xdr:rowOff>5955</xdr:rowOff>
    </xdr:from>
    <xdr:to>
      <xdr:col>2</xdr:col>
      <xdr:colOff>920354</xdr:colOff>
      <xdr:row>15</xdr:row>
      <xdr:rowOff>920355</xdr:rowOff>
    </xdr:to>
    <xdr:pic>
      <xdr:nvPicPr>
        <xdr:cNvPr id="15" name="Picture 14">
          <a:extLst>
            <a:ext uri="{FF2B5EF4-FFF2-40B4-BE49-F238E27FC236}">
              <a16:creationId xmlns:a16="http://schemas.microsoft.com/office/drawing/2014/main" id="{00000000-0008-0000-1900-00000F000000}"/>
            </a:ext>
          </a:extLst>
        </xdr:cNvPr>
        <xdr:cNvPicPr>
          <a:picLocks noChangeAspect="1"/>
        </xdr:cNvPicPr>
      </xdr:nvPicPr>
      <xdr:blipFill rotWithShape="1">
        <a:blip xmlns:r="http://schemas.openxmlformats.org/officeDocument/2006/relationships" r:embed="rId14">
          <a:extLst>
            <a:ext uri="{28A0092B-C50C-407E-A947-70E740481C1C}">
              <a14:useLocalDpi xmlns:a14="http://schemas.microsoft.com/office/drawing/2010/main" val="0"/>
            </a:ext>
          </a:extLst>
        </a:blip>
        <a:srcRect l="4240" t="22743" r="4926" b="3094"/>
        <a:stretch/>
      </xdr:blipFill>
      <xdr:spPr>
        <a:xfrm>
          <a:off x="1178719" y="22865955"/>
          <a:ext cx="914401" cy="914400"/>
        </a:xfrm>
        <a:prstGeom prst="rect">
          <a:avLst/>
        </a:prstGeom>
      </xdr:spPr>
    </xdr:pic>
    <xdr:clientData/>
  </xdr:twoCellAnchor>
  <xdr:twoCellAnchor editAs="oneCell">
    <xdr:from>
      <xdr:col>2</xdr:col>
      <xdr:colOff>5952</xdr:colOff>
      <xdr:row>16</xdr:row>
      <xdr:rowOff>5948</xdr:rowOff>
    </xdr:from>
    <xdr:to>
      <xdr:col>2</xdr:col>
      <xdr:colOff>920350</xdr:colOff>
      <xdr:row>16</xdr:row>
      <xdr:rowOff>920348</xdr:rowOff>
    </xdr:to>
    <xdr:pic>
      <xdr:nvPicPr>
        <xdr:cNvPr id="16" name="Picture 15">
          <a:extLst>
            <a:ext uri="{FF2B5EF4-FFF2-40B4-BE49-F238E27FC236}">
              <a16:creationId xmlns:a16="http://schemas.microsoft.com/office/drawing/2014/main" id="{00000000-0008-0000-1900-000010000000}"/>
            </a:ext>
          </a:extLst>
        </xdr:cNvPr>
        <xdr:cNvPicPr>
          <a:picLocks noChangeAspect="1"/>
        </xdr:cNvPicPr>
      </xdr:nvPicPr>
      <xdr:blipFill rotWithShape="1">
        <a:blip xmlns:r="http://schemas.openxmlformats.org/officeDocument/2006/relationships" r:embed="rId15">
          <a:extLst>
            <a:ext uri="{28A0092B-C50C-407E-A947-70E740481C1C}">
              <a14:useLocalDpi xmlns:a14="http://schemas.microsoft.com/office/drawing/2010/main" val="0"/>
            </a:ext>
          </a:extLst>
        </a:blip>
        <a:srcRect l="4771" t="23483" r="5185" b="4149"/>
        <a:stretch/>
      </xdr:blipFill>
      <xdr:spPr>
        <a:xfrm>
          <a:off x="1178718" y="24389948"/>
          <a:ext cx="914398" cy="914400"/>
        </a:xfrm>
        <a:prstGeom prst="rect">
          <a:avLst/>
        </a:prstGeom>
      </xdr:spPr>
    </xdr:pic>
    <xdr:clientData/>
  </xdr:twoCellAnchor>
  <xdr:twoCellAnchor editAs="oneCell">
    <xdr:from>
      <xdr:col>2</xdr:col>
      <xdr:colOff>5954</xdr:colOff>
      <xdr:row>17</xdr:row>
      <xdr:rowOff>5956</xdr:rowOff>
    </xdr:from>
    <xdr:to>
      <xdr:col>2</xdr:col>
      <xdr:colOff>920354</xdr:colOff>
      <xdr:row>17</xdr:row>
      <xdr:rowOff>916787</xdr:rowOff>
    </xdr:to>
    <xdr:pic>
      <xdr:nvPicPr>
        <xdr:cNvPr id="17" name="Picture 16">
          <a:extLst>
            <a:ext uri="{FF2B5EF4-FFF2-40B4-BE49-F238E27FC236}">
              <a16:creationId xmlns:a16="http://schemas.microsoft.com/office/drawing/2014/main" id="{00000000-0008-0000-1900-000011000000}"/>
            </a:ext>
          </a:extLst>
        </xdr:cNvPr>
        <xdr:cNvPicPr>
          <a:picLocks noChangeAspect="1"/>
        </xdr:cNvPicPr>
      </xdr:nvPicPr>
      <xdr:blipFill rotWithShape="1">
        <a:blip xmlns:r="http://schemas.openxmlformats.org/officeDocument/2006/relationships" r:embed="rId16">
          <a:extLst>
            <a:ext uri="{28A0092B-C50C-407E-A947-70E740481C1C}">
              <a14:useLocalDpi xmlns:a14="http://schemas.microsoft.com/office/drawing/2010/main" val="0"/>
            </a:ext>
          </a:extLst>
        </a:blip>
        <a:srcRect l="4770" t="21972" r="5782" b="5078"/>
        <a:stretch/>
      </xdr:blipFill>
      <xdr:spPr>
        <a:xfrm>
          <a:off x="1178720" y="25913956"/>
          <a:ext cx="914400" cy="910831"/>
        </a:xfrm>
        <a:prstGeom prst="rect">
          <a:avLst/>
        </a:prstGeom>
      </xdr:spPr>
    </xdr:pic>
    <xdr:clientData/>
  </xdr:twoCellAnchor>
  <xdr:twoCellAnchor editAs="oneCell">
    <xdr:from>
      <xdr:col>1</xdr:col>
      <xdr:colOff>636984</xdr:colOff>
      <xdr:row>18</xdr:row>
      <xdr:rowOff>5957</xdr:rowOff>
    </xdr:from>
    <xdr:to>
      <xdr:col>2</xdr:col>
      <xdr:colOff>914399</xdr:colOff>
      <xdr:row>18</xdr:row>
      <xdr:rowOff>920357</xdr:rowOff>
    </xdr:to>
    <xdr:pic>
      <xdr:nvPicPr>
        <xdr:cNvPr id="18" name="Picture 17">
          <a:extLst>
            <a:ext uri="{FF2B5EF4-FFF2-40B4-BE49-F238E27FC236}">
              <a16:creationId xmlns:a16="http://schemas.microsoft.com/office/drawing/2014/main" id="{00000000-0008-0000-1900-000012000000}"/>
            </a:ext>
          </a:extLst>
        </xdr:cNvPr>
        <xdr:cNvPicPr>
          <a:picLocks noChangeAspect="1"/>
        </xdr:cNvPicPr>
      </xdr:nvPicPr>
      <xdr:blipFill rotWithShape="1">
        <a:blip xmlns:r="http://schemas.openxmlformats.org/officeDocument/2006/relationships" r:embed="rId17">
          <a:extLst>
            <a:ext uri="{28A0092B-C50C-407E-A947-70E740481C1C}">
              <a14:useLocalDpi xmlns:a14="http://schemas.microsoft.com/office/drawing/2010/main" val="0"/>
            </a:ext>
          </a:extLst>
        </a:blip>
        <a:srcRect l="3634" t="21834" r="4320" b="3954"/>
        <a:stretch/>
      </xdr:blipFill>
      <xdr:spPr>
        <a:xfrm>
          <a:off x="1172765" y="27437957"/>
          <a:ext cx="914400" cy="914400"/>
        </a:xfrm>
        <a:prstGeom prst="rect">
          <a:avLst/>
        </a:prstGeom>
      </xdr:spPr>
    </xdr:pic>
    <xdr:clientData/>
  </xdr:twoCellAnchor>
  <xdr:twoCellAnchor editAs="oneCell">
    <xdr:from>
      <xdr:col>2</xdr:col>
      <xdr:colOff>5952</xdr:colOff>
      <xdr:row>19</xdr:row>
      <xdr:rowOff>5956</xdr:rowOff>
    </xdr:from>
    <xdr:to>
      <xdr:col>2</xdr:col>
      <xdr:colOff>920352</xdr:colOff>
      <xdr:row>19</xdr:row>
      <xdr:rowOff>916785</xdr:rowOff>
    </xdr:to>
    <xdr:pic>
      <xdr:nvPicPr>
        <xdr:cNvPr id="19" name="Picture 18">
          <a:extLst>
            <a:ext uri="{FF2B5EF4-FFF2-40B4-BE49-F238E27FC236}">
              <a16:creationId xmlns:a16="http://schemas.microsoft.com/office/drawing/2014/main" id="{00000000-0008-0000-1900-000013000000}"/>
            </a:ext>
          </a:extLst>
        </xdr:cNvPr>
        <xdr:cNvPicPr>
          <a:picLocks noChangeAspect="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l="4845" t="22109" r="5531" b="5462"/>
        <a:stretch/>
      </xdr:blipFill>
      <xdr:spPr>
        <a:xfrm>
          <a:off x="1178718" y="28961956"/>
          <a:ext cx="914400" cy="910829"/>
        </a:xfrm>
        <a:prstGeom prst="rect">
          <a:avLst/>
        </a:prstGeom>
      </xdr:spPr>
    </xdr:pic>
    <xdr:clientData/>
  </xdr:twoCellAnchor>
  <xdr:twoCellAnchor editAs="oneCell">
    <xdr:from>
      <xdr:col>2</xdr:col>
      <xdr:colOff>5953</xdr:colOff>
      <xdr:row>20</xdr:row>
      <xdr:rowOff>5954</xdr:rowOff>
    </xdr:from>
    <xdr:to>
      <xdr:col>2</xdr:col>
      <xdr:colOff>920353</xdr:colOff>
      <xdr:row>20</xdr:row>
      <xdr:rowOff>916782</xdr:rowOff>
    </xdr:to>
    <xdr:pic>
      <xdr:nvPicPr>
        <xdr:cNvPr id="20" name="Picture 19">
          <a:extLst>
            <a:ext uri="{FF2B5EF4-FFF2-40B4-BE49-F238E27FC236}">
              <a16:creationId xmlns:a16="http://schemas.microsoft.com/office/drawing/2014/main" id="{00000000-0008-0000-1900-000014000000}"/>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l="5408" t="22459" r="5657" b="5564"/>
        <a:stretch/>
      </xdr:blipFill>
      <xdr:spPr>
        <a:xfrm>
          <a:off x="1178719" y="30485954"/>
          <a:ext cx="914400" cy="910828"/>
        </a:xfrm>
        <a:prstGeom prst="rect">
          <a:avLst/>
        </a:prstGeom>
      </xdr:spPr>
    </xdr:pic>
    <xdr:clientData/>
  </xdr:twoCellAnchor>
  <xdr:twoCellAnchor editAs="oneCell">
    <xdr:from>
      <xdr:col>2</xdr:col>
      <xdr:colOff>5953</xdr:colOff>
      <xdr:row>21</xdr:row>
      <xdr:rowOff>5952</xdr:rowOff>
    </xdr:from>
    <xdr:to>
      <xdr:col>2</xdr:col>
      <xdr:colOff>914296</xdr:colOff>
      <xdr:row>21</xdr:row>
      <xdr:rowOff>920352</xdr:rowOff>
    </xdr:to>
    <xdr:pic>
      <xdr:nvPicPr>
        <xdr:cNvPr id="21" name="Picture 20">
          <a:extLst>
            <a:ext uri="{FF2B5EF4-FFF2-40B4-BE49-F238E27FC236}">
              <a16:creationId xmlns:a16="http://schemas.microsoft.com/office/drawing/2014/main" id="{00000000-0008-0000-1900-000015000000}"/>
            </a:ext>
          </a:extLst>
        </xdr:cNvPr>
        <xdr:cNvPicPr>
          <a:picLocks noChangeAspect="1"/>
        </xdr:cNvPicPr>
      </xdr:nvPicPr>
      <xdr:blipFill rotWithShape="1">
        <a:blip xmlns:r="http://schemas.openxmlformats.org/officeDocument/2006/relationships" r:embed="rId20">
          <a:extLst>
            <a:ext uri="{28A0092B-C50C-407E-A947-70E740481C1C}">
              <a14:useLocalDpi xmlns:a14="http://schemas.microsoft.com/office/drawing/2010/main" val="0"/>
            </a:ext>
          </a:extLst>
        </a:blip>
        <a:srcRect l="4240" t="22805" r="4926" b="3929"/>
        <a:stretch/>
      </xdr:blipFill>
      <xdr:spPr>
        <a:xfrm>
          <a:off x="1178719" y="32009952"/>
          <a:ext cx="908343" cy="914400"/>
        </a:xfrm>
        <a:prstGeom prst="rect">
          <a:avLst/>
        </a:prstGeom>
      </xdr:spPr>
    </xdr:pic>
    <xdr:clientData/>
  </xdr:twoCellAnchor>
  <xdr:twoCellAnchor editAs="oneCell">
    <xdr:from>
      <xdr:col>2</xdr:col>
      <xdr:colOff>5954</xdr:colOff>
      <xdr:row>22</xdr:row>
      <xdr:rowOff>3</xdr:rowOff>
    </xdr:from>
    <xdr:to>
      <xdr:col>2</xdr:col>
      <xdr:colOff>920354</xdr:colOff>
      <xdr:row>22</xdr:row>
      <xdr:rowOff>916784</xdr:rowOff>
    </xdr:to>
    <xdr:pic>
      <xdr:nvPicPr>
        <xdr:cNvPr id="22" name="Picture 21">
          <a:extLst>
            <a:ext uri="{FF2B5EF4-FFF2-40B4-BE49-F238E27FC236}">
              <a16:creationId xmlns:a16="http://schemas.microsoft.com/office/drawing/2014/main" id="{00000000-0008-0000-1900-000016000000}"/>
            </a:ext>
          </a:extLst>
        </xdr:cNvPr>
        <xdr:cNvPicPr>
          <a:picLocks noChangeAspect="1"/>
        </xdr:cNvPicPr>
      </xdr:nvPicPr>
      <xdr:blipFill rotWithShape="1">
        <a:blip xmlns:r="http://schemas.openxmlformats.org/officeDocument/2006/relationships" r:embed="rId21">
          <a:extLst>
            <a:ext uri="{28A0092B-C50C-407E-A947-70E740481C1C}">
              <a14:useLocalDpi xmlns:a14="http://schemas.microsoft.com/office/drawing/2010/main" val="0"/>
            </a:ext>
          </a:extLst>
        </a:blip>
        <a:srcRect l="4780" t="22459" r="5780" b="4123"/>
        <a:stretch/>
      </xdr:blipFill>
      <xdr:spPr>
        <a:xfrm>
          <a:off x="1178720" y="33528003"/>
          <a:ext cx="914400" cy="916781"/>
        </a:xfrm>
        <a:prstGeom prst="rect">
          <a:avLst/>
        </a:prstGeom>
      </xdr:spPr>
    </xdr:pic>
    <xdr:clientData/>
  </xdr:twoCellAnchor>
  <xdr:twoCellAnchor editAs="oneCell">
    <xdr:from>
      <xdr:col>2</xdr:col>
      <xdr:colOff>5954</xdr:colOff>
      <xdr:row>23</xdr:row>
      <xdr:rowOff>5958</xdr:rowOff>
    </xdr:from>
    <xdr:to>
      <xdr:col>2</xdr:col>
      <xdr:colOff>922736</xdr:colOff>
      <xdr:row>23</xdr:row>
      <xdr:rowOff>920358</xdr:rowOff>
    </xdr:to>
    <xdr:pic>
      <xdr:nvPicPr>
        <xdr:cNvPr id="23" name="Picture 22">
          <a:extLst>
            <a:ext uri="{FF2B5EF4-FFF2-40B4-BE49-F238E27FC236}">
              <a16:creationId xmlns:a16="http://schemas.microsoft.com/office/drawing/2014/main" id="{00000000-0008-0000-1900-000017000000}"/>
            </a:ext>
          </a:extLst>
        </xdr:cNvPr>
        <xdr:cNvPicPr>
          <a:picLocks noChangeAspect="1"/>
        </xdr:cNvPicPr>
      </xdr:nvPicPr>
      <xdr:blipFill rotWithShape="1">
        <a:blip xmlns:r="http://schemas.openxmlformats.org/officeDocument/2006/relationships" r:embed="rId22">
          <a:extLst>
            <a:ext uri="{28A0092B-C50C-407E-A947-70E740481C1C}">
              <a14:useLocalDpi xmlns:a14="http://schemas.microsoft.com/office/drawing/2010/main" val="0"/>
            </a:ext>
          </a:extLst>
        </a:blip>
        <a:srcRect l="3633" t="21970" r="5902" b="5281"/>
        <a:stretch/>
      </xdr:blipFill>
      <xdr:spPr>
        <a:xfrm>
          <a:off x="1178720" y="35057958"/>
          <a:ext cx="916782" cy="914400"/>
        </a:xfrm>
        <a:prstGeom prst="rect">
          <a:avLst/>
        </a:prstGeom>
      </xdr:spPr>
    </xdr:pic>
    <xdr:clientData/>
  </xdr:twoCellAnchor>
  <xdr:twoCellAnchor editAs="oneCell">
    <xdr:from>
      <xdr:col>2</xdr:col>
      <xdr:colOff>5952</xdr:colOff>
      <xdr:row>24</xdr:row>
      <xdr:rowOff>5954</xdr:rowOff>
    </xdr:from>
    <xdr:to>
      <xdr:col>2</xdr:col>
      <xdr:colOff>920352</xdr:colOff>
      <xdr:row>24</xdr:row>
      <xdr:rowOff>920354</xdr:rowOff>
    </xdr:to>
    <xdr:pic>
      <xdr:nvPicPr>
        <xdr:cNvPr id="24" name="Picture 23">
          <a:extLst>
            <a:ext uri="{FF2B5EF4-FFF2-40B4-BE49-F238E27FC236}">
              <a16:creationId xmlns:a16="http://schemas.microsoft.com/office/drawing/2014/main" id="{00000000-0008-0000-1900-000018000000}"/>
            </a:ext>
          </a:extLst>
        </xdr:cNvPr>
        <xdr:cNvPicPr>
          <a:picLocks noChangeAspect="1"/>
        </xdr:cNvPicPr>
      </xdr:nvPicPr>
      <xdr:blipFill rotWithShape="1">
        <a:blip xmlns:r="http://schemas.openxmlformats.org/officeDocument/2006/relationships" r:embed="rId23">
          <a:extLst>
            <a:ext uri="{28A0092B-C50C-407E-A947-70E740481C1C}">
              <a14:useLocalDpi xmlns:a14="http://schemas.microsoft.com/office/drawing/2010/main" val="0"/>
            </a:ext>
          </a:extLst>
        </a:blip>
        <a:srcRect l="3662" t="21260" r="4793" b="4577"/>
        <a:stretch/>
      </xdr:blipFill>
      <xdr:spPr>
        <a:xfrm>
          <a:off x="1178718" y="36581954"/>
          <a:ext cx="914400" cy="914400"/>
        </a:xfrm>
        <a:prstGeom prst="rect">
          <a:avLst/>
        </a:prstGeom>
      </xdr:spPr>
    </xdr:pic>
    <xdr:clientData/>
  </xdr:twoCellAnchor>
  <xdr:twoCellAnchor editAs="oneCell">
    <xdr:from>
      <xdr:col>2</xdr:col>
      <xdr:colOff>5952</xdr:colOff>
      <xdr:row>25</xdr:row>
      <xdr:rowOff>5960</xdr:rowOff>
    </xdr:from>
    <xdr:to>
      <xdr:col>2</xdr:col>
      <xdr:colOff>920352</xdr:colOff>
      <xdr:row>25</xdr:row>
      <xdr:rowOff>920644</xdr:rowOff>
    </xdr:to>
    <xdr:pic>
      <xdr:nvPicPr>
        <xdr:cNvPr id="25" name="Picture 24">
          <a:extLst>
            <a:ext uri="{FF2B5EF4-FFF2-40B4-BE49-F238E27FC236}">
              <a16:creationId xmlns:a16="http://schemas.microsoft.com/office/drawing/2014/main" id="{00000000-0008-0000-1900-000019000000}"/>
            </a:ext>
          </a:extLst>
        </xdr:cNvPr>
        <xdr:cNvPicPr>
          <a:picLocks noChangeAspect="1"/>
        </xdr:cNvPicPr>
      </xdr:nvPicPr>
      <xdr:blipFill rotWithShape="1">
        <a:blip xmlns:r="http://schemas.openxmlformats.org/officeDocument/2006/relationships" r:embed="rId24">
          <a:extLst>
            <a:ext uri="{28A0092B-C50C-407E-A947-70E740481C1C}">
              <a14:useLocalDpi xmlns:a14="http://schemas.microsoft.com/office/drawing/2010/main" val="0"/>
            </a:ext>
          </a:extLst>
        </a:blip>
        <a:srcRect l="4206" t="22160" r="5657" b="5485"/>
        <a:stretch/>
      </xdr:blipFill>
      <xdr:spPr>
        <a:xfrm>
          <a:off x="1178718" y="38105960"/>
          <a:ext cx="914400" cy="914684"/>
        </a:xfrm>
        <a:prstGeom prst="rect">
          <a:avLst/>
        </a:prstGeom>
      </xdr:spPr>
    </xdr:pic>
    <xdr:clientData/>
  </xdr:twoCellAnchor>
  <xdr:twoCellAnchor editAs="oneCell">
    <xdr:from>
      <xdr:col>2</xdr:col>
      <xdr:colOff>8280</xdr:colOff>
      <xdr:row>26</xdr:row>
      <xdr:rowOff>8287</xdr:rowOff>
    </xdr:from>
    <xdr:to>
      <xdr:col>2</xdr:col>
      <xdr:colOff>919367</xdr:colOff>
      <xdr:row>26</xdr:row>
      <xdr:rowOff>922687</xdr:rowOff>
    </xdr:to>
    <xdr:pic>
      <xdr:nvPicPr>
        <xdr:cNvPr id="26" name="Picture 25">
          <a:extLst>
            <a:ext uri="{FF2B5EF4-FFF2-40B4-BE49-F238E27FC236}">
              <a16:creationId xmlns:a16="http://schemas.microsoft.com/office/drawing/2014/main" id="{00000000-0008-0000-1900-00001A000000}"/>
            </a:ext>
          </a:extLst>
        </xdr:cNvPr>
        <xdr:cNvPicPr>
          <a:picLocks noChangeAspect="1"/>
        </xdr:cNvPicPr>
      </xdr:nvPicPr>
      <xdr:blipFill rotWithShape="1">
        <a:blip xmlns:r="http://schemas.openxmlformats.org/officeDocument/2006/relationships" r:embed="rId25">
          <a:extLst>
            <a:ext uri="{28A0092B-C50C-407E-A947-70E740481C1C}">
              <a14:useLocalDpi xmlns:a14="http://schemas.microsoft.com/office/drawing/2010/main" val="0"/>
            </a:ext>
          </a:extLst>
        </a:blip>
        <a:srcRect l="5017" t="22417" r="5017" b="4220"/>
        <a:stretch/>
      </xdr:blipFill>
      <xdr:spPr>
        <a:xfrm>
          <a:off x="1176128" y="39632287"/>
          <a:ext cx="911087" cy="914400"/>
        </a:xfrm>
        <a:prstGeom prst="rect">
          <a:avLst/>
        </a:prstGeom>
      </xdr:spPr>
    </xdr:pic>
    <xdr:clientData/>
  </xdr:twoCellAnchor>
  <xdr:twoCellAnchor editAs="oneCell">
    <xdr:from>
      <xdr:col>2</xdr:col>
      <xdr:colOff>8281</xdr:colOff>
      <xdr:row>27</xdr:row>
      <xdr:rowOff>8275</xdr:rowOff>
    </xdr:from>
    <xdr:to>
      <xdr:col>2</xdr:col>
      <xdr:colOff>922681</xdr:colOff>
      <xdr:row>27</xdr:row>
      <xdr:rowOff>922675</xdr:rowOff>
    </xdr:to>
    <xdr:pic>
      <xdr:nvPicPr>
        <xdr:cNvPr id="27" name="Picture 26">
          <a:extLst>
            <a:ext uri="{FF2B5EF4-FFF2-40B4-BE49-F238E27FC236}">
              <a16:creationId xmlns:a16="http://schemas.microsoft.com/office/drawing/2014/main" id="{00000000-0008-0000-1900-00001B000000}"/>
            </a:ext>
          </a:extLst>
        </xdr:cNvPr>
        <xdr:cNvPicPr>
          <a:picLocks noChangeAspect="1"/>
        </xdr:cNvPicPr>
      </xdr:nvPicPr>
      <xdr:blipFill rotWithShape="1">
        <a:blip xmlns:r="http://schemas.openxmlformats.org/officeDocument/2006/relationships" r:embed="rId26">
          <a:extLst>
            <a:ext uri="{28A0092B-C50C-407E-A947-70E740481C1C}">
              <a14:useLocalDpi xmlns:a14="http://schemas.microsoft.com/office/drawing/2010/main" val="0"/>
            </a:ext>
          </a:extLst>
        </a:blip>
        <a:srcRect l="4180" t="22417" r="5527" b="4220"/>
        <a:stretch/>
      </xdr:blipFill>
      <xdr:spPr>
        <a:xfrm>
          <a:off x="1176129" y="41156275"/>
          <a:ext cx="914400" cy="914400"/>
        </a:xfrm>
        <a:prstGeom prst="rect">
          <a:avLst/>
        </a:prstGeom>
      </xdr:spPr>
    </xdr:pic>
    <xdr:clientData/>
  </xdr:twoCellAnchor>
  <xdr:twoCellAnchor editAs="oneCell">
    <xdr:from>
      <xdr:col>2</xdr:col>
      <xdr:colOff>5495</xdr:colOff>
      <xdr:row>27</xdr:row>
      <xdr:rowOff>1522868</xdr:rowOff>
    </xdr:from>
    <xdr:to>
      <xdr:col>2</xdr:col>
      <xdr:colOff>919895</xdr:colOff>
      <xdr:row>28</xdr:row>
      <xdr:rowOff>913268</xdr:rowOff>
    </xdr:to>
    <xdr:pic>
      <xdr:nvPicPr>
        <xdr:cNvPr id="28" name="Picture 27">
          <a:extLst>
            <a:ext uri="{FF2B5EF4-FFF2-40B4-BE49-F238E27FC236}">
              <a16:creationId xmlns:a16="http://schemas.microsoft.com/office/drawing/2014/main" id="{00000000-0008-0000-1900-00001C000000}"/>
            </a:ext>
          </a:extLst>
        </xdr:cNvPr>
        <xdr:cNvPicPr>
          <a:picLocks noChangeAspect="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l="3900" t="20675" r="3800" b="2898"/>
        <a:stretch/>
      </xdr:blipFill>
      <xdr:spPr>
        <a:xfrm>
          <a:off x="1173343" y="42670868"/>
          <a:ext cx="914400" cy="914400"/>
        </a:xfrm>
        <a:prstGeom prst="rect">
          <a:avLst/>
        </a:prstGeom>
      </xdr:spPr>
    </xdr:pic>
    <xdr:clientData/>
  </xdr:twoCellAnchor>
  <xdr:twoCellAnchor editAs="oneCell">
    <xdr:from>
      <xdr:col>2</xdr:col>
      <xdr:colOff>5167</xdr:colOff>
      <xdr:row>28</xdr:row>
      <xdr:rowOff>1521081</xdr:rowOff>
    </xdr:from>
    <xdr:to>
      <xdr:col>2</xdr:col>
      <xdr:colOff>919567</xdr:colOff>
      <xdr:row>29</xdr:row>
      <xdr:rowOff>911481</xdr:rowOff>
    </xdr:to>
    <xdr:pic>
      <xdr:nvPicPr>
        <xdr:cNvPr id="29" name="Picture 28">
          <a:extLst>
            <a:ext uri="{FF2B5EF4-FFF2-40B4-BE49-F238E27FC236}">
              <a16:creationId xmlns:a16="http://schemas.microsoft.com/office/drawing/2014/main" id="{00000000-0008-0000-1900-00001D000000}"/>
            </a:ext>
          </a:extLst>
        </xdr:cNvPr>
        <xdr:cNvPicPr>
          <a:picLocks noChangeAspect="1"/>
        </xdr:cNvPicPr>
      </xdr:nvPicPr>
      <xdr:blipFill rotWithShape="1">
        <a:blip xmlns:r="http://schemas.openxmlformats.org/officeDocument/2006/relationships" r:embed="rId28">
          <a:extLst>
            <a:ext uri="{28A0092B-C50C-407E-A947-70E740481C1C}">
              <a14:useLocalDpi xmlns:a14="http://schemas.microsoft.com/office/drawing/2010/main" val="0"/>
            </a:ext>
          </a:extLst>
        </a:blip>
        <a:srcRect l="3053" t="21634" r="3931" b="2902"/>
        <a:stretch/>
      </xdr:blipFill>
      <xdr:spPr>
        <a:xfrm>
          <a:off x="1173015" y="44193081"/>
          <a:ext cx="914400" cy="914400"/>
        </a:xfrm>
        <a:prstGeom prst="rect">
          <a:avLst/>
        </a:prstGeom>
      </xdr:spPr>
    </xdr:pic>
    <xdr:clientData/>
  </xdr:twoCellAnchor>
  <xdr:twoCellAnchor editAs="oneCell">
    <xdr:from>
      <xdr:col>2</xdr:col>
      <xdr:colOff>5167</xdr:colOff>
      <xdr:row>30</xdr:row>
      <xdr:rowOff>993</xdr:rowOff>
    </xdr:from>
    <xdr:to>
      <xdr:col>2</xdr:col>
      <xdr:colOff>919567</xdr:colOff>
      <xdr:row>30</xdr:row>
      <xdr:rowOff>915393</xdr:rowOff>
    </xdr:to>
    <xdr:pic>
      <xdr:nvPicPr>
        <xdr:cNvPr id="30" name="Picture 29">
          <a:extLst>
            <a:ext uri="{FF2B5EF4-FFF2-40B4-BE49-F238E27FC236}">
              <a16:creationId xmlns:a16="http://schemas.microsoft.com/office/drawing/2014/main" id="{00000000-0008-0000-1900-00001E000000}"/>
            </a:ext>
          </a:extLst>
        </xdr:cNvPr>
        <xdr:cNvPicPr>
          <a:picLocks noChangeAspect="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l="3052" t="22359" r="3930" b="3114"/>
        <a:stretch/>
      </xdr:blipFill>
      <xdr:spPr>
        <a:xfrm>
          <a:off x="1173015" y="45720993"/>
          <a:ext cx="914400" cy="914400"/>
        </a:xfrm>
        <a:prstGeom prst="rect">
          <a:avLst/>
        </a:prstGeom>
      </xdr:spPr>
    </xdr:pic>
    <xdr:clientData/>
  </xdr:twoCellAnchor>
  <xdr:twoCellAnchor editAs="oneCell">
    <xdr:from>
      <xdr:col>2</xdr:col>
      <xdr:colOff>6028</xdr:colOff>
      <xdr:row>31</xdr:row>
      <xdr:rowOff>11457</xdr:rowOff>
    </xdr:from>
    <xdr:to>
      <xdr:col>2</xdr:col>
      <xdr:colOff>920428</xdr:colOff>
      <xdr:row>31</xdr:row>
      <xdr:rowOff>925857</xdr:rowOff>
    </xdr:to>
    <xdr:pic>
      <xdr:nvPicPr>
        <xdr:cNvPr id="31" name="Picture 30">
          <a:extLst>
            <a:ext uri="{FF2B5EF4-FFF2-40B4-BE49-F238E27FC236}">
              <a16:creationId xmlns:a16="http://schemas.microsoft.com/office/drawing/2014/main" id="{00000000-0008-0000-1900-00001F000000}"/>
            </a:ext>
          </a:extLst>
        </xdr:cNvPr>
        <xdr:cNvPicPr>
          <a:picLocks noChangeAspect="1"/>
        </xdr:cNvPicPr>
      </xdr:nvPicPr>
      <xdr:blipFill rotWithShape="1">
        <a:blip xmlns:r="http://schemas.openxmlformats.org/officeDocument/2006/relationships" r:embed="rId30">
          <a:extLst>
            <a:ext uri="{28A0092B-C50C-407E-A947-70E740481C1C}">
              <a14:useLocalDpi xmlns:a14="http://schemas.microsoft.com/office/drawing/2010/main" val="0"/>
            </a:ext>
          </a:extLst>
        </a:blip>
        <a:srcRect l="3893" t="21861" r="5206" b="3611"/>
        <a:stretch/>
      </xdr:blipFill>
      <xdr:spPr>
        <a:xfrm>
          <a:off x="1173876" y="47255457"/>
          <a:ext cx="914400" cy="914400"/>
        </a:xfrm>
        <a:prstGeom prst="rect">
          <a:avLst/>
        </a:prstGeom>
      </xdr:spPr>
    </xdr:pic>
    <xdr:clientData/>
  </xdr:twoCellAnchor>
  <xdr:twoCellAnchor editAs="oneCell">
    <xdr:from>
      <xdr:col>2</xdr:col>
      <xdr:colOff>0</xdr:colOff>
      <xdr:row>32</xdr:row>
      <xdr:rowOff>0</xdr:rowOff>
    </xdr:from>
    <xdr:to>
      <xdr:col>2</xdr:col>
      <xdr:colOff>998307</xdr:colOff>
      <xdr:row>32</xdr:row>
      <xdr:rowOff>1211685</xdr:rowOff>
    </xdr:to>
    <xdr:pic>
      <xdr:nvPicPr>
        <xdr:cNvPr id="32" name="Picture 31">
          <a:extLst>
            <a:ext uri="{FF2B5EF4-FFF2-40B4-BE49-F238E27FC236}">
              <a16:creationId xmlns:a16="http://schemas.microsoft.com/office/drawing/2014/main" id="{00000000-0008-0000-1900-000020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1171575" y="48768000"/>
          <a:ext cx="998307" cy="1211685"/>
        </a:xfrm>
        <a:prstGeom prst="rect">
          <a:avLst/>
        </a:prstGeom>
      </xdr:spPr>
    </xdr:pic>
    <xdr:clientData/>
  </xdr:twoCellAnchor>
  <xdr:twoCellAnchor editAs="oneCell">
    <xdr:from>
      <xdr:col>2</xdr:col>
      <xdr:colOff>6028</xdr:colOff>
      <xdr:row>33</xdr:row>
      <xdr:rowOff>8415</xdr:rowOff>
    </xdr:from>
    <xdr:to>
      <xdr:col>2</xdr:col>
      <xdr:colOff>920428</xdr:colOff>
      <xdr:row>33</xdr:row>
      <xdr:rowOff>922815</xdr:rowOff>
    </xdr:to>
    <xdr:pic>
      <xdr:nvPicPr>
        <xdr:cNvPr id="33" name="Picture 32">
          <a:extLst>
            <a:ext uri="{FF2B5EF4-FFF2-40B4-BE49-F238E27FC236}">
              <a16:creationId xmlns:a16="http://schemas.microsoft.com/office/drawing/2014/main" id="{00000000-0008-0000-1900-000021000000}"/>
            </a:ext>
          </a:extLst>
        </xdr:cNvPr>
        <xdr:cNvPicPr>
          <a:picLocks noChangeAspect="1"/>
        </xdr:cNvPicPr>
      </xdr:nvPicPr>
      <xdr:blipFill rotWithShape="1">
        <a:blip xmlns:r="http://schemas.openxmlformats.org/officeDocument/2006/relationships" r:embed="rId31">
          <a:extLst>
            <a:ext uri="{28A0092B-C50C-407E-A947-70E740481C1C}">
              <a14:useLocalDpi xmlns:a14="http://schemas.microsoft.com/office/drawing/2010/main" val="0"/>
            </a:ext>
          </a:extLst>
        </a:blip>
        <a:srcRect l="3923" t="21884" r="4482" b="2651"/>
        <a:stretch/>
      </xdr:blipFill>
      <xdr:spPr>
        <a:xfrm>
          <a:off x="1173876" y="50300415"/>
          <a:ext cx="914400" cy="914400"/>
        </a:xfrm>
        <a:prstGeom prst="rect">
          <a:avLst/>
        </a:prstGeom>
      </xdr:spPr>
    </xdr:pic>
    <xdr:clientData/>
  </xdr:twoCellAnchor>
  <xdr:twoCellAnchor editAs="oneCell">
    <xdr:from>
      <xdr:col>2</xdr:col>
      <xdr:colOff>6028</xdr:colOff>
      <xdr:row>34</xdr:row>
      <xdr:rowOff>11458</xdr:rowOff>
    </xdr:from>
    <xdr:to>
      <xdr:col>2</xdr:col>
      <xdr:colOff>920428</xdr:colOff>
      <xdr:row>34</xdr:row>
      <xdr:rowOff>925858</xdr:rowOff>
    </xdr:to>
    <xdr:pic>
      <xdr:nvPicPr>
        <xdr:cNvPr id="34" name="Picture 33">
          <a:extLst>
            <a:ext uri="{FF2B5EF4-FFF2-40B4-BE49-F238E27FC236}">
              <a16:creationId xmlns:a16="http://schemas.microsoft.com/office/drawing/2014/main" id="{00000000-0008-0000-1900-000022000000}"/>
            </a:ext>
          </a:extLst>
        </xdr:cNvPr>
        <xdr:cNvPicPr>
          <a:picLocks noChangeAspect="1"/>
        </xdr:cNvPicPr>
      </xdr:nvPicPr>
      <xdr:blipFill rotWithShape="1">
        <a:blip xmlns:r="http://schemas.openxmlformats.org/officeDocument/2006/relationships" r:embed="rId32">
          <a:extLst>
            <a:ext uri="{28A0092B-C50C-407E-A947-70E740481C1C}">
              <a14:useLocalDpi xmlns:a14="http://schemas.microsoft.com/office/drawing/2010/main" val="0"/>
            </a:ext>
          </a:extLst>
        </a:blip>
        <a:srcRect l="3983" t="22136" r="3001" b="2398"/>
        <a:stretch/>
      </xdr:blipFill>
      <xdr:spPr>
        <a:xfrm>
          <a:off x="1173876" y="51827458"/>
          <a:ext cx="914400" cy="914400"/>
        </a:xfrm>
        <a:prstGeom prst="rect">
          <a:avLst/>
        </a:prstGeom>
      </xdr:spPr>
    </xdr:pic>
    <xdr:clientData/>
  </xdr:twoCellAnchor>
  <xdr:twoCellAnchor editAs="oneCell">
    <xdr:from>
      <xdr:col>2</xdr:col>
      <xdr:colOff>5167</xdr:colOff>
      <xdr:row>35</xdr:row>
      <xdr:rowOff>5358</xdr:rowOff>
    </xdr:from>
    <xdr:to>
      <xdr:col>2</xdr:col>
      <xdr:colOff>919567</xdr:colOff>
      <xdr:row>35</xdr:row>
      <xdr:rowOff>919758</xdr:rowOff>
    </xdr:to>
    <xdr:pic>
      <xdr:nvPicPr>
        <xdr:cNvPr id="35" name="Picture 34">
          <a:extLst>
            <a:ext uri="{FF2B5EF4-FFF2-40B4-BE49-F238E27FC236}">
              <a16:creationId xmlns:a16="http://schemas.microsoft.com/office/drawing/2014/main" id="{00000000-0008-0000-1900-000023000000}"/>
            </a:ext>
          </a:extLst>
        </xdr:cNvPr>
        <xdr:cNvPicPr>
          <a:picLocks noChangeAspect="1"/>
        </xdr:cNvPicPr>
      </xdr:nvPicPr>
      <xdr:blipFill rotWithShape="1">
        <a:blip xmlns:r="http://schemas.openxmlformats.org/officeDocument/2006/relationships" r:embed="rId33">
          <a:extLst>
            <a:ext uri="{28A0092B-C50C-407E-A947-70E740481C1C}">
              <a14:useLocalDpi xmlns:a14="http://schemas.microsoft.com/office/drawing/2010/main" val="0"/>
            </a:ext>
          </a:extLst>
        </a:blip>
        <a:srcRect l="3078" t="21633" r="3181" b="2899"/>
        <a:stretch/>
      </xdr:blipFill>
      <xdr:spPr>
        <a:xfrm>
          <a:off x="1173015" y="53345358"/>
          <a:ext cx="914400" cy="914400"/>
        </a:xfrm>
        <a:prstGeom prst="rect">
          <a:avLst/>
        </a:prstGeom>
      </xdr:spPr>
    </xdr:pic>
    <xdr:clientData/>
  </xdr:twoCellAnchor>
  <xdr:twoCellAnchor editAs="oneCell">
    <xdr:from>
      <xdr:col>2</xdr:col>
      <xdr:colOff>5167</xdr:colOff>
      <xdr:row>36</xdr:row>
      <xdr:rowOff>9270</xdr:rowOff>
    </xdr:from>
    <xdr:to>
      <xdr:col>2</xdr:col>
      <xdr:colOff>919567</xdr:colOff>
      <xdr:row>36</xdr:row>
      <xdr:rowOff>923670</xdr:rowOff>
    </xdr:to>
    <xdr:pic>
      <xdr:nvPicPr>
        <xdr:cNvPr id="36" name="Picture 35">
          <a:extLst>
            <a:ext uri="{FF2B5EF4-FFF2-40B4-BE49-F238E27FC236}">
              <a16:creationId xmlns:a16="http://schemas.microsoft.com/office/drawing/2014/main" id="{00000000-0008-0000-1900-000024000000}"/>
            </a:ext>
          </a:extLst>
        </xdr:cNvPr>
        <xdr:cNvPicPr>
          <a:picLocks noChangeAspect="1"/>
        </xdr:cNvPicPr>
      </xdr:nvPicPr>
      <xdr:blipFill rotWithShape="1">
        <a:blip xmlns:r="http://schemas.openxmlformats.org/officeDocument/2006/relationships" r:embed="rId34">
          <a:extLst>
            <a:ext uri="{28A0092B-C50C-407E-A947-70E740481C1C}">
              <a14:useLocalDpi xmlns:a14="http://schemas.microsoft.com/office/drawing/2010/main" val="0"/>
            </a:ext>
          </a:extLst>
        </a:blip>
        <a:srcRect l="3030" t="22359" r="4669" b="3114"/>
        <a:stretch/>
      </xdr:blipFill>
      <xdr:spPr>
        <a:xfrm>
          <a:off x="1173015" y="54873270"/>
          <a:ext cx="914400" cy="914400"/>
        </a:xfrm>
        <a:prstGeom prst="rect">
          <a:avLst/>
        </a:prstGeom>
      </xdr:spPr>
    </xdr:pic>
    <xdr:clientData/>
  </xdr:twoCellAnchor>
  <xdr:twoCellAnchor editAs="oneCell">
    <xdr:from>
      <xdr:col>2</xdr:col>
      <xdr:colOff>5167</xdr:colOff>
      <xdr:row>37</xdr:row>
      <xdr:rowOff>4043</xdr:rowOff>
    </xdr:from>
    <xdr:to>
      <xdr:col>2</xdr:col>
      <xdr:colOff>919567</xdr:colOff>
      <xdr:row>37</xdr:row>
      <xdr:rowOff>918443</xdr:rowOff>
    </xdr:to>
    <xdr:pic>
      <xdr:nvPicPr>
        <xdr:cNvPr id="37" name="Picture 36">
          <a:extLst>
            <a:ext uri="{FF2B5EF4-FFF2-40B4-BE49-F238E27FC236}">
              <a16:creationId xmlns:a16="http://schemas.microsoft.com/office/drawing/2014/main" id="{00000000-0008-0000-1900-000025000000}"/>
            </a:ext>
          </a:extLst>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l="3053" t="22607" r="3931" b="2866"/>
        <a:stretch/>
      </xdr:blipFill>
      <xdr:spPr>
        <a:xfrm>
          <a:off x="1173015" y="56392043"/>
          <a:ext cx="914400" cy="914400"/>
        </a:xfrm>
        <a:prstGeom prst="rect">
          <a:avLst/>
        </a:prstGeom>
      </xdr:spPr>
    </xdr:pic>
    <xdr:clientData/>
  </xdr:twoCellAnchor>
  <xdr:twoCellAnchor editAs="oneCell">
    <xdr:from>
      <xdr:col>2</xdr:col>
      <xdr:colOff>5167</xdr:colOff>
      <xdr:row>38</xdr:row>
      <xdr:rowOff>6216</xdr:rowOff>
    </xdr:from>
    <xdr:to>
      <xdr:col>2</xdr:col>
      <xdr:colOff>919567</xdr:colOff>
      <xdr:row>38</xdr:row>
      <xdr:rowOff>920616</xdr:rowOff>
    </xdr:to>
    <xdr:pic>
      <xdr:nvPicPr>
        <xdr:cNvPr id="38" name="Picture 37">
          <a:extLst>
            <a:ext uri="{FF2B5EF4-FFF2-40B4-BE49-F238E27FC236}">
              <a16:creationId xmlns:a16="http://schemas.microsoft.com/office/drawing/2014/main" id="{00000000-0008-0000-1900-000026000000}"/>
            </a:ext>
          </a:extLst>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l="3030" t="22110" r="4669" b="3362"/>
        <a:stretch/>
      </xdr:blipFill>
      <xdr:spPr>
        <a:xfrm>
          <a:off x="1173015" y="57918216"/>
          <a:ext cx="914400" cy="914400"/>
        </a:xfrm>
        <a:prstGeom prst="rect">
          <a:avLst/>
        </a:prstGeom>
      </xdr:spPr>
    </xdr:pic>
    <xdr:clientData/>
  </xdr:twoCellAnchor>
  <xdr:twoCellAnchor editAs="oneCell">
    <xdr:from>
      <xdr:col>2</xdr:col>
      <xdr:colOff>6028</xdr:colOff>
      <xdr:row>39</xdr:row>
      <xdr:rowOff>134</xdr:rowOff>
    </xdr:from>
    <xdr:to>
      <xdr:col>2</xdr:col>
      <xdr:colOff>920428</xdr:colOff>
      <xdr:row>39</xdr:row>
      <xdr:rowOff>914534</xdr:rowOff>
    </xdr:to>
    <xdr:pic>
      <xdr:nvPicPr>
        <xdr:cNvPr id="39" name="Picture 38">
          <a:extLst>
            <a:ext uri="{FF2B5EF4-FFF2-40B4-BE49-F238E27FC236}">
              <a16:creationId xmlns:a16="http://schemas.microsoft.com/office/drawing/2014/main" id="{00000000-0008-0000-1900-000027000000}"/>
            </a:ext>
          </a:extLst>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l="3953" t="21884" r="3746" b="2651"/>
        <a:stretch/>
      </xdr:blipFill>
      <xdr:spPr>
        <a:xfrm>
          <a:off x="1173876" y="59436134"/>
          <a:ext cx="914400" cy="914400"/>
        </a:xfrm>
        <a:prstGeom prst="rect">
          <a:avLst/>
        </a:prstGeom>
      </xdr:spPr>
    </xdr:pic>
    <xdr:clientData/>
  </xdr:twoCellAnchor>
  <xdr:twoCellAnchor editAs="oneCell">
    <xdr:from>
      <xdr:col>1</xdr:col>
      <xdr:colOff>635508</xdr:colOff>
      <xdr:row>40</xdr:row>
      <xdr:rowOff>3181</xdr:rowOff>
    </xdr:from>
    <xdr:to>
      <xdr:col>2</xdr:col>
      <xdr:colOff>912147</xdr:colOff>
      <xdr:row>40</xdr:row>
      <xdr:rowOff>917581</xdr:rowOff>
    </xdr:to>
    <xdr:pic>
      <xdr:nvPicPr>
        <xdr:cNvPr id="40" name="Picture 39">
          <a:extLst>
            <a:ext uri="{FF2B5EF4-FFF2-40B4-BE49-F238E27FC236}">
              <a16:creationId xmlns:a16="http://schemas.microsoft.com/office/drawing/2014/main" id="{00000000-0008-0000-1900-000028000000}"/>
            </a:ext>
          </a:extLst>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l="3923" t="21998" r="4482" b="3008"/>
        <a:stretch/>
      </xdr:blipFill>
      <xdr:spPr>
        <a:xfrm>
          <a:off x="1165595" y="60963181"/>
          <a:ext cx="914400" cy="914400"/>
        </a:xfrm>
        <a:prstGeom prst="rect">
          <a:avLst/>
        </a:prstGeom>
      </xdr:spPr>
    </xdr:pic>
    <xdr:clientData/>
  </xdr:twoCellAnchor>
  <xdr:twoCellAnchor editAs="oneCell">
    <xdr:from>
      <xdr:col>2</xdr:col>
      <xdr:colOff>6029</xdr:colOff>
      <xdr:row>41</xdr:row>
      <xdr:rowOff>7090</xdr:rowOff>
    </xdr:from>
    <xdr:to>
      <xdr:col>2</xdr:col>
      <xdr:colOff>920429</xdr:colOff>
      <xdr:row>41</xdr:row>
      <xdr:rowOff>921490</xdr:rowOff>
    </xdr:to>
    <xdr:pic>
      <xdr:nvPicPr>
        <xdr:cNvPr id="41" name="Picture 40">
          <a:extLst>
            <a:ext uri="{FF2B5EF4-FFF2-40B4-BE49-F238E27FC236}">
              <a16:creationId xmlns:a16="http://schemas.microsoft.com/office/drawing/2014/main" id="{00000000-0008-0000-1900-000029000000}"/>
            </a:ext>
          </a:extLst>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l="3923" t="22714" r="4482" b="3219"/>
        <a:stretch/>
      </xdr:blipFill>
      <xdr:spPr>
        <a:xfrm>
          <a:off x="1173877" y="62491090"/>
          <a:ext cx="914400" cy="914400"/>
        </a:xfrm>
        <a:prstGeom prst="rect">
          <a:avLst/>
        </a:prstGeom>
      </xdr:spPr>
    </xdr:pic>
    <xdr:clientData/>
  </xdr:twoCellAnchor>
  <xdr:twoCellAnchor editAs="oneCell">
    <xdr:from>
      <xdr:col>2</xdr:col>
      <xdr:colOff>5168</xdr:colOff>
      <xdr:row>42</xdr:row>
      <xdr:rowOff>10132</xdr:rowOff>
    </xdr:from>
    <xdr:to>
      <xdr:col>2</xdr:col>
      <xdr:colOff>919568</xdr:colOff>
      <xdr:row>42</xdr:row>
      <xdr:rowOff>924532</xdr:rowOff>
    </xdr:to>
    <xdr:pic>
      <xdr:nvPicPr>
        <xdr:cNvPr id="42" name="Picture 41">
          <a:extLst>
            <a:ext uri="{FF2B5EF4-FFF2-40B4-BE49-F238E27FC236}">
              <a16:creationId xmlns:a16="http://schemas.microsoft.com/office/drawing/2014/main" id="{00000000-0008-0000-1900-00002A000000}"/>
            </a:ext>
          </a:extLst>
        </xdr:cNvPr>
        <xdr:cNvPicPr>
          <a:picLocks noChangeAspect="1"/>
        </xdr:cNvPicPr>
      </xdr:nvPicPr>
      <xdr:blipFill rotWithShape="1">
        <a:blip xmlns:r="http://schemas.openxmlformats.org/officeDocument/2006/relationships" r:embed="rId40">
          <a:extLst>
            <a:ext uri="{28A0092B-C50C-407E-A947-70E740481C1C}">
              <a14:useLocalDpi xmlns:a14="http://schemas.microsoft.com/office/drawing/2010/main" val="0"/>
            </a:ext>
          </a:extLst>
        </a:blip>
        <a:srcRect l="3030" t="22820" r="4669" b="3567"/>
        <a:stretch/>
      </xdr:blipFill>
      <xdr:spPr>
        <a:xfrm>
          <a:off x="1173016" y="64018132"/>
          <a:ext cx="914400" cy="914400"/>
        </a:xfrm>
        <a:prstGeom prst="rect">
          <a:avLst/>
        </a:prstGeom>
      </xdr:spPr>
    </xdr:pic>
    <xdr:clientData/>
  </xdr:twoCellAnchor>
  <xdr:twoCellAnchor editAs="oneCell">
    <xdr:from>
      <xdr:col>2</xdr:col>
      <xdr:colOff>5168</xdr:colOff>
      <xdr:row>43</xdr:row>
      <xdr:rowOff>11459</xdr:rowOff>
    </xdr:from>
    <xdr:to>
      <xdr:col>2</xdr:col>
      <xdr:colOff>919568</xdr:colOff>
      <xdr:row>43</xdr:row>
      <xdr:rowOff>925859</xdr:rowOff>
    </xdr:to>
    <xdr:pic>
      <xdr:nvPicPr>
        <xdr:cNvPr id="43" name="Picture 42">
          <a:extLst>
            <a:ext uri="{FF2B5EF4-FFF2-40B4-BE49-F238E27FC236}">
              <a16:creationId xmlns:a16="http://schemas.microsoft.com/office/drawing/2014/main" id="{00000000-0008-0000-1900-00002B000000}"/>
            </a:ext>
          </a:extLst>
        </xdr:cNvPr>
        <xdr:cNvPicPr>
          <a:picLocks noChangeAspect="1"/>
        </xdr:cNvPicPr>
      </xdr:nvPicPr>
      <xdr:blipFill rotWithShape="1">
        <a:blip xmlns:r="http://schemas.openxmlformats.org/officeDocument/2006/relationships" r:embed="rId41">
          <a:extLst>
            <a:ext uri="{28A0092B-C50C-407E-A947-70E740481C1C}">
              <a14:useLocalDpi xmlns:a14="http://schemas.microsoft.com/office/drawing/2010/main" val="0"/>
            </a:ext>
          </a:extLst>
        </a:blip>
        <a:srcRect l="3053" t="22135" r="3931" b="2400"/>
        <a:stretch/>
      </xdr:blipFill>
      <xdr:spPr>
        <a:xfrm>
          <a:off x="1173016" y="65543459"/>
          <a:ext cx="914400" cy="914400"/>
        </a:xfrm>
        <a:prstGeom prst="rect">
          <a:avLst/>
        </a:prstGeom>
      </xdr:spPr>
    </xdr:pic>
    <xdr:clientData/>
  </xdr:twoCellAnchor>
  <xdr:twoCellAnchor editAs="oneCell">
    <xdr:from>
      <xdr:col>1</xdr:col>
      <xdr:colOff>635508</xdr:colOff>
      <xdr:row>43</xdr:row>
      <xdr:rowOff>1521947</xdr:rowOff>
    </xdr:from>
    <xdr:to>
      <xdr:col>2</xdr:col>
      <xdr:colOff>912147</xdr:colOff>
      <xdr:row>44</xdr:row>
      <xdr:rowOff>912347</xdr:rowOff>
    </xdr:to>
    <xdr:pic>
      <xdr:nvPicPr>
        <xdr:cNvPr id="44" name="Picture 43">
          <a:extLst>
            <a:ext uri="{FF2B5EF4-FFF2-40B4-BE49-F238E27FC236}">
              <a16:creationId xmlns:a16="http://schemas.microsoft.com/office/drawing/2014/main" id="{00000000-0008-0000-1900-00002C000000}"/>
            </a:ext>
          </a:extLst>
        </xdr:cNvPr>
        <xdr:cNvPicPr>
          <a:picLocks noChangeAspect="1"/>
        </xdr:cNvPicPr>
      </xdr:nvPicPr>
      <xdr:blipFill rotWithShape="1">
        <a:blip xmlns:r="http://schemas.openxmlformats.org/officeDocument/2006/relationships" r:embed="rId42">
          <a:extLst>
            <a:ext uri="{28A0092B-C50C-407E-A947-70E740481C1C}">
              <a14:useLocalDpi xmlns:a14="http://schemas.microsoft.com/office/drawing/2010/main" val="0"/>
            </a:ext>
          </a:extLst>
        </a:blip>
        <a:srcRect l="3953" t="22110" r="3746" b="3362"/>
        <a:stretch/>
      </xdr:blipFill>
      <xdr:spPr>
        <a:xfrm>
          <a:off x="1165595" y="67053947"/>
          <a:ext cx="914400" cy="914400"/>
        </a:xfrm>
        <a:prstGeom prst="rect">
          <a:avLst/>
        </a:prstGeom>
      </xdr:spPr>
    </xdr:pic>
    <xdr:clientData/>
  </xdr:twoCellAnchor>
  <xdr:twoCellAnchor editAs="oneCell">
    <xdr:from>
      <xdr:col>2</xdr:col>
      <xdr:colOff>5167</xdr:colOff>
      <xdr:row>44</xdr:row>
      <xdr:rowOff>1523267</xdr:rowOff>
    </xdr:from>
    <xdr:to>
      <xdr:col>2</xdr:col>
      <xdr:colOff>919567</xdr:colOff>
      <xdr:row>45</xdr:row>
      <xdr:rowOff>913667</xdr:rowOff>
    </xdr:to>
    <xdr:pic>
      <xdr:nvPicPr>
        <xdr:cNvPr id="45" name="Picture 44">
          <a:extLst>
            <a:ext uri="{FF2B5EF4-FFF2-40B4-BE49-F238E27FC236}">
              <a16:creationId xmlns:a16="http://schemas.microsoft.com/office/drawing/2014/main" id="{00000000-0008-0000-1900-00002D000000}"/>
            </a:ext>
          </a:extLst>
        </xdr:cNvPr>
        <xdr:cNvPicPr>
          <a:picLocks noChangeAspect="1"/>
        </xdr:cNvPicPr>
      </xdr:nvPicPr>
      <xdr:blipFill rotWithShape="1">
        <a:blip xmlns:r="http://schemas.openxmlformats.org/officeDocument/2006/relationships" r:embed="rId43">
          <a:extLst>
            <a:ext uri="{28A0092B-C50C-407E-A947-70E740481C1C}">
              <a14:useLocalDpi xmlns:a14="http://schemas.microsoft.com/office/drawing/2010/main" val="0"/>
            </a:ext>
          </a:extLst>
        </a:blip>
        <a:srcRect l="3053" t="21124" r="3931" b="3407"/>
        <a:stretch/>
      </xdr:blipFill>
      <xdr:spPr>
        <a:xfrm>
          <a:off x="1173015" y="68579267"/>
          <a:ext cx="914400" cy="914400"/>
        </a:xfrm>
        <a:prstGeom prst="rect">
          <a:avLst/>
        </a:prstGeom>
      </xdr:spPr>
    </xdr:pic>
    <xdr:clientData/>
  </xdr:twoCellAnchor>
  <xdr:twoCellAnchor editAs="oneCell">
    <xdr:from>
      <xdr:col>1</xdr:col>
      <xdr:colOff>626364</xdr:colOff>
      <xdr:row>46</xdr:row>
      <xdr:rowOff>3182</xdr:rowOff>
    </xdr:from>
    <xdr:to>
      <xdr:col>2</xdr:col>
      <xdr:colOff>903003</xdr:colOff>
      <xdr:row>46</xdr:row>
      <xdr:rowOff>917582</xdr:rowOff>
    </xdr:to>
    <xdr:pic>
      <xdr:nvPicPr>
        <xdr:cNvPr id="46" name="Picture 45">
          <a:extLst>
            <a:ext uri="{FF2B5EF4-FFF2-40B4-BE49-F238E27FC236}">
              <a16:creationId xmlns:a16="http://schemas.microsoft.com/office/drawing/2014/main" id="{00000000-0008-0000-1900-00002E000000}"/>
            </a:ext>
          </a:extLst>
        </xdr:cNvPr>
        <xdr:cNvPicPr>
          <a:picLocks noChangeAspect="1"/>
        </xdr:cNvPicPr>
      </xdr:nvPicPr>
      <xdr:blipFill rotWithShape="1">
        <a:blip xmlns:r="http://schemas.openxmlformats.org/officeDocument/2006/relationships" r:embed="rId44">
          <a:extLst>
            <a:ext uri="{28A0092B-C50C-407E-A947-70E740481C1C}">
              <a14:useLocalDpi xmlns:a14="http://schemas.microsoft.com/office/drawing/2010/main" val="0"/>
            </a:ext>
          </a:extLst>
        </a:blip>
        <a:srcRect l="3053" t="21998" r="3931" b="3008"/>
        <a:stretch/>
      </xdr:blipFill>
      <xdr:spPr>
        <a:xfrm>
          <a:off x="1156451" y="70107182"/>
          <a:ext cx="914400" cy="914400"/>
        </a:xfrm>
        <a:prstGeom prst="rect">
          <a:avLst/>
        </a:prstGeom>
      </xdr:spPr>
    </xdr:pic>
    <xdr:clientData/>
  </xdr:twoCellAnchor>
  <xdr:twoCellAnchor editAs="oneCell">
    <xdr:from>
      <xdr:col>2</xdr:col>
      <xdr:colOff>5167</xdr:colOff>
      <xdr:row>46</xdr:row>
      <xdr:rowOff>1522798</xdr:rowOff>
    </xdr:from>
    <xdr:to>
      <xdr:col>2</xdr:col>
      <xdr:colOff>919567</xdr:colOff>
      <xdr:row>47</xdr:row>
      <xdr:rowOff>913198</xdr:rowOff>
    </xdr:to>
    <xdr:pic>
      <xdr:nvPicPr>
        <xdr:cNvPr id="47" name="Picture 46">
          <a:extLst>
            <a:ext uri="{FF2B5EF4-FFF2-40B4-BE49-F238E27FC236}">
              <a16:creationId xmlns:a16="http://schemas.microsoft.com/office/drawing/2014/main" id="{00000000-0008-0000-1900-00002F000000}"/>
            </a:ext>
          </a:extLst>
        </xdr:cNvPr>
        <xdr:cNvPicPr>
          <a:picLocks noChangeAspect="1"/>
        </xdr:cNvPicPr>
      </xdr:nvPicPr>
      <xdr:blipFill rotWithShape="1">
        <a:blip xmlns:r="http://schemas.openxmlformats.org/officeDocument/2006/relationships" r:embed="rId45">
          <a:extLst>
            <a:ext uri="{28A0092B-C50C-407E-A947-70E740481C1C}">
              <a14:useLocalDpi xmlns:a14="http://schemas.microsoft.com/office/drawing/2010/main" val="0"/>
            </a:ext>
          </a:extLst>
        </a:blip>
        <a:srcRect l="3053" t="22714" r="3931" b="3219"/>
        <a:stretch/>
      </xdr:blipFill>
      <xdr:spPr>
        <a:xfrm>
          <a:off x="1173015" y="71626798"/>
          <a:ext cx="914400" cy="914400"/>
        </a:xfrm>
        <a:prstGeom prst="rect">
          <a:avLst/>
        </a:prstGeom>
      </xdr:spPr>
    </xdr:pic>
    <xdr:clientData/>
  </xdr:twoCellAnchor>
  <xdr:twoCellAnchor editAs="oneCell">
    <xdr:from>
      <xdr:col>2</xdr:col>
      <xdr:colOff>6030</xdr:colOff>
      <xdr:row>47</xdr:row>
      <xdr:rowOff>1523270</xdr:rowOff>
    </xdr:from>
    <xdr:to>
      <xdr:col>2</xdr:col>
      <xdr:colOff>920430</xdr:colOff>
      <xdr:row>48</xdr:row>
      <xdr:rowOff>913670</xdr:rowOff>
    </xdr:to>
    <xdr:pic>
      <xdr:nvPicPr>
        <xdr:cNvPr id="48" name="Picture 47">
          <a:extLst>
            <a:ext uri="{FF2B5EF4-FFF2-40B4-BE49-F238E27FC236}">
              <a16:creationId xmlns:a16="http://schemas.microsoft.com/office/drawing/2014/main" id="{00000000-0008-0000-1900-000030000000}"/>
            </a:ext>
          </a:extLst>
        </xdr:cNvPr>
        <xdr:cNvPicPr>
          <a:picLocks noChangeAspect="1"/>
        </xdr:cNvPicPr>
      </xdr:nvPicPr>
      <xdr:blipFill rotWithShape="1">
        <a:blip xmlns:r="http://schemas.openxmlformats.org/officeDocument/2006/relationships" r:embed="rId46">
          <a:extLst>
            <a:ext uri="{28A0092B-C50C-407E-A947-70E740481C1C}">
              <a14:useLocalDpi xmlns:a14="http://schemas.microsoft.com/office/drawing/2010/main" val="0"/>
            </a:ext>
          </a:extLst>
        </a:blip>
        <a:srcRect l="3953" t="21264" r="3746" b="2793"/>
        <a:stretch/>
      </xdr:blipFill>
      <xdr:spPr>
        <a:xfrm>
          <a:off x="1173878" y="73151270"/>
          <a:ext cx="914400" cy="914400"/>
        </a:xfrm>
        <a:prstGeom prst="rect">
          <a:avLst/>
        </a:prstGeom>
      </xdr:spPr>
    </xdr:pic>
    <xdr:clientData/>
  </xdr:twoCellAnchor>
  <xdr:twoCellAnchor editAs="oneCell">
    <xdr:from>
      <xdr:col>1</xdr:col>
      <xdr:colOff>634647</xdr:colOff>
      <xdr:row>49</xdr:row>
      <xdr:rowOff>10598</xdr:rowOff>
    </xdr:from>
    <xdr:to>
      <xdr:col>2</xdr:col>
      <xdr:colOff>911286</xdr:colOff>
      <xdr:row>49</xdr:row>
      <xdr:rowOff>924998</xdr:rowOff>
    </xdr:to>
    <xdr:pic>
      <xdr:nvPicPr>
        <xdr:cNvPr id="49" name="Picture 48">
          <a:extLst>
            <a:ext uri="{FF2B5EF4-FFF2-40B4-BE49-F238E27FC236}">
              <a16:creationId xmlns:a16="http://schemas.microsoft.com/office/drawing/2014/main" id="{00000000-0008-0000-1900-000031000000}"/>
            </a:ext>
          </a:extLst>
        </xdr:cNvPr>
        <xdr:cNvPicPr>
          <a:picLocks noChangeAspect="1"/>
        </xdr:cNvPicPr>
      </xdr:nvPicPr>
      <xdr:blipFill rotWithShape="1">
        <a:blip xmlns:r="http://schemas.openxmlformats.org/officeDocument/2006/relationships" r:embed="rId47">
          <a:extLst>
            <a:ext uri="{28A0092B-C50C-407E-A947-70E740481C1C}">
              <a14:useLocalDpi xmlns:a14="http://schemas.microsoft.com/office/drawing/2010/main" val="0"/>
            </a:ext>
          </a:extLst>
        </a:blip>
        <a:srcRect l="3053" t="21381" r="3931" b="3154"/>
        <a:stretch/>
      </xdr:blipFill>
      <xdr:spPr>
        <a:xfrm>
          <a:off x="1164734" y="74686598"/>
          <a:ext cx="914400" cy="914400"/>
        </a:xfrm>
        <a:prstGeom prst="rect">
          <a:avLst/>
        </a:prstGeom>
      </xdr:spPr>
    </xdr:pic>
    <xdr:clientData/>
  </xdr:twoCellAnchor>
  <xdr:twoCellAnchor editAs="oneCell">
    <xdr:from>
      <xdr:col>2</xdr:col>
      <xdr:colOff>6028</xdr:colOff>
      <xdr:row>50</xdr:row>
      <xdr:rowOff>7087</xdr:rowOff>
    </xdr:from>
    <xdr:to>
      <xdr:col>2</xdr:col>
      <xdr:colOff>920428</xdr:colOff>
      <xdr:row>50</xdr:row>
      <xdr:rowOff>921487</xdr:rowOff>
    </xdr:to>
    <xdr:pic>
      <xdr:nvPicPr>
        <xdr:cNvPr id="50" name="Picture 49">
          <a:extLst>
            <a:ext uri="{FF2B5EF4-FFF2-40B4-BE49-F238E27FC236}">
              <a16:creationId xmlns:a16="http://schemas.microsoft.com/office/drawing/2014/main" id="{00000000-0008-0000-1900-000032000000}"/>
            </a:ext>
          </a:extLst>
        </xdr:cNvPr>
        <xdr:cNvPicPr>
          <a:picLocks noChangeAspect="1"/>
        </xdr:cNvPicPr>
      </xdr:nvPicPr>
      <xdr:blipFill rotWithShape="1">
        <a:blip xmlns:r="http://schemas.openxmlformats.org/officeDocument/2006/relationships" r:embed="rId48">
          <a:extLst>
            <a:ext uri="{28A0092B-C50C-407E-A947-70E740481C1C}">
              <a14:useLocalDpi xmlns:a14="http://schemas.microsoft.com/office/drawing/2010/main" val="0"/>
            </a:ext>
          </a:extLst>
        </a:blip>
        <a:srcRect l="3953" t="22714" r="3746" b="3219"/>
        <a:stretch/>
      </xdr:blipFill>
      <xdr:spPr>
        <a:xfrm>
          <a:off x="1173876" y="76207087"/>
          <a:ext cx="914400" cy="914400"/>
        </a:xfrm>
        <a:prstGeom prst="rect">
          <a:avLst/>
        </a:prstGeom>
      </xdr:spPr>
    </xdr:pic>
    <xdr:clientData/>
  </xdr:twoCellAnchor>
  <xdr:twoCellAnchor editAs="oneCell">
    <xdr:from>
      <xdr:col>1</xdr:col>
      <xdr:colOff>634647</xdr:colOff>
      <xdr:row>51</xdr:row>
      <xdr:rowOff>6691</xdr:rowOff>
    </xdr:from>
    <xdr:to>
      <xdr:col>2</xdr:col>
      <xdr:colOff>911286</xdr:colOff>
      <xdr:row>51</xdr:row>
      <xdr:rowOff>921091</xdr:rowOff>
    </xdr:to>
    <xdr:pic>
      <xdr:nvPicPr>
        <xdr:cNvPr id="51" name="Picture 50">
          <a:extLst>
            <a:ext uri="{FF2B5EF4-FFF2-40B4-BE49-F238E27FC236}">
              <a16:creationId xmlns:a16="http://schemas.microsoft.com/office/drawing/2014/main" id="{00000000-0008-0000-1900-000033000000}"/>
            </a:ext>
          </a:extLst>
        </xdr:cNvPr>
        <xdr:cNvPicPr>
          <a:picLocks noChangeAspect="1"/>
        </xdr:cNvPicPr>
      </xdr:nvPicPr>
      <xdr:blipFill rotWithShape="1">
        <a:blip xmlns:r="http://schemas.openxmlformats.org/officeDocument/2006/relationships" r:embed="rId49">
          <a:extLst>
            <a:ext uri="{28A0092B-C50C-407E-A947-70E740481C1C}">
              <a14:useLocalDpi xmlns:a14="http://schemas.microsoft.com/office/drawing/2010/main" val="0"/>
            </a:ext>
          </a:extLst>
        </a:blip>
        <a:srcRect l="3007" t="20506" r="5398" b="3551"/>
        <a:stretch/>
      </xdr:blipFill>
      <xdr:spPr>
        <a:xfrm>
          <a:off x="1164734" y="77730691"/>
          <a:ext cx="914400" cy="914400"/>
        </a:xfrm>
        <a:prstGeom prst="rect">
          <a:avLst/>
        </a:prstGeom>
      </xdr:spPr>
    </xdr:pic>
    <xdr:clientData/>
  </xdr:twoCellAnchor>
  <xdr:twoCellAnchor editAs="oneCell">
    <xdr:from>
      <xdr:col>1</xdr:col>
      <xdr:colOff>634647</xdr:colOff>
      <xdr:row>52</xdr:row>
      <xdr:rowOff>11462</xdr:rowOff>
    </xdr:from>
    <xdr:to>
      <xdr:col>2</xdr:col>
      <xdr:colOff>911286</xdr:colOff>
      <xdr:row>52</xdr:row>
      <xdr:rowOff>925862</xdr:rowOff>
    </xdr:to>
    <xdr:pic>
      <xdr:nvPicPr>
        <xdr:cNvPr id="52" name="Picture 51">
          <a:extLst>
            <a:ext uri="{FF2B5EF4-FFF2-40B4-BE49-F238E27FC236}">
              <a16:creationId xmlns:a16="http://schemas.microsoft.com/office/drawing/2014/main" id="{00000000-0008-0000-1900-000034000000}"/>
            </a:ext>
          </a:extLst>
        </xdr:cNvPr>
        <xdr:cNvPicPr>
          <a:picLocks noChangeAspect="1"/>
        </xdr:cNvPicPr>
      </xdr:nvPicPr>
      <xdr:blipFill rotWithShape="1">
        <a:blip xmlns:r="http://schemas.openxmlformats.org/officeDocument/2006/relationships" r:embed="rId50">
          <a:extLst>
            <a:ext uri="{28A0092B-C50C-407E-A947-70E740481C1C}">
              <a14:useLocalDpi xmlns:a14="http://schemas.microsoft.com/office/drawing/2010/main" val="0"/>
            </a:ext>
          </a:extLst>
        </a:blip>
        <a:srcRect l="3078" t="22136" r="3181" b="2399"/>
        <a:stretch/>
      </xdr:blipFill>
      <xdr:spPr>
        <a:xfrm>
          <a:off x="1164734" y="79259462"/>
          <a:ext cx="914400" cy="914400"/>
        </a:xfrm>
        <a:prstGeom prst="rect">
          <a:avLst/>
        </a:prstGeom>
      </xdr:spPr>
    </xdr:pic>
    <xdr:clientData/>
  </xdr:twoCellAnchor>
  <xdr:twoCellAnchor editAs="oneCell">
    <xdr:from>
      <xdr:col>2</xdr:col>
      <xdr:colOff>0</xdr:colOff>
      <xdr:row>53</xdr:row>
      <xdr:rowOff>243840</xdr:rowOff>
    </xdr:from>
    <xdr:to>
      <xdr:col>2</xdr:col>
      <xdr:colOff>914400</xdr:colOff>
      <xdr:row>53</xdr:row>
      <xdr:rowOff>1158240</xdr:rowOff>
    </xdr:to>
    <xdr:pic>
      <xdr:nvPicPr>
        <xdr:cNvPr id="53" name="Picture 52">
          <a:extLst>
            <a:ext uri="{FF2B5EF4-FFF2-40B4-BE49-F238E27FC236}">
              <a16:creationId xmlns:a16="http://schemas.microsoft.com/office/drawing/2014/main" id="{00000000-0008-0000-1900-000035000000}"/>
            </a:ext>
          </a:extLst>
        </xdr:cNvPr>
        <xdr:cNvPicPr>
          <a:picLocks noChangeAspect="1"/>
        </xdr:cNvPicPr>
      </xdr:nvPicPr>
      <xdr:blipFill rotWithShape="1">
        <a:blip xmlns:r="http://schemas.openxmlformats.org/officeDocument/2006/relationships" r:embed="rId51">
          <a:extLst>
            <a:ext uri="{28A0092B-C50C-407E-A947-70E740481C1C}">
              <a14:useLocalDpi xmlns:a14="http://schemas.microsoft.com/office/drawing/2010/main" val="0"/>
            </a:ext>
          </a:extLst>
        </a:blip>
        <a:srcRect t="20252" r="7700" b="3806"/>
        <a:stretch/>
      </xdr:blipFill>
      <xdr:spPr>
        <a:xfrm>
          <a:off x="1167848" y="81015840"/>
          <a:ext cx="914400" cy="914400"/>
        </a:xfrm>
        <a:prstGeom prst="rect">
          <a:avLst/>
        </a:prstGeom>
      </xdr:spPr>
    </xdr:pic>
    <xdr:clientData/>
  </xdr:twoCellAnchor>
  <xdr:twoCellAnchor editAs="oneCell">
    <xdr:from>
      <xdr:col>2</xdr:col>
      <xdr:colOff>4306</xdr:colOff>
      <xdr:row>54</xdr:row>
      <xdr:rowOff>10131</xdr:rowOff>
    </xdr:from>
    <xdr:to>
      <xdr:col>2</xdr:col>
      <xdr:colOff>918706</xdr:colOff>
      <xdr:row>54</xdr:row>
      <xdr:rowOff>924531</xdr:rowOff>
    </xdr:to>
    <xdr:pic>
      <xdr:nvPicPr>
        <xdr:cNvPr id="54" name="Picture 53">
          <a:extLst>
            <a:ext uri="{FF2B5EF4-FFF2-40B4-BE49-F238E27FC236}">
              <a16:creationId xmlns:a16="http://schemas.microsoft.com/office/drawing/2014/main" id="{00000000-0008-0000-1900-000036000000}"/>
            </a:ext>
          </a:extLst>
        </xdr:cNvPr>
        <xdr:cNvPicPr>
          <a:picLocks noChangeAspect="1"/>
        </xdr:cNvPicPr>
      </xdr:nvPicPr>
      <xdr:blipFill rotWithShape="1">
        <a:blip xmlns:r="http://schemas.openxmlformats.org/officeDocument/2006/relationships" r:embed="rId52">
          <a:extLst>
            <a:ext uri="{28A0092B-C50C-407E-A947-70E740481C1C}">
              <a14:useLocalDpi xmlns:a14="http://schemas.microsoft.com/office/drawing/2010/main" val="0"/>
            </a:ext>
          </a:extLst>
        </a:blip>
        <a:srcRect l="3751" t="22820" r="4654" b="3566"/>
        <a:stretch/>
      </xdr:blipFill>
      <xdr:spPr>
        <a:xfrm>
          <a:off x="1172154" y="82306131"/>
          <a:ext cx="914400" cy="914400"/>
        </a:xfrm>
        <a:prstGeom prst="rect">
          <a:avLst/>
        </a:prstGeom>
      </xdr:spPr>
    </xdr:pic>
    <xdr:clientData/>
  </xdr:twoCellAnchor>
  <xdr:twoCellAnchor editAs="oneCell">
    <xdr:from>
      <xdr:col>2</xdr:col>
      <xdr:colOff>5167</xdr:colOff>
      <xdr:row>55</xdr:row>
      <xdr:rowOff>10600</xdr:rowOff>
    </xdr:from>
    <xdr:to>
      <xdr:col>2</xdr:col>
      <xdr:colOff>919567</xdr:colOff>
      <xdr:row>55</xdr:row>
      <xdr:rowOff>925000</xdr:rowOff>
    </xdr:to>
    <xdr:pic>
      <xdr:nvPicPr>
        <xdr:cNvPr id="55" name="Picture 54">
          <a:extLst>
            <a:ext uri="{FF2B5EF4-FFF2-40B4-BE49-F238E27FC236}">
              <a16:creationId xmlns:a16="http://schemas.microsoft.com/office/drawing/2014/main" id="{00000000-0008-0000-1900-000037000000}"/>
            </a:ext>
          </a:extLst>
        </xdr:cNvPr>
        <xdr:cNvPicPr>
          <a:picLocks noChangeAspect="1"/>
        </xdr:cNvPicPr>
      </xdr:nvPicPr>
      <xdr:blipFill rotWithShape="1">
        <a:blip xmlns:r="http://schemas.openxmlformats.org/officeDocument/2006/relationships" r:embed="rId53">
          <a:extLst>
            <a:ext uri="{28A0092B-C50C-407E-A947-70E740481C1C}">
              <a14:useLocalDpi xmlns:a14="http://schemas.microsoft.com/office/drawing/2010/main" val="0"/>
            </a:ext>
          </a:extLst>
        </a:blip>
        <a:srcRect l="3030" t="21381" r="4669" b="3154"/>
        <a:stretch/>
      </xdr:blipFill>
      <xdr:spPr>
        <a:xfrm>
          <a:off x="1173015" y="83830600"/>
          <a:ext cx="914400" cy="914400"/>
        </a:xfrm>
        <a:prstGeom prst="rect">
          <a:avLst/>
        </a:prstGeom>
      </xdr:spPr>
    </xdr:pic>
    <xdr:clientData/>
  </xdr:twoCellAnchor>
  <xdr:twoCellAnchor editAs="oneCell">
    <xdr:from>
      <xdr:col>2</xdr:col>
      <xdr:colOff>6891</xdr:colOff>
      <xdr:row>55</xdr:row>
      <xdr:rowOff>1523661</xdr:rowOff>
    </xdr:from>
    <xdr:to>
      <xdr:col>2</xdr:col>
      <xdr:colOff>921291</xdr:colOff>
      <xdr:row>56</xdr:row>
      <xdr:rowOff>914061</xdr:rowOff>
    </xdr:to>
    <xdr:pic>
      <xdr:nvPicPr>
        <xdr:cNvPr id="56" name="Picture 55">
          <a:extLst>
            <a:ext uri="{FF2B5EF4-FFF2-40B4-BE49-F238E27FC236}">
              <a16:creationId xmlns:a16="http://schemas.microsoft.com/office/drawing/2014/main" id="{00000000-0008-0000-1900-000038000000}"/>
            </a:ext>
          </a:extLst>
        </xdr:cNvPr>
        <xdr:cNvPicPr>
          <a:picLocks noChangeAspect="1"/>
        </xdr:cNvPicPr>
      </xdr:nvPicPr>
      <xdr:blipFill rotWithShape="1">
        <a:blip xmlns:r="http://schemas.openxmlformats.org/officeDocument/2006/relationships" r:embed="rId54">
          <a:extLst>
            <a:ext uri="{28A0092B-C50C-407E-A947-70E740481C1C}">
              <a14:useLocalDpi xmlns:a14="http://schemas.microsoft.com/office/drawing/2010/main" val="0"/>
            </a:ext>
          </a:extLst>
        </a:blip>
        <a:srcRect l="4839" t="23310" r="3566" b="3076"/>
        <a:stretch/>
      </xdr:blipFill>
      <xdr:spPr>
        <a:xfrm>
          <a:off x="1174739" y="85343661"/>
          <a:ext cx="914400" cy="914400"/>
        </a:xfrm>
        <a:prstGeom prst="rect">
          <a:avLst/>
        </a:prstGeom>
      </xdr:spPr>
    </xdr:pic>
    <xdr:clientData/>
  </xdr:twoCellAnchor>
  <xdr:twoCellAnchor editAs="oneCell">
    <xdr:from>
      <xdr:col>2</xdr:col>
      <xdr:colOff>4306</xdr:colOff>
      <xdr:row>57</xdr:row>
      <xdr:rowOff>7547</xdr:rowOff>
    </xdr:from>
    <xdr:to>
      <xdr:col>2</xdr:col>
      <xdr:colOff>918706</xdr:colOff>
      <xdr:row>57</xdr:row>
      <xdr:rowOff>921947</xdr:rowOff>
    </xdr:to>
    <xdr:pic>
      <xdr:nvPicPr>
        <xdr:cNvPr id="57" name="Picture 56">
          <a:extLst>
            <a:ext uri="{FF2B5EF4-FFF2-40B4-BE49-F238E27FC236}">
              <a16:creationId xmlns:a16="http://schemas.microsoft.com/office/drawing/2014/main" id="{00000000-0008-0000-1900-000039000000}"/>
            </a:ext>
          </a:extLst>
        </xdr:cNvPr>
        <xdr:cNvPicPr>
          <a:picLocks noChangeAspect="1"/>
        </xdr:cNvPicPr>
      </xdr:nvPicPr>
      <xdr:blipFill rotWithShape="1">
        <a:blip xmlns:r="http://schemas.openxmlformats.org/officeDocument/2006/relationships" r:embed="rId55">
          <a:extLst>
            <a:ext uri="{28A0092B-C50C-407E-A947-70E740481C1C}">
              <a14:useLocalDpi xmlns:a14="http://schemas.microsoft.com/office/drawing/2010/main" val="0"/>
            </a:ext>
          </a:extLst>
        </a:blip>
        <a:srcRect l="2140" t="21129" r="4118" b="3406"/>
        <a:stretch/>
      </xdr:blipFill>
      <xdr:spPr>
        <a:xfrm>
          <a:off x="1172154" y="86875547"/>
          <a:ext cx="914400" cy="914400"/>
        </a:xfrm>
        <a:prstGeom prst="rect">
          <a:avLst/>
        </a:prstGeom>
      </xdr:spPr>
    </xdr:pic>
    <xdr:clientData/>
  </xdr:twoCellAnchor>
  <xdr:twoCellAnchor editAs="oneCell">
    <xdr:from>
      <xdr:col>2</xdr:col>
      <xdr:colOff>5167</xdr:colOff>
      <xdr:row>58</xdr:row>
      <xdr:rowOff>11467</xdr:rowOff>
    </xdr:from>
    <xdr:to>
      <xdr:col>2</xdr:col>
      <xdr:colOff>919567</xdr:colOff>
      <xdr:row>58</xdr:row>
      <xdr:rowOff>925867</xdr:rowOff>
    </xdr:to>
    <xdr:pic>
      <xdr:nvPicPr>
        <xdr:cNvPr id="58" name="Picture 57">
          <a:extLst>
            <a:ext uri="{FF2B5EF4-FFF2-40B4-BE49-F238E27FC236}">
              <a16:creationId xmlns:a16="http://schemas.microsoft.com/office/drawing/2014/main" id="{00000000-0008-0000-1900-00003A000000}"/>
            </a:ext>
          </a:extLst>
        </xdr:cNvPr>
        <xdr:cNvPicPr>
          <a:picLocks noChangeAspect="1"/>
        </xdr:cNvPicPr>
      </xdr:nvPicPr>
      <xdr:blipFill rotWithShape="1">
        <a:blip xmlns:r="http://schemas.openxmlformats.org/officeDocument/2006/relationships" r:embed="rId56">
          <a:extLst>
            <a:ext uri="{28A0092B-C50C-407E-A947-70E740481C1C}">
              <a14:useLocalDpi xmlns:a14="http://schemas.microsoft.com/office/drawing/2010/main" val="0"/>
            </a:ext>
          </a:extLst>
        </a:blip>
        <a:srcRect l="3078" t="22136" r="3181" b="2399"/>
        <a:stretch/>
      </xdr:blipFill>
      <xdr:spPr>
        <a:xfrm>
          <a:off x="1173015" y="88403467"/>
          <a:ext cx="914400" cy="914400"/>
        </a:xfrm>
        <a:prstGeom prst="rect">
          <a:avLst/>
        </a:prstGeom>
      </xdr:spPr>
    </xdr:pic>
    <xdr:clientData/>
  </xdr:twoCellAnchor>
  <xdr:twoCellAnchor editAs="oneCell">
    <xdr:from>
      <xdr:col>1</xdr:col>
      <xdr:colOff>634647</xdr:colOff>
      <xdr:row>58</xdr:row>
      <xdr:rowOff>1520217</xdr:rowOff>
    </xdr:from>
    <xdr:to>
      <xdr:col>2</xdr:col>
      <xdr:colOff>911286</xdr:colOff>
      <xdr:row>59</xdr:row>
      <xdr:rowOff>910617</xdr:rowOff>
    </xdr:to>
    <xdr:pic>
      <xdr:nvPicPr>
        <xdr:cNvPr id="59" name="Picture 58">
          <a:extLst>
            <a:ext uri="{FF2B5EF4-FFF2-40B4-BE49-F238E27FC236}">
              <a16:creationId xmlns:a16="http://schemas.microsoft.com/office/drawing/2014/main" id="{00000000-0008-0000-1900-00003B000000}"/>
            </a:ext>
          </a:extLst>
        </xdr:cNvPr>
        <xdr:cNvPicPr>
          <a:picLocks noChangeAspect="1"/>
        </xdr:cNvPicPr>
      </xdr:nvPicPr>
      <xdr:blipFill rotWithShape="1">
        <a:blip xmlns:r="http://schemas.openxmlformats.org/officeDocument/2006/relationships" r:embed="rId57">
          <a:extLst>
            <a:ext uri="{28A0092B-C50C-407E-A947-70E740481C1C}">
              <a14:useLocalDpi xmlns:a14="http://schemas.microsoft.com/office/drawing/2010/main" val="0"/>
            </a:ext>
          </a:extLst>
        </a:blip>
        <a:srcRect l="3053" t="20878" r="3931" b="3657"/>
        <a:stretch/>
      </xdr:blipFill>
      <xdr:spPr>
        <a:xfrm>
          <a:off x="1164734" y="89912217"/>
          <a:ext cx="914400" cy="914400"/>
        </a:xfrm>
        <a:prstGeom prst="rect">
          <a:avLst/>
        </a:prstGeom>
      </xdr:spPr>
    </xdr:pic>
    <xdr:clientData/>
  </xdr:twoCellAnchor>
  <xdr:twoCellAnchor editAs="oneCell">
    <xdr:from>
      <xdr:col>1</xdr:col>
      <xdr:colOff>635508</xdr:colOff>
      <xdr:row>59</xdr:row>
      <xdr:rowOff>1523271</xdr:rowOff>
    </xdr:from>
    <xdr:to>
      <xdr:col>2</xdr:col>
      <xdr:colOff>912147</xdr:colOff>
      <xdr:row>60</xdr:row>
      <xdr:rowOff>913671</xdr:rowOff>
    </xdr:to>
    <xdr:pic>
      <xdr:nvPicPr>
        <xdr:cNvPr id="60" name="Picture 59">
          <a:extLst>
            <a:ext uri="{FF2B5EF4-FFF2-40B4-BE49-F238E27FC236}">
              <a16:creationId xmlns:a16="http://schemas.microsoft.com/office/drawing/2014/main" id="{00000000-0008-0000-1900-00003C000000}"/>
            </a:ext>
          </a:extLst>
        </xdr:cNvPr>
        <xdr:cNvPicPr>
          <a:picLocks noChangeAspect="1"/>
        </xdr:cNvPicPr>
      </xdr:nvPicPr>
      <xdr:blipFill rotWithShape="1">
        <a:blip xmlns:r="http://schemas.openxmlformats.org/officeDocument/2006/relationships" r:embed="rId58">
          <a:extLst>
            <a:ext uri="{28A0092B-C50C-407E-A947-70E740481C1C}">
              <a14:useLocalDpi xmlns:a14="http://schemas.microsoft.com/office/drawing/2010/main" val="0"/>
            </a:ext>
          </a:extLst>
        </a:blip>
        <a:srcRect l="3953" t="21129" r="3746" b="3406"/>
        <a:stretch/>
      </xdr:blipFill>
      <xdr:spPr>
        <a:xfrm>
          <a:off x="1165595" y="91439271"/>
          <a:ext cx="914400" cy="914400"/>
        </a:xfrm>
        <a:prstGeom prst="rect">
          <a:avLst/>
        </a:prstGeom>
      </xdr:spPr>
    </xdr:pic>
    <xdr:clientData/>
  </xdr:twoCellAnchor>
  <xdr:twoCellAnchor editAs="oneCell">
    <xdr:from>
      <xdr:col>2</xdr:col>
      <xdr:colOff>5168</xdr:colOff>
      <xdr:row>61</xdr:row>
      <xdr:rowOff>11459</xdr:rowOff>
    </xdr:from>
    <xdr:to>
      <xdr:col>2</xdr:col>
      <xdr:colOff>919568</xdr:colOff>
      <xdr:row>61</xdr:row>
      <xdr:rowOff>925859</xdr:rowOff>
    </xdr:to>
    <xdr:pic>
      <xdr:nvPicPr>
        <xdr:cNvPr id="61" name="Picture 60">
          <a:extLst>
            <a:ext uri="{FF2B5EF4-FFF2-40B4-BE49-F238E27FC236}">
              <a16:creationId xmlns:a16="http://schemas.microsoft.com/office/drawing/2014/main" id="{00000000-0008-0000-1900-00003D000000}"/>
            </a:ext>
          </a:extLst>
        </xdr:cNvPr>
        <xdr:cNvPicPr>
          <a:picLocks noChangeAspect="1"/>
        </xdr:cNvPicPr>
      </xdr:nvPicPr>
      <xdr:blipFill rotWithShape="1">
        <a:blip xmlns:r="http://schemas.openxmlformats.org/officeDocument/2006/relationships" r:embed="rId59">
          <a:extLst>
            <a:ext uri="{28A0092B-C50C-407E-A947-70E740481C1C}">
              <a14:useLocalDpi xmlns:a14="http://schemas.microsoft.com/office/drawing/2010/main" val="0"/>
            </a:ext>
          </a:extLst>
        </a:blip>
        <a:srcRect l="3078" t="21861" r="3181" b="3611"/>
        <a:stretch/>
      </xdr:blipFill>
      <xdr:spPr>
        <a:xfrm>
          <a:off x="1173016" y="92975459"/>
          <a:ext cx="914400" cy="914400"/>
        </a:xfrm>
        <a:prstGeom prst="rect">
          <a:avLst/>
        </a:prstGeom>
      </xdr:spPr>
    </xdr:pic>
    <xdr:clientData/>
  </xdr:twoCellAnchor>
  <xdr:twoCellAnchor editAs="oneCell">
    <xdr:from>
      <xdr:col>2</xdr:col>
      <xdr:colOff>5168</xdr:colOff>
      <xdr:row>62</xdr:row>
      <xdr:rowOff>6223</xdr:rowOff>
    </xdr:from>
    <xdr:to>
      <xdr:col>2</xdr:col>
      <xdr:colOff>919568</xdr:colOff>
      <xdr:row>62</xdr:row>
      <xdr:rowOff>920623</xdr:rowOff>
    </xdr:to>
    <xdr:pic>
      <xdr:nvPicPr>
        <xdr:cNvPr id="62" name="Picture 61">
          <a:extLst>
            <a:ext uri="{FF2B5EF4-FFF2-40B4-BE49-F238E27FC236}">
              <a16:creationId xmlns:a16="http://schemas.microsoft.com/office/drawing/2014/main" id="{00000000-0008-0000-1900-00003E000000}"/>
            </a:ext>
          </a:extLst>
        </xdr:cNvPr>
        <xdr:cNvPicPr>
          <a:picLocks noChangeAspect="1"/>
        </xdr:cNvPicPr>
      </xdr:nvPicPr>
      <xdr:blipFill rotWithShape="1">
        <a:blip xmlns:r="http://schemas.openxmlformats.org/officeDocument/2006/relationships" r:embed="rId60">
          <a:extLst>
            <a:ext uri="{28A0092B-C50C-407E-A947-70E740481C1C}">
              <a14:useLocalDpi xmlns:a14="http://schemas.microsoft.com/office/drawing/2010/main" val="0"/>
            </a:ext>
          </a:extLst>
        </a:blip>
        <a:srcRect l="3078" t="22388" r="3181" b="2145"/>
        <a:stretch/>
      </xdr:blipFill>
      <xdr:spPr>
        <a:xfrm>
          <a:off x="1173016" y="94494223"/>
          <a:ext cx="914400" cy="914400"/>
        </a:xfrm>
        <a:prstGeom prst="rect">
          <a:avLst/>
        </a:prstGeom>
      </xdr:spPr>
    </xdr:pic>
    <xdr:clientData/>
  </xdr:twoCellAnchor>
  <xdr:twoCellAnchor editAs="oneCell">
    <xdr:from>
      <xdr:col>2</xdr:col>
      <xdr:colOff>4308</xdr:colOff>
      <xdr:row>63</xdr:row>
      <xdr:rowOff>130</xdr:rowOff>
    </xdr:from>
    <xdr:to>
      <xdr:col>2</xdr:col>
      <xdr:colOff>918708</xdr:colOff>
      <xdr:row>63</xdr:row>
      <xdr:rowOff>914530</xdr:rowOff>
    </xdr:to>
    <xdr:pic>
      <xdr:nvPicPr>
        <xdr:cNvPr id="63" name="Picture 62">
          <a:extLst>
            <a:ext uri="{FF2B5EF4-FFF2-40B4-BE49-F238E27FC236}">
              <a16:creationId xmlns:a16="http://schemas.microsoft.com/office/drawing/2014/main" id="{00000000-0008-0000-1900-00003F000000}"/>
            </a:ext>
          </a:extLst>
        </xdr:cNvPr>
        <xdr:cNvPicPr>
          <a:picLocks noChangeAspect="1"/>
        </xdr:cNvPicPr>
      </xdr:nvPicPr>
      <xdr:blipFill rotWithShape="1">
        <a:blip xmlns:r="http://schemas.openxmlformats.org/officeDocument/2006/relationships" r:embed="rId61">
          <a:extLst>
            <a:ext uri="{28A0092B-C50C-407E-A947-70E740481C1C}">
              <a14:useLocalDpi xmlns:a14="http://schemas.microsoft.com/office/drawing/2010/main" val="0"/>
            </a:ext>
          </a:extLst>
        </a:blip>
        <a:srcRect l="2157" t="21750" r="3363" b="3256"/>
        <a:stretch/>
      </xdr:blipFill>
      <xdr:spPr>
        <a:xfrm>
          <a:off x="1172156" y="96012130"/>
          <a:ext cx="914400" cy="914400"/>
        </a:xfrm>
        <a:prstGeom prst="rect">
          <a:avLst/>
        </a:prstGeom>
      </xdr:spPr>
    </xdr:pic>
    <xdr:clientData/>
  </xdr:twoCellAnchor>
  <xdr:twoCellAnchor editAs="oneCell">
    <xdr:from>
      <xdr:col>2</xdr:col>
      <xdr:colOff>6028</xdr:colOff>
      <xdr:row>64</xdr:row>
      <xdr:rowOff>9734</xdr:rowOff>
    </xdr:from>
    <xdr:to>
      <xdr:col>2</xdr:col>
      <xdr:colOff>920428</xdr:colOff>
      <xdr:row>64</xdr:row>
      <xdr:rowOff>924134</xdr:rowOff>
    </xdr:to>
    <xdr:pic>
      <xdr:nvPicPr>
        <xdr:cNvPr id="64" name="Picture 63">
          <a:extLst>
            <a:ext uri="{FF2B5EF4-FFF2-40B4-BE49-F238E27FC236}">
              <a16:creationId xmlns:a16="http://schemas.microsoft.com/office/drawing/2014/main" id="{00000000-0008-0000-1900-000040000000}"/>
            </a:ext>
          </a:extLst>
        </xdr:cNvPr>
        <xdr:cNvPicPr>
          <a:picLocks noChangeAspect="1"/>
        </xdr:cNvPicPr>
      </xdr:nvPicPr>
      <xdr:blipFill rotWithShape="1">
        <a:blip xmlns:r="http://schemas.openxmlformats.org/officeDocument/2006/relationships" r:embed="rId62">
          <a:extLst>
            <a:ext uri="{28A0092B-C50C-407E-A947-70E740481C1C}">
              <a14:useLocalDpi xmlns:a14="http://schemas.microsoft.com/office/drawing/2010/main" val="0"/>
            </a:ext>
          </a:extLst>
        </a:blip>
        <a:srcRect l="3953" t="20890" r="3746" b="2683"/>
        <a:stretch/>
      </xdr:blipFill>
      <xdr:spPr>
        <a:xfrm>
          <a:off x="1173876" y="97545734"/>
          <a:ext cx="914400" cy="914400"/>
        </a:xfrm>
        <a:prstGeom prst="rect">
          <a:avLst/>
        </a:prstGeom>
      </xdr:spPr>
    </xdr:pic>
    <xdr:clientData/>
  </xdr:twoCellAnchor>
  <xdr:twoCellAnchor editAs="oneCell">
    <xdr:from>
      <xdr:col>2</xdr:col>
      <xdr:colOff>6028</xdr:colOff>
      <xdr:row>65</xdr:row>
      <xdr:rowOff>6230</xdr:rowOff>
    </xdr:from>
    <xdr:to>
      <xdr:col>2</xdr:col>
      <xdr:colOff>920428</xdr:colOff>
      <xdr:row>65</xdr:row>
      <xdr:rowOff>920630</xdr:rowOff>
    </xdr:to>
    <xdr:pic>
      <xdr:nvPicPr>
        <xdr:cNvPr id="65" name="Picture 64">
          <a:extLst>
            <a:ext uri="{FF2B5EF4-FFF2-40B4-BE49-F238E27FC236}">
              <a16:creationId xmlns:a16="http://schemas.microsoft.com/office/drawing/2014/main" id="{00000000-0008-0000-1900-000041000000}"/>
            </a:ext>
          </a:extLst>
        </xdr:cNvPr>
        <xdr:cNvPicPr>
          <a:picLocks noChangeAspect="1"/>
        </xdr:cNvPicPr>
      </xdr:nvPicPr>
      <xdr:blipFill rotWithShape="1">
        <a:blip xmlns:r="http://schemas.openxmlformats.org/officeDocument/2006/relationships" r:embed="rId63">
          <a:extLst>
            <a:ext uri="{28A0092B-C50C-407E-A947-70E740481C1C}">
              <a14:useLocalDpi xmlns:a14="http://schemas.microsoft.com/office/drawing/2010/main" val="0"/>
            </a:ext>
          </a:extLst>
        </a:blip>
        <a:srcRect l="3953" t="22249" r="3746" b="2757"/>
        <a:stretch/>
      </xdr:blipFill>
      <xdr:spPr>
        <a:xfrm>
          <a:off x="1173876" y="99066230"/>
          <a:ext cx="914400" cy="914400"/>
        </a:xfrm>
        <a:prstGeom prst="rect">
          <a:avLst/>
        </a:prstGeom>
      </xdr:spPr>
    </xdr:pic>
    <xdr:clientData/>
  </xdr:twoCellAnchor>
  <xdr:twoCellAnchor editAs="oneCell">
    <xdr:from>
      <xdr:col>2</xdr:col>
      <xdr:colOff>6028</xdr:colOff>
      <xdr:row>66</xdr:row>
      <xdr:rowOff>6687</xdr:rowOff>
    </xdr:from>
    <xdr:to>
      <xdr:col>2</xdr:col>
      <xdr:colOff>920428</xdr:colOff>
      <xdr:row>66</xdr:row>
      <xdr:rowOff>921087</xdr:rowOff>
    </xdr:to>
    <xdr:pic>
      <xdr:nvPicPr>
        <xdr:cNvPr id="66" name="Picture 65">
          <a:extLst>
            <a:ext uri="{FF2B5EF4-FFF2-40B4-BE49-F238E27FC236}">
              <a16:creationId xmlns:a16="http://schemas.microsoft.com/office/drawing/2014/main" id="{00000000-0008-0000-1900-000042000000}"/>
            </a:ext>
          </a:extLst>
        </xdr:cNvPr>
        <xdr:cNvPicPr>
          <a:picLocks noChangeAspect="1"/>
        </xdr:cNvPicPr>
      </xdr:nvPicPr>
      <xdr:blipFill rotWithShape="1">
        <a:blip xmlns:r="http://schemas.openxmlformats.org/officeDocument/2006/relationships" r:embed="rId64">
          <a:extLst>
            <a:ext uri="{28A0092B-C50C-407E-A947-70E740481C1C}">
              <a14:useLocalDpi xmlns:a14="http://schemas.microsoft.com/office/drawing/2010/main" val="0"/>
            </a:ext>
          </a:extLst>
        </a:blip>
        <a:srcRect l="3953" t="20505" r="3746" b="3553"/>
        <a:stretch/>
      </xdr:blipFill>
      <xdr:spPr>
        <a:xfrm>
          <a:off x="1173876" y="100590687"/>
          <a:ext cx="914400" cy="914400"/>
        </a:xfrm>
        <a:prstGeom prst="rect">
          <a:avLst/>
        </a:prstGeom>
      </xdr:spPr>
    </xdr:pic>
    <xdr:clientData/>
  </xdr:twoCellAnchor>
  <xdr:twoCellAnchor editAs="oneCell">
    <xdr:from>
      <xdr:col>2</xdr:col>
      <xdr:colOff>6028</xdr:colOff>
      <xdr:row>67</xdr:row>
      <xdr:rowOff>5763</xdr:rowOff>
    </xdr:from>
    <xdr:to>
      <xdr:col>2</xdr:col>
      <xdr:colOff>920428</xdr:colOff>
      <xdr:row>67</xdr:row>
      <xdr:rowOff>920163</xdr:rowOff>
    </xdr:to>
    <xdr:pic>
      <xdr:nvPicPr>
        <xdr:cNvPr id="67" name="Picture 66">
          <a:extLst>
            <a:ext uri="{FF2B5EF4-FFF2-40B4-BE49-F238E27FC236}">
              <a16:creationId xmlns:a16="http://schemas.microsoft.com/office/drawing/2014/main" id="{00000000-0008-0000-1900-000043000000}"/>
            </a:ext>
          </a:extLst>
        </xdr:cNvPr>
        <xdr:cNvPicPr>
          <a:picLocks noChangeAspect="1"/>
        </xdr:cNvPicPr>
      </xdr:nvPicPr>
      <xdr:blipFill rotWithShape="1">
        <a:blip xmlns:r="http://schemas.openxmlformats.org/officeDocument/2006/relationships" r:embed="rId65">
          <a:extLst>
            <a:ext uri="{28A0092B-C50C-407E-A947-70E740481C1C}">
              <a14:useLocalDpi xmlns:a14="http://schemas.microsoft.com/office/drawing/2010/main" val="0"/>
            </a:ext>
          </a:extLst>
        </a:blip>
        <a:srcRect l="3953" t="23801" r="3746" b="2586"/>
        <a:stretch/>
      </xdr:blipFill>
      <xdr:spPr>
        <a:xfrm>
          <a:off x="1173876" y="102113763"/>
          <a:ext cx="914400" cy="914400"/>
        </a:xfrm>
        <a:prstGeom prst="rect">
          <a:avLst/>
        </a:prstGeom>
      </xdr:spPr>
    </xdr:pic>
    <xdr:clientData/>
  </xdr:twoCellAnchor>
  <xdr:twoCellAnchor editAs="oneCell">
    <xdr:from>
      <xdr:col>2</xdr:col>
      <xdr:colOff>5167</xdr:colOff>
      <xdr:row>68</xdr:row>
      <xdr:rowOff>5363</xdr:rowOff>
    </xdr:from>
    <xdr:to>
      <xdr:col>2</xdr:col>
      <xdr:colOff>919567</xdr:colOff>
      <xdr:row>68</xdr:row>
      <xdr:rowOff>919763</xdr:rowOff>
    </xdr:to>
    <xdr:pic>
      <xdr:nvPicPr>
        <xdr:cNvPr id="68" name="Picture 67">
          <a:extLst>
            <a:ext uri="{FF2B5EF4-FFF2-40B4-BE49-F238E27FC236}">
              <a16:creationId xmlns:a16="http://schemas.microsoft.com/office/drawing/2014/main" id="{00000000-0008-0000-1900-000044000000}"/>
            </a:ext>
          </a:extLst>
        </xdr:cNvPr>
        <xdr:cNvPicPr>
          <a:picLocks noChangeAspect="1"/>
        </xdr:cNvPicPr>
      </xdr:nvPicPr>
      <xdr:blipFill rotWithShape="1">
        <a:blip xmlns:r="http://schemas.openxmlformats.org/officeDocument/2006/relationships" r:embed="rId66">
          <a:extLst>
            <a:ext uri="{28A0092B-C50C-407E-A947-70E740481C1C}">
              <a14:useLocalDpi xmlns:a14="http://schemas.microsoft.com/office/drawing/2010/main" val="0"/>
            </a:ext>
          </a:extLst>
        </a:blip>
        <a:srcRect l="3030" t="21771" r="4669" b="2287"/>
        <a:stretch/>
      </xdr:blipFill>
      <xdr:spPr>
        <a:xfrm>
          <a:off x="1173015" y="103637363"/>
          <a:ext cx="914400" cy="914400"/>
        </a:xfrm>
        <a:prstGeom prst="rect">
          <a:avLst/>
        </a:prstGeom>
      </xdr:spPr>
    </xdr:pic>
    <xdr:clientData/>
  </xdr:twoCellAnchor>
  <xdr:twoCellAnchor editAs="oneCell">
    <xdr:from>
      <xdr:col>2</xdr:col>
      <xdr:colOff>5167</xdr:colOff>
      <xdr:row>69</xdr:row>
      <xdr:rowOff>9274</xdr:rowOff>
    </xdr:from>
    <xdr:to>
      <xdr:col>2</xdr:col>
      <xdr:colOff>919567</xdr:colOff>
      <xdr:row>69</xdr:row>
      <xdr:rowOff>923674</xdr:rowOff>
    </xdr:to>
    <xdr:pic>
      <xdr:nvPicPr>
        <xdr:cNvPr id="69" name="Picture 68">
          <a:extLst>
            <a:ext uri="{FF2B5EF4-FFF2-40B4-BE49-F238E27FC236}">
              <a16:creationId xmlns:a16="http://schemas.microsoft.com/office/drawing/2014/main" id="{00000000-0008-0000-1900-000045000000}"/>
            </a:ext>
          </a:extLst>
        </xdr:cNvPr>
        <xdr:cNvPicPr>
          <a:picLocks noChangeAspect="1"/>
        </xdr:cNvPicPr>
      </xdr:nvPicPr>
      <xdr:blipFill rotWithShape="1">
        <a:blip xmlns:r="http://schemas.openxmlformats.org/officeDocument/2006/relationships" r:embed="rId67">
          <a:extLst>
            <a:ext uri="{28A0092B-C50C-407E-A947-70E740481C1C}">
              <a14:useLocalDpi xmlns:a14="http://schemas.microsoft.com/office/drawing/2010/main" val="0"/>
            </a:ext>
          </a:extLst>
        </a:blip>
        <a:srcRect l="3053" t="22220" r="3931" b="3713"/>
        <a:stretch/>
      </xdr:blipFill>
      <xdr:spPr>
        <a:xfrm>
          <a:off x="1173015" y="105165274"/>
          <a:ext cx="914400" cy="914400"/>
        </a:xfrm>
        <a:prstGeom prst="rect">
          <a:avLst/>
        </a:prstGeom>
      </xdr:spPr>
    </xdr:pic>
    <xdr:clientData/>
  </xdr:twoCellAnchor>
  <xdr:twoCellAnchor editAs="oneCell">
    <xdr:from>
      <xdr:col>2</xdr:col>
      <xdr:colOff>6030</xdr:colOff>
      <xdr:row>70</xdr:row>
      <xdr:rowOff>3180</xdr:rowOff>
    </xdr:from>
    <xdr:to>
      <xdr:col>2</xdr:col>
      <xdr:colOff>920430</xdr:colOff>
      <xdr:row>70</xdr:row>
      <xdr:rowOff>917580</xdr:rowOff>
    </xdr:to>
    <xdr:pic>
      <xdr:nvPicPr>
        <xdr:cNvPr id="70" name="Picture 69">
          <a:extLst>
            <a:ext uri="{FF2B5EF4-FFF2-40B4-BE49-F238E27FC236}">
              <a16:creationId xmlns:a16="http://schemas.microsoft.com/office/drawing/2014/main" id="{00000000-0008-0000-1900-000046000000}"/>
            </a:ext>
          </a:extLst>
        </xdr:cNvPr>
        <xdr:cNvPicPr>
          <a:picLocks noChangeAspect="1"/>
        </xdr:cNvPicPr>
      </xdr:nvPicPr>
      <xdr:blipFill rotWithShape="1">
        <a:blip xmlns:r="http://schemas.openxmlformats.org/officeDocument/2006/relationships" r:embed="rId68">
          <a:extLst>
            <a:ext uri="{28A0092B-C50C-407E-A947-70E740481C1C}">
              <a14:useLocalDpi xmlns:a14="http://schemas.microsoft.com/office/drawing/2010/main" val="0"/>
            </a:ext>
          </a:extLst>
        </a:blip>
        <a:srcRect l="3983" t="21998" r="3001" b="3011"/>
        <a:stretch/>
      </xdr:blipFill>
      <xdr:spPr>
        <a:xfrm>
          <a:off x="1173878" y="106683180"/>
          <a:ext cx="914400" cy="914400"/>
        </a:xfrm>
        <a:prstGeom prst="rect">
          <a:avLst/>
        </a:prstGeom>
      </xdr:spPr>
    </xdr:pic>
    <xdr:clientData/>
  </xdr:twoCellAnchor>
  <xdr:twoCellAnchor editAs="oneCell">
    <xdr:from>
      <xdr:col>2</xdr:col>
      <xdr:colOff>6028</xdr:colOff>
      <xdr:row>71</xdr:row>
      <xdr:rowOff>11924</xdr:rowOff>
    </xdr:from>
    <xdr:to>
      <xdr:col>2</xdr:col>
      <xdr:colOff>920428</xdr:colOff>
      <xdr:row>71</xdr:row>
      <xdr:rowOff>926324</xdr:rowOff>
    </xdr:to>
    <xdr:pic>
      <xdr:nvPicPr>
        <xdr:cNvPr id="71" name="Picture 70">
          <a:extLst>
            <a:ext uri="{FF2B5EF4-FFF2-40B4-BE49-F238E27FC236}">
              <a16:creationId xmlns:a16="http://schemas.microsoft.com/office/drawing/2014/main" id="{00000000-0008-0000-1900-000047000000}"/>
            </a:ext>
          </a:extLst>
        </xdr:cNvPr>
        <xdr:cNvPicPr>
          <a:picLocks noChangeAspect="1"/>
        </xdr:cNvPicPr>
      </xdr:nvPicPr>
      <xdr:blipFill rotWithShape="1">
        <a:blip xmlns:r="http://schemas.openxmlformats.org/officeDocument/2006/relationships" r:embed="rId69">
          <a:extLst>
            <a:ext uri="{28A0092B-C50C-407E-A947-70E740481C1C}">
              <a14:useLocalDpi xmlns:a14="http://schemas.microsoft.com/office/drawing/2010/main" val="0"/>
            </a:ext>
          </a:extLst>
        </a:blip>
        <a:srcRect l="3953" t="19999" r="3746" b="5007"/>
        <a:stretch/>
      </xdr:blipFill>
      <xdr:spPr>
        <a:xfrm>
          <a:off x="1173876" y="108215924"/>
          <a:ext cx="914400" cy="914400"/>
        </a:xfrm>
        <a:prstGeom prst="rect">
          <a:avLst/>
        </a:prstGeom>
      </xdr:spPr>
    </xdr:pic>
    <xdr:clientData/>
  </xdr:twoCellAnchor>
  <xdr:twoCellAnchor editAs="oneCell">
    <xdr:from>
      <xdr:col>2</xdr:col>
      <xdr:colOff>5168</xdr:colOff>
      <xdr:row>72</xdr:row>
      <xdr:rowOff>6686</xdr:rowOff>
    </xdr:from>
    <xdr:to>
      <xdr:col>2</xdr:col>
      <xdr:colOff>919568</xdr:colOff>
      <xdr:row>72</xdr:row>
      <xdr:rowOff>921086</xdr:rowOff>
    </xdr:to>
    <xdr:pic>
      <xdr:nvPicPr>
        <xdr:cNvPr id="72" name="Picture 71">
          <a:extLst>
            <a:ext uri="{FF2B5EF4-FFF2-40B4-BE49-F238E27FC236}">
              <a16:creationId xmlns:a16="http://schemas.microsoft.com/office/drawing/2014/main" id="{00000000-0008-0000-1900-000048000000}"/>
            </a:ext>
          </a:extLst>
        </xdr:cNvPr>
        <xdr:cNvPicPr>
          <a:picLocks noChangeAspect="1"/>
        </xdr:cNvPicPr>
      </xdr:nvPicPr>
      <xdr:blipFill rotWithShape="1">
        <a:blip xmlns:r="http://schemas.openxmlformats.org/officeDocument/2006/relationships" r:embed="rId70">
          <a:extLst>
            <a:ext uri="{28A0092B-C50C-407E-A947-70E740481C1C}">
              <a14:useLocalDpi xmlns:a14="http://schemas.microsoft.com/office/drawing/2010/main" val="0"/>
            </a:ext>
          </a:extLst>
        </a:blip>
        <a:srcRect l="3078" t="20636" r="3181" b="2937"/>
        <a:stretch/>
      </xdr:blipFill>
      <xdr:spPr>
        <a:xfrm>
          <a:off x="1173016" y="109734686"/>
          <a:ext cx="914400" cy="914400"/>
        </a:xfrm>
        <a:prstGeom prst="rect">
          <a:avLst/>
        </a:prstGeom>
      </xdr:spPr>
    </xdr:pic>
    <xdr:clientData/>
  </xdr:twoCellAnchor>
  <xdr:twoCellAnchor editAs="oneCell">
    <xdr:from>
      <xdr:col>1</xdr:col>
      <xdr:colOff>625503</xdr:colOff>
      <xdr:row>73</xdr:row>
      <xdr:rowOff>12322</xdr:rowOff>
    </xdr:from>
    <xdr:to>
      <xdr:col>2</xdr:col>
      <xdr:colOff>902142</xdr:colOff>
      <xdr:row>73</xdr:row>
      <xdr:rowOff>926722</xdr:rowOff>
    </xdr:to>
    <xdr:pic>
      <xdr:nvPicPr>
        <xdr:cNvPr id="73" name="Picture 72">
          <a:extLst>
            <a:ext uri="{FF2B5EF4-FFF2-40B4-BE49-F238E27FC236}">
              <a16:creationId xmlns:a16="http://schemas.microsoft.com/office/drawing/2014/main" id="{00000000-0008-0000-1900-000049000000}"/>
            </a:ext>
          </a:extLst>
        </xdr:cNvPr>
        <xdr:cNvPicPr>
          <a:picLocks noChangeAspect="1"/>
        </xdr:cNvPicPr>
      </xdr:nvPicPr>
      <xdr:blipFill rotWithShape="1">
        <a:blip xmlns:r="http://schemas.openxmlformats.org/officeDocument/2006/relationships" r:embed="rId71">
          <a:extLst>
            <a:ext uri="{28A0092B-C50C-407E-A947-70E740481C1C}">
              <a14:useLocalDpi xmlns:a14="http://schemas.microsoft.com/office/drawing/2010/main" val="0"/>
            </a:ext>
          </a:extLst>
        </a:blip>
        <a:srcRect l="2141" t="22329" r="4118" b="4058"/>
        <a:stretch/>
      </xdr:blipFill>
      <xdr:spPr>
        <a:xfrm>
          <a:off x="1155590" y="111264322"/>
          <a:ext cx="914400" cy="914400"/>
        </a:xfrm>
        <a:prstGeom prst="rect">
          <a:avLst/>
        </a:prstGeom>
      </xdr:spPr>
    </xdr:pic>
    <xdr:clientData/>
  </xdr:twoCellAnchor>
  <xdr:twoCellAnchor editAs="oneCell">
    <xdr:from>
      <xdr:col>1</xdr:col>
      <xdr:colOff>635508</xdr:colOff>
      <xdr:row>73</xdr:row>
      <xdr:rowOff>1521086</xdr:rowOff>
    </xdr:from>
    <xdr:to>
      <xdr:col>2</xdr:col>
      <xdr:colOff>912147</xdr:colOff>
      <xdr:row>74</xdr:row>
      <xdr:rowOff>911486</xdr:rowOff>
    </xdr:to>
    <xdr:pic>
      <xdr:nvPicPr>
        <xdr:cNvPr id="74" name="Picture 73">
          <a:extLst>
            <a:ext uri="{FF2B5EF4-FFF2-40B4-BE49-F238E27FC236}">
              <a16:creationId xmlns:a16="http://schemas.microsoft.com/office/drawing/2014/main" id="{00000000-0008-0000-1900-00004A000000}"/>
            </a:ext>
          </a:extLst>
        </xdr:cNvPr>
        <xdr:cNvPicPr>
          <a:picLocks noChangeAspect="1"/>
        </xdr:cNvPicPr>
      </xdr:nvPicPr>
      <xdr:blipFill rotWithShape="1">
        <a:blip xmlns:r="http://schemas.openxmlformats.org/officeDocument/2006/relationships" r:embed="rId72">
          <a:extLst>
            <a:ext uri="{28A0092B-C50C-407E-A947-70E740481C1C}">
              <a14:useLocalDpi xmlns:a14="http://schemas.microsoft.com/office/drawing/2010/main" val="0"/>
            </a:ext>
          </a:extLst>
        </a:blip>
        <a:srcRect l="3953" t="21499" r="3746" b="3507"/>
        <a:stretch/>
      </xdr:blipFill>
      <xdr:spPr>
        <a:xfrm>
          <a:off x="1165595" y="112773086"/>
          <a:ext cx="914400" cy="914400"/>
        </a:xfrm>
        <a:prstGeom prst="rect">
          <a:avLst/>
        </a:prstGeom>
      </xdr:spPr>
    </xdr:pic>
    <xdr:clientData/>
  </xdr:twoCellAnchor>
  <xdr:twoCellAnchor editAs="oneCell">
    <xdr:from>
      <xdr:col>2</xdr:col>
      <xdr:colOff>5167</xdr:colOff>
      <xdr:row>75</xdr:row>
      <xdr:rowOff>7546</xdr:rowOff>
    </xdr:from>
    <xdr:to>
      <xdr:col>2</xdr:col>
      <xdr:colOff>919567</xdr:colOff>
      <xdr:row>75</xdr:row>
      <xdr:rowOff>921946</xdr:rowOff>
    </xdr:to>
    <xdr:pic>
      <xdr:nvPicPr>
        <xdr:cNvPr id="75" name="Picture 74">
          <a:extLst>
            <a:ext uri="{FF2B5EF4-FFF2-40B4-BE49-F238E27FC236}">
              <a16:creationId xmlns:a16="http://schemas.microsoft.com/office/drawing/2014/main" id="{00000000-0008-0000-1900-00004B000000}"/>
            </a:ext>
          </a:extLst>
        </xdr:cNvPr>
        <xdr:cNvPicPr>
          <a:picLocks noChangeAspect="1"/>
        </xdr:cNvPicPr>
      </xdr:nvPicPr>
      <xdr:blipFill rotWithShape="1">
        <a:blip xmlns:r="http://schemas.openxmlformats.org/officeDocument/2006/relationships" r:embed="rId73">
          <a:extLst>
            <a:ext uri="{28A0092B-C50C-407E-A947-70E740481C1C}">
              <a14:useLocalDpi xmlns:a14="http://schemas.microsoft.com/office/drawing/2010/main" val="0"/>
            </a:ext>
          </a:extLst>
        </a:blip>
        <a:srcRect l="3078" t="20997" r="3181" b="4009"/>
        <a:stretch/>
      </xdr:blipFill>
      <xdr:spPr>
        <a:xfrm>
          <a:off x="1173015" y="114307546"/>
          <a:ext cx="914400" cy="914400"/>
        </a:xfrm>
        <a:prstGeom prst="rect">
          <a:avLst/>
        </a:prstGeom>
      </xdr:spPr>
    </xdr:pic>
    <xdr:clientData/>
  </xdr:twoCellAnchor>
  <xdr:twoCellAnchor editAs="oneCell">
    <xdr:from>
      <xdr:col>2</xdr:col>
      <xdr:colOff>6028</xdr:colOff>
      <xdr:row>76</xdr:row>
      <xdr:rowOff>12321</xdr:rowOff>
    </xdr:from>
    <xdr:to>
      <xdr:col>2</xdr:col>
      <xdr:colOff>920428</xdr:colOff>
      <xdr:row>76</xdr:row>
      <xdr:rowOff>926721</xdr:rowOff>
    </xdr:to>
    <xdr:pic>
      <xdr:nvPicPr>
        <xdr:cNvPr id="76" name="Picture 75">
          <a:extLst>
            <a:ext uri="{FF2B5EF4-FFF2-40B4-BE49-F238E27FC236}">
              <a16:creationId xmlns:a16="http://schemas.microsoft.com/office/drawing/2014/main" id="{00000000-0008-0000-1900-00004C000000}"/>
            </a:ext>
          </a:extLst>
        </xdr:cNvPr>
        <xdr:cNvPicPr>
          <a:picLocks noChangeAspect="1"/>
        </xdr:cNvPicPr>
      </xdr:nvPicPr>
      <xdr:blipFill rotWithShape="1">
        <a:blip xmlns:r="http://schemas.openxmlformats.org/officeDocument/2006/relationships" r:embed="rId74">
          <a:extLst>
            <a:ext uri="{28A0092B-C50C-407E-A947-70E740481C1C}">
              <a14:useLocalDpi xmlns:a14="http://schemas.microsoft.com/office/drawing/2010/main" val="0"/>
            </a:ext>
          </a:extLst>
        </a:blip>
        <a:srcRect l="3953" t="22466" r="3746" b="3467"/>
        <a:stretch/>
      </xdr:blipFill>
      <xdr:spPr>
        <a:xfrm>
          <a:off x="1173876" y="115836321"/>
          <a:ext cx="914400" cy="914400"/>
        </a:xfrm>
        <a:prstGeom prst="rect">
          <a:avLst/>
        </a:prstGeom>
      </xdr:spPr>
    </xdr:pic>
    <xdr:clientData/>
  </xdr:twoCellAnchor>
  <xdr:twoCellAnchor editAs="oneCell">
    <xdr:from>
      <xdr:col>2</xdr:col>
      <xdr:colOff>5168</xdr:colOff>
      <xdr:row>77</xdr:row>
      <xdr:rowOff>5363</xdr:rowOff>
    </xdr:from>
    <xdr:to>
      <xdr:col>2</xdr:col>
      <xdr:colOff>919568</xdr:colOff>
      <xdr:row>77</xdr:row>
      <xdr:rowOff>919763</xdr:rowOff>
    </xdr:to>
    <xdr:pic>
      <xdr:nvPicPr>
        <xdr:cNvPr id="77" name="Picture 76">
          <a:extLst>
            <a:ext uri="{FF2B5EF4-FFF2-40B4-BE49-F238E27FC236}">
              <a16:creationId xmlns:a16="http://schemas.microsoft.com/office/drawing/2014/main" id="{00000000-0008-0000-1900-00004D000000}"/>
            </a:ext>
          </a:extLst>
        </xdr:cNvPr>
        <xdr:cNvPicPr>
          <a:picLocks noChangeAspect="1"/>
        </xdr:cNvPicPr>
      </xdr:nvPicPr>
      <xdr:blipFill rotWithShape="1">
        <a:blip xmlns:r="http://schemas.openxmlformats.org/officeDocument/2006/relationships" r:embed="rId75">
          <a:extLst>
            <a:ext uri="{28A0092B-C50C-407E-A947-70E740481C1C}">
              <a14:useLocalDpi xmlns:a14="http://schemas.microsoft.com/office/drawing/2010/main" val="0"/>
            </a:ext>
          </a:extLst>
        </a:blip>
        <a:srcRect l="3007" t="21499" r="5398" b="3507"/>
        <a:stretch/>
      </xdr:blipFill>
      <xdr:spPr>
        <a:xfrm>
          <a:off x="1173016" y="117353363"/>
          <a:ext cx="914400" cy="914400"/>
        </a:xfrm>
        <a:prstGeom prst="rect">
          <a:avLst/>
        </a:prstGeom>
      </xdr:spPr>
    </xdr:pic>
    <xdr:clientData/>
  </xdr:twoCellAnchor>
  <xdr:twoCellAnchor editAs="oneCell">
    <xdr:from>
      <xdr:col>2</xdr:col>
      <xdr:colOff>5168</xdr:colOff>
      <xdr:row>78</xdr:row>
      <xdr:rowOff>986</xdr:rowOff>
    </xdr:from>
    <xdr:to>
      <xdr:col>2</xdr:col>
      <xdr:colOff>919568</xdr:colOff>
      <xdr:row>78</xdr:row>
      <xdr:rowOff>915386</xdr:rowOff>
    </xdr:to>
    <xdr:pic>
      <xdr:nvPicPr>
        <xdr:cNvPr id="78" name="Picture 77">
          <a:extLst>
            <a:ext uri="{FF2B5EF4-FFF2-40B4-BE49-F238E27FC236}">
              <a16:creationId xmlns:a16="http://schemas.microsoft.com/office/drawing/2014/main" id="{00000000-0008-0000-1900-00004E000000}"/>
            </a:ext>
          </a:extLst>
        </xdr:cNvPr>
        <xdr:cNvPicPr>
          <a:picLocks noChangeAspect="1"/>
        </xdr:cNvPicPr>
      </xdr:nvPicPr>
      <xdr:blipFill rotWithShape="1">
        <a:blip xmlns:r="http://schemas.openxmlformats.org/officeDocument/2006/relationships" r:embed="rId76">
          <a:extLst>
            <a:ext uri="{28A0092B-C50C-407E-A947-70E740481C1C}">
              <a14:useLocalDpi xmlns:a14="http://schemas.microsoft.com/office/drawing/2010/main" val="0"/>
            </a:ext>
          </a:extLst>
        </a:blip>
        <a:srcRect l="3030" t="22498" r="4669" b="2510"/>
        <a:stretch/>
      </xdr:blipFill>
      <xdr:spPr>
        <a:xfrm>
          <a:off x="1173016" y="118872986"/>
          <a:ext cx="914400" cy="914400"/>
        </a:xfrm>
        <a:prstGeom prst="rect">
          <a:avLst/>
        </a:prstGeom>
      </xdr:spPr>
    </xdr:pic>
    <xdr:clientData/>
  </xdr:twoCellAnchor>
  <xdr:twoCellAnchor editAs="oneCell">
    <xdr:from>
      <xdr:col>2</xdr:col>
      <xdr:colOff>5168</xdr:colOff>
      <xdr:row>79</xdr:row>
      <xdr:rowOff>8874</xdr:rowOff>
    </xdr:from>
    <xdr:to>
      <xdr:col>2</xdr:col>
      <xdr:colOff>919568</xdr:colOff>
      <xdr:row>79</xdr:row>
      <xdr:rowOff>923274</xdr:rowOff>
    </xdr:to>
    <xdr:pic>
      <xdr:nvPicPr>
        <xdr:cNvPr id="79" name="Picture 78">
          <a:extLst>
            <a:ext uri="{FF2B5EF4-FFF2-40B4-BE49-F238E27FC236}">
              <a16:creationId xmlns:a16="http://schemas.microsoft.com/office/drawing/2014/main" id="{00000000-0008-0000-1900-00004F000000}"/>
            </a:ext>
          </a:extLst>
        </xdr:cNvPr>
        <xdr:cNvPicPr>
          <a:picLocks noChangeAspect="1"/>
        </xdr:cNvPicPr>
      </xdr:nvPicPr>
      <xdr:blipFill rotWithShape="1">
        <a:blip xmlns:r="http://schemas.openxmlformats.org/officeDocument/2006/relationships" r:embed="rId77">
          <a:extLst>
            <a:ext uri="{28A0092B-C50C-407E-A947-70E740481C1C}">
              <a14:useLocalDpi xmlns:a14="http://schemas.microsoft.com/office/drawing/2010/main" val="0"/>
            </a:ext>
          </a:extLst>
        </a:blip>
        <a:srcRect l="3053" t="20254" r="3931" b="2828"/>
        <a:stretch/>
      </xdr:blipFill>
      <xdr:spPr>
        <a:xfrm>
          <a:off x="1173016" y="120404874"/>
          <a:ext cx="914400" cy="914400"/>
        </a:xfrm>
        <a:prstGeom prst="rect">
          <a:avLst/>
        </a:prstGeom>
      </xdr:spPr>
    </xdr:pic>
    <xdr:clientData/>
  </xdr:twoCellAnchor>
  <xdr:twoCellAnchor editAs="oneCell">
    <xdr:from>
      <xdr:col>2</xdr:col>
      <xdr:colOff>6028</xdr:colOff>
      <xdr:row>80</xdr:row>
      <xdr:rowOff>5367</xdr:rowOff>
    </xdr:from>
    <xdr:to>
      <xdr:col>2</xdr:col>
      <xdr:colOff>920428</xdr:colOff>
      <xdr:row>80</xdr:row>
      <xdr:rowOff>919767</xdr:rowOff>
    </xdr:to>
    <xdr:pic>
      <xdr:nvPicPr>
        <xdr:cNvPr id="80" name="Picture 79">
          <a:extLst>
            <a:ext uri="{FF2B5EF4-FFF2-40B4-BE49-F238E27FC236}">
              <a16:creationId xmlns:a16="http://schemas.microsoft.com/office/drawing/2014/main" id="{00000000-0008-0000-1900-000050000000}"/>
            </a:ext>
          </a:extLst>
        </xdr:cNvPr>
        <xdr:cNvPicPr>
          <a:picLocks noChangeAspect="1"/>
        </xdr:cNvPicPr>
      </xdr:nvPicPr>
      <xdr:blipFill rotWithShape="1">
        <a:blip xmlns:r="http://schemas.openxmlformats.org/officeDocument/2006/relationships" r:embed="rId78">
          <a:extLst>
            <a:ext uri="{28A0092B-C50C-407E-A947-70E740481C1C}">
              <a14:useLocalDpi xmlns:a14="http://schemas.microsoft.com/office/drawing/2010/main" val="0"/>
            </a:ext>
          </a:extLst>
        </a:blip>
        <a:srcRect l="3923" t="21634" r="4482" b="2902"/>
        <a:stretch/>
      </xdr:blipFill>
      <xdr:spPr>
        <a:xfrm>
          <a:off x="1173876" y="121925367"/>
          <a:ext cx="914400" cy="914400"/>
        </a:xfrm>
        <a:prstGeom prst="rect">
          <a:avLst/>
        </a:prstGeom>
      </xdr:spPr>
    </xdr:pic>
    <xdr:clientData/>
  </xdr:twoCellAnchor>
  <xdr:twoCellAnchor editAs="oneCell">
    <xdr:from>
      <xdr:col>2</xdr:col>
      <xdr:colOff>6029</xdr:colOff>
      <xdr:row>81</xdr:row>
      <xdr:rowOff>6688</xdr:rowOff>
    </xdr:from>
    <xdr:to>
      <xdr:col>2</xdr:col>
      <xdr:colOff>920429</xdr:colOff>
      <xdr:row>81</xdr:row>
      <xdr:rowOff>921088</xdr:rowOff>
    </xdr:to>
    <xdr:pic>
      <xdr:nvPicPr>
        <xdr:cNvPr id="81" name="Picture 80">
          <a:extLst>
            <a:ext uri="{FF2B5EF4-FFF2-40B4-BE49-F238E27FC236}">
              <a16:creationId xmlns:a16="http://schemas.microsoft.com/office/drawing/2014/main" id="{00000000-0008-0000-1900-000051000000}"/>
            </a:ext>
          </a:extLst>
        </xdr:cNvPr>
        <xdr:cNvPicPr>
          <a:picLocks noChangeAspect="1"/>
        </xdr:cNvPicPr>
      </xdr:nvPicPr>
      <xdr:blipFill rotWithShape="1">
        <a:blip xmlns:r="http://schemas.openxmlformats.org/officeDocument/2006/relationships" r:embed="rId79">
          <a:extLst>
            <a:ext uri="{28A0092B-C50C-407E-A947-70E740481C1C}">
              <a14:useLocalDpi xmlns:a14="http://schemas.microsoft.com/office/drawing/2010/main" val="0"/>
            </a:ext>
          </a:extLst>
        </a:blip>
        <a:srcRect l="3953" t="20376" r="3746" b="4159"/>
        <a:stretch/>
      </xdr:blipFill>
      <xdr:spPr>
        <a:xfrm>
          <a:off x="1173877" y="123450688"/>
          <a:ext cx="914400" cy="914400"/>
        </a:xfrm>
        <a:prstGeom prst="rect">
          <a:avLst/>
        </a:prstGeom>
      </xdr:spPr>
    </xdr:pic>
    <xdr:clientData/>
  </xdr:twoCellAnchor>
  <xdr:twoCellAnchor editAs="oneCell">
    <xdr:from>
      <xdr:col>1</xdr:col>
      <xdr:colOff>634647</xdr:colOff>
      <xdr:row>82</xdr:row>
      <xdr:rowOff>11461</xdr:rowOff>
    </xdr:from>
    <xdr:to>
      <xdr:col>2</xdr:col>
      <xdr:colOff>911286</xdr:colOff>
      <xdr:row>82</xdr:row>
      <xdr:rowOff>925861</xdr:rowOff>
    </xdr:to>
    <xdr:pic>
      <xdr:nvPicPr>
        <xdr:cNvPr id="82" name="Picture 81">
          <a:extLst>
            <a:ext uri="{FF2B5EF4-FFF2-40B4-BE49-F238E27FC236}">
              <a16:creationId xmlns:a16="http://schemas.microsoft.com/office/drawing/2014/main" id="{00000000-0008-0000-1900-000052000000}"/>
            </a:ext>
          </a:extLst>
        </xdr:cNvPr>
        <xdr:cNvPicPr>
          <a:picLocks noChangeAspect="1"/>
        </xdr:cNvPicPr>
      </xdr:nvPicPr>
      <xdr:blipFill rotWithShape="1">
        <a:blip xmlns:r="http://schemas.openxmlformats.org/officeDocument/2006/relationships" r:embed="rId80">
          <a:extLst>
            <a:ext uri="{28A0092B-C50C-407E-A947-70E740481C1C}">
              <a14:useLocalDpi xmlns:a14="http://schemas.microsoft.com/office/drawing/2010/main" val="0"/>
            </a:ext>
          </a:extLst>
        </a:blip>
        <a:srcRect l="3078" t="21861" r="3181" b="3611"/>
        <a:stretch/>
      </xdr:blipFill>
      <xdr:spPr>
        <a:xfrm>
          <a:off x="1164734" y="124979461"/>
          <a:ext cx="914400" cy="914400"/>
        </a:xfrm>
        <a:prstGeom prst="rect">
          <a:avLst/>
        </a:prstGeom>
      </xdr:spPr>
    </xdr:pic>
    <xdr:clientData/>
  </xdr:twoCellAnchor>
  <xdr:twoCellAnchor editAs="oneCell">
    <xdr:from>
      <xdr:col>2</xdr:col>
      <xdr:colOff>5168</xdr:colOff>
      <xdr:row>83</xdr:row>
      <xdr:rowOff>4499</xdr:rowOff>
    </xdr:from>
    <xdr:to>
      <xdr:col>2</xdr:col>
      <xdr:colOff>919568</xdr:colOff>
      <xdr:row>83</xdr:row>
      <xdr:rowOff>918899</xdr:rowOff>
    </xdr:to>
    <xdr:pic>
      <xdr:nvPicPr>
        <xdr:cNvPr id="83" name="Picture 82">
          <a:extLst>
            <a:ext uri="{FF2B5EF4-FFF2-40B4-BE49-F238E27FC236}">
              <a16:creationId xmlns:a16="http://schemas.microsoft.com/office/drawing/2014/main" id="{00000000-0008-0000-1900-000053000000}"/>
            </a:ext>
          </a:extLst>
        </xdr:cNvPr>
        <xdr:cNvPicPr>
          <a:picLocks noChangeAspect="1"/>
        </xdr:cNvPicPr>
      </xdr:nvPicPr>
      <xdr:blipFill rotWithShape="1">
        <a:blip xmlns:r="http://schemas.openxmlformats.org/officeDocument/2006/relationships" r:embed="rId81">
          <a:extLst>
            <a:ext uri="{28A0092B-C50C-407E-A947-70E740481C1C}">
              <a14:useLocalDpi xmlns:a14="http://schemas.microsoft.com/office/drawing/2010/main" val="0"/>
            </a:ext>
          </a:extLst>
        </a:blip>
        <a:srcRect l="3053" t="20879" r="3931" b="3656"/>
        <a:stretch/>
      </xdr:blipFill>
      <xdr:spPr>
        <a:xfrm>
          <a:off x="1173016" y="126496499"/>
          <a:ext cx="914400" cy="914400"/>
        </a:xfrm>
        <a:prstGeom prst="rect">
          <a:avLst/>
        </a:prstGeom>
      </xdr:spPr>
    </xdr:pic>
    <xdr:clientData/>
  </xdr:twoCellAnchor>
  <xdr:twoCellAnchor editAs="oneCell">
    <xdr:from>
      <xdr:col>1</xdr:col>
      <xdr:colOff>634647</xdr:colOff>
      <xdr:row>84</xdr:row>
      <xdr:rowOff>9272</xdr:rowOff>
    </xdr:from>
    <xdr:to>
      <xdr:col>2</xdr:col>
      <xdr:colOff>911286</xdr:colOff>
      <xdr:row>84</xdr:row>
      <xdr:rowOff>923672</xdr:rowOff>
    </xdr:to>
    <xdr:pic>
      <xdr:nvPicPr>
        <xdr:cNvPr id="84" name="Picture 83">
          <a:extLst>
            <a:ext uri="{FF2B5EF4-FFF2-40B4-BE49-F238E27FC236}">
              <a16:creationId xmlns:a16="http://schemas.microsoft.com/office/drawing/2014/main" id="{00000000-0008-0000-1900-000054000000}"/>
            </a:ext>
          </a:extLst>
        </xdr:cNvPr>
        <xdr:cNvPicPr>
          <a:picLocks noChangeAspect="1"/>
        </xdr:cNvPicPr>
      </xdr:nvPicPr>
      <xdr:blipFill rotWithShape="1">
        <a:blip xmlns:r="http://schemas.openxmlformats.org/officeDocument/2006/relationships" r:embed="rId82">
          <a:extLst>
            <a:ext uri="{28A0092B-C50C-407E-A947-70E740481C1C}">
              <a14:useLocalDpi xmlns:a14="http://schemas.microsoft.com/office/drawing/2010/main" val="0"/>
            </a:ext>
          </a:extLst>
        </a:blip>
        <a:srcRect l="3030" t="22359" r="4669" b="3114"/>
        <a:stretch/>
      </xdr:blipFill>
      <xdr:spPr>
        <a:xfrm>
          <a:off x="1164734" y="128025272"/>
          <a:ext cx="914400" cy="914400"/>
        </a:xfrm>
        <a:prstGeom prst="rect">
          <a:avLst/>
        </a:prstGeom>
      </xdr:spPr>
    </xdr:pic>
    <xdr:clientData/>
  </xdr:twoCellAnchor>
  <xdr:twoCellAnchor editAs="oneCell">
    <xdr:from>
      <xdr:col>2</xdr:col>
      <xdr:colOff>2584</xdr:colOff>
      <xdr:row>85</xdr:row>
      <xdr:rowOff>1454</xdr:rowOff>
    </xdr:from>
    <xdr:to>
      <xdr:col>2</xdr:col>
      <xdr:colOff>916984</xdr:colOff>
      <xdr:row>85</xdr:row>
      <xdr:rowOff>915854</xdr:rowOff>
    </xdr:to>
    <xdr:pic>
      <xdr:nvPicPr>
        <xdr:cNvPr id="85" name="Picture 84">
          <a:extLst>
            <a:ext uri="{FF2B5EF4-FFF2-40B4-BE49-F238E27FC236}">
              <a16:creationId xmlns:a16="http://schemas.microsoft.com/office/drawing/2014/main" id="{00000000-0008-0000-1900-000055000000}"/>
            </a:ext>
          </a:extLst>
        </xdr:cNvPr>
        <xdr:cNvPicPr>
          <a:picLocks noChangeAspect="1"/>
        </xdr:cNvPicPr>
      </xdr:nvPicPr>
      <xdr:blipFill rotWithShape="1">
        <a:blip xmlns:r="http://schemas.openxmlformats.org/officeDocument/2006/relationships" r:embed="rId83">
          <a:extLst>
            <a:ext uri="{28A0092B-C50C-407E-A947-70E740481C1C}">
              <a14:useLocalDpi xmlns:a14="http://schemas.microsoft.com/office/drawing/2010/main" val="0"/>
            </a:ext>
          </a:extLst>
        </a:blip>
        <a:srcRect l="3632" t="20626" r="3351" b="3909"/>
        <a:stretch/>
      </xdr:blipFill>
      <xdr:spPr>
        <a:xfrm>
          <a:off x="1170432" y="129541454"/>
          <a:ext cx="914400" cy="914400"/>
        </a:xfrm>
        <a:prstGeom prst="rect">
          <a:avLst/>
        </a:prstGeom>
      </xdr:spPr>
    </xdr:pic>
    <xdr:clientData/>
  </xdr:twoCellAnchor>
  <xdr:twoCellAnchor editAs="oneCell">
    <xdr:from>
      <xdr:col>2</xdr:col>
      <xdr:colOff>5169</xdr:colOff>
      <xdr:row>86</xdr:row>
      <xdr:rowOff>5361</xdr:rowOff>
    </xdr:from>
    <xdr:to>
      <xdr:col>2</xdr:col>
      <xdr:colOff>919569</xdr:colOff>
      <xdr:row>86</xdr:row>
      <xdr:rowOff>919761</xdr:rowOff>
    </xdr:to>
    <xdr:pic>
      <xdr:nvPicPr>
        <xdr:cNvPr id="86" name="Picture 85">
          <a:extLst>
            <a:ext uri="{FF2B5EF4-FFF2-40B4-BE49-F238E27FC236}">
              <a16:creationId xmlns:a16="http://schemas.microsoft.com/office/drawing/2014/main" id="{00000000-0008-0000-1900-000056000000}"/>
            </a:ext>
          </a:extLst>
        </xdr:cNvPr>
        <xdr:cNvPicPr>
          <a:picLocks noChangeAspect="1"/>
        </xdr:cNvPicPr>
      </xdr:nvPicPr>
      <xdr:blipFill rotWithShape="1">
        <a:blip xmlns:r="http://schemas.openxmlformats.org/officeDocument/2006/relationships" r:embed="rId84">
          <a:extLst>
            <a:ext uri="{28A0092B-C50C-407E-A947-70E740481C1C}">
              <a14:useLocalDpi xmlns:a14="http://schemas.microsoft.com/office/drawing/2010/main" val="0"/>
            </a:ext>
          </a:extLst>
        </a:blip>
        <a:srcRect l="3053" t="21634" r="3931" b="2902"/>
        <a:stretch/>
      </xdr:blipFill>
      <xdr:spPr>
        <a:xfrm>
          <a:off x="1173017" y="131069361"/>
          <a:ext cx="914400" cy="914400"/>
        </a:xfrm>
        <a:prstGeom prst="rect">
          <a:avLst/>
        </a:prstGeom>
      </xdr:spPr>
    </xdr:pic>
    <xdr:clientData/>
  </xdr:twoCellAnchor>
  <xdr:twoCellAnchor editAs="oneCell">
    <xdr:from>
      <xdr:col>2</xdr:col>
      <xdr:colOff>5168</xdr:colOff>
      <xdr:row>87</xdr:row>
      <xdr:rowOff>131</xdr:rowOff>
    </xdr:from>
    <xdr:to>
      <xdr:col>2</xdr:col>
      <xdr:colOff>919568</xdr:colOff>
      <xdr:row>87</xdr:row>
      <xdr:rowOff>914531</xdr:rowOff>
    </xdr:to>
    <xdr:pic>
      <xdr:nvPicPr>
        <xdr:cNvPr id="87" name="Picture 86">
          <a:extLst>
            <a:ext uri="{FF2B5EF4-FFF2-40B4-BE49-F238E27FC236}">
              <a16:creationId xmlns:a16="http://schemas.microsoft.com/office/drawing/2014/main" id="{00000000-0008-0000-1900-000057000000}"/>
            </a:ext>
          </a:extLst>
        </xdr:cNvPr>
        <xdr:cNvPicPr>
          <a:picLocks noChangeAspect="1"/>
        </xdr:cNvPicPr>
      </xdr:nvPicPr>
      <xdr:blipFill rotWithShape="1">
        <a:blip xmlns:r="http://schemas.openxmlformats.org/officeDocument/2006/relationships" r:embed="rId85">
          <a:extLst>
            <a:ext uri="{28A0092B-C50C-407E-A947-70E740481C1C}">
              <a14:useLocalDpi xmlns:a14="http://schemas.microsoft.com/office/drawing/2010/main" val="0"/>
            </a:ext>
          </a:extLst>
        </a:blip>
        <a:srcRect l="3007" t="21613" r="5398" b="3859"/>
        <a:stretch/>
      </xdr:blipFill>
      <xdr:spPr>
        <a:xfrm>
          <a:off x="1173016" y="132588131"/>
          <a:ext cx="914400" cy="914400"/>
        </a:xfrm>
        <a:prstGeom prst="rect">
          <a:avLst/>
        </a:prstGeom>
      </xdr:spPr>
    </xdr:pic>
    <xdr:clientData/>
  </xdr:twoCellAnchor>
  <xdr:twoCellAnchor editAs="oneCell">
    <xdr:from>
      <xdr:col>2</xdr:col>
      <xdr:colOff>5168</xdr:colOff>
      <xdr:row>88</xdr:row>
      <xdr:rowOff>4898</xdr:rowOff>
    </xdr:from>
    <xdr:to>
      <xdr:col>2</xdr:col>
      <xdr:colOff>919568</xdr:colOff>
      <xdr:row>88</xdr:row>
      <xdr:rowOff>919298</xdr:rowOff>
    </xdr:to>
    <xdr:pic>
      <xdr:nvPicPr>
        <xdr:cNvPr id="88" name="Picture 87">
          <a:extLst>
            <a:ext uri="{FF2B5EF4-FFF2-40B4-BE49-F238E27FC236}">
              <a16:creationId xmlns:a16="http://schemas.microsoft.com/office/drawing/2014/main" id="{00000000-0008-0000-1900-000058000000}"/>
            </a:ext>
          </a:extLst>
        </xdr:cNvPr>
        <xdr:cNvPicPr>
          <a:picLocks noChangeAspect="1"/>
        </xdr:cNvPicPr>
      </xdr:nvPicPr>
      <xdr:blipFill rotWithShape="1">
        <a:blip xmlns:r="http://schemas.openxmlformats.org/officeDocument/2006/relationships" r:embed="rId86">
          <a:extLst>
            <a:ext uri="{28A0092B-C50C-407E-A947-70E740481C1C}">
              <a14:useLocalDpi xmlns:a14="http://schemas.microsoft.com/office/drawing/2010/main" val="0"/>
            </a:ext>
          </a:extLst>
        </a:blip>
        <a:srcRect l="3053" t="22786" r="3931" b="4493"/>
        <a:stretch/>
      </xdr:blipFill>
      <xdr:spPr>
        <a:xfrm>
          <a:off x="1173016" y="134116898"/>
          <a:ext cx="914400" cy="914400"/>
        </a:xfrm>
        <a:prstGeom prst="rect">
          <a:avLst/>
        </a:prstGeom>
      </xdr:spPr>
    </xdr:pic>
    <xdr:clientData/>
  </xdr:twoCellAnchor>
  <xdr:twoCellAnchor editAs="oneCell">
    <xdr:from>
      <xdr:col>2</xdr:col>
      <xdr:colOff>5167</xdr:colOff>
      <xdr:row>89</xdr:row>
      <xdr:rowOff>4504</xdr:rowOff>
    </xdr:from>
    <xdr:to>
      <xdr:col>2</xdr:col>
      <xdr:colOff>919567</xdr:colOff>
      <xdr:row>89</xdr:row>
      <xdr:rowOff>918904</xdr:rowOff>
    </xdr:to>
    <xdr:pic>
      <xdr:nvPicPr>
        <xdr:cNvPr id="89" name="Picture 88">
          <a:extLst>
            <a:ext uri="{FF2B5EF4-FFF2-40B4-BE49-F238E27FC236}">
              <a16:creationId xmlns:a16="http://schemas.microsoft.com/office/drawing/2014/main" id="{00000000-0008-0000-1900-000059000000}"/>
            </a:ext>
          </a:extLst>
        </xdr:cNvPr>
        <xdr:cNvPicPr>
          <a:picLocks noChangeAspect="1"/>
        </xdr:cNvPicPr>
      </xdr:nvPicPr>
      <xdr:blipFill rotWithShape="1">
        <a:blip xmlns:r="http://schemas.openxmlformats.org/officeDocument/2006/relationships" r:embed="rId87">
          <a:extLst>
            <a:ext uri="{28A0092B-C50C-407E-A947-70E740481C1C}">
              <a14:useLocalDpi xmlns:a14="http://schemas.microsoft.com/office/drawing/2010/main" val="0"/>
            </a:ext>
          </a:extLst>
        </a:blip>
        <a:srcRect l="3030" t="21144" r="4669" b="2429"/>
        <a:stretch/>
      </xdr:blipFill>
      <xdr:spPr>
        <a:xfrm>
          <a:off x="1173015" y="135640504"/>
          <a:ext cx="914400" cy="914400"/>
        </a:xfrm>
        <a:prstGeom prst="rect">
          <a:avLst/>
        </a:prstGeom>
      </xdr:spPr>
    </xdr:pic>
    <xdr:clientData/>
  </xdr:twoCellAnchor>
  <xdr:twoCellAnchor editAs="oneCell">
    <xdr:from>
      <xdr:col>1</xdr:col>
      <xdr:colOff>634647</xdr:colOff>
      <xdr:row>89</xdr:row>
      <xdr:rowOff>1522408</xdr:rowOff>
    </xdr:from>
    <xdr:to>
      <xdr:col>2</xdr:col>
      <xdr:colOff>911286</xdr:colOff>
      <xdr:row>90</xdr:row>
      <xdr:rowOff>912808</xdr:rowOff>
    </xdr:to>
    <xdr:pic>
      <xdr:nvPicPr>
        <xdr:cNvPr id="90" name="Picture 89">
          <a:extLst>
            <a:ext uri="{FF2B5EF4-FFF2-40B4-BE49-F238E27FC236}">
              <a16:creationId xmlns:a16="http://schemas.microsoft.com/office/drawing/2014/main" id="{00000000-0008-0000-1900-00005A000000}"/>
            </a:ext>
          </a:extLst>
        </xdr:cNvPr>
        <xdr:cNvPicPr>
          <a:picLocks noChangeAspect="1"/>
        </xdr:cNvPicPr>
      </xdr:nvPicPr>
      <xdr:blipFill rotWithShape="1">
        <a:blip xmlns:r="http://schemas.openxmlformats.org/officeDocument/2006/relationships" r:embed="rId88">
          <a:extLst>
            <a:ext uri="{28A0092B-C50C-407E-A947-70E740481C1C}">
              <a14:useLocalDpi xmlns:a14="http://schemas.microsoft.com/office/drawing/2010/main" val="0"/>
            </a:ext>
          </a:extLst>
        </a:blip>
        <a:srcRect l="3078" t="20505" r="3181" b="3553"/>
        <a:stretch/>
      </xdr:blipFill>
      <xdr:spPr>
        <a:xfrm>
          <a:off x="1164734" y="137158408"/>
          <a:ext cx="914400" cy="914400"/>
        </a:xfrm>
        <a:prstGeom prst="rect">
          <a:avLst/>
        </a:prstGeom>
      </xdr:spPr>
    </xdr:pic>
    <xdr:clientData/>
  </xdr:twoCellAnchor>
  <xdr:twoCellAnchor editAs="oneCell">
    <xdr:from>
      <xdr:col>2</xdr:col>
      <xdr:colOff>6028</xdr:colOff>
      <xdr:row>91</xdr:row>
      <xdr:rowOff>2313</xdr:rowOff>
    </xdr:from>
    <xdr:to>
      <xdr:col>2</xdr:col>
      <xdr:colOff>920428</xdr:colOff>
      <xdr:row>91</xdr:row>
      <xdr:rowOff>916713</xdr:rowOff>
    </xdr:to>
    <xdr:pic>
      <xdr:nvPicPr>
        <xdr:cNvPr id="91" name="Picture 90">
          <a:extLst>
            <a:ext uri="{FF2B5EF4-FFF2-40B4-BE49-F238E27FC236}">
              <a16:creationId xmlns:a16="http://schemas.microsoft.com/office/drawing/2014/main" id="{00000000-0008-0000-1900-00005B000000}"/>
            </a:ext>
          </a:extLst>
        </xdr:cNvPr>
        <xdr:cNvPicPr>
          <a:picLocks noChangeAspect="1"/>
        </xdr:cNvPicPr>
      </xdr:nvPicPr>
      <xdr:blipFill rotWithShape="1">
        <a:blip xmlns:r="http://schemas.openxmlformats.org/officeDocument/2006/relationships" r:embed="rId89">
          <a:extLst>
            <a:ext uri="{28A0092B-C50C-407E-A947-70E740481C1C}">
              <a14:useLocalDpi xmlns:a14="http://schemas.microsoft.com/office/drawing/2010/main" val="0"/>
            </a:ext>
          </a:extLst>
        </a:blip>
        <a:srcRect l="3923" t="21248" r="4482" b="3760"/>
        <a:stretch/>
      </xdr:blipFill>
      <xdr:spPr>
        <a:xfrm>
          <a:off x="1173876" y="138686313"/>
          <a:ext cx="914400" cy="914400"/>
        </a:xfrm>
        <a:prstGeom prst="rect">
          <a:avLst/>
        </a:prstGeom>
      </xdr:spPr>
    </xdr:pic>
    <xdr:clientData/>
  </xdr:twoCellAnchor>
  <xdr:twoCellAnchor editAs="oneCell">
    <xdr:from>
      <xdr:col>2</xdr:col>
      <xdr:colOff>5167</xdr:colOff>
      <xdr:row>92</xdr:row>
      <xdr:rowOff>4506</xdr:rowOff>
    </xdr:from>
    <xdr:to>
      <xdr:col>2</xdr:col>
      <xdr:colOff>919567</xdr:colOff>
      <xdr:row>92</xdr:row>
      <xdr:rowOff>918906</xdr:rowOff>
    </xdr:to>
    <xdr:pic>
      <xdr:nvPicPr>
        <xdr:cNvPr id="92" name="Picture 91">
          <a:extLst>
            <a:ext uri="{FF2B5EF4-FFF2-40B4-BE49-F238E27FC236}">
              <a16:creationId xmlns:a16="http://schemas.microsoft.com/office/drawing/2014/main" id="{00000000-0008-0000-1900-00005C000000}"/>
            </a:ext>
          </a:extLst>
        </xdr:cNvPr>
        <xdr:cNvPicPr>
          <a:picLocks noChangeAspect="1"/>
        </xdr:cNvPicPr>
      </xdr:nvPicPr>
      <xdr:blipFill rotWithShape="1">
        <a:blip xmlns:r="http://schemas.openxmlformats.org/officeDocument/2006/relationships" r:embed="rId90">
          <a:extLst>
            <a:ext uri="{28A0092B-C50C-407E-A947-70E740481C1C}">
              <a14:useLocalDpi xmlns:a14="http://schemas.microsoft.com/office/drawing/2010/main" val="0"/>
            </a:ext>
          </a:extLst>
        </a:blip>
        <a:srcRect l="3078" t="20879" r="3181" b="3657"/>
        <a:stretch/>
      </xdr:blipFill>
      <xdr:spPr>
        <a:xfrm>
          <a:off x="1173015" y="140212506"/>
          <a:ext cx="914400" cy="914400"/>
        </a:xfrm>
        <a:prstGeom prst="rect">
          <a:avLst/>
        </a:prstGeom>
      </xdr:spPr>
    </xdr:pic>
    <xdr:clientData/>
  </xdr:twoCellAnchor>
  <xdr:twoCellAnchor editAs="oneCell">
    <xdr:from>
      <xdr:col>2</xdr:col>
      <xdr:colOff>6029</xdr:colOff>
      <xdr:row>93</xdr:row>
      <xdr:rowOff>8411</xdr:rowOff>
    </xdr:from>
    <xdr:to>
      <xdr:col>2</xdr:col>
      <xdr:colOff>920429</xdr:colOff>
      <xdr:row>93</xdr:row>
      <xdr:rowOff>922811</xdr:rowOff>
    </xdr:to>
    <xdr:pic>
      <xdr:nvPicPr>
        <xdr:cNvPr id="93" name="Picture 92">
          <a:extLst>
            <a:ext uri="{FF2B5EF4-FFF2-40B4-BE49-F238E27FC236}">
              <a16:creationId xmlns:a16="http://schemas.microsoft.com/office/drawing/2014/main" id="{00000000-0008-0000-1900-00005D000000}"/>
            </a:ext>
          </a:extLst>
        </xdr:cNvPr>
        <xdr:cNvPicPr>
          <a:picLocks noChangeAspect="1"/>
        </xdr:cNvPicPr>
      </xdr:nvPicPr>
      <xdr:blipFill rotWithShape="1">
        <a:blip xmlns:r="http://schemas.openxmlformats.org/officeDocument/2006/relationships" r:embed="rId91">
          <a:extLst>
            <a:ext uri="{28A0092B-C50C-407E-A947-70E740481C1C}">
              <a14:useLocalDpi xmlns:a14="http://schemas.microsoft.com/office/drawing/2010/main" val="0"/>
            </a:ext>
          </a:extLst>
        </a:blip>
        <a:srcRect l="3953" t="21748" r="3746" b="3260"/>
        <a:stretch/>
      </xdr:blipFill>
      <xdr:spPr>
        <a:xfrm>
          <a:off x="1173877" y="141740411"/>
          <a:ext cx="914400" cy="914400"/>
        </a:xfrm>
        <a:prstGeom prst="rect">
          <a:avLst/>
        </a:prstGeom>
      </xdr:spPr>
    </xdr:pic>
    <xdr:clientData/>
  </xdr:twoCellAnchor>
  <xdr:twoCellAnchor editAs="oneCell">
    <xdr:from>
      <xdr:col>2</xdr:col>
      <xdr:colOff>5167</xdr:colOff>
      <xdr:row>94</xdr:row>
      <xdr:rowOff>8874</xdr:rowOff>
    </xdr:from>
    <xdr:to>
      <xdr:col>2</xdr:col>
      <xdr:colOff>919567</xdr:colOff>
      <xdr:row>94</xdr:row>
      <xdr:rowOff>923274</xdr:rowOff>
    </xdr:to>
    <xdr:pic>
      <xdr:nvPicPr>
        <xdr:cNvPr id="94" name="Picture 93">
          <a:extLst>
            <a:ext uri="{FF2B5EF4-FFF2-40B4-BE49-F238E27FC236}">
              <a16:creationId xmlns:a16="http://schemas.microsoft.com/office/drawing/2014/main" id="{00000000-0008-0000-1900-00005E000000}"/>
            </a:ext>
          </a:extLst>
        </xdr:cNvPr>
        <xdr:cNvPicPr>
          <a:picLocks noChangeAspect="1"/>
        </xdr:cNvPicPr>
      </xdr:nvPicPr>
      <xdr:blipFill rotWithShape="1">
        <a:blip xmlns:r="http://schemas.openxmlformats.org/officeDocument/2006/relationships" r:embed="rId92">
          <a:extLst>
            <a:ext uri="{28A0092B-C50C-407E-A947-70E740481C1C}">
              <a14:useLocalDpi xmlns:a14="http://schemas.microsoft.com/office/drawing/2010/main" val="0"/>
            </a:ext>
          </a:extLst>
        </a:blip>
        <a:srcRect l="3007" t="19998" r="5398" b="4060"/>
        <a:stretch/>
      </xdr:blipFill>
      <xdr:spPr>
        <a:xfrm>
          <a:off x="1173015" y="143264874"/>
          <a:ext cx="914400" cy="914400"/>
        </a:xfrm>
        <a:prstGeom prst="rect">
          <a:avLst/>
        </a:prstGeom>
      </xdr:spPr>
    </xdr:pic>
    <xdr:clientData/>
  </xdr:twoCellAnchor>
  <xdr:twoCellAnchor editAs="oneCell">
    <xdr:from>
      <xdr:col>2</xdr:col>
      <xdr:colOff>5167</xdr:colOff>
      <xdr:row>95</xdr:row>
      <xdr:rowOff>5362</xdr:rowOff>
    </xdr:from>
    <xdr:to>
      <xdr:col>2</xdr:col>
      <xdr:colOff>919567</xdr:colOff>
      <xdr:row>95</xdr:row>
      <xdr:rowOff>919762</xdr:rowOff>
    </xdr:to>
    <xdr:pic>
      <xdr:nvPicPr>
        <xdr:cNvPr id="95" name="Picture 94">
          <a:extLst>
            <a:ext uri="{FF2B5EF4-FFF2-40B4-BE49-F238E27FC236}">
              <a16:creationId xmlns:a16="http://schemas.microsoft.com/office/drawing/2014/main" id="{00000000-0008-0000-1900-00005F000000}"/>
            </a:ext>
          </a:extLst>
        </xdr:cNvPr>
        <xdr:cNvPicPr>
          <a:picLocks noChangeAspect="1"/>
        </xdr:cNvPicPr>
      </xdr:nvPicPr>
      <xdr:blipFill rotWithShape="1">
        <a:blip xmlns:r="http://schemas.openxmlformats.org/officeDocument/2006/relationships" r:embed="rId93">
          <a:extLst>
            <a:ext uri="{28A0092B-C50C-407E-A947-70E740481C1C}">
              <a14:useLocalDpi xmlns:a14="http://schemas.microsoft.com/office/drawing/2010/main" val="0"/>
            </a:ext>
          </a:extLst>
        </a:blip>
        <a:srcRect l="3030" t="21499" r="4669" b="3507"/>
        <a:stretch/>
      </xdr:blipFill>
      <xdr:spPr>
        <a:xfrm>
          <a:off x="1173015" y="144785362"/>
          <a:ext cx="914400" cy="914400"/>
        </a:xfrm>
        <a:prstGeom prst="rect">
          <a:avLst/>
        </a:prstGeom>
      </xdr:spPr>
    </xdr:pic>
    <xdr:clientData/>
  </xdr:twoCellAnchor>
  <xdr:twoCellAnchor editAs="oneCell">
    <xdr:from>
      <xdr:col>2</xdr:col>
      <xdr:colOff>5167</xdr:colOff>
      <xdr:row>96</xdr:row>
      <xdr:rowOff>9278</xdr:rowOff>
    </xdr:from>
    <xdr:to>
      <xdr:col>2</xdr:col>
      <xdr:colOff>919567</xdr:colOff>
      <xdr:row>96</xdr:row>
      <xdr:rowOff>923678</xdr:rowOff>
    </xdr:to>
    <xdr:pic>
      <xdr:nvPicPr>
        <xdr:cNvPr id="96" name="Picture 95">
          <a:extLst>
            <a:ext uri="{FF2B5EF4-FFF2-40B4-BE49-F238E27FC236}">
              <a16:creationId xmlns:a16="http://schemas.microsoft.com/office/drawing/2014/main" id="{00000000-0008-0000-1900-000060000000}"/>
            </a:ext>
          </a:extLst>
        </xdr:cNvPr>
        <xdr:cNvPicPr>
          <a:picLocks noChangeAspect="1"/>
        </xdr:cNvPicPr>
      </xdr:nvPicPr>
      <xdr:blipFill rotWithShape="1">
        <a:blip xmlns:r="http://schemas.openxmlformats.org/officeDocument/2006/relationships" r:embed="rId94">
          <a:extLst>
            <a:ext uri="{28A0092B-C50C-407E-A947-70E740481C1C}">
              <a14:useLocalDpi xmlns:a14="http://schemas.microsoft.com/office/drawing/2010/main" val="0"/>
            </a:ext>
          </a:extLst>
        </a:blip>
        <a:srcRect l="3053" t="22498" r="3931" b="2510"/>
        <a:stretch/>
      </xdr:blipFill>
      <xdr:spPr>
        <a:xfrm>
          <a:off x="1173015" y="146313278"/>
          <a:ext cx="914400" cy="914400"/>
        </a:xfrm>
        <a:prstGeom prst="rect">
          <a:avLst/>
        </a:prstGeom>
      </xdr:spPr>
    </xdr:pic>
    <xdr:clientData/>
  </xdr:twoCellAnchor>
  <xdr:twoCellAnchor editAs="oneCell">
    <xdr:from>
      <xdr:col>2</xdr:col>
      <xdr:colOff>5167</xdr:colOff>
      <xdr:row>97</xdr:row>
      <xdr:rowOff>2315</xdr:rowOff>
    </xdr:from>
    <xdr:to>
      <xdr:col>2</xdr:col>
      <xdr:colOff>919567</xdr:colOff>
      <xdr:row>97</xdr:row>
      <xdr:rowOff>916715</xdr:rowOff>
    </xdr:to>
    <xdr:pic>
      <xdr:nvPicPr>
        <xdr:cNvPr id="97" name="Picture 96">
          <a:extLst>
            <a:ext uri="{FF2B5EF4-FFF2-40B4-BE49-F238E27FC236}">
              <a16:creationId xmlns:a16="http://schemas.microsoft.com/office/drawing/2014/main" id="{00000000-0008-0000-1900-000061000000}"/>
            </a:ext>
          </a:extLst>
        </xdr:cNvPr>
        <xdr:cNvPicPr>
          <a:picLocks noChangeAspect="1"/>
        </xdr:cNvPicPr>
      </xdr:nvPicPr>
      <xdr:blipFill rotWithShape="1">
        <a:blip xmlns:r="http://schemas.openxmlformats.org/officeDocument/2006/relationships" r:embed="rId95">
          <a:extLst>
            <a:ext uri="{28A0092B-C50C-407E-A947-70E740481C1C}">
              <a14:useLocalDpi xmlns:a14="http://schemas.microsoft.com/office/drawing/2010/main" val="0"/>
            </a:ext>
          </a:extLst>
        </a:blip>
        <a:srcRect l="3030" t="21381" r="4669" b="3154"/>
        <a:stretch/>
      </xdr:blipFill>
      <xdr:spPr>
        <a:xfrm>
          <a:off x="1173015" y="147830315"/>
          <a:ext cx="914400" cy="914400"/>
        </a:xfrm>
        <a:prstGeom prst="rect">
          <a:avLst/>
        </a:prstGeom>
      </xdr:spPr>
    </xdr:pic>
    <xdr:clientData/>
  </xdr:twoCellAnchor>
  <xdr:twoCellAnchor editAs="oneCell">
    <xdr:from>
      <xdr:col>2</xdr:col>
      <xdr:colOff>6028</xdr:colOff>
      <xdr:row>98</xdr:row>
      <xdr:rowOff>6957</xdr:rowOff>
    </xdr:from>
    <xdr:to>
      <xdr:col>2</xdr:col>
      <xdr:colOff>920428</xdr:colOff>
      <xdr:row>98</xdr:row>
      <xdr:rowOff>921357</xdr:rowOff>
    </xdr:to>
    <xdr:pic>
      <xdr:nvPicPr>
        <xdr:cNvPr id="98" name="Picture 97">
          <a:extLst>
            <a:ext uri="{FF2B5EF4-FFF2-40B4-BE49-F238E27FC236}">
              <a16:creationId xmlns:a16="http://schemas.microsoft.com/office/drawing/2014/main" id="{00000000-0008-0000-1900-000062000000}"/>
            </a:ext>
          </a:extLst>
        </xdr:cNvPr>
        <xdr:cNvPicPr>
          <a:picLocks noChangeAspect="1"/>
        </xdr:cNvPicPr>
      </xdr:nvPicPr>
      <xdr:blipFill rotWithShape="1">
        <a:blip xmlns:r="http://schemas.openxmlformats.org/officeDocument/2006/relationships" r:embed="rId96">
          <a:extLst>
            <a:ext uri="{28A0092B-C50C-407E-A947-70E740481C1C}">
              <a14:useLocalDpi xmlns:a14="http://schemas.microsoft.com/office/drawing/2010/main" val="0"/>
            </a:ext>
          </a:extLst>
        </a:blip>
        <a:srcRect l="3923" t="19964" r="4482" b="3609"/>
        <a:stretch/>
      </xdr:blipFill>
      <xdr:spPr>
        <a:xfrm>
          <a:off x="1173876" y="149358957"/>
          <a:ext cx="914400" cy="914400"/>
        </a:xfrm>
        <a:prstGeom prst="rect">
          <a:avLst/>
        </a:prstGeom>
      </xdr:spPr>
    </xdr:pic>
    <xdr:clientData/>
  </xdr:twoCellAnchor>
  <xdr:twoCellAnchor editAs="oneCell">
    <xdr:from>
      <xdr:col>2</xdr:col>
      <xdr:colOff>5167</xdr:colOff>
      <xdr:row>99</xdr:row>
      <xdr:rowOff>5826</xdr:rowOff>
    </xdr:from>
    <xdr:to>
      <xdr:col>2</xdr:col>
      <xdr:colOff>919567</xdr:colOff>
      <xdr:row>99</xdr:row>
      <xdr:rowOff>920226</xdr:rowOff>
    </xdr:to>
    <xdr:pic>
      <xdr:nvPicPr>
        <xdr:cNvPr id="99" name="Picture 98">
          <a:extLst>
            <a:ext uri="{FF2B5EF4-FFF2-40B4-BE49-F238E27FC236}">
              <a16:creationId xmlns:a16="http://schemas.microsoft.com/office/drawing/2014/main" id="{00000000-0008-0000-1900-000063000000}"/>
            </a:ext>
          </a:extLst>
        </xdr:cNvPr>
        <xdr:cNvPicPr>
          <a:picLocks noChangeAspect="1"/>
        </xdr:cNvPicPr>
      </xdr:nvPicPr>
      <xdr:blipFill rotWithShape="1">
        <a:blip xmlns:r="http://schemas.openxmlformats.org/officeDocument/2006/relationships" r:embed="rId97">
          <a:extLst>
            <a:ext uri="{28A0092B-C50C-407E-A947-70E740481C1C}">
              <a14:useLocalDpi xmlns:a14="http://schemas.microsoft.com/office/drawing/2010/main" val="0"/>
            </a:ext>
          </a:extLst>
        </a:blip>
        <a:srcRect l="3053" t="19871" r="3931" b="3702"/>
        <a:stretch/>
      </xdr:blipFill>
      <xdr:spPr>
        <a:xfrm>
          <a:off x="1173015" y="150881826"/>
          <a:ext cx="914400" cy="914400"/>
        </a:xfrm>
        <a:prstGeom prst="rect">
          <a:avLst/>
        </a:prstGeom>
      </xdr:spPr>
    </xdr:pic>
    <xdr:clientData/>
  </xdr:twoCellAnchor>
  <xdr:twoCellAnchor editAs="oneCell">
    <xdr:from>
      <xdr:col>2</xdr:col>
      <xdr:colOff>6028</xdr:colOff>
      <xdr:row>100</xdr:row>
      <xdr:rowOff>9741</xdr:rowOff>
    </xdr:from>
    <xdr:to>
      <xdr:col>2</xdr:col>
      <xdr:colOff>920428</xdr:colOff>
      <xdr:row>100</xdr:row>
      <xdr:rowOff>924141</xdr:rowOff>
    </xdr:to>
    <xdr:pic>
      <xdr:nvPicPr>
        <xdr:cNvPr id="100" name="Picture 99">
          <a:extLst>
            <a:ext uri="{FF2B5EF4-FFF2-40B4-BE49-F238E27FC236}">
              <a16:creationId xmlns:a16="http://schemas.microsoft.com/office/drawing/2014/main" id="{00000000-0008-0000-1900-000064000000}"/>
            </a:ext>
          </a:extLst>
        </xdr:cNvPr>
        <xdr:cNvPicPr>
          <a:picLocks noChangeAspect="1"/>
        </xdr:cNvPicPr>
      </xdr:nvPicPr>
      <xdr:blipFill rotWithShape="1">
        <a:blip xmlns:r="http://schemas.openxmlformats.org/officeDocument/2006/relationships" r:embed="rId98">
          <a:extLst>
            <a:ext uri="{28A0092B-C50C-407E-A947-70E740481C1C}">
              <a14:useLocalDpi xmlns:a14="http://schemas.microsoft.com/office/drawing/2010/main" val="0"/>
            </a:ext>
          </a:extLst>
        </a:blip>
        <a:srcRect l="3953" t="20757" r="3746" b="3300"/>
        <a:stretch/>
      </xdr:blipFill>
      <xdr:spPr>
        <a:xfrm>
          <a:off x="1173876" y="152409741"/>
          <a:ext cx="914400" cy="914400"/>
        </a:xfrm>
        <a:prstGeom prst="rect">
          <a:avLst/>
        </a:prstGeom>
      </xdr:spPr>
    </xdr:pic>
    <xdr:clientData/>
  </xdr:twoCellAnchor>
  <xdr:twoCellAnchor editAs="oneCell">
    <xdr:from>
      <xdr:col>1</xdr:col>
      <xdr:colOff>634604</xdr:colOff>
      <xdr:row>1</xdr:row>
      <xdr:rowOff>5954</xdr:rowOff>
    </xdr:from>
    <xdr:to>
      <xdr:col>2</xdr:col>
      <xdr:colOff>932719</xdr:colOff>
      <xdr:row>1</xdr:row>
      <xdr:rowOff>920354</xdr:rowOff>
    </xdr:to>
    <xdr:pic>
      <xdr:nvPicPr>
        <xdr:cNvPr id="101" name="Picture 100">
          <a:extLst>
            <a:ext uri="{FF2B5EF4-FFF2-40B4-BE49-F238E27FC236}">
              <a16:creationId xmlns:a16="http://schemas.microsoft.com/office/drawing/2014/main" id="{00000000-0008-0000-1900-000065000000}"/>
            </a:ext>
          </a:extLst>
        </xdr:cNvPr>
        <xdr:cNvPicPr>
          <a:picLocks noChangeAspect="1"/>
        </xdr:cNvPicPr>
      </xdr:nvPicPr>
      <xdr:blipFill rotWithShape="1">
        <a:blip xmlns:r="http://schemas.openxmlformats.org/officeDocument/2006/relationships" r:embed="rId99"/>
        <a:srcRect l="3882" t="22288" r="3930" b="4037"/>
        <a:stretch/>
      </xdr:blipFill>
      <xdr:spPr>
        <a:xfrm>
          <a:off x="1170385" y="1529954"/>
          <a:ext cx="935100"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36</xdr:col>
          <xdr:colOff>123825</xdr:colOff>
          <xdr:row>2</xdr:row>
          <xdr:rowOff>95250</xdr:rowOff>
        </xdr:from>
        <xdr:to>
          <xdr:col>38</xdr:col>
          <xdr:colOff>171450</xdr:colOff>
          <xdr:row>3</xdr:row>
          <xdr:rowOff>19050</xdr:rowOff>
        </xdr:to>
        <xdr:sp macro="" textlink="">
          <xdr:nvSpPr>
            <xdr:cNvPr id="30722" name="None" descr="None" hidden="1">
              <a:extLst>
                <a:ext uri="{63B3BB69-23CF-44E3-9099-C40C66FF867C}">
                  <a14:compatExt spid="_x0000_s30722"/>
                </a:ext>
                <a:ext uri="{FF2B5EF4-FFF2-40B4-BE49-F238E27FC236}">
                  <a16:creationId xmlns:a16="http://schemas.microsoft.com/office/drawing/2014/main" id="{00000000-0008-0000-1A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114300</xdr:colOff>
          <xdr:row>3</xdr:row>
          <xdr:rowOff>0</xdr:rowOff>
        </xdr:from>
        <xdr:to>
          <xdr:col>37</xdr:col>
          <xdr:colOff>295275</xdr:colOff>
          <xdr:row>3</xdr:row>
          <xdr:rowOff>295275</xdr:rowOff>
        </xdr:to>
        <xdr:sp macro="" textlink="">
          <xdr:nvSpPr>
            <xdr:cNvPr id="30723" name="PNinety" hidden="1">
              <a:extLst>
                <a:ext uri="{63B3BB69-23CF-44E3-9099-C40C66FF867C}">
                  <a14:compatExt spid="_x0000_s30723"/>
                </a:ext>
                <a:ext uri="{FF2B5EF4-FFF2-40B4-BE49-F238E27FC236}">
                  <a16:creationId xmlns:a16="http://schemas.microsoft.com/office/drawing/2014/main" id="{00000000-0008-0000-1A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133350</xdr:colOff>
          <xdr:row>3</xdr:row>
          <xdr:rowOff>295275</xdr:rowOff>
        </xdr:from>
        <xdr:to>
          <xdr:col>38</xdr:col>
          <xdr:colOff>9525</xdr:colOff>
          <xdr:row>4</xdr:row>
          <xdr:rowOff>285750</xdr:rowOff>
        </xdr:to>
        <xdr:sp macro="" textlink="">
          <xdr:nvSpPr>
            <xdr:cNvPr id="30724" name="MNinety" hidden="1">
              <a:extLst>
                <a:ext uri="{63B3BB69-23CF-44E3-9099-C40C66FF867C}">
                  <a14:compatExt spid="_x0000_s30724"/>
                </a:ext>
                <a:ext uri="{FF2B5EF4-FFF2-40B4-BE49-F238E27FC236}">
                  <a16:creationId xmlns:a16="http://schemas.microsoft.com/office/drawing/2014/main" id="{00000000-0008-0000-1A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133350</xdr:colOff>
          <xdr:row>4</xdr:row>
          <xdr:rowOff>295275</xdr:rowOff>
        </xdr:from>
        <xdr:to>
          <xdr:col>38</xdr:col>
          <xdr:colOff>9525</xdr:colOff>
          <xdr:row>5</xdr:row>
          <xdr:rowOff>285750</xdr:rowOff>
        </xdr:to>
        <xdr:sp macro="" textlink="">
          <xdr:nvSpPr>
            <xdr:cNvPr id="30725" name="Reverse" hidden="1">
              <a:extLst>
                <a:ext uri="{63B3BB69-23CF-44E3-9099-C40C66FF867C}">
                  <a14:compatExt spid="_x0000_s30725"/>
                </a:ext>
                <a:ext uri="{FF2B5EF4-FFF2-40B4-BE49-F238E27FC236}">
                  <a16:creationId xmlns:a16="http://schemas.microsoft.com/office/drawing/2014/main" id="{00000000-0008-0000-1A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6</xdr:row>
          <xdr:rowOff>76200</xdr:rowOff>
        </xdr:from>
        <xdr:to>
          <xdr:col>38</xdr:col>
          <xdr:colOff>95250</xdr:colOff>
          <xdr:row>7</xdr:row>
          <xdr:rowOff>123825</xdr:rowOff>
        </xdr:to>
        <xdr:sp macro="" textlink="">
          <xdr:nvSpPr>
            <xdr:cNvPr id="30726" name="GenerateButton" hidden="1">
              <a:extLst>
                <a:ext uri="{63B3BB69-23CF-44E3-9099-C40C66FF867C}">
                  <a14:compatExt spid="_x0000_s30726"/>
                </a:ext>
                <a:ext uri="{FF2B5EF4-FFF2-40B4-BE49-F238E27FC236}">
                  <a16:creationId xmlns:a16="http://schemas.microsoft.com/office/drawing/2014/main" id="{00000000-0008-0000-1A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0</xdr:colOff>
          <xdr:row>2</xdr:row>
          <xdr:rowOff>0</xdr:rowOff>
        </xdr:from>
        <xdr:to>
          <xdr:col>43</xdr:col>
          <xdr:colOff>0</xdr:colOff>
          <xdr:row>5</xdr:row>
          <xdr:rowOff>0</xdr:rowOff>
        </xdr:to>
        <xdr:pic>
          <xdr:nvPicPr>
            <xdr:cNvPr id="5" name="Picture 4">
              <a:extLst>
                <a:ext uri="{FF2B5EF4-FFF2-40B4-BE49-F238E27FC236}">
                  <a16:creationId xmlns:a16="http://schemas.microsoft.com/office/drawing/2014/main" id="{00000000-0008-0000-1A00-000005000000}"/>
                </a:ext>
              </a:extLst>
            </xdr:cNvPr>
            <xdr:cNvPicPr>
              <a:picLocks noChangeAspect="1"/>
              <a:extLst>
                <a:ext uri="{84589F7E-364E-4C9E-8A38-B11213B215E9}">
                  <a14:cameraTool cellRange="TileLook" spid="_x0000_s30928"/>
                </a:ext>
              </a:extLst>
            </xdr:cNvPicPr>
          </xdr:nvPicPr>
          <xdr:blipFill rotWithShape="1">
            <a:blip xmlns:r="http://schemas.openxmlformats.org/officeDocument/2006/relationships" r:embed="rId1"/>
            <a:srcRect l="1" t="-2" r="31914" b="40003"/>
            <a:stretch>
              <a:fillRect/>
            </a:stretch>
          </xdr:blipFill>
          <xdr:spPr>
            <a:xfrm>
              <a:off x="12192000" y="609600"/>
              <a:ext cx="914400" cy="914400"/>
            </a:xfrm>
            <a:prstGeom prst="rect">
              <a:avLst/>
            </a:prstGeom>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iebau/Desktop/DREWTOP/RUFU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RACTER"/>
      <sheetName val="TURN"/>
      <sheetName val="ROLL ON"/>
      <sheetName val="COMBAT TRACK"/>
      <sheetName val="D100"/>
      <sheetName val="A"/>
      <sheetName val="B"/>
      <sheetName val="C"/>
      <sheetName val="D"/>
      <sheetName val="E"/>
      <sheetName val="F"/>
      <sheetName val="G"/>
      <sheetName val="I"/>
      <sheetName val="J"/>
      <sheetName val="L"/>
      <sheetName val="P"/>
      <sheetName val="Q"/>
      <sheetName val="R"/>
      <sheetName val="S"/>
      <sheetName val="TA"/>
      <sheetName val="TB"/>
      <sheetName val="TC"/>
      <sheetName val="W"/>
      <sheetName val="MAPS"/>
      <sheetName val="combat"/>
    </sheetNames>
    <sheetDataSet>
      <sheetData sheetId="0" refreshError="1"/>
      <sheetData sheetId="1" refreshError="1"/>
      <sheetData sheetId="2" refreshError="1"/>
      <sheetData sheetId="3" refreshError="1"/>
      <sheetData sheetId="4" refreshError="1"/>
      <sheetData sheetId="5">
        <row r="2">
          <cell r="A2" t="str">
            <v>D100</v>
          </cell>
          <cell r="B2" t="str">
            <v>Slot</v>
          </cell>
          <cell r="C2" t="str">
            <v>Item</v>
          </cell>
          <cell r="D2" t="str">
            <v>Defence</v>
          </cell>
          <cell r="E2" t="str">
            <v>Condition</v>
          </cell>
          <cell r="F2" t="str">
            <v>Value</v>
          </cell>
          <cell r="G2" t="str">
            <v>Rep. Cost</v>
          </cell>
        </row>
        <row r="3">
          <cell r="A3">
            <v>1</v>
          </cell>
          <cell r="B3" t="str">
            <v>Legs</v>
          </cell>
          <cell r="C3" t="str">
            <v>LEATHER TASSET</v>
          </cell>
          <cell r="D3" t="str">
            <v>0 DEF</v>
          </cell>
          <cell r="E3" t="str">
            <v></v>
          </cell>
          <cell r="F3" t="str">
            <v>23 gp</v>
          </cell>
          <cell r="G3" t="str">
            <v>5 gp</v>
          </cell>
        </row>
        <row r="4">
          <cell r="A4">
            <v>2</v>
          </cell>
          <cell r="B4" t="str">
            <v>Legs</v>
          </cell>
          <cell r="C4" t="str">
            <v>LEATHER TASSET</v>
          </cell>
          <cell r="D4" t="str">
            <v>0 DEF</v>
          </cell>
          <cell r="E4" t="str">
            <v></v>
          </cell>
          <cell r="F4" t="str">
            <v>23 gp</v>
          </cell>
          <cell r="G4" t="str">
            <v>5 gp</v>
          </cell>
        </row>
        <row r="5">
          <cell r="A5">
            <v>3</v>
          </cell>
          <cell r="B5" t="str">
            <v>Legs</v>
          </cell>
          <cell r="C5" t="str">
            <v>LEATHER TASSET</v>
          </cell>
          <cell r="D5" t="str">
            <v>0 DEF</v>
          </cell>
          <cell r="E5" t="str">
            <v></v>
          </cell>
          <cell r="F5" t="str">
            <v>23 gp</v>
          </cell>
          <cell r="G5" t="str">
            <v>5 gp</v>
          </cell>
        </row>
        <row r="6">
          <cell r="A6">
            <v>4</v>
          </cell>
          <cell r="B6" t="str">
            <v>Legs</v>
          </cell>
          <cell r="C6" t="str">
            <v>LEATHER TASSET</v>
          </cell>
          <cell r="D6" t="str">
            <v>0 DEF</v>
          </cell>
          <cell r="E6" t="str">
            <v></v>
          </cell>
          <cell r="F6" t="str">
            <v>23 gp</v>
          </cell>
          <cell r="G6" t="str">
            <v>5 gp</v>
          </cell>
        </row>
        <row r="7">
          <cell r="A7">
            <v>5</v>
          </cell>
          <cell r="B7" t="str">
            <v>Torso</v>
          </cell>
          <cell r="C7" t="str">
            <v>LEATHER CUIRASS</v>
          </cell>
          <cell r="D7" t="str">
            <v>0 DEF</v>
          </cell>
          <cell r="E7" t="str">
            <v></v>
          </cell>
          <cell r="F7" t="str">
            <v>34 gp</v>
          </cell>
          <cell r="G7" t="str">
            <v>7 gp</v>
          </cell>
        </row>
        <row r="8">
          <cell r="A8">
            <v>6</v>
          </cell>
          <cell r="B8" t="str">
            <v>Torso</v>
          </cell>
          <cell r="C8" t="str">
            <v>LEATHER CUIRASS</v>
          </cell>
          <cell r="D8" t="str">
            <v>0 DEF</v>
          </cell>
          <cell r="E8" t="str">
            <v></v>
          </cell>
          <cell r="F8" t="str">
            <v>34 gp</v>
          </cell>
          <cell r="G8" t="str">
            <v>7 gp</v>
          </cell>
        </row>
        <row r="9">
          <cell r="A9">
            <v>7</v>
          </cell>
          <cell r="B9" t="str">
            <v>Torso</v>
          </cell>
          <cell r="C9" t="str">
            <v>LEATHER CUIRASS</v>
          </cell>
          <cell r="D9" t="str">
            <v>0 DEF</v>
          </cell>
          <cell r="E9" t="str">
            <v></v>
          </cell>
          <cell r="F9" t="str">
            <v>34 gp</v>
          </cell>
          <cell r="G9" t="str">
            <v>7 gp</v>
          </cell>
        </row>
        <row r="10">
          <cell r="A10">
            <v>8</v>
          </cell>
          <cell r="B10" t="str">
            <v>Torso</v>
          </cell>
          <cell r="C10" t="str">
            <v>LEATHER CUIRASS</v>
          </cell>
          <cell r="D10" t="str">
            <v>0 DEF</v>
          </cell>
          <cell r="E10" t="str">
            <v></v>
          </cell>
          <cell r="F10" t="str">
            <v>34 gp</v>
          </cell>
          <cell r="G10" t="str">
            <v>7 gp</v>
          </cell>
        </row>
        <row r="11">
          <cell r="A11">
            <v>9</v>
          </cell>
          <cell r="B11" t="str">
            <v>Hands</v>
          </cell>
          <cell r="C11" t="str">
            <v>LEATHER GAUNTLETS</v>
          </cell>
          <cell r="D11" t="str">
            <v>0 DEF</v>
          </cell>
          <cell r="E11" t="str">
            <v></v>
          </cell>
          <cell r="F11" t="str">
            <v>27 gp</v>
          </cell>
          <cell r="G11" t="str">
            <v>6 gp</v>
          </cell>
        </row>
        <row r="12">
          <cell r="A12">
            <v>10</v>
          </cell>
          <cell r="B12" t="str">
            <v>Hands</v>
          </cell>
          <cell r="C12" t="str">
            <v>LEATHER GAUNTLETS</v>
          </cell>
          <cell r="D12" t="str">
            <v>0 DEF</v>
          </cell>
          <cell r="E12" t="str">
            <v></v>
          </cell>
          <cell r="F12" t="str">
            <v>27 gp</v>
          </cell>
          <cell r="G12" t="str">
            <v>6 gp</v>
          </cell>
        </row>
        <row r="13">
          <cell r="A13">
            <v>11</v>
          </cell>
          <cell r="B13" t="str">
            <v>Hands</v>
          </cell>
          <cell r="C13" t="str">
            <v>LEATHER GAUNTLETS</v>
          </cell>
          <cell r="D13" t="str">
            <v>0 DEF</v>
          </cell>
          <cell r="E13" t="str">
            <v></v>
          </cell>
          <cell r="F13" t="str">
            <v>27 gp</v>
          </cell>
          <cell r="G13" t="str">
            <v>6 gp</v>
          </cell>
        </row>
        <row r="14">
          <cell r="A14">
            <v>12</v>
          </cell>
          <cell r="B14" t="str">
            <v>Hands</v>
          </cell>
          <cell r="C14" t="str">
            <v>LEATHER GAUNTLETS</v>
          </cell>
          <cell r="D14" t="str">
            <v>0 DEF</v>
          </cell>
          <cell r="E14" t="str">
            <v></v>
          </cell>
          <cell r="F14" t="str">
            <v>27 gp</v>
          </cell>
          <cell r="G14" t="str">
            <v>6 gp</v>
          </cell>
        </row>
        <row r="15">
          <cell r="A15">
            <v>13</v>
          </cell>
          <cell r="B15" t="str">
            <v>Arms</v>
          </cell>
          <cell r="C15" t="str">
            <v>LEATHER ARM GUARDS</v>
          </cell>
          <cell r="D15" t="str">
            <v>0 DEF</v>
          </cell>
          <cell r="E15" t="str">
            <v></v>
          </cell>
          <cell r="F15" t="str">
            <v>21 gp</v>
          </cell>
          <cell r="G15" t="str">
            <v>5 gp</v>
          </cell>
        </row>
        <row r="16">
          <cell r="A16">
            <v>14</v>
          </cell>
          <cell r="B16" t="str">
            <v>Arms</v>
          </cell>
          <cell r="C16" t="str">
            <v>LEATHER ARM GUARDS</v>
          </cell>
          <cell r="D16" t="str">
            <v>0 DEF</v>
          </cell>
          <cell r="E16" t="str">
            <v></v>
          </cell>
          <cell r="F16" t="str">
            <v>21 gp</v>
          </cell>
          <cell r="G16" t="str">
            <v>5 gp</v>
          </cell>
        </row>
        <row r="17">
          <cell r="A17">
            <v>15</v>
          </cell>
          <cell r="B17" t="str">
            <v>Arms</v>
          </cell>
          <cell r="C17" t="str">
            <v>LEATHER ARM GUARDS</v>
          </cell>
          <cell r="D17" t="str">
            <v>0 DEF</v>
          </cell>
          <cell r="E17" t="str">
            <v></v>
          </cell>
          <cell r="F17" t="str">
            <v>21 gp</v>
          </cell>
          <cell r="G17" t="str">
            <v>5 gp</v>
          </cell>
        </row>
        <row r="18">
          <cell r="A18">
            <v>16</v>
          </cell>
          <cell r="B18" t="str">
            <v>Arms</v>
          </cell>
          <cell r="C18" t="str">
            <v>LEATHER ARM GUARDS</v>
          </cell>
          <cell r="D18" t="str">
            <v>0 DEF</v>
          </cell>
          <cell r="E18" t="str">
            <v></v>
          </cell>
          <cell r="F18" t="str">
            <v>21 gp</v>
          </cell>
          <cell r="G18" t="str">
            <v>5 gp</v>
          </cell>
        </row>
        <row r="19">
          <cell r="A19">
            <v>17</v>
          </cell>
          <cell r="B19" t="str">
            <v>Off Weap.</v>
          </cell>
          <cell r="C19" t="str">
            <v>BUCKLER SHIELD</v>
          </cell>
          <cell r="D19">
            <v>1</v>
          </cell>
          <cell r="E19" t="str">
            <v></v>
          </cell>
          <cell r="F19" t="str">
            <v>67 gp</v>
          </cell>
          <cell r="G19" t="str">
            <v>14 gp</v>
          </cell>
        </row>
        <row r="20">
          <cell r="A20">
            <v>18</v>
          </cell>
          <cell r="B20" t="str">
            <v>Waist</v>
          </cell>
          <cell r="C20" t="str">
            <v>LEATHER GIRDLE</v>
          </cell>
          <cell r="D20" t="str">
            <v>0 DEF</v>
          </cell>
          <cell r="E20" t="str">
            <v></v>
          </cell>
          <cell r="F20" t="str">
            <v>25 gp</v>
          </cell>
          <cell r="G20" t="str">
            <v>5 gp</v>
          </cell>
        </row>
        <row r="21">
          <cell r="A21">
            <v>19</v>
          </cell>
          <cell r="B21" t="str">
            <v>Waist</v>
          </cell>
          <cell r="C21" t="str">
            <v>LEATHER GIRDLE</v>
          </cell>
          <cell r="D21" t="str">
            <v>0 DEF</v>
          </cell>
          <cell r="E21" t="str">
            <v></v>
          </cell>
          <cell r="F21" t="str">
            <v>25 gp</v>
          </cell>
          <cell r="G21" t="str">
            <v>5 gp</v>
          </cell>
        </row>
        <row r="22">
          <cell r="A22">
            <v>20</v>
          </cell>
          <cell r="B22" t="str">
            <v>Waist</v>
          </cell>
          <cell r="C22" t="str">
            <v>LEATHER GIRDLE</v>
          </cell>
          <cell r="D22" t="str">
            <v>0 DEF</v>
          </cell>
          <cell r="E22" t="str">
            <v></v>
          </cell>
          <cell r="F22" t="str">
            <v>25 gp</v>
          </cell>
          <cell r="G22" t="str">
            <v>5 gp</v>
          </cell>
        </row>
        <row r="23">
          <cell r="A23">
            <v>21</v>
          </cell>
          <cell r="B23" t="str">
            <v>Waist</v>
          </cell>
          <cell r="C23" t="str">
            <v>LEATHER GIRDLE</v>
          </cell>
          <cell r="D23" t="str">
            <v>0 DEF</v>
          </cell>
          <cell r="E23" t="str">
            <v></v>
          </cell>
          <cell r="F23" t="str">
            <v>25 gp</v>
          </cell>
          <cell r="G23" t="str">
            <v>5 gp</v>
          </cell>
        </row>
        <row r="24">
          <cell r="A24">
            <v>22</v>
          </cell>
          <cell r="B24" t="str">
            <v>Head</v>
          </cell>
          <cell r="C24" t="str">
            <v>LEATHER CAP</v>
          </cell>
          <cell r="D24" t="str">
            <v>0 DEF</v>
          </cell>
          <cell r="E24" t="str">
            <v></v>
          </cell>
          <cell r="F24" t="str">
            <v>28 gp</v>
          </cell>
          <cell r="G24" t="str">
            <v>6 gp</v>
          </cell>
        </row>
        <row r="25">
          <cell r="A25">
            <v>23</v>
          </cell>
          <cell r="B25" t="str">
            <v>Head</v>
          </cell>
          <cell r="C25" t="str">
            <v>LEATHER CAP</v>
          </cell>
          <cell r="D25" t="str">
            <v>0 DEF</v>
          </cell>
          <cell r="E25" t="str">
            <v></v>
          </cell>
          <cell r="F25" t="str">
            <v>28 gp</v>
          </cell>
          <cell r="G25" t="str">
            <v>6 gp</v>
          </cell>
        </row>
        <row r="26">
          <cell r="A26">
            <v>24</v>
          </cell>
          <cell r="B26" t="str">
            <v>Head</v>
          </cell>
          <cell r="C26" t="str">
            <v>LEATHER CAP</v>
          </cell>
          <cell r="D26" t="str">
            <v>0 DEF</v>
          </cell>
          <cell r="E26" t="str">
            <v></v>
          </cell>
          <cell r="F26" t="str">
            <v>28 gp</v>
          </cell>
          <cell r="G26" t="str">
            <v>6 gp</v>
          </cell>
        </row>
        <row r="27">
          <cell r="A27">
            <v>25</v>
          </cell>
          <cell r="B27" t="str">
            <v>Head</v>
          </cell>
          <cell r="C27" t="str">
            <v>LEATHER CAP</v>
          </cell>
          <cell r="D27" t="str">
            <v>0 DEF</v>
          </cell>
          <cell r="E27" t="str">
            <v></v>
          </cell>
          <cell r="F27" t="str">
            <v>28 gp</v>
          </cell>
          <cell r="G27" t="str">
            <v>6 gp</v>
          </cell>
        </row>
        <row r="28">
          <cell r="A28">
            <v>26</v>
          </cell>
          <cell r="B28" t="str">
            <v>Feet</v>
          </cell>
          <cell r="C28" t="str">
            <v>LEATHER BOOTS</v>
          </cell>
          <cell r="D28" t="str">
            <v>0 DEF</v>
          </cell>
          <cell r="E28" t="str">
            <v></v>
          </cell>
          <cell r="F28" t="str">
            <v>22 gp</v>
          </cell>
          <cell r="G28" t="str">
            <v>5 gp</v>
          </cell>
        </row>
        <row r="29">
          <cell r="A29">
            <v>27</v>
          </cell>
          <cell r="B29" t="str">
            <v>Feet</v>
          </cell>
          <cell r="C29" t="str">
            <v>LEATHER BOOTS</v>
          </cell>
          <cell r="D29" t="str">
            <v>0 DEF</v>
          </cell>
          <cell r="E29" t="str">
            <v></v>
          </cell>
          <cell r="F29" t="str">
            <v>22 gp</v>
          </cell>
          <cell r="G29" t="str">
            <v>5 gp</v>
          </cell>
        </row>
        <row r="30">
          <cell r="A30">
            <v>28</v>
          </cell>
          <cell r="B30" t="str">
            <v>Feet</v>
          </cell>
          <cell r="C30" t="str">
            <v>LEATHER BOOTS</v>
          </cell>
          <cell r="D30" t="str">
            <v>0 DEF</v>
          </cell>
          <cell r="E30" t="str">
            <v></v>
          </cell>
          <cell r="F30" t="str">
            <v>22 gp</v>
          </cell>
          <cell r="G30" t="str">
            <v>5 gp</v>
          </cell>
        </row>
        <row r="31">
          <cell r="A31">
            <v>29</v>
          </cell>
          <cell r="B31" t="str">
            <v>Feet</v>
          </cell>
          <cell r="C31" t="str">
            <v>LEATHER BOOTS</v>
          </cell>
          <cell r="D31" t="str">
            <v>0 DEF</v>
          </cell>
          <cell r="E31" t="str">
            <v></v>
          </cell>
          <cell r="F31" t="str">
            <v>22 gp</v>
          </cell>
          <cell r="G31" t="str">
            <v>5 gp</v>
          </cell>
        </row>
        <row r="32">
          <cell r="A32">
            <v>30</v>
          </cell>
          <cell r="B32" t="str">
            <v>Torso</v>
          </cell>
          <cell r="C32" t="str">
            <v>STUDDED LEATHER BRIGANDINE</v>
          </cell>
          <cell r="D32" t="str">
            <v>1 DEF</v>
          </cell>
          <cell r="E32" t="str">
            <v></v>
          </cell>
          <cell r="F32" t="str">
            <v>43 gp</v>
          </cell>
          <cell r="G32" t="str">
            <v>9 gp</v>
          </cell>
        </row>
        <row r="33">
          <cell r="A33">
            <v>31</v>
          </cell>
          <cell r="B33" t="str">
            <v>Torso</v>
          </cell>
          <cell r="C33" t="str">
            <v>STUDDED LEATHER BRIGANDINE</v>
          </cell>
          <cell r="D33" t="str">
            <v>1 DEF</v>
          </cell>
          <cell r="E33" t="str">
            <v></v>
          </cell>
          <cell r="F33" t="str">
            <v>43 gp</v>
          </cell>
          <cell r="G33" t="str">
            <v>9 gp</v>
          </cell>
        </row>
        <row r="34">
          <cell r="A34">
            <v>32</v>
          </cell>
          <cell r="B34" t="str">
            <v>Torso</v>
          </cell>
          <cell r="C34" t="str">
            <v>STUDDED LEATHER BRIGANDINE</v>
          </cell>
          <cell r="D34" t="str">
            <v>1 DEF</v>
          </cell>
          <cell r="E34" t="str">
            <v></v>
          </cell>
          <cell r="F34" t="str">
            <v>43 gp</v>
          </cell>
          <cell r="G34" t="str">
            <v>9 gp</v>
          </cell>
        </row>
        <row r="35">
          <cell r="A35">
            <v>33</v>
          </cell>
          <cell r="B35" t="str">
            <v>Head</v>
          </cell>
          <cell r="C35" t="str">
            <v>STUDDED LEATHER HELMET</v>
          </cell>
          <cell r="D35" t="str">
            <v>1 DEF</v>
          </cell>
          <cell r="E35" t="str">
            <v></v>
          </cell>
          <cell r="F35" t="str">
            <v>36 gp</v>
          </cell>
          <cell r="G35" t="str">
            <v>8 gp</v>
          </cell>
        </row>
        <row r="36">
          <cell r="A36">
            <v>34</v>
          </cell>
          <cell r="B36" t="str">
            <v>Head</v>
          </cell>
          <cell r="C36" t="str">
            <v>STUDDED LEATHER HELMET</v>
          </cell>
          <cell r="D36" t="str">
            <v>1 DEF</v>
          </cell>
          <cell r="E36" t="str">
            <v></v>
          </cell>
          <cell r="F36" t="str">
            <v>36 gp</v>
          </cell>
          <cell r="G36" t="str">
            <v>8 gp</v>
          </cell>
        </row>
        <row r="37">
          <cell r="A37">
            <v>35</v>
          </cell>
          <cell r="B37" t="str">
            <v>Head</v>
          </cell>
          <cell r="C37" t="str">
            <v>STUDDED LEATHER HELMET</v>
          </cell>
          <cell r="D37" t="str">
            <v>1 DEF</v>
          </cell>
          <cell r="E37" t="str">
            <v></v>
          </cell>
          <cell r="F37" t="str">
            <v>36 gp</v>
          </cell>
          <cell r="G37" t="str">
            <v>8 gp</v>
          </cell>
        </row>
        <row r="38">
          <cell r="A38">
            <v>36</v>
          </cell>
          <cell r="B38" t="str">
            <v>Hands</v>
          </cell>
          <cell r="C38" t="str">
            <v>STUDDED LEATHER GLOVES</v>
          </cell>
          <cell r="D38" t="str">
            <v>1 DEF</v>
          </cell>
          <cell r="E38" t="str">
            <v></v>
          </cell>
          <cell r="F38" t="str">
            <v>32 gp</v>
          </cell>
          <cell r="G38" t="str">
            <v>7 gp</v>
          </cell>
        </row>
        <row r="39">
          <cell r="A39">
            <v>37</v>
          </cell>
          <cell r="B39" t="str">
            <v>Hands</v>
          </cell>
          <cell r="C39" t="str">
            <v>STUDDED LEATHER GLOVES</v>
          </cell>
          <cell r="D39" t="str">
            <v>1 DEF</v>
          </cell>
          <cell r="E39" t="str">
            <v></v>
          </cell>
          <cell r="F39" t="str">
            <v>32 gp</v>
          </cell>
          <cell r="G39" t="str">
            <v>7 gp</v>
          </cell>
        </row>
        <row r="40">
          <cell r="A40">
            <v>38</v>
          </cell>
          <cell r="B40" t="str">
            <v>Hands</v>
          </cell>
          <cell r="C40" t="str">
            <v>STUDDED LEATHER GLOVES</v>
          </cell>
          <cell r="D40" t="str">
            <v>1 DEF</v>
          </cell>
          <cell r="E40" t="str">
            <v></v>
          </cell>
          <cell r="F40" t="str">
            <v>32 gp</v>
          </cell>
          <cell r="G40" t="str">
            <v>7 gp</v>
          </cell>
        </row>
        <row r="41">
          <cell r="A41">
            <v>39</v>
          </cell>
          <cell r="B41" t="str">
            <v>Feet</v>
          </cell>
          <cell r="C41" t="str">
            <v>STUDDED LEATHER SOLLERETS</v>
          </cell>
          <cell r="D41" t="str">
            <v>1 DEF</v>
          </cell>
          <cell r="E41" t="str">
            <v></v>
          </cell>
          <cell r="F41" t="str">
            <v>31 gp</v>
          </cell>
          <cell r="G41" t="str">
            <v>7 gp</v>
          </cell>
        </row>
        <row r="42">
          <cell r="A42">
            <v>40</v>
          </cell>
          <cell r="B42" t="str">
            <v>Feet</v>
          </cell>
          <cell r="C42" t="str">
            <v>STUDDED LEATHER SOLLERETS</v>
          </cell>
          <cell r="D42" t="str">
            <v>1 DEF</v>
          </cell>
          <cell r="E42" t="str">
            <v></v>
          </cell>
          <cell r="F42" t="str">
            <v>31 gp</v>
          </cell>
          <cell r="G42" t="str">
            <v>7 gp</v>
          </cell>
        </row>
        <row r="43">
          <cell r="A43">
            <v>41</v>
          </cell>
          <cell r="B43" t="str">
            <v>Feet</v>
          </cell>
          <cell r="C43" t="str">
            <v>STUDDED LEATHER SOLLERETS</v>
          </cell>
          <cell r="D43" t="str">
            <v>1 DEF</v>
          </cell>
          <cell r="E43" t="str">
            <v></v>
          </cell>
          <cell r="F43" t="str">
            <v>31 gp</v>
          </cell>
          <cell r="G43" t="str">
            <v>7 gp</v>
          </cell>
        </row>
        <row r="44">
          <cell r="A44">
            <v>42</v>
          </cell>
          <cell r="B44" t="str">
            <v>Legs</v>
          </cell>
          <cell r="C44" t="str">
            <v>STUDDED LEATHER CHAUSSES</v>
          </cell>
          <cell r="D44" t="str">
            <v>1 DEF</v>
          </cell>
          <cell r="E44" t="str">
            <v></v>
          </cell>
          <cell r="F44" t="str">
            <v>38 gp</v>
          </cell>
          <cell r="G44" t="str">
            <v>8 gp</v>
          </cell>
        </row>
        <row r="45">
          <cell r="A45">
            <v>43</v>
          </cell>
          <cell r="B45" t="str">
            <v>Legs</v>
          </cell>
          <cell r="C45" t="str">
            <v>STUDDED LEATHER CHAUSSES</v>
          </cell>
          <cell r="D45" t="str">
            <v>1 DEF</v>
          </cell>
          <cell r="E45" t="str">
            <v></v>
          </cell>
          <cell r="F45" t="str">
            <v>38 gp</v>
          </cell>
          <cell r="G45" t="str">
            <v>8 gp</v>
          </cell>
        </row>
        <row r="46">
          <cell r="A46">
            <v>44</v>
          </cell>
          <cell r="B46" t="str">
            <v>Legs</v>
          </cell>
          <cell r="C46" t="str">
            <v>STUDDED LEATHER CHAUSSES</v>
          </cell>
          <cell r="D46" t="str">
            <v>1 DEF</v>
          </cell>
          <cell r="E46" t="str">
            <v></v>
          </cell>
          <cell r="F46" t="str">
            <v>38 gp</v>
          </cell>
          <cell r="G46" t="str">
            <v>8 gp</v>
          </cell>
        </row>
        <row r="47">
          <cell r="A47">
            <v>45</v>
          </cell>
          <cell r="B47" t="str">
            <v>Arms</v>
          </cell>
          <cell r="C47" t="str">
            <v>STUDDED LEATHER BRACERS</v>
          </cell>
          <cell r="D47" t="str">
            <v>1 DEF</v>
          </cell>
          <cell r="E47" t="str">
            <v></v>
          </cell>
          <cell r="F47" t="str">
            <v>37 gp</v>
          </cell>
          <cell r="G47" t="str">
            <v>8 gp</v>
          </cell>
        </row>
        <row r="48">
          <cell r="A48">
            <v>46</v>
          </cell>
          <cell r="B48" t="str">
            <v>Arms</v>
          </cell>
          <cell r="C48" t="str">
            <v>STUDDED LEATHER BRACERS</v>
          </cell>
          <cell r="D48" t="str">
            <v>1 DEF</v>
          </cell>
          <cell r="E48" t="str">
            <v></v>
          </cell>
          <cell r="F48" t="str">
            <v>37 gp</v>
          </cell>
          <cell r="G48" t="str">
            <v>8 gp</v>
          </cell>
        </row>
        <row r="49">
          <cell r="A49">
            <v>47</v>
          </cell>
          <cell r="B49" t="str">
            <v>Arms</v>
          </cell>
          <cell r="C49" t="str">
            <v>STUDDED LEATHER BRACERS</v>
          </cell>
          <cell r="D49" t="str">
            <v>1 DEF</v>
          </cell>
          <cell r="E49" t="str">
            <v></v>
          </cell>
          <cell r="F49" t="str">
            <v>37 gp</v>
          </cell>
          <cell r="G49" t="str">
            <v>8 gp</v>
          </cell>
        </row>
        <row r="50">
          <cell r="A50">
            <v>48</v>
          </cell>
          <cell r="B50" t="str">
            <v>Waist</v>
          </cell>
          <cell r="C50" t="str">
            <v>STUDDED LEATHER BELT</v>
          </cell>
          <cell r="D50" t="str">
            <v>1 DEF</v>
          </cell>
          <cell r="E50" t="str">
            <v></v>
          </cell>
          <cell r="F50" t="str">
            <v>34 gp</v>
          </cell>
          <cell r="G50" t="str">
            <v>7 gp</v>
          </cell>
        </row>
        <row r="51">
          <cell r="A51">
            <v>49</v>
          </cell>
          <cell r="B51" t="str">
            <v>Waist</v>
          </cell>
          <cell r="C51" t="str">
            <v>STUDDED LEATHER BELT</v>
          </cell>
          <cell r="D51" t="str">
            <v>1 DEF</v>
          </cell>
          <cell r="E51" t="str">
            <v></v>
          </cell>
          <cell r="F51" t="str">
            <v>34 gp</v>
          </cell>
          <cell r="G51" t="str">
            <v>7 gp</v>
          </cell>
        </row>
        <row r="52">
          <cell r="A52">
            <v>50</v>
          </cell>
          <cell r="B52" t="str">
            <v>Waist</v>
          </cell>
          <cell r="C52" t="str">
            <v>STUDDED LEATHER BELT</v>
          </cell>
          <cell r="D52" t="str">
            <v>1 DEF</v>
          </cell>
          <cell r="E52" t="str">
            <v></v>
          </cell>
          <cell r="F52" t="str">
            <v>34 gp</v>
          </cell>
          <cell r="G52" t="str">
            <v>7 gp</v>
          </cell>
        </row>
        <row r="53">
          <cell r="A53">
            <v>51</v>
          </cell>
          <cell r="B53" t="str">
            <v>Off Weap.</v>
          </cell>
          <cell r="C53" t="str">
            <v>TARGE SHIELD</v>
          </cell>
          <cell r="D53">
            <v>2</v>
          </cell>
          <cell r="E53" t="str">
            <v></v>
          </cell>
          <cell r="F53" t="str">
            <v>75 gp</v>
          </cell>
          <cell r="G53" t="str">
            <v>15 gp</v>
          </cell>
        </row>
        <row r="54">
          <cell r="A54">
            <v>52</v>
          </cell>
          <cell r="B54" t="str">
            <v>Feet</v>
          </cell>
          <cell r="C54" t="str">
            <v>MAIL SABATONS</v>
          </cell>
          <cell r="D54" t="str">
            <v>2 DEF</v>
          </cell>
          <cell r="E54" t="str">
            <v></v>
          </cell>
          <cell r="F54" t="str">
            <v>43 gp</v>
          </cell>
          <cell r="G54" t="str">
            <v>9 gp</v>
          </cell>
        </row>
        <row r="55">
          <cell r="A55">
            <v>53</v>
          </cell>
          <cell r="B55" t="str">
            <v>Feet</v>
          </cell>
          <cell r="C55" t="str">
            <v>MAIL SABATONS</v>
          </cell>
          <cell r="D55" t="str">
            <v>2 DEF</v>
          </cell>
          <cell r="E55" t="str">
            <v></v>
          </cell>
          <cell r="F55" t="str">
            <v>43 gp</v>
          </cell>
          <cell r="G55" t="str">
            <v>9 gp</v>
          </cell>
        </row>
        <row r="56">
          <cell r="A56">
            <v>54</v>
          </cell>
          <cell r="B56" t="str">
            <v>Feet</v>
          </cell>
          <cell r="C56" t="str">
            <v>MAIL SABATONS</v>
          </cell>
          <cell r="D56" t="str">
            <v>2 DEF</v>
          </cell>
          <cell r="E56" t="str">
            <v></v>
          </cell>
          <cell r="F56" t="str">
            <v>43 gp</v>
          </cell>
          <cell r="G56" t="str">
            <v>9 gp</v>
          </cell>
        </row>
        <row r="57">
          <cell r="A57">
            <v>55</v>
          </cell>
          <cell r="B57" t="str">
            <v>Hands</v>
          </cell>
          <cell r="C57" t="str">
            <v>MAIL HANDWRAPS</v>
          </cell>
          <cell r="D57" t="str">
            <v>2 DEF</v>
          </cell>
          <cell r="E57" t="str">
            <v></v>
          </cell>
          <cell r="F57" t="str">
            <v>47 gp</v>
          </cell>
          <cell r="G57" t="str">
            <v>10 gp</v>
          </cell>
        </row>
        <row r="58">
          <cell r="A58">
            <v>56</v>
          </cell>
          <cell r="B58" t="str">
            <v>Hands</v>
          </cell>
          <cell r="C58" t="str">
            <v>MAIL HANDWRAPS</v>
          </cell>
          <cell r="D58" t="str">
            <v>2 DEF</v>
          </cell>
          <cell r="E58" t="str">
            <v></v>
          </cell>
          <cell r="F58" t="str">
            <v>47 gp</v>
          </cell>
          <cell r="G58" t="str">
            <v>10 gp</v>
          </cell>
        </row>
        <row r="59">
          <cell r="A59">
            <v>57</v>
          </cell>
          <cell r="B59" t="str">
            <v>Hands</v>
          </cell>
          <cell r="C59" t="str">
            <v>MAIL HANDWRAPS</v>
          </cell>
          <cell r="D59" t="str">
            <v>2 DEF</v>
          </cell>
          <cell r="E59" t="str">
            <v></v>
          </cell>
          <cell r="F59" t="str">
            <v>47 gp</v>
          </cell>
          <cell r="G59" t="str">
            <v>10 gp</v>
          </cell>
        </row>
        <row r="60">
          <cell r="A60">
            <v>58</v>
          </cell>
          <cell r="B60" t="str">
            <v>Torso</v>
          </cell>
          <cell r="C60" t="str">
            <v>MAIL SHIRT</v>
          </cell>
          <cell r="D60" t="str">
            <v>2 DEF</v>
          </cell>
          <cell r="E60" t="str">
            <v></v>
          </cell>
          <cell r="F60" t="str">
            <v>58 gp</v>
          </cell>
          <cell r="G60" t="str">
            <v>12 gp</v>
          </cell>
        </row>
        <row r="61">
          <cell r="A61">
            <v>59</v>
          </cell>
          <cell r="B61" t="str">
            <v>Torso</v>
          </cell>
          <cell r="C61" t="str">
            <v>MAIL SHIRT</v>
          </cell>
          <cell r="D61" t="str">
            <v>2 DEF</v>
          </cell>
          <cell r="E61" t="str">
            <v></v>
          </cell>
          <cell r="F61" t="str">
            <v>58 gp</v>
          </cell>
          <cell r="G61" t="str">
            <v>12 gp</v>
          </cell>
        </row>
        <row r="62">
          <cell r="A62">
            <v>60</v>
          </cell>
          <cell r="B62" t="str">
            <v>Torso</v>
          </cell>
          <cell r="C62" t="str">
            <v>MAIL SHIRT</v>
          </cell>
          <cell r="D62" t="str">
            <v>2 DEF</v>
          </cell>
          <cell r="E62" t="str">
            <v></v>
          </cell>
          <cell r="F62" t="str">
            <v>58 gp</v>
          </cell>
          <cell r="G62" t="str">
            <v>12 gp</v>
          </cell>
        </row>
        <row r="63">
          <cell r="A63">
            <v>61</v>
          </cell>
          <cell r="B63" t="str">
            <v>Head</v>
          </cell>
          <cell r="C63" t="str">
            <v>MAIL COIF</v>
          </cell>
          <cell r="D63" t="str">
            <v>2 DEF</v>
          </cell>
          <cell r="E63" t="str">
            <v></v>
          </cell>
          <cell r="F63" t="str">
            <v>44 gp</v>
          </cell>
          <cell r="G63" t="str">
            <v>9 gp</v>
          </cell>
        </row>
        <row r="64">
          <cell r="A64">
            <v>62</v>
          </cell>
          <cell r="B64" t="str">
            <v>Head</v>
          </cell>
          <cell r="C64" t="str">
            <v>MAIL COIF</v>
          </cell>
          <cell r="D64" t="str">
            <v>2 DEF</v>
          </cell>
          <cell r="E64" t="str">
            <v></v>
          </cell>
          <cell r="F64" t="str">
            <v>44 gp</v>
          </cell>
          <cell r="G64" t="str">
            <v>9 gp</v>
          </cell>
        </row>
        <row r="65">
          <cell r="A65">
            <v>63</v>
          </cell>
          <cell r="B65" t="str">
            <v>Head</v>
          </cell>
          <cell r="C65" t="str">
            <v>MAIL COIF</v>
          </cell>
          <cell r="D65" t="str">
            <v>2 DEF</v>
          </cell>
          <cell r="E65" t="str">
            <v></v>
          </cell>
          <cell r="F65" t="str">
            <v>44 gp</v>
          </cell>
          <cell r="G65" t="str">
            <v>9 gp</v>
          </cell>
        </row>
        <row r="66">
          <cell r="A66">
            <v>64</v>
          </cell>
          <cell r="B66" t="str">
            <v>Waist</v>
          </cell>
          <cell r="C66" t="str">
            <v>PADDED MAIL BELT</v>
          </cell>
          <cell r="D66" t="str">
            <v>2 DEF</v>
          </cell>
          <cell r="E66" t="str">
            <v></v>
          </cell>
          <cell r="F66" t="str">
            <v>41 gp</v>
          </cell>
          <cell r="G66" t="str">
            <v>9 gp</v>
          </cell>
        </row>
        <row r="67">
          <cell r="A67">
            <v>65</v>
          </cell>
          <cell r="B67" t="str">
            <v>Waist</v>
          </cell>
          <cell r="C67" t="str">
            <v>PADDED MAIL BELT</v>
          </cell>
          <cell r="D67" t="str">
            <v>2 DEF</v>
          </cell>
          <cell r="E67" t="str">
            <v></v>
          </cell>
          <cell r="F67" t="str">
            <v>41 gp</v>
          </cell>
          <cell r="G67" t="str">
            <v>9 gp</v>
          </cell>
        </row>
        <row r="68">
          <cell r="A68">
            <v>66</v>
          </cell>
          <cell r="B68" t="str">
            <v>Waist</v>
          </cell>
          <cell r="C68" t="str">
            <v>PADDED MAIL BELT</v>
          </cell>
          <cell r="D68" t="str">
            <v>2 DEF</v>
          </cell>
          <cell r="E68" t="str">
            <v></v>
          </cell>
          <cell r="F68" t="str">
            <v>41 gp</v>
          </cell>
          <cell r="G68" t="str">
            <v>9 gp</v>
          </cell>
        </row>
        <row r="69">
          <cell r="A69">
            <v>67</v>
          </cell>
          <cell r="B69" t="str">
            <v>Legs</v>
          </cell>
          <cell r="C69" t="str">
            <v>MAIL CUISSE</v>
          </cell>
          <cell r="D69" t="str">
            <v>2 DEF</v>
          </cell>
          <cell r="E69" t="str">
            <v></v>
          </cell>
          <cell r="F69" t="str">
            <v>43 gp</v>
          </cell>
          <cell r="G69" t="str">
            <v>9 gp</v>
          </cell>
        </row>
        <row r="70">
          <cell r="A70">
            <v>68</v>
          </cell>
          <cell r="B70" t="str">
            <v>Legs</v>
          </cell>
          <cell r="C70" t="str">
            <v>MAIL CUISSE</v>
          </cell>
          <cell r="D70" t="str">
            <v>2 DEF</v>
          </cell>
          <cell r="E70" t="str">
            <v></v>
          </cell>
          <cell r="F70" t="str">
            <v>43 gp</v>
          </cell>
          <cell r="G70" t="str">
            <v>9 gp</v>
          </cell>
        </row>
        <row r="71">
          <cell r="A71">
            <v>69</v>
          </cell>
          <cell r="B71" t="str">
            <v>Legs</v>
          </cell>
          <cell r="C71" t="str">
            <v>MAIL CUISSE</v>
          </cell>
          <cell r="D71" t="str">
            <v>2 DEF</v>
          </cell>
          <cell r="E71" t="str">
            <v></v>
          </cell>
          <cell r="F71" t="str">
            <v>43 gp</v>
          </cell>
          <cell r="G71" t="str">
            <v>9 gp</v>
          </cell>
        </row>
        <row r="72">
          <cell r="A72">
            <v>70</v>
          </cell>
          <cell r="B72" t="str">
            <v>Off Weap.</v>
          </cell>
          <cell r="C72" t="str">
            <v>HEATER SHIELD</v>
          </cell>
          <cell r="D72">
            <v>3</v>
          </cell>
          <cell r="E72" t="str">
            <v></v>
          </cell>
          <cell r="F72" t="str">
            <v>83 gp</v>
          </cell>
          <cell r="G72" t="str">
            <v>17 gp</v>
          </cell>
        </row>
        <row r="73">
          <cell r="A73">
            <v>71</v>
          </cell>
          <cell r="B73" t="str">
            <v>Off Weap.</v>
          </cell>
          <cell r="C73" t="str">
            <v>HEATER SHIELD</v>
          </cell>
          <cell r="D73">
            <v>3</v>
          </cell>
          <cell r="E73" t="str">
            <v></v>
          </cell>
          <cell r="F73" t="str">
            <v>83 gp</v>
          </cell>
          <cell r="G73" t="str">
            <v>17 gp</v>
          </cell>
        </row>
        <row r="74">
          <cell r="A74">
            <v>72</v>
          </cell>
          <cell r="B74" t="str">
            <v>Off Weap.</v>
          </cell>
          <cell r="C74" t="str">
            <v>HEATER SHIELD</v>
          </cell>
          <cell r="D74">
            <v>3</v>
          </cell>
          <cell r="E74" t="str">
            <v></v>
          </cell>
          <cell r="F74" t="str">
            <v>83 gp</v>
          </cell>
          <cell r="G74" t="str">
            <v>17 gp</v>
          </cell>
        </row>
        <row r="75">
          <cell r="A75">
            <v>73</v>
          </cell>
          <cell r="B75" t="str">
            <v>Arms</v>
          </cell>
          <cell r="C75" t="str">
            <v>MAIL SLEEVES</v>
          </cell>
          <cell r="D75" t="str">
            <v>2 DEF</v>
          </cell>
          <cell r="E75" t="str">
            <v></v>
          </cell>
          <cell r="F75" t="str">
            <v>49 gp</v>
          </cell>
          <cell r="G75" t="str">
            <v>10 gp</v>
          </cell>
        </row>
        <row r="76">
          <cell r="A76">
            <v>74</v>
          </cell>
          <cell r="B76" t="str">
            <v>Arms</v>
          </cell>
          <cell r="C76" t="str">
            <v>MAIL SLEEVES</v>
          </cell>
          <cell r="D76" t="str">
            <v>2 DEF</v>
          </cell>
          <cell r="E76" t="str">
            <v></v>
          </cell>
          <cell r="F76" t="str">
            <v>49 gp</v>
          </cell>
          <cell r="G76" t="str">
            <v>10 gp</v>
          </cell>
        </row>
        <row r="77">
          <cell r="A77">
            <v>75</v>
          </cell>
          <cell r="B77" t="str">
            <v>Arms</v>
          </cell>
          <cell r="C77" t="str">
            <v>MAIL SLEEVES</v>
          </cell>
          <cell r="D77" t="str">
            <v>2 DEF</v>
          </cell>
          <cell r="E77" t="str">
            <v></v>
          </cell>
          <cell r="F77" t="str">
            <v>49 gp</v>
          </cell>
          <cell r="G77" t="str">
            <v>10 gp</v>
          </cell>
        </row>
        <row r="78">
          <cell r="A78">
            <v>76</v>
          </cell>
          <cell r="B78" t="str">
            <v>Torso</v>
          </cell>
          <cell r="C78" t="str">
            <v>SCALE MAIL HAUBERK</v>
          </cell>
          <cell r="D78" t="str">
            <v>3 DEF</v>
          </cell>
          <cell r="E78" t="str">
            <v></v>
          </cell>
          <cell r="F78" t="str">
            <v>60 gp</v>
          </cell>
          <cell r="G78" t="str">
            <v>12 gp</v>
          </cell>
        </row>
        <row r="79">
          <cell r="A79">
            <v>77</v>
          </cell>
          <cell r="B79" t="str">
            <v>Torso</v>
          </cell>
          <cell r="C79" t="str">
            <v>SCALE MAIL HAUBERK</v>
          </cell>
          <cell r="D79" t="str">
            <v>3 DEF</v>
          </cell>
          <cell r="E79" t="str">
            <v></v>
          </cell>
          <cell r="F79" t="str">
            <v>60 gp</v>
          </cell>
          <cell r="G79" t="str">
            <v>12 gp</v>
          </cell>
        </row>
        <row r="80">
          <cell r="A80">
            <v>78</v>
          </cell>
          <cell r="B80" t="str">
            <v>Waist</v>
          </cell>
          <cell r="C80" t="str">
            <v>SCALE MAIL FAULD</v>
          </cell>
          <cell r="D80" t="str">
            <v>3 DEF</v>
          </cell>
          <cell r="E80" t="str">
            <v></v>
          </cell>
          <cell r="F80" t="str">
            <v>55 gp</v>
          </cell>
          <cell r="G80" t="str">
            <v>11 gp</v>
          </cell>
        </row>
        <row r="81">
          <cell r="A81">
            <v>79</v>
          </cell>
          <cell r="B81" t="str">
            <v>Waist</v>
          </cell>
          <cell r="C81" t="str">
            <v>SCALE MAIL FAULD</v>
          </cell>
          <cell r="D81" t="str">
            <v>3 DEF</v>
          </cell>
          <cell r="E81" t="str">
            <v></v>
          </cell>
          <cell r="F81" t="str">
            <v>55 gp</v>
          </cell>
          <cell r="G81" t="str">
            <v>11 gp</v>
          </cell>
        </row>
        <row r="82">
          <cell r="A82">
            <v>80</v>
          </cell>
          <cell r="B82" t="str">
            <v>Feet</v>
          </cell>
          <cell r="C82" t="str">
            <v>SCALE MAIL BOOT</v>
          </cell>
          <cell r="D82" t="str">
            <v>3 DEF</v>
          </cell>
          <cell r="E82" t="str">
            <v></v>
          </cell>
          <cell r="F82" t="str">
            <v>51 gp</v>
          </cell>
          <cell r="G82" t="str">
            <v>11 gp</v>
          </cell>
        </row>
        <row r="83">
          <cell r="A83">
            <v>81</v>
          </cell>
          <cell r="B83" t="str">
            <v>Feet</v>
          </cell>
          <cell r="C83" t="str">
            <v>SCALE MAIL BOOT</v>
          </cell>
          <cell r="D83" t="str">
            <v>3 DEF</v>
          </cell>
          <cell r="E83" t="str">
            <v></v>
          </cell>
          <cell r="F83" t="str">
            <v>51 gp</v>
          </cell>
          <cell r="G83" t="str">
            <v>11 gp</v>
          </cell>
        </row>
        <row r="84">
          <cell r="A84">
            <v>82</v>
          </cell>
          <cell r="B84" t="str">
            <v>Legs</v>
          </cell>
          <cell r="C84" t="str">
            <v>SCALE MAIL POLEYN</v>
          </cell>
          <cell r="D84" t="str">
            <v>3 DEF</v>
          </cell>
          <cell r="E84" t="str">
            <v></v>
          </cell>
          <cell r="F84" t="str">
            <v>58 gp</v>
          </cell>
          <cell r="G84" t="str">
            <v>12 gp</v>
          </cell>
        </row>
        <row r="85">
          <cell r="A85">
            <v>83</v>
          </cell>
          <cell r="B85" t="str">
            <v>Legs</v>
          </cell>
          <cell r="C85" t="str">
            <v>SCALE MAIL POLEYN</v>
          </cell>
          <cell r="D85" t="str">
            <v>3 DEF</v>
          </cell>
          <cell r="E85" t="str">
            <v></v>
          </cell>
          <cell r="F85" t="str">
            <v>58 gp</v>
          </cell>
          <cell r="G85" t="str">
            <v>12 gp</v>
          </cell>
        </row>
        <row r="86">
          <cell r="A86">
            <v>84</v>
          </cell>
          <cell r="B86" t="str">
            <v>Arms</v>
          </cell>
          <cell r="C86" t="str">
            <v>SCALE MAIL VAMBRACE</v>
          </cell>
          <cell r="D86" t="str">
            <v>3 DEF</v>
          </cell>
          <cell r="E86" t="str">
            <v></v>
          </cell>
          <cell r="F86" t="str">
            <v>56 gp</v>
          </cell>
          <cell r="G86" t="str">
            <v>12 gp</v>
          </cell>
        </row>
        <row r="87">
          <cell r="A87">
            <v>85</v>
          </cell>
          <cell r="B87" t="str">
            <v>Arms</v>
          </cell>
          <cell r="C87" t="str">
            <v>SCALE MAIL VAMBRACE</v>
          </cell>
          <cell r="D87" t="str">
            <v>3 DEF</v>
          </cell>
          <cell r="E87" t="str">
            <v></v>
          </cell>
          <cell r="F87" t="str">
            <v>56 gp</v>
          </cell>
          <cell r="G87" t="str">
            <v>12 gp</v>
          </cell>
        </row>
        <row r="88">
          <cell r="A88">
            <v>86</v>
          </cell>
          <cell r="B88" t="str">
            <v>Off Weap.</v>
          </cell>
          <cell r="C88" t="str">
            <v>KITE SHIELD</v>
          </cell>
          <cell r="D88">
            <v>4</v>
          </cell>
          <cell r="E88" t="str">
            <v></v>
          </cell>
          <cell r="F88" t="str">
            <v>97 gp</v>
          </cell>
          <cell r="G88" t="str">
            <v>20 gp</v>
          </cell>
        </row>
        <row r="89">
          <cell r="A89">
            <v>87</v>
          </cell>
          <cell r="B89" t="str">
            <v>Off Weap.</v>
          </cell>
          <cell r="C89" t="str">
            <v>KITE SHIELD</v>
          </cell>
          <cell r="D89">
            <v>4</v>
          </cell>
          <cell r="E89" t="str">
            <v></v>
          </cell>
          <cell r="F89" t="str">
            <v>97 gp</v>
          </cell>
          <cell r="G89" t="str">
            <v>20 gp</v>
          </cell>
        </row>
        <row r="90">
          <cell r="A90">
            <v>88</v>
          </cell>
          <cell r="B90" t="str">
            <v>Hands</v>
          </cell>
          <cell r="C90" t="str">
            <v>SCALE MAIL GLOVES</v>
          </cell>
          <cell r="D90" t="str">
            <v>3 DEF</v>
          </cell>
          <cell r="E90" t="str">
            <v></v>
          </cell>
          <cell r="F90" t="str">
            <v>54 gp</v>
          </cell>
          <cell r="G90" t="str">
            <v>11 gp</v>
          </cell>
        </row>
        <row r="91">
          <cell r="A91">
            <v>89</v>
          </cell>
          <cell r="B91" t="str">
            <v>Hands</v>
          </cell>
          <cell r="C91" t="str">
            <v>SCALE MAIL GLOVES</v>
          </cell>
          <cell r="D91" t="str">
            <v>3 DEF</v>
          </cell>
          <cell r="E91" t="str">
            <v></v>
          </cell>
          <cell r="F91" t="str">
            <v>54 gp</v>
          </cell>
          <cell r="G91" t="str">
            <v>11 gp</v>
          </cell>
        </row>
        <row r="92">
          <cell r="A92">
            <v>90</v>
          </cell>
          <cell r="B92" t="str">
            <v>Head</v>
          </cell>
          <cell r="C92" t="str">
            <v>SCALE MAIL ARMET</v>
          </cell>
          <cell r="D92" t="str">
            <v>3 DEF</v>
          </cell>
          <cell r="E92" t="str">
            <v></v>
          </cell>
          <cell r="F92" t="str">
            <v>52 gp</v>
          </cell>
          <cell r="G92" t="str">
            <v>11 gp</v>
          </cell>
        </row>
        <row r="93">
          <cell r="A93">
            <v>91</v>
          </cell>
          <cell r="B93" t="str">
            <v>Head</v>
          </cell>
          <cell r="C93" t="str">
            <v>SCALE MAIL ARMET</v>
          </cell>
          <cell r="D93" t="str">
            <v>3 DEF</v>
          </cell>
          <cell r="E93" t="str">
            <v></v>
          </cell>
          <cell r="F93" t="str">
            <v>52 gp</v>
          </cell>
          <cell r="G93" t="str">
            <v>11 gp</v>
          </cell>
        </row>
        <row r="94">
          <cell r="A94">
            <v>92</v>
          </cell>
          <cell r="B94" t="str">
            <v>Hands</v>
          </cell>
          <cell r="C94" t="str">
            <v>PLATE MAIL MANIFERS</v>
          </cell>
          <cell r="D94" t="str">
            <v>4 DEF</v>
          </cell>
          <cell r="E94" t="str">
            <v></v>
          </cell>
          <cell r="F94" t="str">
            <v>68 gp</v>
          </cell>
          <cell r="G94" t="str">
            <v>14 gp</v>
          </cell>
        </row>
        <row r="95">
          <cell r="A95">
            <v>93</v>
          </cell>
          <cell r="B95" t="str">
            <v>Arms</v>
          </cell>
          <cell r="C95" t="str">
            <v>PLATE MAIL BRACERS</v>
          </cell>
          <cell r="D95" t="str">
            <v>4 DEF</v>
          </cell>
          <cell r="E95" t="str">
            <v></v>
          </cell>
          <cell r="F95" t="str">
            <v>66 gp</v>
          </cell>
          <cell r="G95" t="str">
            <v>14 gp</v>
          </cell>
        </row>
        <row r="96">
          <cell r="A96">
            <v>94</v>
          </cell>
          <cell r="B96" t="str">
            <v>Torso</v>
          </cell>
          <cell r="C96" t="str">
            <v>PLATE MAIL BREASTPLATE</v>
          </cell>
          <cell r="D96" t="str">
            <v>4 DEF</v>
          </cell>
          <cell r="E96" t="str">
            <v></v>
          </cell>
          <cell r="F96" t="str">
            <v>79 gp</v>
          </cell>
          <cell r="G96" t="str">
            <v>16 gp</v>
          </cell>
        </row>
        <row r="97">
          <cell r="A97">
            <v>95</v>
          </cell>
          <cell r="B97" t="str">
            <v>Legs</v>
          </cell>
          <cell r="C97" t="str">
            <v>PLATE MAIL GREAVES</v>
          </cell>
          <cell r="D97" t="str">
            <v>4 DEF</v>
          </cell>
          <cell r="E97" t="str">
            <v></v>
          </cell>
          <cell r="F97" t="str">
            <v>63 gp</v>
          </cell>
          <cell r="G97" t="str">
            <v>13 gp</v>
          </cell>
        </row>
        <row r="98">
          <cell r="A98">
            <v>96</v>
          </cell>
          <cell r="B98" t="str">
            <v>Off Weap.</v>
          </cell>
          <cell r="C98" t="str">
            <v>PAVISE SHIELD</v>
          </cell>
          <cell r="D98">
            <v>5</v>
          </cell>
          <cell r="E98" t="str">
            <v></v>
          </cell>
          <cell r="F98" t="str">
            <v>104 gp</v>
          </cell>
          <cell r="G98" t="str">
            <v>21 gp</v>
          </cell>
        </row>
        <row r="99">
          <cell r="A99">
            <v>97</v>
          </cell>
          <cell r="B99" t="str">
            <v>Feet</v>
          </cell>
          <cell r="C99" t="str">
            <v>PLATE MAIL SABATONS</v>
          </cell>
          <cell r="D99" t="str">
            <v>4 DEF</v>
          </cell>
          <cell r="E99" t="str">
            <v></v>
          </cell>
          <cell r="F99" t="str">
            <v>63 gp</v>
          </cell>
          <cell r="G99" t="str">
            <v>13 gp</v>
          </cell>
        </row>
        <row r="100">
          <cell r="A100">
            <v>98</v>
          </cell>
          <cell r="B100" t="str">
            <v>Head</v>
          </cell>
          <cell r="C100" t="str">
            <v>PLATE MAIL GREAT HELM</v>
          </cell>
          <cell r="D100" t="str">
            <v>4 DEF</v>
          </cell>
          <cell r="E100" t="str">
            <v></v>
          </cell>
          <cell r="F100" t="str">
            <v>67 gp</v>
          </cell>
          <cell r="G100" t="str">
            <v>14 gp</v>
          </cell>
        </row>
        <row r="101">
          <cell r="A101">
            <v>99</v>
          </cell>
          <cell r="B101" t="str">
            <v>Waist</v>
          </cell>
          <cell r="C101" t="str">
            <v>PLATE MAIL GIRDLE</v>
          </cell>
          <cell r="D101" t="str">
            <v>4 DEF</v>
          </cell>
          <cell r="E101" t="str">
            <v></v>
          </cell>
          <cell r="F101" t="str">
            <v>66 gp</v>
          </cell>
          <cell r="G101" t="str">
            <v>14 gp</v>
          </cell>
        </row>
        <row r="102">
          <cell r="A102">
            <v>100</v>
          </cell>
          <cell r="B102" t="str">
            <v>You have found a better Item than the rubbish here roll on TABLE TA</v>
          </cell>
        </row>
      </sheetData>
      <sheetData sheetId="6">
        <row r="2">
          <cell r="A2">
            <v>1</v>
          </cell>
          <cell r="B2" t="str">
            <v>STRONGER: A surge of power flows through the body, add +5 STR to the Time Track.</v>
          </cell>
        </row>
        <row r="3">
          <cell r="A3">
            <v>2</v>
          </cell>
          <cell r="B3" t="str">
            <v>STRONGER: A surge of power flows through the body, add +5 STR to the Time Track.</v>
          </cell>
        </row>
        <row r="4">
          <cell r="A4">
            <v>3</v>
          </cell>
          <cell r="B4" t="str">
            <v>STRONGER: A surge of power flows through the body, add +5 STR to the Time Track.</v>
          </cell>
        </row>
        <row r="5">
          <cell r="A5">
            <v>4</v>
          </cell>
          <cell r="B5" t="str">
            <v>STRONGER: A surge of power flows through the body, add +5 STR to the Time Track.</v>
          </cell>
        </row>
        <row r="6">
          <cell r="A6">
            <v>5</v>
          </cell>
          <cell r="B6" t="str">
            <v>STRONGER: A surge of power flows through the body, add +5 STR to the Time Track.</v>
          </cell>
        </row>
        <row r="7">
          <cell r="A7">
            <v>6</v>
          </cell>
          <cell r="B7" t="str">
            <v>FASTER: Senses sharpen and a feeling overwhelms you with vigilance, add +5 DEX to the Time Track.</v>
          </cell>
        </row>
        <row r="8">
          <cell r="A8">
            <v>7</v>
          </cell>
          <cell r="B8" t="str">
            <v>FASTER: Senses sharpen and a feeling overwhelms you with vigilance, add +5 DEX to the Time Track.</v>
          </cell>
        </row>
        <row r="9">
          <cell r="A9">
            <v>8</v>
          </cell>
          <cell r="B9" t="str">
            <v>FASTER: Senses sharpen and a feeling overwhelms you with vigilance, add +5 DEX to the Time Track.</v>
          </cell>
        </row>
        <row r="10">
          <cell r="A10">
            <v>9</v>
          </cell>
          <cell r="B10" t="str">
            <v>FASTER: Senses sharpen and a feeling overwhelms you with vigilance, add +5 DEX to the Time Track.</v>
          </cell>
        </row>
        <row r="11">
          <cell r="A11">
            <v>10</v>
          </cell>
          <cell r="B11" t="str">
            <v>FASTER: Senses sharpen and a feeling overwhelms you with vigilance, add +5 DEX to the Time Track.</v>
          </cell>
        </row>
        <row r="12">
          <cell r="A12">
            <v>11</v>
          </cell>
          <cell r="B12" t="str">
            <v>WISDOM: Thoughts become clearer as a strangeness passes the mind, add +5 INT to the Time Track.</v>
          </cell>
        </row>
        <row r="13">
          <cell r="A13">
            <v>12</v>
          </cell>
          <cell r="B13" t="str">
            <v>WISDOM: Thoughts become clearer as a strangeness passes the mind, add +5 INT to the Time Track.</v>
          </cell>
        </row>
        <row r="14">
          <cell r="A14">
            <v>13</v>
          </cell>
          <cell r="B14" t="str">
            <v>WISDOM: Thoughts become clearer as a strangeness passes the mind, add +5 INT to the Time Track.</v>
          </cell>
        </row>
        <row r="15">
          <cell r="A15">
            <v>14</v>
          </cell>
          <cell r="B15" t="str">
            <v>WISDOM: Thoughts become clearer as a strangeness passes the mind, add +5 INT to the Time Track.</v>
          </cell>
        </row>
        <row r="16">
          <cell r="A16">
            <v>15</v>
          </cell>
          <cell r="B16" t="str">
            <v>WISDOM: Thoughts become clearer as a strangeness passes the mind, add +5 INT to the Time Track.</v>
          </cell>
        </row>
        <row r="17">
          <cell r="A17">
            <v>16</v>
          </cell>
          <cell r="B17" t="str">
            <v>TOUGHNESS: Your skin becomes more resilient, add +1 DEF to the time track</v>
          </cell>
        </row>
        <row r="18">
          <cell r="A18">
            <v>17</v>
          </cell>
          <cell r="B18" t="str">
            <v>TOUGHNESS: Your skin becomes more resilient, add +1 DEF to the time track</v>
          </cell>
        </row>
        <row r="19">
          <cell r="A19">
            <v>18</v>
          </cell>
          <cell r="B19" t="str">
            <v>TOUGHNESS: Your skin becomes more resilient, add +1 DEF to the time track</v>
          </cell>
        </row>
        <row r="20">
          <cell r="A20">
            <v>19</v>
          </cell>
          <cell r="B20" t="str">
            <v>TOUGHNESS: Your skin becomes more resilient, add +1 DEF to the time track</v>
          </cell>
        </row>
        <row r="21">
          <cell r="A21">
            <v>20</v>
          </cell>
          <cell r="B21" t="str">
            <v>TOUGHNESS: Your skin becomes more resilient, add +1 DEF to the time track</v>
          </cell>
        </row>
        <row r="22">
          <cell r="A22">
            <v>21</v>
          </cell>
          <cell r="B22" t="str">
            <v>MIGHTIER: A feeling of extreme power overwhelms you, add +1 DMG to the time track</v>
          </cell>
        </row>
        <row r="23">
          <cell r="A23">
            <v>22</v>
          </cell>
          <cell r="B23" t="str">
            <v>MIGHTIER: A feeling of extreme power overwhelms you, add +1 DMG to the time track</v>
          </cell>
        </row>
        <row r="24">
          <cell r="A24">
            <v>23</v>
          </cell>
          <cell r="B24" t="str">
            <v>MIGHTIER: A feeling of extreme power overwhelms you, add +1 DMG to the time track</v>
          </cell>
        </row>
        <row r="25">
          <cell r="A25">
            <v>24</v>
          </cell>
          <cell r="B25" t="str">
            <v>MIGHTIER: A feeling of extreme power overwhelms you, add +1 DMG to the time track</v>
          </cell>
        </row>
        <row r="26">
          <cell r="A26">
            <v>25</v>
          </cell>
          <cell r="B26" t="str">
            <v>MIGHTIER: A feeling of extreme power overwhelms you, add +1 DMG to the time track</v>
          </cell>
        </row>
        <row r="27">
          <cell r="A27">
            <v>26</v>
          </cell>
          <cell r="B27" t="str">
            <v>ITEM: A surge of power strikes the floor in front of you and an Item appears, Roll on TABLE I – ITEM to see what has magically appeared.</v>
          </cell>
        </row>
        <row r="28">
          <cell r="A28">
            <v>27</v>
          </cell>
          <cell r="B28" t="str">
            <v>ITEM: A surge of power strikes the floor in front of you and an Item appears, Roll on TABLE I – ITEM to see what has magically appeared.</v>
          </cell>
        </row>
        <row r="29">
          <cell r="A29">
            <v>28</v>
          </cell>
          <cell r="B29" t="str">
            <v>ITEM: A surge of power strikes the floor in front of you and an Item appears, Roll on TABLE I – ITEM to see what has magically appeared.</v>
          </cell>
        </row>
        <row r="30">
          <cell r="A30">
            <v>29</v>
          </cell>
          <cell r="B30" t="str">
            <v>ITEM: A surge of power strikes the floor in front of you and an Item appears, Roll on TABLE I – ITEM to see what has magically appeared.</v>
          </cell>
        </row>
        <row r="31">
          <cell r="A31">
            <v>30</v>
          </cell>
          <cell r="B31" t="str">
            <v>ITEM: A surge of power strikes the floor in front of you and an Item appears, Roll on TABLE I – ITEM to see what has magically appeared.</v>
          </cell>
        </row>
        <row r="32">
          <cell r="A32">
            <v>31</v>
          </cell>
          <cell r="B32" t="str">
            <v>DOOR RELEASED – Somewhere in the dungeon one of the doors you could not open is opened, On your map change any door that is still closed to Open.</v>
          </cell>
        </row>
        <row r="33">
          <cell r="A33">
            <v>32</v>
          </cell>
          <cell r="B33" t="str">
            <v>DOOR RELEASED – Somewhere in the dungeon one of the doors you could not open is opened, On your map change any door that is still closed to Open.</v>
          </cell>
        </row>
        <row r="34">
          <cell r="A34">
            <v>33</v>
          </cell>
          <cell r="B34" t="str">
            <v>DOOR RELEASED – Somewhere in the dungeon one of the doors you could not open is opened, On your map change any door that is still closed to Open.</v>
          </cell>
        </row>
        <row r="35">
          <cell r="A35">
            <v>34</v>
          </cell>
          <cell r="B35" t="str">
            <v>DOOR RELEASED – Somewhere in the dungeon one of the doors you could not open is opened, On your map change any door that is still closed to Open.</v>
          </cell>
        </row>
        <row r="36">
          <cell r="A36">
            <v>35</v>
          </cell>
          <cell r="B36" t="str">
            <v>DOOR RELEASED – Somewhere in the dungeon one of the doors you could not open is opened, On your map change any door that is still closed to Open.</v>
          </cell>
        </row>
        <row r="37">
          <cell r="A37">
            <v>36</v>
          </cell>
          <cell r="B37" t="str">
            <v>HEAL MINOR WOUNDS: Some of your wounds heal instantly, restore up to 3 lost HP.</v>
          </cell>
        </row>
        <row r="38">
          <cell r="A38">
            <v>37</v>
          </cell>
          <cell r="B38" t="str">
            <v>HEAL MINOR WOUNDS: Some of your wounds heal instantly, restore up to 3 lost HP.</v>
          </cell>
        </row>
        <row r="39">
          <cell r="A39">
            <v>38</v>
          </cell>
          <cell r="B39" t="str">
            <v>TREAT DISEASE: Remove up to 3 shaded Disease pips from your character sheet.</v>
          </cell>
        </row>
        <row r="40">
          <cell r="A40">
            <v>39</v>
          </cell>
          <cell r="B40" t="str">
            <v>TREAT DISEASE: Remove up to 3 shaded Disease pips from your character sheet.</v>
          </cell>
        </row>
        <row r="41">
          <cell r="A41">
            <v>40</v>
          </cell>
          <cell r="B41" t="str">
            <v>TREAT POISON: Remove up to 3 shaded Poison pips from your character sheet.</v>
          </cell>
        </row>
        <row r="42">
          <cell r="A42">
            <v>41</v>
          </cell>
          <cell r="B42" t="str">
            <v>TREAT POISON: Remove up to 3 shaded Poison pips from your character sheet.</v>
          </cell>
        </row>
        <row r="43">
          <cell r="A43">
            <v>42</v>
          </cell>
          <cell r="B43" t="str">
            <v>BLESSED: The gods seem to favour you at the moment, add +1 Fate Point.</v>
          </cell>
        </row>
        <row r="44">
          <cell r="A44">
            <v>43</v>
          </cell>
          <cell r="B44" t="str">
            <v>BLESSED: The gods seem to favour you at the moment, add +1 Fate Point.</v>
          </cell>
        </row>
        <row r="45">
          <cell r="A45">
            <v>44</v>
          </cell>
          <cell r="B45" t="str">
            <v>MEND: Choose a single damaged item and remove up to 1 shaded pips on its repair track.</v>
          </cell>
        </row>
        <row r="46">
          <cell r="A46">
            <v>45</v>
          </cell>
          <cell r="B46" t="str">
            <v>MEND: Choose a single damaged item and remove up to 1 shaded pips on its repair track.</v>
          </cell>
        </row>
        <row r="47">
          <cell r="A47">
            <v>46</v>
          </cell>
          <cell r="B47" t="str">
            <v>ARMOUR: A surge of power strikes the floor in front of you and a treasure appears, Roll on  TABLE A – ARMOUR to see what has magically appeared.</v>
          </cell>
        </row>
        <row r="48">
          <cell r="A48">
            <v>47</v>
          </cell>
          <cell r="B48" t="str">
            <v>ARMOUR: A surge of power strikes the floor in front of you and a treasure appears, Roll on  TABLE A – ARMOUR to see what has magically appeared.</v>
          </cell>
        </row>
        <row r="49">
          <cell r="A49">
            <v>48</v>
          </cell>
          <cell r="B49" t="str">
            <v>BRAWN: Shade in 1 pip on your STR Experience Track.</v>
          </cell>
        </row>
        <row r="50">
          <cell r="A50">
            <v>49</v>
          </cell>
          <cell r="B50" t="str">
            <v>BRAWN: Shade in 1 pip on your STR Experience Track.</v>
          </cell>
        </row>
        <row r="51">
          <cell r="A51">
            <v>50</v>
          </cell>
          <cell r="B51" t="str">
            <v>NIMBLENESS: Shade in 1 pip on your DEX Experience Track.</v>
          </cell>
        </row>
        <row r="52">
          <cell r="A52">
            <v>51</v>
          </cell>
          <cell r="B52" t="str">
            <v>NIMBLENESS: Shade in 1 pip on your DEX Experience Track.</v>
          </cell>
        </row>
        <row r="53">
          <cell r="A53">
            <v>52</v>
          </cell>
          <cell r="B53" t="str">
            <v>WIT: Shade in 1 pip on your INT Experience Track.</v>
          </cell>
        </row>
        <row r="54">
          <cell r="A54">
            <v>53</v>
          </cell>
          <cell r="B54" t="str">
            <v>WIT: Shade in 1 pip on your INT Experience Track.</v>
          </cell>
        </row>
        <row r="55">
          <cell r="A55">
            <v>54</v>
          </cell>
          <cell r="B55" t="str">
            <v>ADEPT: Roll d10 for a skill and shade in 2 pip on its Experience Track.</v>
          </cell>
        </row>
        <row r="56">
          <cell r="A56">
            <v>55</v>
          </cell>
          <cell r="B56" t="str">
            <v>ADEPT: Roll d10 for a skill and shade in 2 pip on its Experience Track.</v>
          </cell>
        </row>
        <row r="57">
          <cell r="A57">
            <v>56</v>
          </cell>
          <cell r="B57" t="str">
            <v>TRANSPORTATION: You may move to anywhere on the map.</v>
          </cell>
        </row>
        <row r="58">
          <cell r="A58">
            <v>57</v>
          </cell>
          <cell r="B58" t="str">
            <v>TRANSPORTATION: You may move to anywhere on the map.</v>
          </cell>
        </row>
        <row r="59">
          <cell r="A59">
            <v>58</v>
          </cell>
          <cell r="B59" t="str">
            <v>HEAL WOUNDS: Some of your wounds heal instantly, restore up to 5 lost HP.</v>
          </cell>
        </row>
        <row r="60">
          <cell r="A60">
            <v>59</v>
          </cell>
          <cell r="B60" t="str">
            <v>HEAL WOUNDS: Some of your wounds heal instantly, restore up to 5 lost HP.</v>
          </cell>
        </row>
        <row r="61">
          <cell r="A61">
            <v>60</v>
          </cell>
          <cell r="B61" t="str">
            <v>LEVERS ACTIVATED – A Lever somewhere in the dungeon is activated, shade in 1 pip of the lever track on your character sheet.</v>
          </cell>
        </row>
        <row r="62">
          <cell r="A62">
            <v>61</v>
          </cell>
          <cell r="B62" t="str">
            <v>CLEANSE POISON: Remove up to 5 shaded Poison pips from your character sheet.</v>
          </cell>
        </row>
        <row r="63">
          <cell r="A63">
            <v>62</v>
          </cell>
          <cell r="B63" t="str">
            <v>CLEANSE DISEASE: Remove up to 5 shaded Disease pips from your character sheet.</v>
          </cell>
        </row>
        <row r="64">
          <cell r="A64">
            <v>63</v>
          </cell>
          <cell r="B64" t="str">
            <v>FAVOURED: The gods seem to favour you at the moment, add +2 Fate Point.</v>
          </cell>
        </row>
        <row r="65">
          <cell r="A65">
            <v>64</v>
          </cell>
          <cell r="B65" t="str">
            <v>REPAIR: Choose a single damaged item and remove up to 3 shaded pips on its repair track.</v>
          </cell>
        </row>
        <row r="66">
          <cell r="A66">
            <v>65</v>
          </cell>
          <cell r="B66" t="str">
            <v>WEAPON: A surge of power strikes the floor in front of you and a weapon appears, Roll on  TABLE W – WEAPON to see what has magically appeared.</v>
          </cell>
        </row>
        <row r="67">
          <cell r="A67">
            <v>66</v>
          </cell>
          <cell r="B67" t="str">
            <v>BRAWNIER: Shade in 2 pip on your STR Experience Track.</v>
          </cell>
        </row>
        <row r="68">
          <cell r="A68">
            <v>67</v>
          </cell>
          <cell r="B68" t="str">
            <v>QUICKNESS: Shade in 2 pip on your DEX Experience Track.</v>
          </cell>
        </row>
        <row r="69">
          <cell r="A69">
            <v>68</v>
          </cell>
          <cell r="B69" t="str">
            <v>WISDOM: Shade in 2 pip on your INT Experience Track.</v>
          </cell>
        </row>
        <row r="70">
          <cell r="A70">
            <v>69</v>
          </cell>
          <cell r="B70" t="str">
            <v>SKILLED: Roll d10 for a skill and shade in 4 pip on its Experience Track.</v>
          </cell>
        </row>
        <row r="71">
          <cell r="A71">
            <v>70</v>
          </cell>
          <cell r="B71" t="str">
            <v>UNDYING: Your body is filled with an unstoppable urge to survive, add +1 LIVES.</v>
          </cell>
        </row>
        <row r="72">
          <cell r="A72">
            <v>71</v>
          </cell>
          <cell r="B72" t="str">
            <v>HEAL ALL WOUNDS: Your wounds heal, restore all lost HP.</v>
          </cell>
        </row>
        <row r="73">
          <cell r="A73">
            <v>72</v>
          </cell>
          <cell r="B73" t="str">
            <v>DESTROY DISEASE: Remove all shaded Disease pips from your character sheet.</v>
          </cell>
        </row>
        <row r="74">
          <cell r="A74">
            <v>73</v>
          </cell>
          <cell r="B74" t="str">
            <v>DESTROY POISON: Remove all shaded Poison pips from your character sheet.</v>
          </cell>
        </row>
        <row r="75">
          <cell r="A75">
            <v>74</v>
          </cell>
          <cell r="B75" t="str">
            <v>FIXED: Choose a single damaged item and remove all shaded pips on its repair track.</v>
          </cell>
        </row>
        <row r="76">
          <cell r="A76">
            <v>75</v>
          </cell>
          <cell r="B76" t="str">
            <v>GODLY AMBIVALENCE: The gods favour you, add +3 Fate Point.</v>
          </cell>
        </row>
        <row r="77">
          <cell r="A77">
            <v>76</v>
          </cell>
          <cell r="B77" t="str">
            <v>TREASURE: A surge of power strikes the floor in front of you and a treasure appears, Roll on  TABLE TA – TREASURE to see what has magically appeared.</v>
          </cell>
        </row>
        <row r="78">
          <cell r="A78">
            <v>77</v>
          </cell>
          <cell r="B78" t="str">
            <v>POWERFUL: Shade in 4 pip on your STR Experience Track.</v>
          </cell>
        </row>
        <row r="79">
          <cell r="A79">
            <v>78</v>
          </cell>
          <cell r="B79" t="str">
            <v>AGILE: Shade in 4 pip on your DEX Experience Track.</v>
          </cell>
        </row>
        <row r="80">
          <cell r="A80">
            <v>79</v>
          </cell>
          <cell r="B80" t="str">
            <v>APTITUDE: Shade in 4 pip on your INT Experience Track.</v>
          </cell>
        </row>
        <row r="81">
          <cell r="A81">
            <v>80</v>
          </cell>
          <cell r="B81" t="str">
            <v>ACCOMPLISHED: Roll d10 for a skill and shade in 6 pip on its Experience Track.</v>
          </cell>
        </row>
        <row r="82">
          <cell r="A82">
            <v>81</v>
          </cell>
          <cell r="B82" t="str">
            <v>UNFADING: Your body is filled with an unstoppable urge to survive, add +2 LIVES.</v>
          </cell>
        </row>
        <row r="83">
          <cell r="A83">
            <v>82</v>
          </cell>
          <cell r="B83" t="str">
            <v>SPELL: An Arcane Magic takes over your mind and sends your senses in to a quickening, unable to stop, the ancient words are etched deeply into your memory. Roll on TABLE S – SPELLS and add the spell to your spell book (even if its not yet been unlocked).</v>
          </cell>
        </row>
        <row r="84">
          <cell r="A84">
            <v>83</v>
          </cell>
          <cell r="B84" t="str">
            <v>TIME REWIND: Everything around you stops and for a moment and a silence engulfs, -1   on the Time Track (Ignore any time related instructions, i.e. Wandering monster or refuelling).</v>
          </cell>
        </row>
        <row r="85">
          <cell r="A85">
            <v>84</v>
          </cell>
          <cell r="B85" t="str">
            <v>TREASURE: A surge of power strikes the floor in front of you and a treasure appears, Roll on TABLE TB – TREASURE to see what has magically appeared.</v>
          </cell>
        </row>
        <row r="86">
          <cell r="A86">
            <v>85</v>
          </cell>
          <cell r="B86" t="str">
            <v>MIGHTY: Everything seems less of a burden, add +2 STR to your primary characteristic.</v>
          </cell>
        </row>
        <row r="87">
          <cell r="A87">
            <v>86</v>
          </cell>
          <cell r="B87" t="str">
            <v>QUICKENING: Everything seems abruptly easier, add +2 DEX to your primary characteristic.</v>
          </cell>
        </row>
        <row r="88">
          <cell r="A88">
            <v>87</v>
          </cell>
          <cell r="B88" t="str">
            <v>SAPIENCE: A sudden awareness surges through your mind, add +2 INT to your primary characteristic.</v>
          </cell>
        </row>
        <row r="89">
          <cell r="A89">
            <v>89</v>
          </cell>
          <cell r="B89" t="str">
            <v>SKILFUL: Roll d10 for a skill to gain +5</v>
          </cell>
        </row>
        <row r="90">
          <cell r="A90">
            <v>90</v>
          </cell>
          <cell r="B90" t="str">
            <v>IMMORTAL: Your body is filled with an unstoppable urge to survive, add +3 LIVES.</v>
          </cell>
        </row>
        <row r="91">
          <cell r="A91">
            <v>91</v>
          </cell>
          <cell r="B91" t="str">
            <v>HEALTHINESS: A feeling of overwhelming stamina flows deep inside, Add +2 to your primary HP.</v>
          </cell>
        </row>
        <row r="92">
          <cell r="A92">
            <v>92</v>
          </cell>
          <cell r="B92" t="str">
            <v>ARCANE ABSORPTION: One of your equipped items (roll 1d10 for location, if slot is empty re-roll) begins to  react  with  some  remnant  magic,  first  glowing  different  colours  and  then  warming.  Quickly you  thrust  it away as it starts to burn your skin and watch it dance with the arcane energy that it is being imbued with. A low, quiet humming noises fills the air and with the vibrating clattering gestures it makes on the dungeon floor you are surprised it hasn't drawn any unnecessary attention. After a few moments it comes to an abrupt halt and lays still, a soft white glow fades from it. You reach down and take it from the floor and instantly feel its benefit, roll 1d10 for its magical benefit and add Imbued to its name (i.e. Imbued Crossbow, or Imbued Scale Mail Gloves) add 200gp to its value and 40gp to its repair value.
1   +3 STR     2   +3 DEX     3   +3 INT     4   +2 HP     5   +1 DEF     6   +1 DMG     7   +5 STR     8   +5 DEX
9    +5 INT      10  SPELL Roll on TABLE S - SPELL (add the spells name as a suffix at the end of the Items Name, I.e. Imbued Short Sword of Fireball).</v>
          </cell>
        </row>
        <row r="93">
          <cell r="A93">
            <v>93</v>
          </cell>
          <cell r="B93" t="str">
            <v>TIME CONTROL: Everything around you stops and for a moment and a silence engulfs, -2  on the Time Track (Ignore any time related instructions, i.e. Wandering monster or refuelling).</v>
          </cell>
        </row>
        <row r="94">
          <cell r="A94">
            <v>94</v>
          </cell>
          <cell r="B94" t="str">
            <v>MIGHT: Everything seems less of a burden, add +4 STR to your primary characteristic.</v>
          </cell>
        </row>
        <row r="95">
          <cell r="A95">
            <v>95</v>
          </cell>
          <cell r="B95" t="str">
            <v>DEXTEROUS: Everything seems abruptly easier, add +4 DEX to your primary characteristic.</v>
          </cell>
        </row>
        <row r="96">
          <cell r="A96">
            <v>96</v>
          </cell>
          <cell r="B96" t="str">
            <v>MINDFULNESS: A sudden awareness surges through your mind, add +4 INT to your primary characteristic.</v>
          </cell>
        </row>
        <row r="97">
          <cell r="A97">
            <v>97</v>
          </cell>
          <cell r="B97" t="str">
            <v>ACQUISITION: Roll d10 for a skill to gain +10</v>
          </cell>
        </row>
        <row r="98">
          <cell r="A98">
            <v>98</v>
          </cell>
          <cell r="B98" t="str">
            <v>ABSOLUTION: Add +4 to your primary HP.</v>
          </cell>
        </row>
        <row r="99">
          <cell r="A99">
            <v>99</v>
          </cell>
          <cell r="B99" t="str">
            <v>TREASURE: A surge of power strikes the floor in front of you and a treasure appears, Roll on TABLE TC – TREASURE to see what has magically appeared.</v>
          </cell>
        </row>
        <row r="100">
          <cell r="A100">
            <v>100</v>
          </cell>
          <cell r="B100" t="str">
            <v>DIVINE BLESSING:  restore all lost HP, gain +2 FATE and +2 LIVES.</v>
          </cell>
        </row>
      </sheetData>
      <sheetData sheetId="7">
        <row r="2">
          <cell r="A2">
            <v>1</v>
          </cell>
          <cell r="B2" t="str">
            <v>DIVINE WRATH:  Reduce you HP, to 1 FATE points to 0, and lose 2 LIVES or if you do not have the lives to lose your adventure is over.100</v>
          </cell>
        </row>
        <row r="3">
          <cell r="A3">
            <v>2</v>
          </cell>
          <cell r="B3" t="str">
            <v>ARCANE  DEVASTATION:  Shade  in  4  pips  of  all  of  your  Equipped  and  Backpacked  items  that  have  a Repair Track.</v>
          </cell>
        </row>
        <row r="4">
          <cell r="A4">
            <v>3</v>
          </cell>
          <cell r="B4" t="str">
            <v>LASTING ILLNESS: A feeling of overwhelming sufferance flows deep inside, suffer -4 to your primary HP.</v>
          </cell>
        </row>
        <row r="5">
          <cell r="A5">
            <v>4</v>
          </cell>
          <cell r="B5" t="str">
            <v>UNSKILLED: Roll d10 for a skill and suffer -10 from its bonus, if the skill does not have a enough of a bonus instead suffer -7HP.</v>
          </cell>
        </row>
        <row r="6">
          <cell r="A6">
            <v>5</v>
          </cell>
          <cell r="B6" t="str">
            <v>CLUELESS: A burst of stupidity surges through your mind, -4 INT to your primary characteristic.</v>
          </cell>
        </row>
        <row r="7">
          <cell r="A7">
            <v>6</v>
          </cell>
          <cell r="B7" t="str">
            <v>AWKWARD: Your abilities seem hindered -4 DEX to your primary characteristic.</v>
          </cell>
        </row>
        <row r="8">
          <cell r="A8">
            <v>7</v>
          </cell>
          <cell r="B8" t="str">
            <v>POWERLESS: Everything seems more of a burden, -4 STR to your primary characteristic.</v>
          </cell>
        </row>
        <row r="9">
          <cell r="A9">
            <v>8</v>
          </cell>
          <cell r="B9" t="str">
            <v>STILLING OF TIME: For a while you are entirely stuck in time and cannot move [+3].</v>
          </cell>
        </row>
        <row r="10">
          <cell r="A10">
            <v>9</v>
          </cell>
          <cell r="B10" t="str">
            <v>ARCANE  DESTRUCTION:  Shade  in  2  pips  of  all  of  your  Equipped  and  Backpacked  items  that  have  a Repair Track.</v>
          </cell>
        </row>
        <row r="11">
          <cell r="A11">
            <v>10</v>
          </cell>
          <cell r="B11" t="str">
            <v>WORSE FOR WEAR: A feeling of overwhelming sufferance flows deep inside, suffer -2 to your primary
HP.</v>
          </cell>
        </row>
        <row r="12">
          <cell r="A12">
            <v>11</v>
          </cell>
          <cell r="B12" t="str">
            <v>ENDING: A powerful pain engulfs your body and you scream out in pain -3 LIVES or if you do not have the lives to lose your adventure is over.</v>
          </cell>
        </row>
        <row r="13">
          <cell r="A13">
            <v>12</v>
          </cell>
          <cell r="B13" t="str">
            <v>CUMBERSOME: Roll d10 for a skill and suffer -5 from its bonus, if the skill does not have a +bonus instead suffer -5HP.</v>
          </cell>
        </row>
        <row r="14">
          <cell r="A14">
            <v>13</v>
          </cell>
          <cell r="B14" t="str">
            <v>CLUELESS: A burst of stupidity surges through your mind, -2 INT to your primary characteristic.</v>
          </cell>
        </row>
        <row r="15">
          <cell r="A15">
            <v>14</v>
          </cell>
          <cell r="B15" t="str">
            <v>AWKWARD: Your abilities seem hindered -2 DEX to your primary characteristic.</v>
          </cell>
        </row>
        <row r="16">
          <cell r="A16">
            <v>15</v>
          </cell>
          <cell r="B16" t="str">
            <v>POWERLESS: Everything seems more of a burden, -2 STR to your primary characteristic.</v>
          </cell>
        </row>
        <row r="17">
          <cell r="A17">
            <v>16</v>
          </cell>
          <cell r="B17" t="str">
            <v>GOLD  STRIKE: A surge  of  power  strikes  out  at  you  and  hits  your  gold  pouch  sending  all  of  your  gold scattering across the dungeon floor, you pick up all you can find [-1] and find that half is missing (round up).</v>
          </cell>
        </row>
        <row r="18">
          <cell r="A18">
            <v>17</v>
          </cell>
          <cell r="B18" t="str">
            <v>HALT TIME: For a while you are entirely stuck in time and cannot move [+2].</v>
          </cell>
        </row>
        <row r="19">
          <cell r="A19">
            <v>18</v>
          </cell>
          <cell r="B19" t="str">
            <v>SPELL  BLAST:  Arcane  Magic  leaves  your  mind  and  sends  your  senses  in  to  a  turmoil,  unable  to  stop, ancient words once learned leave your memory. Remove the last spell in your SPELL BOOK or if you do not have any spells suffer -5HP.</v>
          </cell>
        </row>
        <row r="20">
          <cell r="A20">
            <v>19</v>
          </cell>
          <cell r="B20" t="str">
            <v>DEMISE: A powerful pain engulfs your body and you scream out in pain -2 LIVES or if you do not have the lives to lose your adventure is over.</v>
          </cell>
        </row>
        <row r="21">
          <cell r="A21">
            <v>20</v>
          </cell>
          <cell r="B21" t="str">
            <v>UNAVAILING: Roll 1d10 for a skill and remove 3 shaded pip from its Experience Track or if you do not have the shaded pips to remove suffer -3 HP.</v>
          </cell>
        </row>
        <row r="22">
          <cell r="A22">
            <v>21</v>
          </cell>
          <cell r="B22" t="str">
            <v>MINDLESS: Remove 3 shaded pip on your INT Experience Track or if you do not have the shaded pips to remove suffer -3 HP.</v>
          </cell>
        </row>
        <row r="23">
          <cell r="A23">
            <v>22</v>
          </cell>
          <cell r="B23" t="str">
            <v>CLUMSY: Remove 3 shaded pip on your  DEX Experience Track or if you do not have the shaded pips to remove suffer -3 HP.</v>
          </cell>
        </row>
        <row r="24">
          <cell r="A24">
            <v>23</v>
          </cell>
          <cell r="B24" t="str">
            <v>WEAKER: Remove 3 shaded pip on your  STR Experience Track or if you do not have the shaded pips to remove suffer -3 HP.</v>
          </cell>
        </row>
        <row r="25">
          <cell r="A25">
            <v>24</v>
          </cell>
          <cell r="B25" t="str">
            <v>MYSTIC STRIKE: A surge of power strikes out at you and hits your belt, make a belt check and if an item is equipped there it is destroyed.</v>
          </cell>
        </row>
        <row r="26">
          <cell r="A26">
            <v>25</v>
          </cell>
          <cell r="B26" t="str">
            <v>DIVINE STRIKE: The gods have been angered, -3 FATE Point if you have no fate point to lose suffer -7 HP.</v>
          </cell>
        </row>
        <row r="27">
          <cell r="A27">
            <v>26</v>
          </cell>
          <cell r="B27" t="str">
            <v>BROKEN: You hear a cracking from your equipment (Roll Location) The item has been damaged shade in 4 pips on its repair track.</v>
          </cell>
        </row>
        <row r="28">
          <cell r="A28">
            <v>27</v>
          </cell>
          <cell r="B28" t="str">
            <v>POISONED: Poison begins to run through your veins, shade in 7 Poison pips on your character sheet.</v>
          </cell>
        </row>
        <row r="29">
          <cell r="A29">
            <v>28</v>
          </cell>
          <cell r="B29" t="str">
            <v>PESTILENCE: A Sickness overcomes you shade in 7 Disease pips on your character sheet.</v>
          </cell>
        </row>
        <row r="30">
          <cell r="A30">
            <v>29</v>
          </cell>
          <cell r="B30" t="str">
            <v>INTENSE DAMAGE: A pain engulfs your entire being -4 HP.</v>
          </cell>
        </row>
        <row r="31">
          <cell r="A31">
            <v>30</v>
          </cell>
          <cell r="B31" t="str">
            <v>DYING: A powerful pain engulfs your body and you scream out in pain -1 LIVES or if you do not have the lives to lose your adventure is over.</v>
          </cell>
        </row>
        <row r="32">
          <cell r="A32">
            <v>31</v>
          </cell>
          <cell r="B32" t="str">
            <v>UNAVAILING: Roll d10 for a skill and remove 2 shaded pip from its Experience Track or if you do not have the shaded pips to remove suffer -2 HP.</v>
          </cell>
        </row>
        <row r="33">
          <cell r="A33">
            <v>32</v>
          </cell>
          <cell r="B33" t="str">
            <v>MINDLESS: Remove 2 shaded pip on your INT Experience Track or if you do not have the shaded pips to remove suffer -2 HP.</v>
          </cell>
        </row>
        <row r="34">
          <cell r="A34">
            <v>33</v>
          </cell>
          <cell r="B34" t="str">
            <v>CLUMSY: Remove 2 shaded pip on your  DEX Experience Track or if you do not have the shaded pips to remove suffer -2 HP.</v>
          </cell>
        </row>
        <row r="35">
          <cell r="A35">
            <v>34</v>
          </cell>
          <cell r="B35" t="str">
            <v>WEAKER: Remove 2 shaded pip on your  STR Experience Track or if you do not have the shaded pips to remove suffer -2 HP.</v>
          </cell>
        </row>
        <row r="36">
          <cell r="A36">
            <v>35</v>
          </cell>
          <cell r="B36" t="str">
            <v>WEAPON DESTROYED: A surge of power strikes out at one of your Equipped Weapon (If you have more than  one  Roll  1d10,  Evens  =  MAIN  hand  is  affected  and  Odds  =  OFF  hand  weapon  is  affected)  and  it disappears (remove it from your character sheet).</v>
          </cell>
        </row>
        <row r="37">
          <cell r="A37">
            <v>36</v>
          </cell>
          <cell r="B37" t="str">
            <v>BREAK: You hear a cracking from your equipment (Roll Location) The item has been damaged shade in 3 pips on its repair track.</v>
          </cell>
        </row>
        <row r="38">
          <cell r="A38">
            <v>37</v>
          </cell>
          <cell r="B38" t="str">
            <v>ANGRY GODS: The gods have been angered, -2 FATE Point if you have no fate point to lose suffer -5HP.</v>
          </cell>
        </row>
        <row r="39">
          <cell r="A39">
            <v>38</v>
          </cell>
          <cell r="B39" t="str">
            <v>POISONED: Poison begins to run through your veins, shade in 5 Poison pips on your character sheet.</v>
          </cell>
        </row>
        <row r="40">
          <cell r="A40">
            <v>39</v>
          </cell>
          <cell r="B40" t="str">
            <v>PLAGUE: A Sickness overcomes you shade in 5 Disease pips on your character sheet.</v>
          </cell>
        </row>
        <row r="41">
          <cell r="A41">
            <v>40</v>
          </cell>
          <cell r="B41" t="str">
            <v>LEVERS  DEACTIVATED  –  A  Lever  you  have  already  activated  somewhere  in  dungeon  is  deactivated, remove 1 pip of the lever track from your character sheet or if you do not have a pip to remove duffer -1HP.</v>
          </cell>
        </row>
        <row r="42">
          <cell r="A42">
            <v>41</v>
          </cell>
          <cell r="B42" t="str">
            <v>DAMAGE: A pain engulfs your entire being -2 HP.</v>
          </cell>
        </row>
        <row r="43">
          <cell r="A43">
            <v>42</v>
          </cell>
          <cell r="B43" t="str">
            <v>DAMAGE: A pain engulfs your entire being -2 HP.</v>
          </cell>
        </row>
        <row r="44">
          <cell r="A44">
            <v>43</v>
          </cell>
          <cell r="B44" t="str">
            <v>TIME FREEZE: For a while you are entirely stuck in time and cannot move [+1].</v>
          </cell>
        </row>
        <row r="45">
          <cell r="A45">
            <v>44</v>
          </cell>
          <cell r="B45" t="str">
            <v>TIME FREEZE: For a while you are entirely stuck in time and cannot move [+1].</v>
          </cell>
        </row>
        <row r="46">
          <cell r="A46">
            <v>45</v>
          </cell>
          <cell r="B46" t="str">
            <v>USELESS: Roll d10 for a skill and remove 1 shaded  pip from its Experience Track or if you do not have a shaded pip to remove suffer -1 HP.</v>
          </cell>
        </row>
        <row r="47">
          <cell r="A47">
            <v>46</v>
          </cell>
          <cell r="B47" t="str">
            <v>USELESS: Roll d10 for a skill and remove 1 shaded  pip from its Experience Track or if you do not have a shaded pip to remove suffer -1 HP.</v>
          </cell>
        </row>
        <row r="48">
          <cell r="A48">
            <v>47</v>
          </cell>
          <cell r="B48" t="str">
            <v>WITLESS: Remove 1 shaded pip on your INT Experience Track or if you do not have a shaded pip to remove suffer -1 HP.</v>
          </cell>
        </row>
        <row r="49">
          <cell r="A49">
            <v>48</v>
          </cell>
          <cell r="B49" t="str">
            <v>WITLESS: Remove 1 shaded pip on your INT Experience Track or if you do not have a shaded pip to remove suffer -1 HP.</v>
          </cell>
        </row>
        <row r="50">
          <cell r="A50">
            <v>49</v>
          </cell>
          <cell r="B50" t="str">
            <v>NIMBLELESS: Remove 1 shaded pip on your DEX Experience Track or if you do not have a shaded pip to remove suffer -1 HP.</v>
          </cell>
        </row>
        <row r="51">
          <cell r="A51">
            <v>50</v>
          </cell>
          <cell r="B51" t="str">
            <v>NIMBLELESS: Remove 1 shaded pip on your DEX Experience Track or if you do not have a shaded pip to remove suffer -1 HP.</v>
          </cell>
        </row>
        <row r="52">
          <cell r="A52">
            <v>51</v>
          </cell>
          <cell r="B52" t="str">
            <v>WEAKENED: Remove 1 shaded pip on your STR Experience Track or if you do not have a shaded pip to remove suffer -1 HP.</v>
          </cell>
        </row>
        <row r="53">
          <cell r="A53">
            <v>52</v>
          </cell>
          <cell r="B53" t="str">
            <v>WEAKENED: Remove 1 shaded pip on your STR Experience Track or if you do not have a shaded pip to remove suffer -1 HP.</v>
          </cell>
        </row>
        <row r="54">
          <cell r="A54">
            <v>53</v>
          </cell>
          <cell r="B54" t="str">
            <v>ARMOUR  DESTROYED: A surge  of  power  strikes  out  at  one  of your  Equipped  pieces  of Armour  (Roll Location until armour is rolled) and it disappears (remove it from your character sheet).</v>
          </cell>
        </row>
        <row r="55">
          <cell r="A55">
            <v>54</v>
          </cell>
          <cell r="B55" t="str">
            <v>ARMOUR  DESTROYED: A surge  of  power  strikes  out  at  one  of your  Equipped  pieces  of Armour  (Roll Location until armour is rolled) and it disappears (remove it from your character sheet).</v>
          </cell>
        </row>
        <row r="56">
          <cell r="A56">
            <v>55</v>
          </cell>
          <cell r="B56" t="str">
            <v>BREAK: You hear a cracking from your equipment (Roll Location) The items has been damaged shade in  1 pips on its repair track.</v>
          </cell>
        </row>
        <row r="57">
          <cell r="A57">
            <v>56</v>
          </cell>
          <cell r="B57" t="str">
            <v>BREAK: You hear a cracking from your equipment (Roll Location) The items has been damaged shade in  1 pips on its repair track.</v>
          </cell>
        </row>
        <row r="58">
          <cell r="A58">
            <v>57</v>
          </cell>
          <cell r="B58" t="str">
            <v>DIVINE ANGER: The gods have been angered, -1 Fate Point if you have no fate point to lose suffer -3HP.</v>
          </cell>
        </row>
        <row r="59">
          <cell r="A59">
            <v>58</v>
          </cell>
          <cell r="B59" t="str">
            <v>DIVINE ANGER: The gods have been angered, -1 Fate Point if you have no fate point to lose suffer -3HP.</v>
          </cell>
        </row>
        <row r="60">
          <cell r="A60">
            <v>59</v>
          </cell>
          <cell r="B60" t="str">
            <v>POISON: Poison begins to run through your veins, shade in 3 Poison pips on your character sheet.</v>
          </cell>
        </row>
        <row r="61">
          <cell r="A61">
            <v>60</v>
          </cell>
          <cell r="B61" t="str">
            <v>POISON: Poison begins to run through your veins, shade in 3 Poison pips on your character sheet.</v>
          </cell>
        </row>
        <row r="62">
          <cell r="A62">
            <v>61</v>
          </cell>
          <cell r="B62" t="str">
            <v>DISEASED: A Sickness overcomes you shade in 3 Disease pips on your character sheet.</v>
          </cell>
        </row>
        <row r="63">
          <cell r="A63">
            <v>62</v>
          </cell>
          <cell r="B63" t="str">
            <v>DISEASED: A Sickness overcomes you shade in 3 Disease pips on your character sheet.</v>
          </cell>
        </row>
        <row r="64">
          <cell r="A64">
            <v>63</v>
          </cell>
          <cell r="B64" t="str">
            <v>MINOR DAMAGE: A pain engulfs your entire being -1 HP.</v>
          </cell>
        </row>
        <row r="65">
          <cell r="A65">
            <v>64</v>
          </cell>
          <cell r="B65" t="str">
            <v>MINOR DAMAGE: A pain engulfs your entire being -1 HP.</v>
          </cell>
        </row>
        <row r="66">
          <cell r="A66">
            <v>65</v>
          </cell>
          <cell r="B66" t="str">
            <v>DOOR SEALED – Somewhere in the dungeon one of the doors you opened, is now magically sealed shut. On your map change any door that is open to MAGIC SEALED (MS).</v>
          </cell>
        </row>
        <row r="67">
          <cell r="A67">
            <v>66</v>
          </cell>
          <cell r="B67" t="str">
            <v>DOOR SEALED – Somewhere in the dungeon one of the doors you opened, is now magically sealed shut. On your map change any door that is open to MAGIC SEALED (MS).</v>
          </cell>
        </row>
        <row r="68">
          <cell r="A68">
            <v>67</v>
          </cell>
          <cell r="B68" t="str">
            <v>DOOR SEALED – Somewhere in the dungeon one of the doors you opened, is now magically sealed shut. On your map change any door that is open to MAGIC SEALED (MS).</v>
          </cell>
        </row>
        <row r="69">
          <cell r="A69">
            <v>68</v>
          </cell>
          <cell r="B69" t="str">
            <v>DOOR SEALED – Somewhere in the dungeon one of the doors you opened, is now magically sealed shut. On your map change any door that is open to MAGIC SEALED (MS).</v>
          </cell>
        </row>
        <row r="70">
          <cell r="A70">
            <v>69</v>
          </cell>
          <cell r="B70" t="str">
            <v>DOOR SEALED – Somewhere in the dungeon one of the doors you opened, is now magically sealed shut. On your map change any door that is open to MAGIC SEALED (MS).</v>
          </cell>
        </row>
        <row r="71">
          <cell r="A71">
            <v>70</v>
          </cell>
          <cell r="B71" t="str">
            <v>DESTROYED: A surge of power strikes out at one of your items (Roll Location) and it disappears (remove it from your character sheet).</v>
          </cell>
        </row>
        <row r="72">
          <cell r="A72">
            <v>71</v>
          </cell>
          <cell r="B72" t="str">
            <v>DESTROYED: A surge of power strikes out at one of your items (Roll Location) and it disappears (remove it from your character sheet).</v>
          </cell>
        </row>
        <row r="73">
          <cell r="A73">
            <v>72</v>
          </cell>
          <cell r="B73" t="str">
            <v>DESTROYED: A surge of power strikes out at one of your items (Roll Location) and it disappears (remove it from your character sheet).</v>
          </cell>
        </row>
        <row r="74">
          <cell r="A74">
            <v>73</v>
          </cell>
          <cell r="B74" t="str">
            <v>DESTROYED: A surge of power strikes out at one of your items (Roll Location) and it disappears (remove it from your character sheet).</v>
          </cell>
        </row>
        <row r="75">
          <cell r="A75">
            <v>74</v>
          </cell>
          <cell r="B75" t="str">
            <v>DESTROYED: A surge of power strikes out at one of your items (Roll Location) and it disappears (remove it from your character sheet).</v>
          </cell>
        </row>
        <row r="76">
          <cell r="A76">
            <v>75</v>
          </cell>
          <cell r="B76" t="str">
            <v>FATIGUED: A feeling of exhaustion overwhelms you, add -1 DMG to the time track</v>
          </cell>
        </row>
        <row r="77">
          <cell r="A77">
            <v>76</v>
          </cell>
          <cell r="B77" t="str">
            <v>FATIGUED: A feeling of exhaustion overwhelms you, add -1 DMG to the time track</v>
          </cell>
        </row>
        <row r="78">
          <cell r="A78">
            <v>77</v>
          </cell>
          <cell r="B78" t="str">
            <v>FATIGUED: A feeling of exhaustion overwhelms you, add -1 DMG to the time track</v>
          </cell>
        </row>
        <row r="79">
          <cell r="A79">
            <v>78</v>
          </cell>
          <cell r="B79" t="str">
            <v>FATIGUED: A feeling of exhaustion overwhelms you, add -1 DMG to the time track</v>
          </cell>
        </row>
        <row r="80">
          <cell r="A80">
            <v>79</v>
          </cell>
          <cell r="B80" t="str">
            <v>FATIGUED: A feeling of exhaustion overwhelms you, add -1 DMG to the time track</v>
          </cell>
        </row>
        <row r="81">
          <cell r="A81">
            <v>80</v>
          </cell>
          <cell r="B81" t="str">
            <v>VULNERABLE: Your skin becomes delicate, add -1 DEF to the time track</v>
          </cell>
        </row>
        <row r="82">
          <cell r="A82">
            <v>81</v>
          </cell>
          <cell r="B82" t="str">
            <v>VULNERABLE: Your skin becomes delicate, add -1 DEF to the time track</v>
          </cell>
        </row>
        <row r="83">
          <cell r="A83">
            <v>82</v>
          </cell>
          <cell r="B83" t="str">
            <v>VULNERABLE: Your skin becomes delicate, add -1 DEF to the time track</v>
          </cell>
        </row>
        <row r="84">
          <cell r="A84">
            <v>83</v>
          </cell>
          <cell r="B84" t="str">
            <v>VULNERABLE: Your skin becomes delicate, add -1 DEF to the time track</v>
          </cell>
        </row>
        <row r="85">
          <cell r="A85">
            <v>84</v>
          </cell>
          <cell r="B85" t="str">
            <v>VULNERABLE: Your skin becomes delicate, add -1 DEF to the time track</v>
          </cell>
        </row>
        <row r="86">
          <cell r="A86">
            <v>85</v>
          </cell>
          <cell r="B86" t="str">
            <v>DUMBNESS: Thoughts become muggy as a strangeness passes the mind, add -5 INT to the Time Track.</v>
          </cell>
        </row>
        <row r="87">
          <cell r="A87">
            <v>86</v>
          </cell>
          <cell r="B87" t="str">
            <v>DUMBNESS: Thoughts become muggy as a strangeness passes the mind, add -5 INT to the Time Track.</v>
          </cell>
        </row>
        <row r="88">
          <cell r="A88">
            <v>87</v>
          </cell>
          <cell r="B88" t="str">
            <v>DUMBNESS: Thoughts become muggy as a strangeness passes the mind, add -5 INT to the Time Track.</v>
          </cell>
        </row>
        <row r="89">
          <cell r="A89">
            <v>88</v>
          </cell>
          <cell r="B89" t="str">
            <v>DUMBNESS: Thoughts become muggy as a strangeness passes the mind, add -5 INT to the Time Track.</v>
          </cell>
        </row>
        <row r="90">
          <cell r="A90">
            <v>89</v>
          </cell>
          <cell r="B90" t="str">
            <v>DUMBNESS: Thoughts become muggy as a strangeness passes the mind, add -5 INT to the Time Track.</v>
          </cell>
        </row>
        <row r="91">
          <cell r="A91">
            <v>90</v>
          </cell>
          <cell r="B91" t="str">
            <v>SLOWER: A feeling of burden fills your being, add -5 DEX to the Time Track.</v>
          </cell>
        </row>
        <row r="92">
          <cell r="A92">
            <v>91</v>
          </cell>
          <cell r="B92" t="str">
            <v>SLOWER: A feeling of burden fills your being, add -5 DEX to the Time Track.</v>
          </cell>
        </row>
        <row r="93">
          <cell r="A93">
            <v>92</v>
          </cell>
          <cell r="B93" t="str">
            <v>SLOWER: A feeling of burden fills your being, add -5 DEX to the Time Track.</v>
          </cell>
        </row>
        <row r="94">
          <cell r="A94">
            <v>93</v>
          </cell>
          <cell r="B94" t="str">
            <v>SLOWER: A feeling of burden fills your being, add -5 DEX to the Time Track.</v>
          </cell>
        </row>
        <row r="95">
          <cell r="A95">
            <v>94</v>
          </cell>
          <cell r="B95" t="str">
            <v>SLOWER: A feeling of burden fills your being, add -5 DEX to the Time Track.</v>
          </cell>
        </row>
        <row r="96">
          <cell r="A96">
            <v>95</v>
          </cell>
          <cell r="B96" t="str">
            <v>SLOWER: A feeling of burden fills your being, add -5 DEX to the Time Track.</v>
          </cell>
        </row>
        <row r="97">
          <cell r="A97">
            <v>96</v>
          </cell>
          <cell r="B97" t="str">
            <v>WEAKER: A  weakness flows through the body, add -5 STR to the Time Track.</v>
          </cell>
        </row>
        <row r="98">
          <cell r="A98">
            <v>97</v>
          </cell>
          <cell r="B98" t="str">
            <v>WEAKER: A  weakness flows through the body, add -5 STR to the Time Track.</v>
          </cell>
        </row>
        <row r="99">
          <cell r="A99">
            <v>98</v>
          </cell>
          <cell r="B99" t="str">
            <v>WEAKER: A  weakness flows through the body, add -5 STR to the Time Track.</v>
          </cell>
        </row>
        <row r="100">
          <cell r="A100">
            <v>99</v>
          </cell>
          <cell r="B100" t="str">
            <v>WEAKER: A  weakness flows through the body, add -5 STR to the Time Track.</v>
          </cell>
        </row>
        <row r="101">
          <cell r="A101">
            <v>100</v>
          </cell>
          <cell r="B101" t="str">
            <v>WEAKER: A  weakness flows through the body, add -5 STR to the Time Track.</v>
          </cell>
        </row>
      </sheetData>
      <sheetData sheetId="8">
        <row r="2">
          <cell r="A2">
            <v>1</v>
          </cell>
          <cell r="B2" t="str">
            <v>OPEN (OPEN)</v>
          </cell>
          <cell r="C2" t="str">
            <v>The door is open</v>
          </cell>
        </row>
        <row r="3">
          <cell r="A3">
            <v>2</v>
          </cell>
          <cell r="B3" t="str">
            <v>OPEN (OPEN)</v>
          </cell>
          <cell r="C3" t="str">
            <v>The door is open</v>
          </cell>
        </row>
        <row r="4">
          <cell r="A4">
            <v>3</v>
          </cell>
          <cell r="B4" t="str">
            <v>OPEN (OPEN)</v>
          </cell>
          <cell r="C4" t="str">
            <v>The door is open</v>
          </cell>
        </row>
        <row r="5">
          <cell r="A5">
            <v>4</v>
          </cell>
          <cell r="B5" t="str">
            <v>OPEN (OPEN)</v>
          </cell>
          <cell r="C5" t="str">
            <v>The door is open</v>
          </cell>
        </row>
        <row r="6">
          <cell r="A6">
            <v>5</v>
          </cell>
          <cell r="B6" t="str">
            <v>OPEN (OPEN)</v>
          </cell>
          <cell r="C6" t="str">
            <v>The door is open</v>
          </cell>
        </row>
        <row r="7">
          <cell r="A7">
            <v>6</v>
          </cell>
          <cell r="B7" t="str">
            <v>OPEN (OPEN)</v>
          </cell>
          <cell r="C7" t="str">
            <v>The door is open</v>
          </cell>
        </row>
        <row r="8">
          <cell r="A8">
            <v>7</v>
          </cell>
          <cell r="B8" t="str">
            <v>OPEN (OPEN)</v>
          </cell>
          <cell r="C8" t="str">
            <v>The door is open</v>
          </cell>
        </row>
        <row r="9">
          <cell r="A9">
            <v>8</v>
          </cell>
          <cell r="B9" t="str">
            <v>OPEN (OPEN)</v>
          </cell>
          <cell r="C9" t="str">
            <v>The door is open</v>
          </cell>
        </row>
        <row r="10">
          <cell r="A10">
            <v>9</v>
          </cell>
          <cell r="B10" t="str">
            <v>OPEN (OPEN)</v>
          </cell>
          <cell r="C10" t="str">
            <v>The door is open</v>
          </cell>
        </row>
        <row r="11">
          <cell r="A11">
            <v>10</v>
          </cell>
          <cell r="B11" t="str">
            <v>OPEN (OPEN)</v>
          </cell>
          <cell r="C11" t="str">
            <v>The door is open</v>
          </cell>
        </row>
        <row r="12">
          <cell r="A12">
            <v>11</v>
          </cell>
          <cell r="B12" t="str">
            <v>OPEN (OPEN)</v>
          </cell>
          <cell r="C12" t="str">
            <v>The door is open</v>
          </cell>
        </row>
        <row r="13">
          <cell r="A13">
            <v>12</v>
          </cell>
          <cell r="B13" t="str">
            <v>OPEN (OPEN)</v>
          </cell>
          <cell r="C13" t="str">
            <v>The door is open</v>
          </cell>
        </row>
        <row r="14">
          <cell r="A14">
            <v>13</v>
          </cell>
          <cell r="B14" t="str">
            <v>OPEN (OPEN)</v>
          </cell>
          <cell r="C14" t="str">
            <v>The door is open</v>
          </cell>
        </row>
        <row r="15">
          <cell r="A15">
            <v>14</v>
          </cell>
          <cell r="B15" t="str">
            <v>OPEN (OPEN)</v>
          </cell>
          <cell r="C15" t="str">
            <v>The door is open</v>
          </cell>
        </row>
        <row r="16">
          <cell r="A16">
            <v>15</v>
          </cell>
          <cell r="B16" t="str">
            <v>OPEN (OPEN)</v>
          </cell>
          <cell r="C16" t="str">
            <v>The door is open</v>
          </cell>
        </row>
        <row r="17">
          <cell r="A17">
            <v>16</v>
          </cell>
          <cell r="B17" t="str">
            <v>OPEN (OPEN)</v>
          </cell>
          <cell r="C17" t="str">
            <v>The door is open</v>
          </cell>
        </row>
        <row r="18">
          <cell r="A18">
            <v>17</v>
          </cell>
          <cell r="B18" t="str">
            <v>OPEN (OPEN)</v>
          </cell>
          <cell r="C18" t="str">
            <v>The door is open</v>
          </cell>
        </row>
        <row r="19">
          <cell r="A19">
            <v>18</v>
          </cell>
          <cell r="B19" t="str">
            <v>OPEN (OPEN)</v>
          </cell>
          <cell r="C19" t="str">
            <v>The door is open</v>
          </cell>
        </row>
        <row r="20">
          <cell r="A20">
            <v>19</v>
          </cell>
          <cell r="B20" t="str">
            <v>OPEN (OPEN)</v>
          </cell>
          <cell r="C20" t="str">
            <v>The door is open</v>
          </cell>
        </row>
        <row r="21">
          <cell r="A21">
            <v>20</v>
          </cell>
          <cell r="B21" t="str">
            <v>OPEN (OPEN)</v>
          </cell>
          <cell r="C21" t="str">
            <v>The door is open</v>
          </cell>
        </row>
        <row r="22">
          <cell r="A22">
            <v>21</v>
          </cell>
          <cell r="B22" t="str">
            <v>OPEN (OPEN)</v>
          </cell>
          <cell r="C22" t="str">
            <v>The door is open</v>
          </cell>
        </row>
        <row r="23">
          <cell r="A23">
            <v>22</v>
          </cell>
          <cell r="B23" t="str">
            <v>OPEN (OPEN)</v>
          </cell>
          <cell r="C23" t="str">
            <v>The door is open</v>
          </cell>
        </row>
        <row r="24">
          <cell r="A24">
            <v>23</v>
          </cell>
          <cell r="B24" t="str">
            <v>OPEN (OPEN)</v>
          </cell>
          <cell r="C24" t="str">
            <v>The door is open</v>
          </cell>
        </row>
        <row r="25">
          <cell r="A25">
            <v>24</v>
          </cell>
          <cell r="B25" t="str">
            <v>OPEN (OPEN)</v>
          </cell>
          <cell r="C25" t="str">
            <v>The door is open</v>
          </cell>
        </row>
        <row r="26">
          <cell r="A26">
            <v>25</v>
          </cell>
          <cell r="B26" t="str">
            <v>OPEN (OPEN)</v>
          </cell>
          <cell r="C26" t="str">
            <v>The door is open</v>
          </cell>
        </row>
        <row r="27">
          <cell r="A27">
            <v>26</v>
          </cell>
          <cell r="B27" t="str">
            <v>OPEN (OPEN)</v>
          </cell>
          <cell r="C27" t="str">
            <v>The door is open</v>
          </cell>
        </row>
        <row r="28">
          <cell r="A28">
            <v>27</v>
          </cell>
          <cell r="B28" t="str">
            <v>OPEN (OPEN)</v>
          </cell>
          <cell r="C28" t="str">
            <v>The door is open</v>
          </cell>
        </row>
        <row r="29">
          <cell r="A29">
            <v>28</v>
          </cell>
          <cell r="B29" t="str">
            <v>OPEN (OPEN)</v>
          </cell>
          <cell r="C29" t="str">
            <v>The door is open</v>
          </cell>
        </row>
        <row r="30">
          <cell r="A30">
            <v>29</v>
          </cell>
          <cell r="B30" t="str">
            <v>OPEN (OPEN)</v>
          </cell>
          <cell r="C30" t="str">
            <v>The door is open</v>
          </cell>
        </row>
        <row r="31">
          <cell r="A31">
            <v>30</v>
          </cell>
          <cell r="B31" t="str">
            <v>LOCKED (LD)</v>
          </cell>
          <cell r="C31" t="str">
            <v>Roll equal to or less than the number of keys you have to open, if successful delete 1 key; or pick the lock LOCKED DOOR – Test: Dex [S: Open] [F:-1 Pick, +1 ] (Locks)</v>
          </cell>
        </row>
        <row r="32">
          <cell r="A32">
            <v>31</v>
          </cell>
          <cell r="B32" t="str">
            <v>LOCKED (LD)</v>
          </cell>
          <cell r="C32" t="str">
            <v>Roll equal to or less than the number of keys you have to open, if successful delete 1 key; or pick the lock LOCKED DOOR – Test: Dex [S: Open] [F:-1 Pick, +1 ] (Locks)</v>
          </cell>
        </row>
        <row r="33">
          <cell r="A33">
            <v>32</v>
          </cell>
          <cell r="B33" t="str">
            <v>TRAP LOCKED (TLD)</v>
          </cell>
          <cell r="C33" t="str">
            <v>To open test TRAP LOCKED DOOR – Test: Dex [S:Open] [F:-1 Pick, -1 hp, +1
] (Locks/Traps)</v>
          </cell>
        </row>
        <row r="34">
          <cell r="A34">
            <v>33</v>
          </cell>
          <cell r="B34" t="str">
            <v>TRAP LOCKED (TLD)</v>
          </cell>
          <cell r="C34" t="str">
            <v>To open test TRAP LOCKED DOOR – Test: Dex [S:Open] [F:-1 Pick, -1 hp, +1
] (Locks/Traps)</v>
          </cell>
        </row>
        <row r="35">
          <cell r="A35">
            <v>34</v>
          </cell>
          <cell r="B35" t="str">
            <v>JAMMED (JD)</v>
          </cell>
          <cell r="C35" t="str">
            <v>To open test JAMMED DOOR – Test: Str [S: Open] [F:-1HP,+1] (Strong)</v>
          </cell>
        </row>
        <row r="36">
          <cell r="A36">
            <v>35</v>
          </cell>
          <cell r="B36" t="str">
            <v>JAMMED (JD)</v>
          </cell>
          <cell r="C36" t="str">
            <v>To open test JAMMED DOOR – Test: Str [S: Open] [F:-1HP,+1] (Strong)</v>
          </cell>
        </row>
        <row r="37">
          <cell r="A37">
            <v>36</v>
          </cell>
          <cell r="B37" t="str">
            <v>LEVER (LVD)</v>
          </cell>
          <cell r="C37" t="str">
            <v>Roll equal to or less than the number of Levers you have to open, [S: Opens, Remove 1 lever pip] [F: Closed/To open test JAMMED DOOR – Test: Str [S: Open] [F:-1HP,+1] (Strong)]</v>
          </cell>
        </row>
        <row r="38">
          <cell r="A38">
            <v>37</v>
          </cell>
          <cell r="B38" t="str">
            <v>LEVER (LVD)</v>
          </cell>
          <cell r="C38" t="str">
            <v>Roll equal to or less than the number of Levers you have to open, [S: Opens, Remove 1 lever pip] [F: Closed/To open test JAMMED DOOR – Test: Str [S: Open] [F:-1HP,+1] (Strong)]</v>
          </cell>
        </row>
        <row r="39">
          <cell r="A39">
            <v>38</v>
          </cell>
          <cell r="B39" t="str">
            <v>TRAPPED (TD)</v>
          </cell>
          <cell r="C39" t="str">
            <v>To open test TRAPPED DOOR – Test: Dex [S: Open] [F:-1HP] (Traps)</v>
          </cell>
        </row>
        <row r="40">
          <cell r="A40">
            <v>39</v>
          </cell>
          <cell r="B40" t="str">
            <v>TRAPPED (TD)</v>
          </cell>
          <cell r="C40" t="str">
            <v>To open test TRAPPED DOOR – Test: Dex [S: Open] [F:-1HP] (Traps)</v>
          </cell>
        </row>
        <row r="41">
          <cell r="A41">
            <v>40</v>
          </cell>
          <cell r="B41" t="str">
            <v>MAGIC SEALED (MS)</v>
          </cell>
          <cell r="C41" t="str">
            <v>Open with an Open (Spell, Scroll)</v>
          </cell>
        </row>
        <row r="42">
          <cell r="A42">
            <v>41</v>
          </cell>
          <cell r="B42" t="str">
            <v>MAGIC SEALED (MS)</v>
          </cell>
          <cell r="C42" t="str">
            <v>Open with an Open (Spell, Scroll)</v>
          </cell>
        </row>
        <row r="43">
          <cell r="A43">
            <v>42</v>
          </cell>
          <cell r="B43" t="str">
            <v>OPEN (OD)</v>
          </cell>
          <cell r="C43" t="str">
            <v>The door is open</v>
          </cell>
        </row>
        <row r="44">
          <cell r="A44">
            <v>43</v>
          </cell>
          <cell r="B44" t="str">
            <v>OPEN (OD)</v>
          </cell>
          <cell r="C44" t="str">
            <v>The door is open</v>
          </cell>
        </row>
        <row r="45">
          <cell r="A45">
            <v>44</v>
          </cell>
          <cell r="B45" t="str">
            <v>MAGIC SEALED (MS)</v>
          </cell>
          <cell r="C45" t="str">
            <v>Open with an Open (Spell, Scroll)</v>
          </cell>
        </row>
        <row r="46">
          <cell r="A46">
            <v>45</v>
          </cell>
          <cell r="B46" t="str">
            <v>MAGIC SEALED (MS)</v>
          </cell>
          <cell r="C46" t="str">
            <v>Open with an Open (Spell, Scroll)</v>
          </cell>
        </row>
        <row r="47">
          <cell r="A47">
            <v>46</v>
          </cell>
          <cell r="B47" t="str">
            <v>LOCKED (LD)</v>
          </cell>
          <cell r="C47" t="str">
            <v>Roll equal to or less than the number of keys you have to open, if successful delete 1 key; or pick the lock LOCKED DOOR – Test: Dex -5 [S: Open] [F:-1 Pick, +1
] (Locks)</v>
          </cell>
        </row>
        <row r="48">
          <cell r="A48">
            <v>47</v>
          </cell>
          <cell r="B48" t="str">
            <v>LOCKED (LD)</v>
          </cell>
          <cell r="C48" t="str">
            <v>Roll equal to or less than the number of keys you have to open, if successful delete 1 key; or pick the lock LOCKED DOOR – Test: Dex -5 [S: Open] [F:-1 Pick, +1
] (Locks)</v>
          </cell>
        </row>
        <row r="49">
          <cell r="A49">
            <v>48</v>
          </cell>
          <cell r="B49" t="str">
            <v>JAMMED (JD)</v>
          </cell>
          <cell r="C49" t="str">
            <v>To open test JAMMED DOOR – Test: Str -5 [S: Open] [F:-1HP,+1] (Strong)</v>
          </cell>
        </row>
        <row r="50">
          <cell r="A50">
            <v>49</v>
          </cell>
          <cell r="B50" t="str">
            <v>JAMMED (JD)</v>
          </cell>
          <cell r="C50" t="str">
            <v>To open test JAMMED DOOR – Test: Str -5 [S: Open] [F:-1HP,+1] (Strong)</v>
          </cell>
        </row>
        <row r="51">
          <cell r="A51">
            <v>50</v>
          </cell>
          <cell r="B51" t="str">
            <v>LEVER (LVD)</v>
          </cell>
          <cell r="C51" t="str">
            <v>Roll equal to or less than the number of Levers you have to open, [S: Opens, Remove 1 lever pip] [F: Closed/To open test JAMMED DOOR – Test: Str -5 [S: Open] [F:-1HP,+1] (Strong)]</v>
          </cell>
        </row>
        <row r="52">
          <cell r="A52">
            <v>51</v>
          </cell>
          <cell r="B52" t="str">
            <v>LEVER (LVD)</v>
          </cell>
          <cell r="C52" t="str">
            <v>Roll equal to or less than the number of Levers you have to open, [S: Opens, Remove 1 lever pip] [F: Closed/To open test JAMMED DOOR – Test: Str -5 [S: Open] [F:-1HP,+1] (Strong)]</v>
          </cell>
        </row>
        <row r="53">
          <cell r="A53">
            <v>52</v>
          </cell>
          <cell r="B53" t="str">
            <v>TRAPPED (TD)</v>
          </cell>
          <cell r="C53" t="str">
            <v>To open test TRAPPED DOOR – Test: Dex -5 [S: Open] [F:-2HP] (Traps)</v>
          </cell>
        </row>
        <row r="54">
          <cell r="A54">
            <v>53</v>
          </cell>
          <cell r="B54" t="str">
            <v>TRAPPED (TD)</v>
          </cell>
          <cell r="C54" t="str">
            <v>To open test TRAPPED DOOR – Test: Dex -5 [S: Open] [F:-2HP] (Traps)</v>
          </cell>
        </row>
        <row r="55">
          <cell r="A55">
            <v>54</v>
          </cell>
          <cell r="B55" t="str">
            <v>TRAP LOCKED (TLD)</v>
          </cell>
          <cell r="C55" t="str">
            <v>To open test TRAP LOCKED DOOR – Test: Dex -5 [S:Open] [F:-1 Pick, -1 hp,
+1 ] (Locks/Traps)</v>
          </cell>
        </row>
        <row r="56">
          <cell r="A56">
            <v>55</v>
          </cell>
          <cell r="B56" t="str">
            <v>TRAP LOCKED (TLD)</v>
          </cell>
          <cell r="C56" t="str">
            <v>To open test TRAP LOCKED DOOR – Test: Dex -5 [S:Open] [F:-1 Pick, -1 hp,
+1 ] (Locks/Traps)</v>
          </cell>
        </row>
        <row r="57">
          <cell r="A57">
            <v>56</v>
          </cell>
          <cell r="B57" t="str">
            <v>OPEN (OPEN)</v>
          </cell>
          <cell r="C57" t="str">
            <v>The door is open</v>
          </cell>
        </row>
        <row r="58">
          <cell r="A58">
            <v>57</v>
          </cell>
          <cell r="B58" t="str">
            <v>OPEN (OPEN)</v>
          </cell>
          <cell r="C58" t="str">
            <v>The door is open</v>
          </cell>
        </row>
        <row r="59">
          <cell r="A59">
            <v>58</v>
          </cell>
          <cell r="B59" t="str">
            <v>LOCKED (LD)</v>
          </cell>
          <cell r="C59" t="str">
            <v>Roll equal to or less than the number of keys you have to open, if successful delete 1 key; or pick the lock LOCKED DOOR – Test: Dex -10 [S: Open] [F:-1 Pick, +1
] (Locks)</v>
          </cell>
        </row>
        <row r="60">
          <cell r="A60">
            <v>59</v>
          </cell>
          <cell r="B60" t="str">
            <v>LOCKED (LD)</v>
          </cell>
          <cell r="C60" t="str">
            <v>Roll equal to or less than the number of keys you have to open, if successful delete 1 key; or pick the lock LOCKED DOOR – Test: Dex -10 [S: Open] [F:-1 Pick, +1
] (Locks)</v>
          </cell>
        </row>
        <row r="61">
          <cell r="A61">
            <v>60</v>
          </cell>
          <cell r="B61" t="str">
            <v>TRAPPED (TD)</v>
          </cell>
          <cell r="C61" t="str">
            <v>To open test TRAPPED DOOR – Test: Dex -10 [S: Open] [F:-3HP] (Traps)</v>
          </cell>
        </row>
        <row r="62">
          <cell r="A62">
            <v>61</v>
          </cell>
          <cell r="B62" t="str">
            <v>TRAPPED (TD)</v>
          </cell>
          <cell r="C62" t="str">
            <v>To open test TRAPPED DOOR – Test: Dex -10 [S: Open] [F:-3HP] (Traps)</v>
          </cell>
        </row>
        <row r="63">
          <cell r="A63">
            <v>62</v>
          </cell>
          <cell r="B63" t="str">
            <v>LEVER (LVD)</v>
          </cell>
          <cell r="C63" t="str">
            <v>Roll equal to or less than the number of Levers you have to open, [S: Opens, Remove 1 lever pip] [F: Closed/To open test JAMMED DOOR – Test: Str -10 [S: Open] [F:-1HP,+1] (Strong)]</v>
          </cell>
        </row>
        <row r="64">
          <cell r="A64">
            <v>63</v>
          </cell>
          <cell r="B64" t="str">
            <v>LEVER (LVD)</v>
          </cell>
          <cell r="C64" t="str">
            <v>Roll equal to or less than the number of Levers you have to open, [S: Opens, Remove 1 lever pip] [F: Closed/To open test JAMMED DOOR – Test: Str -10 [S: Open] [F:-1HP,+1] (Strong)]</v>
          </cell>
        </row>
        <row r="65">
          <cell r="A65">
            <v>64</v>
          </cell>
          <cell r="B65" t="str">
            <v>TRAP LOCKED (TLD)</v>
          </cell>
          <cell r="C65" t="str">
            <v>To open test TRAP LOCKED DOOR – Test: Dex -10 [S:Open] [F:-1 Pick, -1 hp,
+1 ] (Locks/Traps)</v>
          </cell>
        </row>
        <row r="66">
          <cell r="A66">
            <v>65</v>
          </cell>
          <cell r="B66" t="str">
            <v>TRAP LOCKED (TLD)</v>
          </cell>
          <cell r="C66" t="str">
            <v>To open test TRAP LOCKED DOOR – Test: Dex -10 [S:Open] [F:-1 Pick, -1 hp,
+1 ] (Locks/Traps)</v>
          </cell>
        </row>
        <row r="67">
          <cell r="A67">
            <v>66</v>
          </cell>
          <cell r="B67" t="str">
            <v>MAGIC SEALED (MS)</v>
          </cell>
          <cell r="C67" t="str">
            <v>Open with an Open (Spell, Scroll)</v>
          </cell>
        </row>
        <row r="68">
          <cell r="A68">
            <v>67</v>
          </cell>
          <cell r="B68" t="str">
            <v>MAGIC SEALED (MS)</v>
          </cell>
          <cell r="C68" t="str">
            <v>Open with an Open (Spell, Scroll)</v>
          </cell>
        </row>
        <row r="69">
          <cell r="A69">
            <v>68</v>
          </cell>
          <cell r="B69" t="str">
            <v>JAMMED (JD)</v>
          </cell>
          <cell r="C69" t="str">
            <v>To open test JAMMED DOOR – Test: Str -10 [S: Open] [F:-1HP,+1] (Strong)</v>
          </cell>
        </row>
        <row r="70">
          <cell r="A70">
            <v>69</v>
          </cell>
          <cell r="B70" t="str">
            <v>JAMMED (JD)</v>
          </cell>
          <cell r="C70" t="str">
            <v>To open test JAMMED DOOR – Test: Str -10 [S: Open] [F:-1HP,+1] (Strong)</v>
          </cell>
        </row>
        <row r="71">
          <cell r="A71">
            <v>70</v>
          </cell>
          <cell r="B71" t="str">
            <v>OPEN (OPEN)</v>
          </cell>
          <cell r="C71" t="str">
            <v>The door is open</v>
          </cell>
        </row>
        <row r="72">
          <cell r="A72">
            <v>71</v>
          </cell>
          <cell r="B72" t="str">
            <v>OPEN (OPEN)</v>
          </cell>
          <cell r="C72" t="str">
            <v>The door is open</v>
          </cell>
        </row>
        <row r="73">
          <cell r="A73">
            <v>72</v>
          </cell>
          <cell r="B73" t="str">
            <v>JAMMED (JD)</v>
          </cell>
          <cell r="C73" t="str">
            <v>To open test JAMMED DOOR – Test: Str -15 [S: Open] [F:-1HP,+1] (Strong)</v>
          </cell>
        </row>
        <row r="74">
          <cell r="A74">
            <v>73</v>
          </cell>
          <cell r="B74" t="str">
            <v>JAMMED (JD)</v>
          </cell>
          <cell r="C74" t="str">
            <v>To open test JAMMED DOOR – Test: Str -15 [S: Open] [F:-1HP,+1] (Strong)</v>
          </cell>
        </row>
        <row r="75">
          <cell r="A75">
            <v>74</v>
          </cell>
          <cell r="B75" t="str">
            <v>LOCKED (LD)</v>
          </cell>
          <cell r="C75" t="str">
            <v>Roll equal to or less than the number of keys you have to open, if successful delete 1 key; or pick the lock LOCKED DOOR – Test: Dex -15 [S: Open] [F:-1 Pick, +1
] (Locks)</v>
          </cell>
        </row>
        <row r="76">
          <cell r="A76">
            <v>75</v>
          </cell>
          <cell r="B76" t="str">
            <v>LOCKED (LD)</v>
          </cell>
          <cell r="C76" t="str">
            <v>Roll equal to or less than the number of keys you have to open, if successful delete 1 key; or pick the lock LOCKED DOOR – Test: Dex -15 [S: Open] [F:-1 Pick, +1
] (Locks)</v>
          </cell>
        </row>
        <row r="77">
          <cell r="A77">
            <v>76</v>
          </cell>
          <cell r="B77" t="str">
            <v>MAGIC SEALED (MS)</v>
          </cell>
          <cell r="C77" t="str">
            <v>Open with an Open (Spell, Scroll)</v>
          </cell>
        </row>
        <row r="78">
          <cell r="A78">
            <v>77</v>
          </cell>
          <cell r="B78" t="str">
            <v>MAGIC SEALED (MS)</v>
          </cell>
          <cell r="C78" t="str">
            <v>Open with an Open (Spell, Scroll)</v>
          </cell>
        </row>
        <row r="79">
          <cell r="A79">
            <v>78</v>
          </cell>
          <cell r="B79" t="str">
            <v>TRAPPED (TD)</v>
          </cell>
          <cell r="C79" t="str">
            <v>To open test TRAPPED DOOR – Test: Dex -15 [S: Open] [F:-3HP] (Traps)</v>
          </cell>
        </row>
        <row r="80">
          <cell r="A80">
            <v>79</v>
          </cell>
          <cell r="B80" t="str">
            <v>TRAPPED (TD)</v>
          </cell>
          <cell r="C80" t="str">
            <v>To open test TRAPPED DOOR – Test: Dex -15 [S: Open] [F:-3HP] (Traps)</v>
          </cell>
        </row>
        <row r="81">
          <cell r="A81">
            <v>80</v>
          </cell>
          <cell r="B81" t="str">
            <v>TRAP LOCKED (TLD)</v>
          </cell>
          <cell r="C81" t="str">
            <v>To open test TRAP LOCKED DOOR – Test: Dex -15 [S:Open] [F:-1 Pick, -1 hp,
+1 ] (Locks/Traps)</v>
          </cell>
        </row>
        <row r="82">
          <cell r="A82">
            <v>81</v>
          </cell>
          <cell r="B82" t="str">
            <v>TRAP LOCKED (TLD)</v>
          </cell>
          <cell r="C82" t="str">
            <v>To open test TRAP LOCKED DOOR – Test: Dex -15 [S:Open] [F:-1 Pick, -1 hp,
+1 ] (Locks/Traps)</v>
          </cell>
        </row>
        <row r="83">
          <cell r="A83">
            <v>82</v>
          </cell>
          <cell r="B83" t="str">
            <v>OPEN (OPEN)</v>
          </cell>
          <cell r="C83" t="str">
            <v>The door is open</v>
          </cell>
        </row>
        <row r="84">
          <cell r="A84">
            <v>83</v>
          </cell>
          <cell r="B84" t="str">
            <v>OPEN (OPEN)</v>
          </cell>
          <cell r="C84" t="str">
            <v>The door is open</v>
          </cell>
        </row>
        <row r="85">
          <cell r="A85">
            <v>84</v>
          </cell>
          <cell r="B85" t="str">
            <v>LEVER (LVD)</v>
          </cell>
          <cell r="C85" t="str">
            <v>Roll equal to or less than the number of Levers you have to open, [S: Opens, Remove 1 lever pip] [F: Closed/To open test JAMMED DOOR – Test: Str -15 [S: Open] [F:-1HP,+1] (Strong)]</v>
          </cell>
        </row>
        <row r="86">
          <cell r="A86">
            <v>85</v>
          </cell>
          <cell r="B86" t="str">
            <v>LEVER (LVD)</v>
          </cell>
          <cell r="C86" t="str">
            <v>Roll equal to or less than the number of Levers you have to open, [S: Opens, Remove 1 lever pip] [F: Closed/To open test JAMMED DOOR – Test: Str -15 [S: Open] [F:-1HP,+1] (Strong)]</v>
          </cell>
        </row>
        <row r="87">
          <cell r="A87">
            <v>86</v>
          </cell>
          <cell r="B87" t="str">
            <v>OPEN (OPEN)</v>
          </cell>
          <cell r="C87" t="str">
            <v>The door is open</v>
          </cell>
        </row>
        <row r="88">
          <cell r="A88">
            <v>87</v>
          </cell>
          <cell r="B88" t="str">
            <v>OPEN (OPEN)</v>
          </cell>
          <cell r="C88" t="str">
            <v>The door is open</v>
          </cell>
        </row>
        <row r="89">
          <cell r="A89">
            <v>88</v>
          </cell>
          <cell r="B89" t="str">
            <v>MAGIC SEALED (MS)</v>
          </cell>
          <cell r="C89" t="str">
            <v>Open with an Open (Spell, Scroll)</v>
          </cell>
        </row>
        <row r="90">
          <cell r="A90">
            <v>89</v>
          </cell>
          <cell r="B90" t="str">
            <v>MAGIC SEALED (MS)</v>
          </cell>
          <cell r="C90" t="str">
            <v>Open with an Open (Spell, Scroll)</v>
          </cell>
        </row>
        <row r="91">
          <cell r="A91">
            <v>90</v>
          </cell>
          <cell r="B91" t="str">
            <v>LOCKED (LD)</v>
          </cell>
          <cell r="C91" t="str">
            <v>Roll equal to or less than the number of keys you have to open, if successful delete 1 key; or pick the lock LOCKED DOOR – Test: Dex -20 [S: Open] [F:-1 Pick, +1
] (Locks)</v>
          </cell>
        </row>
        <row r="92">
          <cell r="A92">
            <v>91</v>
          </cell>
          <cell r="B92" t="str">
            <v>LOCKED (LD)</v>
          </cell>
          <cell r="C92" t="str">
            <v>Roll equal to or less than the number of keys you have to open, if successful delete 1 key; or pick the lock LOCKED DOOR – Test: Dex -20 [S: Open] [F:-1 Pick, +1
] (Locks)</v>
          </cell>
        </row>
        <row r="93">
          <cell r="A93">
            <v>92</v>
          </cell>
          <cell r="B93" t="str">
            <v>JAMMED (JD)</v>
          </cell>
          <cell r="C93" t="str">
            <v>To open test JAMMED DOOR – Test: Str -20 [S: Open] [F:-1HP,+1] (Strong)</v>
          </cell>
        </row>
        <row r="94">
          <cell r="A94">
            <v>93</v>
          </cell>
          <cell r="B94" t="str">
            <v>JAMMED (JD)</v>
          </cell>
          <cell r="C94" t="str">
            <v>To open test JAMMED DOOR – Test: Str -20 [S: Open] [F:-1HP,+1] (Strong)</v>
          </cell>
        </row>
        <row r="95">
          <cell r="A95">
            <v>94</v>
          </cell>
          <cell r="B95" t="str">
            <v>LEVER (LVD)</v>
          </cell>
          <cell r="C95" t="str">
            <v>Roll equal to or less than the number of Levers you have to open, [S: Opens, Remove 1 lever pip] [F: Closed/To open test JAMMED DOOR – Test: Str -20 [S: Open] [F:-1HP,+1] (Strong)]</v>
          </cell>
        </row>
        <row r="96">
          <cell r="A96">
            <v>95</v>
          </cell>
          <cell r="B96" t="str">
            <v>LEVER (LVD)</v>
          </cell>
          <cell r="C96" t="str">
            <v>Roll equal to or less than the number of Levers you have to open, [S: Opens, Remove 1 lever pip] [F: Closed/To open test JAMMED DOOR – Test: Str -20 [S: Open] [F:-1HP,+1] (Strong)]</v>
          </cell>
        </row>
        <row r="97">
          <cell r="A97">
            <v>96</v>
          </cell>
          <cell r="B97" t="str">
            <v>TRAPPED (TD)</v>
          </cell>
          <cell r="C97" t="str">
            <v>To open test TRAPPED DOOR – Test: Dex -20 [S: Open] [F:-4HP] (Traps)</v>
          </cell>
        </row>
        <row r="98">
          <cell r="A98">
            <v>97</v>
          </cell>
          <cell r="B98" t="str">
            <v>TRAPPED (TD)</v>
          </cell>
          <cell r="C98" t="str">
            <v>To open test TRAPPED DOOR – Test: Dex -20 [S: Open] [F:-4HP] (Traps)</v>
          </cell>
        </row>
        <row r="99">
          <cell r="A99">
            <v>98</v>
          </cell>
          <cell r="B99" t="str">
            <v>TRAP LOCKED (TLD)</v>
          </cell>
          <cell r="C99" t="str">
            <v>To open test TRAP LOCKED DOOR – Test: Dex -20 [S:Open] [F:-1 Pick, -1 hp,
+1 ] (Locks/Traps)</v>
          </cell>
        </row>
        <row r="100">
          <cell r="A100">
            <v>99</v>
          </cell>
          <cell r="B100" t="str">
            <v>TRAP LOCKED (TLD)</v>
          </cell>
          <cell r="C100" t="str">
            <v>To open test TRAP LOCKED DOOR – Test: Dex -20 [S:Open] [F:-1 Pick, -1 hp,
+1 ] (Locks/Traps)</v>
          </cell>
        </row>
        <row r="101">
          <cell r="A101">
            <v>100</v>
          </cell>
          <cell r="B101" t="str">
            <v>TRAP LOCKED (TLD)</v>
          </cell>
          <cell r="C101" t="str">
            <v>To open test TRAP LOCKED DOOR – Test: Dex -20 [S:Open] [F:-1 Pick, -1 hp,
+1 ] (Locks/Traps)</v>
          </cell>
        </row>
      </sheetData>
      <sheetData sheetId="9">
        <row r="3">
          <cell r="A3">
            <v>1</v>
          </cell>
          <cell r="B3" t="str">
            <v>GIANT RATS (C)</v>
          </cell>
          <cell r="C3">
            <v>25</v>
          </cell>
          <cell r="D3">
            <v>0</v>
          </cell>
          <cell r="E3">
            <v>-2</v>
          </cell>
          <cell r="F3" t="str">
            <v>3/2/2</v>
          </cell>
          <cell r="G3" t="str">
            <v>[K:Table P]</v>
          </cell>
          <cell r="H3" t="str">
            <v>(Disease, Pack)</v>
          </cell>
        </row>
        <row r="4">
          <cell r="A4">
            <v>2</v>
          </cell>
          <cell r="B4" t="str">
            <v>GIANT RATS (C)</v>
          </cell>
          <cell r="C4">
            <v>25</v>
          </cell>
          <cell r="D4">
            <v>0</v>
          </cell>
          <cell r="E4">
            <v>-2</v>
          </cell>
          <cell r="F4" t="str">
            <v>3/2/2</v>
          </cell>
          <cell r="G4" t="str">
            <v>[K:Table P]</v>
          </cell>
          <cell r="H4" t="str">
            <v>(Disease, Pack)</v>
          </cell>
        </row>
        <row r="5">
          <cell r="A5">
            <v>3</v>
          </cell>
          <cell r="B5" t="str">
            <v>GIANT RATS (C)</v>
          </cell>
          <cell r="C5">
            <v>25</v>
          </cell>
          <cell r="D5">
            <v>0</v>
          </cell>
          <cell r="E5">
            <v>-2</v>
          </cell>
          <cell r="F5" t="str">
            <v>3/2/2</v>
          </cell>
          <cell r="G5" t="str">
            <v>[K:Table P]</v>
          </cell>
          <cell r="H5" t="str">
            <v>(Disease, Pack)</v>
          </cell>
        </row>
        <row r="6">
          <cell r="A6">
            <v>4</v>
          </cell>
          <cell r="B6" t="str">
            <v>GIANT RATS (C)</v>
          </cell>
          <cell r="C6">
            <v>25</v>
          </cell>
          <cell r="D6">
            <v>0</v>
          </cell>
          <cell r="E6">
            <v>-2</v>
          </cell>
          <cell r="F6" t="str">
            <v>3/2/2</v>
          </cell>
          <cell r="G6" t="str">
            <v>[K:Table P]</v>
          </cell>
          <cell r="H6" t="str">
            <v>(Disease, Pack)</v>
          </cell>
        </row>
        <row r="7">
          <cell r="A7">
            <v>5</v>
          </cell>
          <cell r="B7" t="str">
            <v>GIANT RATS (C)</v>
          </cell>
          <cell r="C7">
            <v>25</v>
          </cell>
          <cell r="D7">
            <v>0</v>
          </cell>
          <cell r="E7">
            <v>-2</v>
          </cell>
          <cell r="F7" t="str">
            <v>3/2/2</v>
          </cell>
          <cell r="G7" t="str">
            <v>[K:Table P]</v>
          </cell>
          <cell r="H7" t="str">
            <v>(Disease, Pack)</v>
          </cell>
        </row>
        <row r="8">
          <cell r="A8">
            <v>6</v>
          </cell>
          <cell r="B8" t="str">
            <v>GIANT RATS (C)</v>
          </cell>
          <cell r="C8">
            <v>25</v>
          </cell>
          <cell r="D8">
            <v>0</v>
          </cell>
          <cell r="E8">
            <v>-2</v>
          </cell>
          <cell r="F8" t="str">
            <v>3/2/2</v>
          </cell>
          <cell r="G8" t="str">
            <v>[K:Table P]</v>
          </cell>
          <cell r="H8" t="str">
            <v>(Disease, Pack)</v>
          </cell>
        </row>
        <row r="9">
          <cell r="A9">
            <v>7</v>
          </cell>
          <cell r="B9" t="str">
            <v>GIANT RATS (C)</v>
          </cell>
          <cell r="C9">
            <v>25</v>
          </cell>
          <cell r="D9">
            <v>0</v>
          </cell>
          <cell r="E9">
            <v>-2</v>
          </cell>
          <cell r="F9" t="str">
            <v>3/2/2</v>
          </cell>
          <cell r="G9" t="str">
            <v>[K:Table P]</v>
          </cell>
          <cell r="H9" t="str">
            <v>(Disease, Pack)</v>
          </cell>
        </row>
        <row r="10">
          <cell r="A10">
            <v>8</v>
          </cell>
          <cell r="B10" t="str">
            <v>GIANT RATS (C)</v>
          </cell>
          <cell r="C10">
            <v>25</v>
          </cell>
          <cell r="D10">
            <v>0</v>
          </cell>
          <cell r="E10">
            <v>-2</v>
          </cell>
          <cell r="F10" t="str">
            <v>3/2/2</v>
          </cell>
          <cell r="G10" t="str">
            <v>[K:Table P]</v>
          </cell>
          <cell r="H10" t="str">
            <v>(Disease, Pack)</v>
          </cell>
        </row>
        <row r="11">
          <cell r="A11">
            <v>9</v>
          </cell>
          <cell r="B11" t="str">
            <v>GIANT RATS (C)</v>
          </cell>
          <cell r="C11">
            <v>25</v>
          </cell>
          <cell r="D11">
            <v>0</v>
          </cell>
          <cell r="E11">
            <v>-2</v>
          </cell>
          <cell r="F11" t="str">
            <v>3/2/2</v>
          </cell>
          <cell r="G11" t="str">
            <v>[K:Table P]</v>
          </cell>
          <cell r="H11" t="str">
            <v>(Disease, Pack)</v>
          </cell>
        </row>
        <row r="12">
          <cell r="A12">
            <v>10</v>
          </cell>
          <cell r="B12" t="str">
            <v>GIANT RATS (C)</v>
          </cell>
          <cell r="C12">
            <v>25</v>
          </cell>
          <cell r="D12">
            <v>0</v>
          </cell>
          <cell r="E12">
            <v>-2</v>
          </cell>
          <cell r="F12" t="str">
            <v>3/2/2</v>
          </cell>
          <cell r="G12" t="str">
            <v>[K:Table P]</v>
          </cell>
          <cell r="H12" t="str">
            <v>(Disease, Pack)</v>
          </cell>
        </row>
        <row r="13">
          <cell r="A13">
            <v>11</v>
          </cell>
          <cell r="B13" t="str">
            <v>GIANT BATS (C)</v>
          </cell>
          <cell r="C13">
            <v>25</v>
          </cell>
          <cell r="D13">
            <v>0</v>
          </cell>
          <cell r="E13">
            <v>-3</v>
          </cell>
          <cell r="F13" t="str">
            <v>2/3/3</v>
          </cell>
          <cell r="G13" t="str">
            <v>[K:Table P]</v>
          </cell>
          <cell r="H13" t="str">
            <v>(Fly, Surprise)</v>
          </cell>
        </row>
        <row r="14">
          <cell r="A14">
            <v>12</v>
          </cell>
          <cell r="B14" t="str">
            <v>GIANT BATS (C)</v>
          </cell>
          <cell r="C14">
            <v>25</v>
          </cell>
          <cell r="D14">
            <v>0</v>
          </cell>
          <cell r="E14">
            <v>-3</v>
          </cell>
          <cell r="F14" t="str">
            <v>2/3/3</v>
          </cell>
          <cell r="G14" t="str">
            <v>[K:Table P]</v>
          </cell>
          <cell r="H14" t="str">
            <v>(Fly, Surprise)</v>
          </cell>
        </row>
        <row r="15">
          <cell r="A15">
            <v>13</v>
          </cell>
          <cell r="B15" t="str">
            <v>GIANT BATS (C)</v>
          </cell>
          <cell r="C15">
            <v>25</v>
          </cell>
          <cell r="D15">
            <v>0</v>
          </cell>
          <cell r="E15">
            <v>-3</v>
          </cell>
          <cell r="F15" t="str">
            <v>2/3/3</v>
          </cell>
          <cell r="G15" t="str">
            <v>[K:Table P]</v>
          </cell>
          <cell r="H15" t="str">
            <v>(Fly, Surprise)</v>
          </cell>
        </row>
        <row r="16">
          <cell r="A16">
            <v>14</v>
          </cell>
          <cell r="B16" t="str">
            <v>GIANT BATS (C)</v>
          </cell>
          <cell r="C16">
            <v>25</v>
          </cell>
          <cell r="D16">
            <v>0</v>
          </cell>
          <cell r="E16">
            <v>-3</v>
          </cell>
          <cell r="F16" t="str">
            <v>2/3/3</v>
          </cell>
          <cell r="G16" t="str">
            <v>[K:Table P]</v>
          </cell>
          <cell r="H16" t="str">
            <v>(Fly, Surprise)</v>
          </cell>
        </row>
        <row r="17">
          <cell r="A17">
            <v>15</v>
          </cell>
          <cell r="B17" t="str">
            <v>GIANT BATS (C)</v>
          </cell>
          <cell r="C17">
            <v>25</v>
          </cell>
          <cell r="D17">
            <v>0</v>
          </cell>
          <cell r="E17">
            <v>-3</v>
          </cell>
          <cell r="F17" t="str">
            <v>2/3/3</v>
          </cell>
          <cell r="G17" t="str">
            <v>[K:Table P]</v>
          </cell>
          <cell r="H17" t="str">
            <v>(Fly, Surprise)</v>
          </cell>
        </row>
        <row r="18">
          <cell r="A18">
            <v>16</v>
          </cell>
          <cell r="B18" t="str">
            <v>GIANT BATS (C)</v>
          </cell>
          <cell r="C18">
            <v>25</v>
          </cell>
          <cell r="D18">
            <v>0</v>
          </cell>
          <cell r="E18">
            <v>-3</v>
          </cell>
          <cell r="F18" t="str">
            <v>2/3/3</v>
          </cell>
          <cell r="G18" t="str">
            <v>[K:Table P]</v>
          </cell>
          <cell r="H18" t="str">
            <v>(Fly, Surprise)</v>
          </cell>
        </row>
        <row r="19">
          <cell r="A19">
            <v>17</v>
          </cell>
          <cell r="B19" t="str">
            <v>GIANT BATS (C)</v>
          </cell>
          <cell r="C19">
            <v>25</v>
          </cell>
          <cell r="D19">
            <v>0</v>
          </cell>
          <cell r="E19">
            <v>-3</v>
          </cell>
          <cell r="F19" t="str">
            <v>2/3/3</v>
          </cell>
          <cell r="G19" t="str">
            <v>[K:Table P]</v>
          </cell>
          <cell r="H19" t="str">
            <v>(Fly, Surprise)</v>
          </cell>
        </row>
        <row r="20">
          <cell r="A20">
            <v>18</v>
          </cell>
          <cell r="B20" t="str">
            <v>GIANT BATS (C)</v>
          </cell>
          <cell r="C20">
            <v>25</v>
          </cell>
          <cell r="D20">
            <v>0</v>
          </cell>
          <cell r="E20">
            <v>-3</v>
          </cell>
          <cell r="F20" t="str">
            <v>2/3/3</v>
          </cell>
          <cell r="G20" t="str">
            <v>[K:Table P]</v>
          </cell>
          <cell r="H20" t="str">
            <v>(Fly, Surprise)</v>
          </cell>
        </row>
        <row r="21">
          <cell r="A21">
            <v>19</v>
          </cell>
          <cell r="B21" t="str">
            <v>GIANT BATS (C)</v>
          </cell>
          <cell r="C21">
            <v>25</v>
          </cell>
          <cell r="D21">
            <v>0</v>
          </cell>
          <cell r="E21">
            <v>-3</v>
          </cell>
          <cell r="F21" t="str">
            <v>2/3/3</v>
          </cell>
          <cell r="G21" t="str">
            <v>[K:Table P]</v>
          </cell>
          <cell r="H21" t="str">
            <v>(Fly, Surprise)</v>
          </cell>
        </row>
        <row r="22">
          <cell r="A22">
            <v>20</v>
          </cell>
          <cell r="B22" t="str">
            <v>GIANT BATS (C)</v>
          </cell>
          <cell r="C22">
            <v>25</v>
          </cell>
          <cell r="D22">
            <v>0</v>
          </cell>
          <cell r="E22">
            <v>-3</v>
          </cell>
          <cell r="F22" t="str">
            <v>2/3/3</v>
          </cell>
          <cell r="G22" t="str">
            <v>[K:Table P]</v>
          </cell>
          <cell r="H22" t="str">
            <v>(Fly, Surprise)</v>
          </cell>
        </row>
        <row r="23">
          <cell r="A23">
            <v>21</v>
          </cell>
          <cell r="B23" t="str">
            <v>GIANT ANTS (c)</v>
          </cell>
          <cell r="C23">
            <v>20</v>
          </cell>
          <cell r="D23">
            <v>2</v>
          </cell>
          <cell r="E23">
            <v>-2</v>
          </cell>
          <cell r="F23" t="str">
            <v>3/2/3/3</v>
          </cell>
          <cell r="G23" t="str">
            <v>[K:Table P]</v>
          </cell>
          <cell r="H23" t="str">
            <v>(Pack)</v>
          </cell>
        </row>
        <row r="24">
          <cell r="A24">
            <v>22</v>
          </cell>
          <cell r="B24" t="str">
            <v>GIANT ANTS (c)</v>
          </cell>
          <cell r="C24">
            <v>20</v>
          </cell>
          <cell r="D24">
            <v>2</v>
          </cell>
          <cell r="E24">
            <v>-2</v>
          </cell>
          <cell r="F24" t="str">
            <v>3/2/3/3</v>
          </cell>
          <cell r="G24" t="str">
            <v>[K:Table P]</v>
          </cell>
          <cell r="H24" t="str">
            <v>(Pack)</v>
          </cell>
        </row>
        <row r="25">
          <cell r="A25">
            <v>23</v>
          </cell>
          <cell r="B25" t="str">
            <v>GIANT ANTS (c)</v>
          </cell>
          <cell r="C25">
            <v>20</v>
          </cell>
          <cell r="D25">
            <v>2</v>
          </cell>
          <cell r="E25">
            <v>-2</v>
          </cell>
          <cell r="F25" t="str">
            <v>3/2/3/3</v>
          </cell>
          <cell r="G25" t="str">
            <v>[K:Table P]</v>
          </cell>
          <cell r="H25" t="str">
            <v>(Pack)</v>
          </cell>
        </row>
        <row r="26">
          <cell r="A26">
            <v>24</v>
          </cell>
          <cell r="B26" t="str">
            <v>GIANT ANTS (c)</v>
          </cell>
          <cell r="C26">
            <v>20</v>
          </cell>
          <cell r="D26">
            <v>2</v>
          </cell>
          <cell r="E26">
            <v>-2</v>
          </cell>
          <cell r="F26" t="str">
            <v>3/2/3/3</v>
          </cell>
          <cell r="G26" t="str">
            <v>[K:Table P]</v>
          </cell>
          <cell r="H26" t="str">
            <v>(Pack)</v>
          </cell>
        </row>
        <row r="27">
          <cell r="A27">
            <v>25</v>
          </cell>
          <cell r="B27" t="str">
            <v>GIANT ANTS (c)</v>
          </cell>
          <cell r="C27">
            <v>20</v>
          </cell>
          <cell r="D27">
            <v>2</v>
          </cell>
          <cell r="E27">
            <v>-2</v>
          </cell>
          <cell r="F27" t="str">
            <v>3/2/3/3</v>
          </cell>
          <cell r="G27" t="str">
            <v>[K:Table P]</v>
          </cell>
          <cell r="H27" t="str">
            <v>(Pack)</v>
          </cell>
        </row>
        <row r="28">
          <cell r="A28">
            <v>26</v>
          </cell>
          <cell r="B28" t="str">
            <v>GIANT SPIDER (c)</v>
          </cell>
          <cell r="C28">
            <v>30</v>
          </cell>
          <cell r="D28">
            <v>2</v>
          </cell>
          <cell r="E28">
            <v>-1</v>
          </cell>
          <cell r="F28">
            <v>6</v>
          </cell>
          <cell r="G28" t="str">
            <v>[K:Table P]</v>
          </cell>
          <cell r="H28" t="str">
            <v>(Web)</v>
          </cell>
        </row>
        <row r="29">
          <cell r="A29">
            <v>27</v>
          </cell>
          <cell r="B29" t="str">
            <v>GIANT SPIDER (c)</v>
          </cell>
          <cell r="C29">
            <v>30</v>
          </cell>
          <cell r="D29">
            <v>2</v>
          </cell>
          <cell r="E29">
            <v>-1</v>
          </cell>
          <cell r="F29">
            <v>6</v>
          </cell>
          <cell r="G29" t="str">
            <v>[K:Table P]</v>
          </cell>
          <cell r="H29" t="str">
            <v>(Web)</v>
          </cell>
        </row>
        <row r="30">
          <cell r="A30">
            <v>28</v>
          </cell>
          <cell r="B30" t="str">
            <v>GIANT SPIDER (c)</v>
          </cell>
          <cell r="C30">
            <v>30</v>
          </cell>
          <cell r="D30">
            <v>2</v>
          </cell>
          <cell r="E30">
            <v>-1</v>
          </cell>
          <cell r="F30">
            <v>6</v>
          </cell>
          <cell r="G30" t="str">
            <v>[K:Table P]</v>
          </cell>
          <cell r="H30" t="str">
            <v>(Web)</v>
          </cell>
        </row>
        <row r="31">
          <cell r="A31">
            <v>29</v>
          </cell>
          <cell r="B31" t="str">
            <v>GIANT SPIDER (c)</v>
          </cell>
          <cell r="C31">
            <v>30</v>
          </cell>
          <cell r="D31">
            <v>2</v>
          </cell>
          <cell r="E31">
            <v>-1</v>
          </cell>
          <cell r="F31">
            <v>6</v>
          </cell>
          <cell r="G31" t="str">
            <v>[K:Table P]</v>
          </cell>
          <cell r="H31" t="str">
            <v>(Web)</v>
          </cell>
        </row>
        <row r="32">
          <cell r="A32">
            <v>30</v>
          </cell>
          <cell r="B32" t="str">
            <v>GIANT SPIDER (c)</v>
          </cell>
          <cell r="C32">
            <v>30</v>
          </cell>
          <cell r="D32">
            <v>2</v>
          </cell>
          <cell r="E32">
            <v>-1</v>
          </cell>
          <cell r="F32">
            <v>6</v>
          </cell>
          <cell r="G32" t="str">
            <v>[K:Table P]</v>
          </cell>
          <cell r="H32" t="str">
            <v>(Web)</v>
          </cell>
        </row>
        <row r="33">
          <cell r="A33">
            <v>31</v>
          </cell>
          <cell r="B33" t="str">
            <v>GOBALOTES (h)</v>
          </cell>
          <cell r="C33">
            <v>25</v>
          </cell>
          <cell r="D33">
            <v>0</v>
          </cell>
          <cell r="E33">
            <v>-2</v>
          </cell>
          <cell r="F33" t="str">
            <v>3/3/2</v>
          </cell>
          <cell r="G33" t="str">
            <v>[K:Table I/W]</v>
          </cell>
          <cell r="H33" t="str">
            <v>(Pack)</v>
          </cell>
        </row>
        <row r="34">
          <cell r="A34">
            <v>32</v>
          </cell>
          <cell r="B34" t="str">
            <v>GOBALOTES (h)</v>
          </cell>
          <cell r="C34">
            <v>25</v>
          </cell>
          <cell r="D34">
            <v>0</v>
          </cell>
          <cell r="E34">
            <v>-2</v>
          </cell>
          <cell r="F34" t="str">
            <v>3/3/2</v>
          </cell>
          <cell r="G34" t="str">
            <v>[K:Table I/W]</v>
          </cell>
          <cell r="H34" t="str">
            <v>(Pack)</v>
          </cell>
        </row>
        <row r="35">
          <cell r="A35">
            <v>33</v>
          </cell>
          <cell r="B35" t="str">
            <v>GOBALOTES (h)</v>
          </cell>
          <cell r="C35">
            <v>25</v>
          </cell>
          <cell r="D35">
            <v>0</v>
          </cell>
          <cell r="E35">
            <v>-2</v>
          </cell>
          <cell r="F35" t="str">
            <v>3/3/2</v>
          </cell>
          <cell r="G35" t="str">
            <v>[K:Table I/W]</v>
          </cell>
          <cell r="H35" t="str">
            <v>(Pack)</v>
          </cell>
        </row>
        <row r="36">
          <cell r="A36">
            <v>34</v>
          </cell>
          <cell r="B36" t="str">
            <v>GOBLINS (h)</v>
          </cell>
          <cell r="C36">
            <v>25</v>
          </cell>
          <cell r="D36">
            <v>1</v>
          </cell>
          <cell r="E36">
            <v>-1</v>
          </cell>
          <cell r="F36" t="str">
            <v>2/3/3</v>
          </cell>
          <cell r="G36" t="str">
            <v>[K:Table A/ I/W]</v>
          </cell>
          <cell r="H36" t="str">
            <v>(Pack)</v>
          </cell>
        </row>
        <row r="37">
          <cell r="A37">
            <v>35</v>
          </cell>
          <cell r="B37" t="str">
            <v>GOBLINS (h)</v>
          </cell>
          <cell r="C37">
            <v>25</v>
          </cell>
          <cell r="D37">
            <v>1</v>
          </cell>
          <cell r="E37">
            <v>-1</v>
          </cell>
          <cell r="F37" t="str">
            <v>2/3/3</v>
          </cell>
          <cell r="G37" t="str">
            <v>[K:Table A/ I/W]</v>
          </cell>
          <cell r="H37" t="str">
            <v>(Pack)</v>
          </cell>
        </row>
        <row r="38">
          <cell r="A38">
            <v>36</v>
          </cell>
          <cell r="B38" t="str">
            <v>GOBLINS (h)</v>
          </cell>
          <cell r="C38">
            <v>25</v>
          </cell>
          <cell r="D38">
            <v>1</v>
          </cell>
          <cell r="E38">
            <v>-1</v>
          </cell>
          <cell r="F38" t="str">
            <v>2/3/3</v>
          </cell>
          <cell r="G38" t="str">
            <v>[K:Table A/ I/W]</v>
          </cell>
          <cell r="H38" t="str">
            <v>(Pack)</v>
          </cell>
        </row>
        <row r="39">
          <cell r="A39">
            <v>37</v>
          </cell>
          <cell r="B39" t="str">
            <v>GOBLINS (h)</v>
          </cell>
          <cell r="C39">
            <v>25</v>
          </cell>
          <cell r="D39">
            <v>1</v>
          </cell>
          <cell r="E39">
            <v>-1</v>
          </cell>
          <cell r="F39" t="str">
            <v>2/3/3</v>
          </cell>
          <cell r="G39" t="str">
            <v>[K:Table A/ I/W]</v>
          </cell>
          <cell r="H39" t="str">
            <v>(Pack)</v>
          </cell>
        </row>
        <row r="40">
          <cell r="A40">
            <v>38</v>
          </cell>
          <cell r="B40" t="str">
            <v>GOBLIN ARCHER (h)</v>
          </cell>
          <cell r="C40">
            <v>25</v>
          </cell>
          <cell r="D40">
            <v>1</v>
          </cell>
          <cell r="E40">
            <v>-1</v>
          </cell>
          <cell r="F40" t="str">
            <v>2/3/3</v>
          </cell>
          <cell r="G40" t="str">
            <v>[K:Table A/I/W]</v>
          </cell>
          <cell r="H40" t="str">
            <v>Pack, Surprise</v>
          </cell>
        </row>
        <row r="41">
          <cell r="A41">
            <v>39</v>
          </cell>
          <cell r="B41" t="str">
            <v>GOBLIN ARCHER (h)</v>
          </cell>
          <cell r="C41">
            <v>25</v>
          </cell>
          <cell r="D41">
            <v>1</v>
          </cell>
          <cell r="E41">
            <v>-1</v>
          </cell>
          <cell r="F41" t="str">
            <v>2/3/3</v>
          </cell>
          <cell r="G41" t="str">
            <v>[K:Table A/I/W]</v>
          </cell>
          <cell r="H41" t="str">
            <v>Pack, Surprise</v>
          </cell>
        </row>
        <row r="42">
          <cell r="A42">
            <v>40</v>
          </cell>
          <cell r="B42" t="str">
            <v>GOBLIN ARCHER (h)</v>
          </cell>
          <cell r="C42">
            <v>25</v>
          </cell>
          <cell r="D42">
            <v>1</v>
          </cell>
          <cell r="E42">
            <v>-1</v>
          </cell>
          <cell r="F42" t="str">
            <v>2/3/3</v>
          </cell>
          <cell r="G42" t="str">
            <v>[K:Table A/I/W]</v>
          </cell>
          <cell r="H42" t="str">
            <v>Pack, Surprise</v>
          </cell>
        </row>
        <row r="43">
          <cell r="A43">
            <v>41</v>
          </cell>
          <cell r="B43" t="str">
            <v>GOBLIN ARCHER (h)</v>
          </cell>
          <cell r="C43">
            <v>25</v>
          </cell>
          <cell r="D43">
            <v>1</v>
          </cell>
          <cell r="E43">
            <v>-1</v>
          </cell>
          <cell r="F43" t="str">
            <v>2/3/3</v>
          </cell>
          <cell r="G43" t="str">
            <v>[K:Table A/I/W]</v>
          </cell>
          <cell r="H43" t="str">
            <v>Pack, Surprise</v>
          </cell>
        </row>
        <row r="44">
          <cell r="A44">
            <v>42</v>
          </cell>
          <cell r="B44" t="str">
            <v>GOBLIN WARLOCK (h)</v>
          </cell>
          <cell r="C44">
            <v>30</v>
          </cell>
          <cell r="D44">
            <v>1</v>
          </cell>
          <cell r="E44">
            <v>-1</v>
          </cell>
          <cell r="F44">
            <v>7</v>
          </cell>
          <cell r="G44" t="str">
            <v>[K:Table I/TA]</v>
          </cell>
          <cell r="H44" t="str">
            <v>Pack, Dark Magic</v>
          </cell>
        </row>
        <row r="45">
          <cell r="A45">
            <v>43</v>
          </cell>
          <cell r="B45" t="str">
            <v>BEAR (c)</v>
          </cell>
          <cell r="C45">
            <v>40</v>
          </cell>
          <cell r="D45">
            <v>2</v>
          </cell>
          <cell r="E45">
            <v>0</v>
          </cell>
          <cell r="F45">
            <v>10</v>
          </cell>
          <cell r="G45" t="str">
            <v>[K:Table P +5]</v>
          </cell>
        </row>
        <row r="46">
          <cell r="A46">
            <v>44</v>
          </cell>
          <cell r="B46" t="str">
            <v>BEAR (c)</v>
          </cell>
          <cell r="C46">
            <v>40</v>
          </cell>
          <cell r="D46">
            <v>2</v>
          </cell>
          <cell r="E46">
            <v>0</v>
          </cell>
          <cell r="F46">
            <v>10</v>
          </cell>
          <cell r="G46" t="str">
            <v>[K:Table P +5]</v>
          </cell>
        </row>
        <row r="47">
          <cell r="A47">
            <v>45</v>
          </cell>
          <cell r="B47" t="str">
            <v>RAT MAN (h)</v>
          </cell>
          <cell r="C47">
            <v>30</v>
          </cell>
          <cell r="D47">
            <v>2</v>
          </cell>
          <cell r="E47">
            <v>0</v>
          </cell>
          <cell r="F47" t="str">
            <v>3/3/4</v>
          </cell>
          <cell r="G47" t="str">
            <v>[K:Table A/I/W]</v>
          </cell>
          <cell r="H47" t="str">
            <v>Pack, Disease</v>
          </cell>
        </row>
        <row r="48">
          <cell r="A48">
            <v>46</v>
          </cell>
          <cell r="B48" t="str">
            <v>RAT MAN (h)</v>
          </cell>
          <cell r="C48">
            <v>30</v>
          </cell>
          <cell r="D48">
            <v>2</v>
          </cell>
          <cell r="E48">
            <v>0</v>
          </cell>
          <cell r="F48" t="str">
            <v>3/3/4</v>
          </cell>
          <cell r="G48" t="str">
            <v>[K:Table A/I/W]</v>
          </cell>
          <cell r="H48" t="str">
            <v>Pack, Disease</v>
          </cell>
        </row>
        <row r="49">
          <cell r="A49">
            <v>47</v>
          </cell>
          <cell r="B49" t="str">
            <v>RAT MAN CHAMPION (h)</v>
          </cell>
          <cell r="C49">
            <v>40</v>
          </cell>
          <cell r="D49">
            <v>2</v>
          </cell>
          <cell r="E49">
            <v>0</v>
          </cell>
          <cell r="F49">
            <v>9</v>
          </cell>
          <cell r="G49" t="str">
            <v>[K:Table A/I/W]</v>
          </cell>
          <cell r="H49" t="str">
            <v>Disease</v>
          </cell>
        </row>
        <row r="50">
          <cell r="A50">
            <v>48</v>
          </cell>
          <cell r="B50" t="str">
            <v>GOOATMAN (h)</v>
          </cell>
          <cell r="C50">
            <v>40</v>
          </cell>
          <cell r="D50">
            <v>3</v>
          </cell>
          <cell r="E50">
            <v>1</v>
          </cell>
          <cell r="F50">
            <v>11</v>
          </cell>
          <cell r="G50" t="str">
            <v>[K:Table A/I/W]</v>
          </cell>
        </row>
        <row r="51">
          <cell r="A51">
            <v>49</v>
          </cell>
          <cell r="B51" t="str">
            <v>GOOATMAN (h)</v>
          </cell>
          <cell r="C51">
            <v>40</v>
          </cell>
          <cell r="D51">
            <v>3</v>
          </cell>
          <cell r="E51">
            <v>1</v>
          </cell>
          <cell r="F51">
            <v>11</v>
          </cell>
          <cell r="G51" t="str">
            <v>[K:Table A/I/W]</v>
          </cell>
        </row>
        <row r="52">
          <cell r="A52">
            <v>50</v>
          </cell>
          <cell r="B52" t="str">
            <v>GOOATMAN ARCHER (h)</v>
          </cell>
          <cell r="C52">
            <v>40</v>
          </cell>
          <cell r="D52">
            <v>2</v>
          </cell>
          <cell r="E52">
            <v>1</v>
          </cell>
          <cell r="F52">
            <v>9</v>
          </cell>
          <cell r="G52" t="str">
            <v>[K:Table A/I/W]</v>
          </cell>
          <cell r="H52" t="str">
            <v>Surprise</v>
          </cell>
        </row>
        <row r="53">
          <cell r="A53">
            <v>51</v>
          </cell>
          <cell r="B53" t="str">
            <v>GOOATMAN ARCHER (h)</v>
          </cell>
          <cell r="C53">
            <v>40</v>
          </cell>
          <cell r="D53">
            <v>2</v>
          </cell>
          <cell r="E53">
            <v>1</v>
          </cell>
          <cell r="F53">
            <v>9</v>
          </cell>
          <cell r="G53" t="str">
            <v>[K:Table A/I/W]</v>
          </cell>
          <cell r="H53" t="str">
            <v>Surprise</v>
          </cell>
        </row>
        <row r="54">
          <cell r="A54">
            <v>52</v>
          </cell>
          <cell r="B54" t="str">
            <v>GOOATMAN SHAMAN (h)</v>
          </cell>
          <cell r="C54">
            <v>40</v>
          </cell>
          <cell r="D54">
            <v>1</v>
          </cell>
          <cell r="E54">
            <v>1</v>
          </cell>
          <cell r="F54">
            <v>15</v>
          </cell>
          <cell r="G54" t="str">
            <v>[K:Table I/TA]</v>
          </cell>
          <cell r="H54" t="str">
            <v>Dark Magic</v>
          </cell>
        </row>
        <row r="55">
          <cell r="A55">
            <v>53</v>
          </cell>
          <cell r="B55" t="str">
            <v>ZOMBIES(ud)</v>
          </cell>
          <cell r="C55">
            <v>35</v>
          </cell>
          <cell r="D55">
            <v>0</v>
          </cell>
          <cell r="E55">
            <v>0</v>
          </cell>
          <cell r="F55" t="str">
            <v>4/4/4/5</v>
          </cell>
          <cell r="G55" t="str">
            <v>[K:Nothing]</v>
          </cell>
          <cell r="H55" t="str">
            <v>Disease, Pack</v>
          </cell>
        </row>
        <row r="56">
          <cell r="A56">
            <v>54</v>
          </cell>
          <cell r="B56" t="str">
            <v>ZOMBIES(ud)</v>
          </cell>
          <cell r="C56">
            <v>35</v>
          </cell>
          <cell r="D56">
            <v>0</v>
          </cell>
          <cell r="E56">
            <v>0</v>
          </cell>
          <cell r="F56" t="str">
            <v>4/4/4/5</v>
          </cell>
          <cell r="G56" t="str">
            <v>[K:Nothing]</v>
          </cell>
          <cell r="H56" t="str">
            <v>Disease, Pack</v>
          </cell>
        </row>
        <row r="57">
          <cell r="A57">
            <v>55</v>
          </cell>
          <cell r="B57" t="str">
            <v>ZOMBIES(ud)</v>
          </cell>
          <cell r="C57">
            <v>35</v>
          </cell>
          <cell r="D57">
            <v>0</v>
          </cell>
          <cell r="E57">
            <v>0</v>
          </cell>
          <cell r="F57" t="str">
            <v>4/4/4/5</v>
          </cell>
          <cell r="G57" t="str">
            <v>[K:Nothing]</v>
          </cell>
          <cell r="H57" t="str">
            <v>Disease, Pack</v>
          </cell>
        </row>
        <row r="58">
          <cell r="A58">
            <v>56</v>
          </cell>
          <cell r="B58" t="str">
            <v>TRICKSTERS (d)</v>
          </cell>
          <cell r="C58">
            <v>35</v>
          </cell>
          <cell r="D58">
            <v>1</v>
          </cell>
          <cell r="E58">
            <v>0</v>
          </cell>
          <cell r="F58" t="str">
            <v>3/4/4</v>
          </cell>
          <cell r="G58" t="str">
            <v>[K:Table I/W +5]</v>
          </cell>
          <cell r="H58" t="str">
            <v>Pack, Surprise, Dark Magic</v>
          </cell>
        </row>
        <row r="59">
          <cell r="A59">
            <v>57</v>
          </cell>
          <cell r="B59" t="str">
            <v>TRICKSTERS (d)</v>
          </cell>
          <cell r="C59">
            <v>35</v>
          </cell>
          <cell r="D59">
            <v>1</v>
          </cell>
          <cell r="E59">
            <v>0</v>
          </cell>
          <cell r="F59" t="str">
            <v>3/4/4</v>
          </cell>
          <cell r="G59" t="str">
            <v>[K:Table I/W +5]</v>
          </cell>
          <cell r="H59" t="str">
            <v>Pack, Surprise, Dark Magic</v>
          </cell>
        </row>
        <row r="60">
          <cell r="A60">
            <v>58</v>
          </cell>
          <cell r="B60" t="str">
            <v>IMPS (d)</v>
          </cell>
          <cell r="C60">
            <v>35</v>
          </cell>
          <cell r="D60">
            <v>1</v>
          </cell>
          <cell r="E60">
            <v>1</v>
          </cell>
          <cell r="F60" t="str">
            <v>4/4/5/5</v>
          </cell>
          <cell r="G60" t="str">
            <v>[K:Table P/I/W +5]</v>
          </cell>
          <cell r="H60" t="str">
            <v>Fire, Pack</v>
          </cell>
        </row>
        <row r="61">
          <cell r="A61">
            <v>59</v>
          </cell>
          <cell r="B61" t="str">
            <v>IMPS (d)</v>
          </cell>
          <cell r="C61">
            <v>35</v>
          </cell>
          <cell r="D61">
            <v>1</v>
          </cell>
          <cell r="E61">
            <v>1</v>
          </cell>
          <cell r="F61" t="str">
            <v>4/4/5/5</v>
          </cell>
          <cell r="G61" t="str">
            <v>[K:Table P/I/W +5]</v>
          </cell>
          <cell r="H61" t="str">
            <v>Fire, Pack</v>
          </cell>
        </row>
        <row r="62">
          <cell r="A62">
            <v>60</v>
          </cell>
          <cell r="B62" t="str">
            <v>ORC (h)</v>
          </cell>
          <cell r="C62">
            <v>45</v>
          </cell>
          <cell r="D62">
            <v>3</v>
          </cell>
          <cell r="E62">
            <v>1</v>
          </cell>
          <cell r="F62">
            <v>10</v>
          </cell>
          <cell r="G62" t="str">
            <v>[K:Table A/I/W +10]</v>
          </cell>
        </row>
        <row r="63">
          <cell r="A63">
            <v>61</v>
          </cell>
          <cell r="B63" t="str">
            <v>ORC (h)</v>
          </cell>
          <cell r="C63">
            <v>45</v>
          </cell>
          <cell r="D63">
            <v>3</v>
          </cell>
          <cell r="E63">
            <v>1</v>
          </cell>
          <cell r="F63">
            <v>10</v>
          </cell>
          <cell r="G63" t="str">
            <v>[K:Table A/I/W +10]</v>
          </cell>
        </row>
        <row r="64">
          <cell r="A64">
            <v>62</v>
          </cell>
          <cell r="B64" t="str">
            <v>ORC ARCHER (h)</v>
          </cell>
          <cell r="C64">
            <v>45</v>
          </cell>
          <cell r="D64">
            <v>2</v>
          </cell>
          <cell r="E64">
            <v>1</v>
          </cell>
          <cell r="F64">
            <v>9</v>
          </cell>
          <cell r="G64" t="str">
            <v>[K:Table A/I/W +10]</v>
          </cell>
          <cell r="H64" t="str">
            <v>Surprise</v>
          </cell>
        </row>
        <row r="65">
          <cell r="A65">
            <v>63</v>
          </cell>
          <cell r="B65" t="str">
            <v>ORC ARCHER (h)</v>
          </cell>
          <cell r="C65">
            <v>45</v>
          </cell>
          <cell r="D65">
            <v>2</v>
          </cell>
          <cell r="E65">
            <v>1</v>
          </cell>
          <cell r="F65">
            <v>9</v>
          </cell>
          <cell r="G65" t="str">
            <v>[K:Table A/I/W +10]</v>
          </cell>
          <cell r="H65" t="str">
            <v>Surprise</v>
          </cell>
        </row>
        <row r="66">
          <cell r="A66">
            <v>64</v>
          </cell>
          <cell r="B66" t="str">
            <v>ORC ARCHER (h)</v>
          </cell>
          <cell r="C66">
            <v>45</v>
          </cell>
          <cell r="D66">
            <v>2</v>
          </cell>
          <cell r="E66">
            <v>1</v>
          </cell>
          <cell r="F66">
            <v>9</v>
          </cell>
          <cell r="G66" t="str">
            <v>[K:Table A/I/W +10]</v>
          </cell>
          <cell r="H66" t="str">
            <v>Surprise</v>
          </cell>
        </row>
        <row r="67">
          <cell r="A67">
            <v>65</v>
          </cell>
          <cell r="B67" t="str">
            <v>ORC ARCHER (h)</v>
          </cell>
          <cell r="C67">
            <v>45</v>
          </cell>
          <cell r="D67">
            <v>2</v>
          </cell>
          <cell r="E67">
            <v>1</v>
          </cell>
          <cell r="F67">
            <v>9</v>
          </cell>
          <cell r="G67" t="str">
            <v>[K:Table A/I/W +10]</v>
          </cell>
          <cell r="H67" t="str">
            <v>Surprise</v>
          </cell>
        </row>
        <row r="68">
          <cell r="A68">
            <v>66</v>
          </cell>
          <cell r="B68" t="str">
            <v>SPIDER QUEEN (c)</v>
          </cell>
          <cell r="C68">
            <v>40</v>
          </cell>
          <cell r="D68">
            <v>3</v>
          </cell>
          <cell r="E68">
            <v>2</v>
          </cell>
          <cell r="F68">
            <v>14</v>
          </cell>
          <cell r="G68" t="str">
            <v>[K:Table P +10]</v>
          </cell>
          <cell r="H68" t="str">
            <v>Web, Surprise, Poison</v>
          </cell>
        </row>
        <row r="69">
          <cell r="A69">
            <v>67</v>
          </cell>
          <cell r="B69" t="str">
            <v>SKELETON SPIDERS (ud)</v>
          </cell>
          <cell r="C69">
            <v>45</v>
          </cell>
          <cell r="D69">
            <v>4</v>
          </cell>
          <cell r="E69">
            <v>2</v>
          </cell>
          <cell r="F69">
            <v>15</v>
          </cell>
          <cell r="G69" t="str">
            <v>[K:Table P +10]</v>
          </cell>
          <cell r="H69" t="str">
            <v>Regenerate, Resurrection, Web, Surprise</v>
          </cell>
        </row>
        <row r="70">
          <cell r="A70">
            <v>68</v>
          </cell>
          <cell r="B70" t="str">
            <v>GIANT VAMPIRE BAT (ud)</v>
          </cell>
          <cell r="C70">
            <v>45</v>
          </cell>
          <cell r="D70">
            <v>3</v>
          </cell>
          <cell r="E70">
            <v>1</v>
          </cell>
          <cell r="F70">
            <v>10</v>
          </cell>
          <cell r="G70" t="str">
            <v>[K:Table P +10]</v>
          </cell>
          <cell r="H70" t="str">
            <v>Fly, Surprise, Phase, Resurrection</v>
          </cell>
        </row>
        <row r="71">
          <cell r="A71">
            <v>69</v>
          </cell>
          <cell r="B71" t="str">
            <v>GIANT APES (c)</v>
          </cell>
          <cell r="C71">
            <v>40</v>
          </cell>
          <cell r="D71">
            <v>2</v>
          </cell>
          <cell r="E71">
            <v>2</v>
          </cell>
          <cell r="F71" t="str">
            <v>8/8/9</v>
          </cell>
          <cell r="G71" t="str">
            <v>[K:Table P +10]</v>
          </cell>
          <cell r="H71" t="str">
            <v>Pack</v>
          </cell>
        </row>
        <row r="72">
          <cell r="A72">
            <v>70</v>
          </cell>
          <cell r="B72" t="str">
            <v>GIANT APES (c)</v>
          </cell>
          <cell r="C72">
            <v>40</v>
          </cell>
          <cell r="D72">
            <v>2</v>
          </cell>
          <cell r="E72">
            <v>2</v>
          </cell>
          <cell r="F72" t="str">
            <v>8/8/9</v>
          </cell>
          <cell r="G72" t="str">
            <v>[K:Table P +10]</v>
          </cell>
          <cell r="H72" t="str">
            <v>Pack</v>
          </cell>
        </row>
        <row r="73">
          <cell r="A73">
            <v>71</v>
          </cell>
          <cell r="B73" t="str">
            <v>ZOMBIE MASTER (ud)</v>
          </cell>
          <cell r="C73">
            <v>50</v>
          </cell>
          <cell r="D73">
            <v>1</v>
          </cell>
          <cell r="E73">
            <v>1</v>
          </cell>
          <cell r="F73">
            <v>16</v>
          </cell>
          <cell r="G73" t="str">
            <v>[K:Table TA +10]</v>
          </cell>
          <cell r="H73" t="str">
            <v>Disease</v>
          </cell>
        </row>
        <row r="74">
          <cell r="A74">
            <v>72</v>
          </cell>
          <cell r="B74" t="str">
            <v>SKELETON (ud)</v>
          </cell>
          <cell r="C74">
            <v>50</v>
          </cell>
          <cell r="D74">
            <v>4</v>
          </cell>
          <cell r="E74">
            <v>1</v>
          </cell>
          <cell r="F74">
            <v>13</v>
          </cell>
          <cell r="G74" t="str">
            <v>[K:Table A/W +15]</v>
          </cell>
          <cell r="H74" t="str">
            <v>Fear, Regenerate, Resurrection</v>
          </cell>
        </row>
        <row r="75">
          <cell r="A75">
            <v>73</v>
          </cell>
          <cell r="B75" t="str">
            <v>GIANT SNAKE (c)</v>
          </cell>
          <cell r="C75">
            <v>55</v>
          </cell>
          <cell r="D75">
            <v>3</v>
          </cell>
          <cell r="E75">
            <v>2</v>
          </cell>
          <cell r="F75">
            <v>16</v>
          </cell>
          <cell r="G75" t="str">
            <v>[K:Table P +10]</v>
          </cell>
          <cell r="H75" t="str">
            <v>Poison</v>
          </cell>
        </row>
        <row r="76">
          <cell r="A76">
            <v>74</v>
          </cell>
          <cell r="B76" t="str">
            <v>ORC CHAMPION (h)</v>
          </cell>
          <cell r="C76">
            <v>55</v>
          </cell>
          <cell r="D76">
            <v>5</v>
          </cell>
          <cell r="E76">
            <v>2</v>
          </cell>
          <cell r="F76">
            <v>16</v>
          </cell>
          <cell r="G76" t="str">
            <v>[K:Table A/I/W +15]</v>
          </cell>
        </row>
        <row r="77">
          <cell r="A77">
            <v>75</v>
          </cell>
          <cell r="B77" t="str">
            <v>GHOUL (ud)</v>
          </cell>
          <cell r="C77">
            <v>50</v>
          </cell>
          <cell r="D77">
            <v>3</v>
          </cell>
          <cell r="E77">
            <v>3</v>
          </cell>
          <cell r="F77">
            <v>18</v>
          </cell>
          <cell r="G77" t="str">
            <v>[K:Table P +10]</v>
          </cell>
          <cell r="H77" t="str">
            <v>Phase, Fear</v>
          </cell>
        </row>
        <row r="78">
          <cell r="A78">
            <v>76</v>
          </cell>
          <cell r="B78" t="str">
            <v>WIGHT (ud)</v>
          </cell>
          <cell r="C78">
            <v>55</v>
          </cell>
          <cell r="D78">
            <v>4</v>
          </cell>
          <cell r="E78">
            <v>3</v>
          </cell>
          <cell r="F78">
            <v>20</v>
          </cell>
          <cell r="G78" t="str">
            <v>[K:Table I/TA]</v>
          </cell>
          <cell r="H78" t="str">
            <v>Fly, Fear, Resurrection</v>
          </cell>
        </row>
        <row r="79">
          <cell r="A79">
            <v>77</v>
          </cell>
          <cell r="B79" t="str">
            <v>ORC WARLCOK (h)</v>
          </cell>
          <cell r="C79">
            <v>50</v>
          </cell>
          <cell r="D79">
            <v>4</v>
          </cell>
          <cell r="E79">
            <v>2</v>
          </cell>
          <cell r="F79">
            <v>22</v>
          </cell>
          <cell r="G79" t="str">
            <v>[K:Table I/TA]</v>
          </cell>
          <cell r="H79" t="str">
            <v>Dark Magic</v>
          </cell>
        </row>
        <row r="80">
          <cell r="A80">
            <v>78</v>
          </cell>
          <cell r="B80" t="str">
            <v>DEMON (d)</v>
          </cell>
          <cell r="C80">
            <v>55</v>
          </cell>
          <cell r="D80">
            <v>4</v>
          </cell>
          <cell r="E80">
            <v>2</v>
          </cell>
          <cell r="F80">
            <v>20</v>
          </cell>
          <cell r="G80" t="str">
            <v>[K:Table P/I/W +15]</v>
          </cell>
          <cell r="H80" t="str">
            <v>Fire</v>
          </cell>
        </row>
        <row r="81">
          <cell r="A81">
            <v>79</v>
          </cell>
          <cell r="B81" t="str">
            <v>GHOST (ud)</v>
          </cell>
          <cell r="C81">
            <v>60</v>
          </cell>
          <cell r="D81">
            <v>4</v>
          </cell>
          <cell r="E81">
            <v>2</v>
          </cell>
          <cell r="F81">
            <v>24</v>
          </cell>
          <cell r="G81" t="str">
            <v>[K:Table TA +15]</v>
          </cell>
          <cell r="H81" t="str">
            <v>Death Touch, Ethereal, Fear</v>
          </cell>
        </row>
        <row r="82">
          <cell r="A82">
            <v>80</v>
          </cell>
          <cell r="B82" t="str">
            <v>VAMPIRE (ud)</v>
          </cell>
          <cell r="C82">
            <v>65</v>
          </cell>
          <cell r="D82">
            <v>5</v>
          </cell>
          <cell r="E82">
            <v>3</v>
          </cell>
          <cell r="F82">
            <v>25</v>
          </cell>
          <cell r="G82" t="str">
            <v>[K:Table I/W/TA +15]</v>
          </cell>
          <cell r="H82" t="str">
            <v>Dark Magic, Fly, Surprise, Phase,Resurrection</v>
          </cell>
        </row>
        <row r="83">
          <cell r="A83">
            <v>81</v>
          </cell>
          <cell r="B83" t="str">
            <v>WRATH (ud)</v>
          </cell>
          <cell r="C83">
            <v>60</v>
          </cell>
          <cell r="D83">
            <v>4</v>
          </cell>
          <cell r="E83">
            <v>3</v>
          </cell>
          <cell r="F83">
            <v>28</v>
          </cell>
          <cell r="G83" t="str">
            <v>[K:Table TB]</v>
          </cell>
          <cell r="H83" t="str">
            <v>Death Touch, Ethereal, Fear</v>
          </cell>
        </row>
        <row r="84">
          <cell r="A84">
            <v>82</v>
          </cell>
          <cell r="B84" t="str">
            <v>NECROMANCER (h)</v>
          </cell>
          <cell r="C84">
            <v>60</v>
          </cell>
          <cell r="D84">
            <v>5</v>
          </cell>
          <cell r="E84">
            <v>2</v>
          </cell>
          <cell r="F84">
            <v>25</v>
          </cell>
          <cell r="G84" t="str">
            <v>[K:Table I/W +20/TB]</v>
          </cell>
          <cell r="H84" t="str">
            <v>Dark Magic, Regenerate, Resurrection</v>
          </cell>
        </row>
        <row r="85">
          <cell r="A85">
            <v>83</v>
          </cell>
          <cell r="B85" t="str">
            <v>DEMON LORD (d)</v>
          </cell>
          <cell r="C85">
            <v>55</v>
          </cell>
          <cell r="D85">
            <v>4</v>
          </cell>
          <cell r="E85">
            <v>2</v>
          </cell>
          <cell r="F85">
            <v>29</v>
          </cell>
          <cell r="G85" t="str">
            <v>[K:Table P/I/W +20/TB]</v>
          </cell>
          <cell r="H85" t="str">
            <v>Fire, Large, Fear, Fly</v>
          </cell>
        </row>
        <row r="86">
          <cell r="A86">
            <v>84</v>
          </cell>
          <cell r="B86" t="str">
            <v>OGRE (c)</v>
          </cell>
          <cell r="C86">
            <v>60</v>
          </cell>
          <cell r="D86">
            <v>5</v>
          </cell>
          <cell r="E86">
            <v>3</v>
          </cell>
          <cell r="F86">
            <v>30</v>
          </cell>
          <cell r="G86" t="str">
            <v>[K:Table P+20/TB+5]</v>
          </cell>
          <cell r="H86" t="str">
            <v>Fear, Large</v>
          </cell>
        </row>
        <row r="87">
          <cell r="A87">
            <v>85</v>
          </cell>
          <cell r="B87" t="str">
            <v>MINOTAUR (c)</v>
          </cell>
          <cell r="C87">
            <v>65</v>
          </cell>
          <cell r="D87">
            <v>6</v>
          </cell>
          <cell r="E87">
            <v>3</v>
          </cell>
          <cell r="F87">
            <v>33</v>
          </cell>
          <cell r="G87" t="str">
            <v>[K:Table P+20/TB+5]</v>
          </cell>
          <cell r="H87" t="str">
            <v>Fear, Large</v>
          </cell>
        </row>
        <row r="88">
          <cell r="A88">
            <v>86</v>
          </cell>
          <cell r="B88" t="str">
            <v>GIANT (c)</v>
          </cell>
          <cell r="C88">
            <v>65</v>
          </cell>
          <cell r="D88">
            <v>6</v>
          </cell>
          <cell r="E88">
            <v>4</v>
          </cell>
          <cell r="F88">
            <v>35</v>
          </cell>
          <cell r="G88" t="str">
            <v>[K:Table P+20/TB+10]</v>
          </cell>
          <cell r="H88" t="str">
            <v>Fear, Large, Stun</v>
          </cell>
        </row>
        <row r="89">
          <cell r="A89">
            <v>87</v>
          </cell>
          <cell r="B89" t="str">
            <v>TROLL (c)</v>
          </cell>
          <cell r="C89">
            <v>60</v>
          </cell>
          <cell r="D89">
            <v>5</v>
          </cell>
          <cell r="E89">
            <v>3</v>
          </cell>
          <cell r="F89">
            <v>36</v>
          </cell>
          <cell r="G89" t="str">
            <v>[K:Table P+20/TB+10]</v>
          </cell>
          <cell r="H89" t="str">
            <v>Large, Fear, Regenerate</v>
          </cell>
        </row>
        <row r="90">
          <cell r="A90">
            <v>88</v>
          </cell>
          <cell r="B90" t="str">
            <v>EVIL WARLOCK (h)</v>
          </cell>
          <cell r="C90">
            <v>65</v>
          </cell>
          <cell r="D90">
            <v>6</v>
          </cell>
          <cell r="E90">
            <v>3</v>
          </cell>
          <cell r="F90">
            <v>34</v>
          </cell>
          <cell r="G90" t="str">
            <v>[K:Table P+20/TB+15]</v>
          </cell>
          <cell r="H90" t="str">
            <v>Dark Magic</v>
          </cell>
        </row>
        <row r="91">
          <cell r="A91">
            <v>89</v>
          </cell>
          <cell r="B91" t="str">
            <v>LICHE LORD (ud)</v>
          </cell>
          <cell r="C91">
            <v>70</v>
          </cell>
          <cell r="D91">
            <v>7</v>
          </cell>
          <cell r="E91">
            <v>3</v>
          </cell>
          <cell r="F91">
            <v>35</v>
          </cell>
          <cell r="G91" t="str">
            <v>[K:Table I/W+20/TB+15]</v>
          </cell>
          <cell r="H91" t="str">
            <v>Dark Magic, Regenerate, Resurrection</v>
          </cell>
        </row>
        <row r="92">
          <cell r="A92">
            <v>90</v>
          </cell>
          <cell r="B92" t="str">
            <v>GARGOYLE (d)</v>
          </cell>
          <cell r="C92">
            <v>65</v>
          </cell>
          <cell r="D92">
            <v>7</v>
          </cell>
          <cell r="E92">
            <v>3</v>
          </cell>
          <cell r="F92">
            <v>38</v>
          </cell>
          <cell r="G92" t="str">
            <v>[K:Table P/TB+20]</v>
          </cell>
          <cell r="H92" t="str">
            <v>Fear, Stun, Tough</v>
          </cell>
        </row>
        <row r="93">
          <cell r="A93">
            <v>91</v>
          </cell>
          <cell r="B93" t="str">
            <v>WYRM (c)</v>
          </cell>
          <cell r="C93">
            <v>70</v>
          </cell>
          <cell r="D93">
            <v>6</v>
          </cell>
          <cell r="E93">
            <v>4</v>
          </cell>
          <cell r="F93">
            <v>40</v>
          </cell>
          <cell r="G93" t="str">
            <v>[K:Table P+20/TC]</v>
          </cell>
          <cell r="H93" t="str">
            <v>Fear, Attacks 2,  Large</v>
          </cell>
        </row>
        <row r="94">
          <cell r="A94">
            <v>92</v>
          </cell>
          <cell r="B94" t="str">
            <v>FIRE WYRM (c)</v>
          </cell>
          <cell r="C94">
            <v>75</v>
          </cell>
          <cell r="D94">
            <v>7</v>
          </cell>
          <cell r="E94">
            <v>4</v>
          </cell>
          <cell r="F94">
            <v>42</v>
          </cell>
          <cell r="G94" t="str">
            <v>[K:Table P+20/TC]</v>
          </cell>
          <cell r="H94" t="str">
            <v>Fire, Fear, Attacks 2,  Large</v>
          </cell>
        </row>
        <row r="95">
          <cell r="A95">
            <v>93</v>
          </cell>
          <cell r="B95" t="str">
            <v>FROST WYRM (c)</v>
          </cell>
          <cell r="C95">
            <v>75</v>
          </cell>
          <cell r="D95">
            <v>7</v>
          </cell>
          <cell r="E95">
            <v>4</v>
          </cell>
          <cell r="F95">
            <v>45</v>
          </cell>
          <cell r="G95" t="str">
            <v>[K:Table P+20/TC]</v>
          </cell>
          <cell r="H95" t="str">
            <v>Freeze, Fear, Attacks 2,  Large</v>
          </cell>
        </row>
        <row r="96">
          <cell r="A96">
            <v>94</v>
          </cell>
          <cell r="B96" t="str">
            <v>WHITE DRAGON (c)</v>
          </cell>
          <cell r="C96">
            <v>80</v>
          </cell>
          <cell r="D96">
            <v>7</v>
          </cell>
          <cell r="E96">
            <v>5</v>
          </cell>
          <cell r="F96">
            <v>47</v>
          </cell>
          <cell r="G96" t="str">
            <v>[K:Table P+20/TC+5]</v>
          </cell>
          <cell r="H96" t="str">
            <v>Fly, Fear, Attacks 2, Large</v>
          </cell>
        </row>
        <row r="97">
          <cell r="A97">
            <v>95</v>
          </cell>
          <cell r="B97" t="str">
            <v>GREEN DRAGON (c)</v>
          </cell>
          <cell r="C97">
            <v>80</v>
          </cell>
          <cell r="D97">
            <v>8</v>
          </cell>
          <cell r="E97">
            <v>5</v>
          </cell>
          <cell r="F97">
            <v>49</v>
          </cell>
          <cell r="G97" t="str">
            <v>[K:Table P+20/TC+5]</v>
          </cell>
          <cell r="H97" t="str">
            <v>Poison, Fly, Fear, Attacks 2, Large</v>
          </cell>
        </row>
        <row r="98">
          <cell r="A98">
            <v>96</v>
          </cell>
          <cell r="B98" t="str">
            <v>RED DRAGON (c)</v>
          </cell>
          <cell r="C98">
            <v>85</v>
          </cell>
          <cell r="D98">
            <v>8</v>
          </cell>
          <cell r="E98">
            <v>5</v>
          </cell>
          <cell r="F98">
            <v>44</v>
          </cell>
          <cell r="G98" t="str">
            <v>[K:Table P+20/TC+10]</v>
          </cell>
          <cell r="H98" t="str">
            <v>Fire, Fly, Fear, Attacks 2, Large</v>
          </cell>
        </row>
        <row r="99">
          <cell r="A99">
            <v>97</v>
          </cell>
          <cell r="B99" t="str">
            <v>BLUE DRAGON (c)</v>
          </cell>
          <cell r="C99">
            <v>80</v>
          </cell>
          <cell r="D99">
            <v>7</v>
          </cell>
          <cell r="E99">
            <v>5</v>
          </cell>
          <cell r="F99">
            <v>45</v>
          </cell>
          <cell r="G99" t="str">
            <v>[K:Table P+20/TC+10]</v>
          </cell>
          <cell r="H99" t="str">
            <v>Freeze, Fly, Fear, Attacks 2, Large</v>
          </cell>
        </row>
        <row r="100">
          <cell r="A100">
            <v>98</v>
          </cell>
          <cell r="B100" t="str">
            <v>BLACK DRAGON (c)</v>
          </cell>
          <cell r="C100">
            <v>85</v>
          </cell>
          <cell r="D100">
            <v>8</v>
          </cell>
          <cell r="E100">
            <v>5</v>
          </cell>
          <cell r="F100">
            <v>47</v>
          </cell>
          <cell r="G100" t="str">
            <v>[K:Table P+20/TC+15]</v>
          </cell>
          <cell r="H100" t="str">
            <v>Dark Magic, Fly, Fear, Attacks 2, Large</v>
          </cell>
        </row>
        <row r="101">
          <cell r="A101">
            <v>99</v>
          </cell>
          <cell r="B101" t="str">
            <v>SKELETON DRAGON (ud)</v>
          </cell>
          <cell r="C101">
            <v>90</v>
          </cell>
          <cell r="D101">
            <v>9</v>
          </cell>
          <cell r="E101">
            <v>6</v>
          </cell>
          <cell r="F101">
            <v>48</v>
          </cell>
          <cell r="G101" t="str">
            <v>[K:Table P+20/TC+15]</v>
          </cell>
          <cell r="H101" t="str">
            <v>Ethereal, Fly, Fear, Attacks 2, Large</v>
          </cell>
        </row>
        <row r="102">
          <cell r="A102">
            <v>100</v>
          </cell>
          <cell r="B102" t="str">
            <v>GOLDEN DRAGON (c)</v>
          </cell>
          <cell r="C102">
            <v>90</v>
          </cell>
          <cell r="D102">
            <v>9</v>
          </cell>
          <cell r="E102">
            <v>6</v>
          </cell>
          <cell r="F102">
            <v>50</v>
          </cell>
          <cell r="G102" t="str">
            <v>[K:Table P/TC+20]</v>
          </cell>
          <cell r="H102" t="str">
            <v>Tough, Stun, Fly, Fear, Attacks 2, Large, Fire</v>
          </cell>
        </row>
      </sheetData>
      <sheetData sheetId="10">
        <row r="3">
          <cell r="A3">
            <v>1</v>
          </cell>
          <cell r="B3" t="str">
            <v>+2</v>
          </cell>
          <cell r="C3" t="str">
            <v>As you move away some junk you hear a click and wonder if you have triggered a trap, roll 1d10 on TABLE G</v>
          </cell>
        </row>
        <row r="4">
          <cell r="A4">
            <v>2</v>
          </cell>
          <cell r="B4" t="str">
            <v>+2</v>
          </cell>
          <cell r="C4" t="str">
            <v>As you move away some junk you hear a click and wonder if you have triggered a trap, roll 1d10 on TABLE G</v>
          </cell>
        </row>
        <row r="5">
          <cell r="A5">
            <v>3</v>
          </cell>
          <cell r="B5" t="str">
            <v>+2</v>
          </cell>
          <cell r="C5" t="str">
            <v>As you move away some junk you hear a click and wonder if you have triggered a trap, roll 1d10 on TABLE G</v>
          </cell>
        </row>
        <row r="6">
          <cell r="A6">
            <v>4</v>
          </cell>
          <cell r="B6" t="str">
            <v>+2</v>
          </cell>
          <cell r="C6" t="str">
            <v>As you move away some junk you hear a click and wonder if you have triggered a trap, roll 1d10 on TABLE G</v>
          </cell>
        </row>
        <row r="7">
          <cell r="A7">
            <v>5</v>
          </cell>
          <cell r="B7" t="str">
            <v>+2</v>
          </cell>
          <cell r="C7" t="str">
            <v>As you move away some junk you hear a click and wonder if you have triggered a trap, roll 1d10 on TABLE G</v>
          </cell>
        </row>
        <row r="8">
          <cell r="A8">
            <v>6</v>
          </cell>
          <cell r="B8" t="str">
            <v>+2</v>
          </cell>
          <cell r="C8" t="str">
            <v>With your backed turned a Monster jumps out from its hiding, roll on TABLE E – ENCOUNTER and fight, it has SURPRISE.</v>
          </cell>
        </row>
        <row r="9">
          <cell r="A9">
            <v>7</v>
          </cell>
          <cell r="B9" t="str">
            <v>+2</v>
          </cell>
          <cell r="C9" t="str">
            <v>With your backed turned a Monster jumps out from its hiding, roll on TABLE E – ENCOUNTER and fight, it has SURPRISE.</v>
          </cell>
        </row>
        <row r="10">
          <cell r="A10">
            <v>8</v>
          </cell>
          <cell r="B10" t="str">
            <v>+2</v>
          </cell>
          <cell r="C10" t="str">
            <v>With your backed turned a Monster jumps out from its hiding, roll on TABLE E – ENCOUNTER and fight, it has SURPRISE.</v>
          </cell>
        </row>
        <row r="11">
          <cell r="A11">
            <v>9</v>
          </cell>
          <cell r="B11" t="str">
            <v>+2</v>
          </cell>
          <cell r="C11" t="str">
            <v>With your backed turned a Monster jumps out from its hiding, roll on TABLE E – ENCOUNTER and fight, it has SURPRISE.</v>
          </cell>
        </row>
        <row r="12">
          <cell r="A12">
            <v>10</v>
          </cell>
          <cell r="B12" t="str">
            <v>+2</v>
          </cell>
          <cell r="C12" t="str">
            <v>With your backed turned a Monster jumps out from its hiding, roll on TABLE E – ENCOUNTER and fight, it has SURPRISE.</v>
          </cell>
        </row>
        <row r="13">
          <cell r="A13">
            <v>11</v>
          </cell>
          <cell r="B13" t="str">
            <v>+2</v>
          </cell>
          <cell r="C13" t="str">
            <v>Moving through some of the rubbish strewn around the floor a small snake lashes out and bites your hand injecting its venom into a vein, shade in two pip of your Poison track.</v>
          </cell>
        </row>
        <row r="14">
          <cell r="A14">
            <v>12</v>
          </cell>
          <cell r="B14" t="str">
            <v>+2</v>
          </cell>
          <cell r="C14" t="str">
            <v>Moving through some of the rubbish strewn around the floor a small snake lashes out and bites your hand injecting its venom into a vein, shade in two pip of your Poison track.</v>
          </cell>
        </row>
        <row r="15">
          <cell r="A15">
            <v>13</v>
          </cell>
          <cell r="B15" t="str">
            <v>+2</v>
          </cell>
          <cell r="C15" t="str">
            <v>Moving through some of the rubbish strewn around the floor a small snake lashes out and bites your hand injecting its venom into a vein, shade in two pip of your Poison track.</v>
          </cell>
        </row>
        <row r="16">
          <cell r="A16">
            <v>14</v>
          </cell>
          <cell r="B16" t="str">
            <v>+2</v>
          </cell>
          <cell r="C16" t="str">
            <v>Moving through some of the rubbish strewn around the floor a small snake lashes out and bites your hand injecting its venom into a vein, shade in two pip of your Poison track.</v>
          </cell>
        </row>
        <row r="17">
          <cell r="A17">
            <v>15</v>
          </cell>
          <cell r="B17" t="str">
            <v>+2</v>
          </cell>
          <cell r="C17" t="str">
            <v>Moving through some of the rubbish strewn around the floor a small snake lashes out and bites your hand injecting its venom into a vein, shade in two pip of your Poison track.</v>
          </cell>
        </row>
        <row r="18">
          <cell r="A18">
            <v>16</v>
          </cell>
          <cell r="B18" t="str">
            <v>+1</v>
          </cell>
          <cell r="C18" t="str">
            <v>Searching through some of the larger heaps of debris you abruptly stop as you the pile is made up of diseased and rotting corpses, shade in 2 pips of your Disease Track.</v>
          </cell>
        </row>
        <row r="19">
          <cell r="A19">
            <v>17</v>
          </cell>
          <cell r="B19" t="str">
            <v>+1</v>
          </cell>
          <cell r="C19" t="str">
            <v>Searching through some of the larger heaps of debris you abruptly stop as you the pile is made up of diseased and rotting corpses, shade in 2 pips of your Disease Track.</v>
          </cell>
        </row>
        <row r="20">
          <cell r="A20">
            <v>18</v>
          </cell>
          <cell r="B20" t="str">
            <v>+1</v>
          </cell>
          <cell r="C20" t="str">
            <v>Searching through some of the larger heaps of debris you abruptly stop as you the pile is made up of diseased and rotting corpses, shade in 2 pips of your Disease Track.</v>
          </cell>
        </row>
        <row r="21">
          <cell r="A21">
            <v>19</v>
          </cell>
          <cell r="B21" t="str">
            <v>+1</v>
          </cell>
          <cell r="C21" t="str">
            <v>Searching through some of the larger heaps of debris you abruptly stop as you the pile is made up of diseased and rotting corpses, shade in 2 pips of your Disease Track.</v>
          </cell>
        </row>
        <row r="22">
          <cell r="A22">
            <v>20</v>
          </cell>
          <cell r="B22" t="str">
            <v>+1</v>
          </cell>
          <cell r="C22" t="str">
            <v>Searching through some of the larger heaps of debris you abruptly stop as you the pile is made up of diseased and rotting corpses, shade in 2 pips of your Disease Track.</v>
          </cell>
        </row>
        <row r="23">
          <cell r="A23">
            <v>21</v>
          </cell>
          <cell r="B23" t="str">
            <v>+1</v>
          </cell>
          <cell r="C23" t="str">
            <v>While searching around a piece of your equipment gets caught in a crevices of the dungeon wall, carefully you prise it free but it has suffered some minor damage, roll one d10 for location of the item and shade in 1 pip of its repair track, if no item is equipped roll again until you select an item that is equipped.</v>
          </cell>
        </row>
        <row r="24">
          <cell r="A24">
            <v>22</v>
          </cell>
          <cell r="B24" t="str">
            <v>+1</v>
          </cell>
          <cell r="C24" t="str">
            <v>While searching around a piece of your equipment gets caught in a crevices of the dungeon wall, carefully you prise it free but it has suffered some minor damage, roll one d10 for location of the item and shade in 1 pip of its repair track, if no item is equipped roll again until you select an item that is equipped.</v>
          </cell>
        </row>
        <row r="25">
          <cell r="A25">
            <v>23</v>
          </cell>
          <cell r="B25" t="str">
            <v>+1</v>
          </cell>
          <cell r="C25" t="str">
            <v>While searching around a piece of your equipment gets caught in a crevices of the dungeon wall, carefully you prise it free but it has suffered some minor damage, roll one d10 for location of the item and shade in 1 pip of its repair track, if no item is equipped roll again until you select an item that is equipped.</v>
          </cell>
        </row>
        <row r="26">
          <cell r="A26">
            <v>24</v>
          </cell>
          <cell r="B26" t="str">
            <v>+1</v>
          </cell>
          <cell r="C26" t="str">
            <v>While searching around a piece of your equipment gets caught in a crevices of the dungeon wall, carefully you prise it free but it has suffered some minor damage, roll one d10 for location of the item and shade in 1 pip of its repair track, if no item is equipped roll again until you select an item that is equipped.</v>
          </cell>
        </row>
        <row r="27">
          <cell r="A27">
            <v>25</v>
          </cell>
          <cell r="B27" t="str">
            <v>+1</v>
          </cell>
          <cell r="C27" t="str">
            <v>While searching around a piece of your equipment gets caught in a crevices of the dungeon wall, carefully you prise it free but it has suffered some minor damage, roll one d10 for location of the item and shade in 1 pip of its repair track, if no item is equipped roll again until you select an item that is equipped.</v>
          </cell>
        </row>
        <row r="28">
          <cell r="A28">
            <v>26</v>
          </cell>
          <cell r="B28" t="str">
            <v>+1</v>
          </cell>
          <cell r="C28" t="str">
            <v>You accidentally stumble and fall landing on your side, make a belt check.</v>
          </cell>
        </row>
        <row r="29">
          <cell r="A29">
            <v>27</v>
          </cell>
          <cell r="B29" t="str">
            <v>+1</v>
          </cell>
          <cell r="C29" t="str">
            <v>You accidentally stumble and fall landing on your side, make a belt check.</v>
          </cell>
        </row>
        <row r="30">
          <cell r="A30">
            <v>28</v>
          </cell>
          <cell r="B30" t="str">
            <v>+1</v>
          </cell>
          <cell r="C30" t="str">
            <v>You accidentally stumble and fall landing on your side, make a belt check.</v>
          </cell>
        </row>
        <row r="31">
          <cell r="A31">
            <v>29</v>
          </cell>
          <cell r="B31" t="str">
            <v>+1</v>
          </cell>
          <cell r="C31" t="str">
            <v>You accidentally stumble and fall landing on your side, make a belt check.</v>
          </cell>
        </row>
        <row r="32">
          <cell r="A32">
            <v>30</v>
          </cell>
          <cell r="B32" t="str">
            <v>+1</v>
          </cell>
          <cell r="C32" t="str">
            <v>You accidentally stumble and fall landing on your side, make a belt check.</v>
          </cell>
        </row>
        <row r="33">
          <cell r="A33">
            <v>31</v>
          </cell>
          <cell r="B33" t="str">
            <v>+1</v>
          </cell>
          <cell r="C33" t="str">
            <v>You find nothing of any interest.</v>
          </cell>
        </row>
        <row r="34">
          <cell r="A34">
            <v>32</v>
          </cell>
          <cell r="B34" t="str">
            <v>+1</v>
          </cell>
          <cell r="C34" t="str">
            <v>You find nothing of any interest.</v>
          </cell>
        </row>
        <row r="35">
          <cell r="A35">
            <v>33</v>
          </cell>
          <cell r="B35" t="str">
            <v>+1</v>
          </cell>
          <cell r="C35" t="str">
            <v>You find nothing of any interest.</v>
          </cell>
        </row>
        <row r="36">
          <cell r="A36">
            <v>34</v>
          </cell>
          <cell r="B36" t="str">
            <v>+1</v>
          </cell>
          <cell r="C36" t="str">
            <v>You find nothing of any interest.</v>
          </cell>
        </row>
        <row r="37">
          <cell r="A37">
            <v>35</v>
          </cell>
          <cell r="B37" t="str">
            <v>+1</v>
          </cell>
          <cell r="C37" t="str">
            <v>You find nothing of any interest.</v>
          </cell>
        </row>
        <row r="38">
          <cell r="A38">
            <v>36</v>
          </cell>
          <cell r="B38" t="str">
            <v>+1</v>
          </cell>
          <cell r="C38" t="str">
            <v>After a lot of digging through little more than junk you do find something of value, roll on TABLE I – ITEMS.</v>
          </cell>
        </row>
        <row r="39">
          <cell r="A39">
            <v>37</v>
          </cell>
          <cell r="B39" t="str">
            <v>+1</v>
          </cell>
          <cell r="C39" t="str">
            <v>After a lot of digging through little more than junk you do find something of value, roll on TABLE I – ITEMS.</v>
          </cell>
        </row>
        <row r="40">
          <cell r="A40">
            <v>38</v>
          </cell>
          <cell r="B40" t="str">
            <v>+1</v>
          </cell>
          <cell r="C40" t="str">
            <v>After a lot of digging through little more than junk you do find something of value, roll on TABLE I – ITEMS.</v>
          </cell>
        </row>
        <row r="41">
          <cell r="A41">
            <v>39</v>
          </cell>
          <cell r="B41" t="str">
            <v>+1</v>
          </cell>
          <cell r="C41" t="str">
            <v>After a lot of digging through little more than junk you do find something of value, roll on TABLE I – ITEMS.</v>
          </cell>
        </row>
        <row r="42">
          <cell r="A42">
            <v>40</v>
          </cell>
          <cell r="B42" t="str">
            <v>+1</v>
          </cell>
          <cell r="C42" t="str">
            <v>After a lot of digging through little more than junk you do find something of value, roll on TABLE I – ITEMS.</v>
          </cell>
        </row>
        <row r="43">
          <cell r="A43">
            <v>41</v>
          </cell>
          <cell r="B43" t="str">
            <v>+1</v>
          </cell>
          <cell r="C43" t="str">
            <v>This area is dank and foul smelling, which is no surprise when you come across a Tomb hidden behind some broken furniture. If you wish you can spend some time opening it, +1  on the time track.
1 = It is empty.
2-4 = You find a corpse clutching a bag of gold (+480gp)
5-10 = Inside apart from some old bones is a Treasure, roll on TABLE TA – TREASURE A -15.</v>
          </cell>
        </row>
        <row r="44">
          <cell r="A44">
            <v>42</v>
          </cell>
          <cell r="B44" t="str">
            <v>+1</v>
          </cell>
          <cell r="C44" t="str">
            <v>This area is dank and foul smelling, which is no surprise when you come across a Tomb hidden behind some broken furniture. If you wish you can spend some time opening it, +1  on the time track.
1 = It is empty.
2-4 = You find a corpse clutching a bag of gold (+480gp)
5-10 = Inside apart from some old bones is a Treasure, roll on TABLE TA – TREASURE A -15.</v>
          </cell>
        </row>
        <row r="45">
          <cell r="A45">
            <v>43</v>
          </cell>
          <cell r="B45" t="str">
            <v>+1</v>
          </cell>
          <cell r="C45" t="str">
            <v>This area is dank and foul smelling, which is no surprise when you come across a Tomb hidden behind some broken furniture. If you wish you can spend some time opening it, +1  on the time track.
1 = It is empty.
2-4 = You find a corpse clutching a bag of gold (+480gp)
5-10 = Inside apart from some old bones is a Treasure, roll on TABLE TA – TREASURE A -15.</v>
          </cell>
        </row>
        <row r="46">
          <cell r="A46">
            <v>44</v>
          </cell>
          <cell r="B46" t="str">
            <v>+1</v>
          </cell>
          <cell r="C46" t="str">
            <v>This area is dank and foul smelling, which is no surprise when you come across a Tomb hidden behind some broken furniture. If you wish you can spend some time opening it, +1  on the time track.
1 = It is empty.
2-4 = You find a corpse clutching a bag of gold (+480gp)
5-10 = Inside apart from some old bones is a Treasure, roll on TABLE TA – TREASURE A -15.</v>
          </cell>
        </row>
        <row r="47">
          <cell r="A47">
            <v>45</v>
          </cell>
          <cell r="B47" t="str">
            <v>+1</v>
          </cell>
          <cell r="C47" t="str">
            <v>This area is dank and foul smelling, which is no surprise when you come across a Tomb hidden behind some broken furniture. If you wish you can spend some time opening it, +1  on the time track.
1 = It is empty.
2-4 = You find a corpse clutching a bag of gold (+480gp)
5-10 = Inside apart from some old bones is a Treasure, roll on TABLE TA – TREASURE A -15.</v>
          </cell>
        </row>
        <row r="48">
          <cell r="A48">
            <v>46</v>
          </cell>
          <cell r="B48" t="str">
            <v>+1</v>
          </cell>
          <cell r="C48" t="str">
            <v>You have found a magic scroll,  roll x1 on TABLE S – SPELLS to determine which spell it contains.</v>
          </cell>
        </row>
        <row r="49">
          <cell r="A49">
            <v>47</v>
          </cell>
          <cell r="B49" t="str">
            <v>+1</v>
          </cell>
          <cell r="C49" t="str">
            <v>You have found a magic scroll,  roll x1 on TABLE S – SPELLS to determine which spell it contains.</v>
          </cell>
        </row>
        <row r="50">
          <cell r="A50">
            <v>48</v>
          </cell>
          <cell r="B50" t="str">
            <v>+1</v>
          </cell>
          <cell r="C50" t="str">
            <v>You have found a magic scroll,  roll x1 on TABLE S – SPELLS to determine which spell it contains.</v>
          </cell>
        </row>
        <row r="51">
          <cell r="A51">
            <v>49</v>
          </cell>
          <cell r="B51" t="str">
            <v>+1</v>
          </cell>
          <cell r="C51" t="str">
            <v>You have found a magic scroll,  roll x1 on TABLE S – SPELLS to determine which spell it contains.</v>
          </cell>
        </row>
        <row r="52">
          <cell r="A52">
            <v>50</v>
          </cell>
          <cell r="B52" t="str">
            <v>+1</v>
          </cell>
          <cell r="C52" t="str">
            <v>You have found a magic scroll,  roll x1 on TABLE S – SPELLS to determine which spell it contains.</v>
          </cell>
        </row>
        <row r="53">
          <cell r="A53">
            <v>51</v>
          </cell>
          <cell r="B53" t="str">
            <v>+1</v>
          </cell>
          <cell r="C53" t="str">
            <v>Something catches your eye and you find something useful, roll on TABLE R – REQUIRED to find out what it is.</v>
          </cell>
        </row>
        <row r="54">
          <cell r="A54">
            <v>52</v>
          </cell>
          <cell r="B54" t="str">
            <v>+1</v>
          </cell>
          <cell r="C54" t="str">
            <v>Something catches your eye and you find something useful, roll on TABLE R – REQUIRED to find out what it is.</v>
          </cell>
        </row>
        <row r="55">
          <cell r="A55">
            <v>53</v>
          </cell>
          <cell r="B55" t="str">
            <v>+1</v>
          </cell>
          <cell r="C55" t="str">
            <v>Something catches your eye and you find something useful, roll on TABLE R – REQUIRED to find out what it is.</v>
          </cell>
        </row>
        <row r="56">
          <cell r="A56">
            <v>54</v>
          </cell>
          <cell r="B56" t="str">
            <v>+1</v>
          </cell>
          <cell r="C56" t="str">
            <v>Something catches your eye and you find something useful, roll on TABLE R – REQUIRED to find out what it is.</v>
          </cell>
        </row>
        <row r="57">
          <cell r="A57">
            <v>55</v>
          </cell>
          <cell r="B57" t="str">
            <v>+1</v>
          </cell>
          <cell r="C57" t="str">
            <v>Something catches your eye and you find something useful, roll on TABLE R – REQUIRED to find out what it is.</v>
          </cell>
        </row>
        <row r="58">
          <cell r="A58">
            <v>56</v>
          </cell>
          <cell r="B58" t="str">
            <v>+1</v>
          </cell>
          <cell r="C58" t="str">
            <v>Amidst some rubble you find a weapon, roll x1 on TABLE W – WEAPONS+15 to find out which weapon it is.</v>
          </cell>
        </row>
        <row r="59">
          <cell r="A59">
            <v>57</v>
          </cell>
          <cell r="B59" t="str">
            <v>+1</v>
          </cell>
          <cell r="C59" t="str">
            <v>Amidst some rubble you find a weapon, roll x1 on TABLE W – WEAPONS+15 to find out which weapon it is.</v>
          </cell>
        </row>
        <row r="60">
          <cell r="A60">
            <v>58</v>
          </cell>
          <cell r="B60" t="str">
            <v>+1</v>
          </cell>
          <cell r="C60" t="str">
            <v>Amidst some rubble you find a weapon, roll x1 on TABLE W – WEAPONS+15 to find out which weapon it is.</v>
          </cell>
        </row>
        <row r="61">
          <cell r="A61">
            <v>59</v>
          </cell>
          <cell r="B61" t="str">
            <v>+1</v>
          </cell>
          <cell r="C61" t="str">
            <v>Amidst some rubble you find a weapon, roll x1 on TABLE W – WEAPONS+15 to find out which weapon it is.</v>
          </cell>
        </row>
        <row r="62">
          <cell r="A62">
            <v>60</v>
          </cell>
          <cell r="B62" t="str">
            <v>+1</v>
          </cell>
          <cell r="C62" t="str">
            <v>Amidst some rubble you find a weapon, roll x1 on TABLE W – WEAPONS+15 to find out which weapon it is.</v>
          </cell>
        </row>
        <row r="63">
          <cell r="A63">
            <v>61</v>
          </cell>
          <cell r="B63" t="str">
            <v>+1</v>
          </cell>
          <cell r="C63" t="str">
            <v>Searching through some junk you find a torn page from a spell book, roll x1 on TABLE S – SPELLS to determine which spell.</v>
          </cell>
        </row>
        <row r="64">
          <cell r="A64">
            <v>62</v>
          </cell>
          <cell r="B64" t="str">
            <v>+1</v>
          </cell>
          <cell r="C64" t="str">
            <v>Searching through some junk you find a torn page from a spell book, roll x1 on TABLE S – SPELLS to determine which spell.</v>
          </cell>
        </row>
        <row r="65">
          <cell r="A65">
            <v>63</v>
          </cell>
          <cell r="B65" t="str">
            <v>+1</v>
          </cell>
          <cell r="C65" t="str">
            <v>Searching through some junk you find a torn page from a spell book, roll x1 on TABLE S – SPELLS to determine which spell.</v>
          </cell>
        </row>
        <row r="66">
          <cell r="A66">
            <v>64</v>
          </cell>
          <cell r="B66" t="str">
            <v>+1</v>
          </cell>
          <cell r="C66" t="str">
            <v>Searching through some junk you find a torn page from a spell book, roll x1 on TABLE S – SPELLS to determine which spell.</v>
          </cell>
        </row>
        <row r="67">
          <cell r="A67">
            <v>65</v>
          </cell>
          <cell r="B67" t="str">
            <v>+1</v>
          </cell>
          <cell r="C67" t="str">
            <v>Searching through some junk you find a torn page from a spell book, roll x1 on TABLE S – SPELLS to determine which spell.</v>
          </cell>
        </row>
        <row r="68">
          <cell r="A68">
            <v>66</v>
          </cell>
          <cell r="B68" t="str">
            <v>+1</v>
          </cell>
          <cell r="C68" t="str">
            <v>On one of the walls behind a badly hung curtain you find a small lever, when you pull it you hear a rumble from somewhere in the dungeon (shade in 1 Lever Pip)</v>
          </cell>
        </row>
        <row r="69">
          <cell r="A69">
            <v>67</v>
          </cell>
          <cell r="B69" t="str">
            <v>+1</v>
          </cell>
          <cell r="C69" t="str">
            <v>On one of the walls behind a badly hung curtain you find a small lever, when you pull it you hear a rumble from somewhere in the dungeon (shade in 1 Lever Pip)</v>
          </cell>
        </row>
        <row r="70">
          <cell r="A70">
            <v>68</v>
          </cell>
          <cell r="B70" t="str">
            <v>+1</v>
          </cell>
          <cell r="C70" t="str">
            <v>On one of the walls behind a badly hung curtain you find a small lever, when you pull it you hear a rumble from somewhere in the dungeon (shade in 1 Lever Pip)</v>
          </cell>
        </row>
        <row r="71">
          <cell r="A71">
            <v>69</v>
          </cell>
          <cell r="B71" t="str">
            <v>+1</v>
          </cell>
          <cell r="C71" t="str">
            <v>On one of the walls behind a badly hung curtain you find a small lever, when you pull it you hear a rumble from somewhere in the dungeon (shade in 1 Lever Pip)</v>
          </cell>
        </row>
        <row r="72">
          <cell r="A72">
            <v>70</v>
          </cell>
          <cell r="B72" t="str">
            <v>+1</v>
          </cell>
          <cell r="C72" t="str">
            <v>On one of the walls behind a badly hung curtain you find a small lever, when you pull it you hear a rumble from somewhere in the dungeon (shade in 1 Lever Pip)</v>
          </cell>
        </row>
        <row r="73">
          <cell r="A73">
            <v>71</v>
          </cell>
          <cell r="B73" t="str">
            <v>+0</v>
          </cell>
          <cell r="C73" t="str">
            <v>You clear some debris to find a piece of armour, roll x1 on TABLE A – ARMOUR+15 to find out which armour it is.</v>
          </cell>
        </row>
        <row r="74">
          <cell r="A74">
            <v>72</v>
          </cell>
          <cell r="B74" t="str">
            <v>+0</v>
          </cell>
          <cell r="C74" t="str">
            <v>You clear some debris to find a piece of armour, roll x1 on TABLE A – ARMOUR+15 to find out which armour it is.</v>
          </cell>
        </row>
        <row r="75">
          <cell r="A75">
            <v>73</v>
          </cell>
          <cell r="B75" t="str">
            <v>+0</v>
          </cell>
          <cell r="C75" t="str">
            <v>You clear some debris to find a piece of armour, roll x1 on TABLE A – ARMOUR+15 to find out which armour it is.</v>
          </cell>
        </row>
        <row r="76">
          <cell r="A76">
            <v>74</v>
          </cell>
          <cell r="B76" t="str">
            <v>+0</v>
          </cell>
          <cell r="C76" t="str">
            <v>You clear some debris to find a piece of armour, roll x1 on TABLE A – ARMOUR+15 to find out which armour it is.</v>
          </cell>
        </row>
        <row r="77">
          <cell r="A77">
            <v>75</v>
          </cell>
          <cell r="B77" t="str">
            <v>+0</v>
          </cell>
          <cell r="C77" t="str">
            <v>You clear some debris to find a piece of armour, roll x1 on TABLE A – ARMOUR+15 to find out which armour it is.</v>
          </cell>
        </row>
        <row r="78">
          <cell r="A78">
            <v>76</v>
          </cell>
          <cell r="B78" t="str">
            <v>+0</v>
          </cell>
          <cell r="C78" t="str">
            <v>You find a SECRET tunnel – make a thin exit through the rock face of your current areas to line up with a middle section of a mapped or unmapped adjacent area. (====S====)</v>
          </cell>
        </row>
        <row r="79">
          <cell r="A79">
            <v>77</v>
          </cell>
          <cell r="B79" t="str">
            <v>+0</v>
          </cell>
          <cell r="C79" t="str">
            <v>You find a SECRET tunnel – make a thin exit through the rock face of your current areas to line up with a middle section of a mapped or unmapped adjacent area. (====S====)</v>
          </cell>
        </row>
        <row r="80">
          <cell r="A80">
            <v>78</v>
          </cell>
          <cell r="B80" t="str">
            <v>+0</v>
          </cell>
          <cell r="C80" t="str">
            <v>You find a SECRET tunnel – make a thin exit through the rock face of your current areas to line up with a middle section of a mapped or unmapped adjacent area. (====S====)</v>
          </cell>
        </row>
        <row r="81">
          <cell r="A81">
            <v>79</v>
          </cell>
          <cell r="B81" t="str">
            <v>+0</v>
          </cell>
          <cell r="C81" t="str">
            <v>You find a SECRET tunnel – make a thin exit through the rock face of your current areas to line up with a middle section of a mapped or unmapped adjacent area. (====S====)</v>
          </cell>
        </row>
        <row r="82">
          <cell r="A82">
            <v>80</v>
          </cell>
          <cell r="B82" t="str">
            <v>+0</v>
          </cell>
          <cell r="C82" t="str">
            <v>You find a SECRET tunnel – make a thin exit through the rock face of your current areas to line up with a middle section of a mapped or unmapped adjacent area. (====S====)</v>
          </cell>
        </row>
        <row r="83">
          <cell r="A83">
            <v>81</v>
          </cell>
          <cell r="B83" t="str">
            <v>+0</v>
          </cell>
          <cell r="C83" t="str">
            <v>You have found a book of spells amongst some old books, roll x2 on TABLE S – SPELLS to determine which spell it contains.</v>
          </cell>
        </row>
        <row r="84">
          <cell r="A84">
            <v>82</v>
          </cell>
          <cell r="B84" t="str">
            <v>+0</v>
          </cell>
          <cell r="C84" t="str">
            <v>You have found a book of spells amongst some old books, roll x2 on TABLE S – SPELLS to determine which spell it contains.</v>
          </cell>
        </row>
        <row r="85">
          <cell r="A85">
            <v>83</v>
          </cell>
          <cell r="B85" t="str">
            <v>+0</v>
          </cell>
          <cell r="C85" t="str">
            <v>You have found a book of spells amongst some old books, roll x2 on TABLE S – SPELLS to determine which spell it contains.</v>
          </cell>
        </row>
        <row r="86">
          <cell r="A86">
            <v>84</v>
          </cell>
          <cell r="B86" t="str">
            <v>+0</v>
          </cell>
          <cell r="C86" t="str">
            <v>You have found a book of spells amongst some old books, roll x2 on TABLE S – SPELLS to determine which spell it contains.</v>
          </cell>
        </row>
        <row r="87">
          <cell r="A87">
            <v>85</v>
          </cell>
          <cell r="B87" t="str">
            <v>+0</v>
          </cell>
          <cell r="C87" t="str">
            <v>You have found a book of spells amongst some old books, roll x2 on TABLE S – SPELLS to determine which spell it contains.</v>
          </cell>
        </row>
        <row r="88">
          <cell r="A88">
            <v>86</v>
          </cell>
          <cell r="B88" t="str">
            <v>+0</v>
          </cell>
          <cell r="C88" t="str">
            <v>Well hidden behind a broken cupboard you find a hole in the dungeon wall, inside is a treasure, roll on TABLE TA – TREASURE A, apply -15 to your roll.</v>
          </cell>
        </row>
        <row r="89">
          <cell r="A89">
            <v>87</v>
          </cell>
          <cell r="B89" t="str">
            <v>+0</v>
          </cell>
          <cell r="C89" t="str">
            <v>Well hidden behind a broken cupboard you find a hole in the dungeon wall, inside is a treasure, roll on TABLE TA – TREASURE A, apply -15 to your roll.</v>
          </cell>
        </row>
        <row r="90">
          <cell r="A90">
            <v>88</v>
          </cell>
          <cell r="B90" t="str">
            <v>+0</v>
          </cell>
          <cell r="C90" t="str">
            <v>Well hidden behind a broken cupboard you find a hole in the dungeon wall, inside is a treasure, roll on TABLE TA – TREASURE A, apply -15 to your roll.</v>
          </cell>
        </row>
        <row r="91">
          <cell r="A91">
            <v>89</v>
          </cell>
          <cell r="B91" t="str">
            <v>+0</v>
          </cell>
          <cell r="C91" t="str">
            <v>Well hidden behind a broken cupboard you find a hole in the dungeon wall, inside is a treasure, roll on TABLE TA – TREASURE A, apply -15 to your roll.</v>
          </cell>
        </row>
        <row r="92">
          <cell r="A92">
            <v>90</v>
          </cell>
          <cell r="B92" t="str">
            <v>+0</v>
          </cell>
          <cell r="C92" t="str">
            <v>Well hidden behind a broken cupboard you find a hole in the dungeon wall, inside is a treasure, roll on TABLE TA – TREASURE A, apply -15 to your roll.</v>
          </cell>
        </row>
        <row r="93">
          <cell r="A93">
            <v>91</v>
          </cell>
          <cell r="B93" t="str">
            <v>+0</v>
          </cell>
          <cell r="C93" t="str">
            <v>You come across a small worn carpet that appears out of place for this area, moving it to one side reveals a wooden panel flush with the dungeon floor that once would have been locked, now it is broken beyond repair, you life the panel out and to your surprise find a treasure laying in a rough hollow, roll on TABLE TB – TREASURE B, apply -15 to your roll.</v>
          </cell>
        </row>
        <row r="94">
          <cell r="A94">
            <v>92</v>
          </cell>
          <cell r="B94" t="str">
            <v>+0</v>
          </cell>
          <cell r="C94" t="str">
            <v>You come across a small worn carpet that appears out of place for this area, moving it to one side reveals a wooden panel flush with the dungeon floor that once would have been locked, now it is broken beyond repair, you life the panel out and to your surprise find a treasure laying in a rough hollow, roll on TABLE TB – TREASURE B, apply -15 to your roll.</v>
          </cell>
        </row>
        <row r="95">
          <cell r="A95">
            <v>93</v>
          </cell>
          <cell r="B95" t="str">
            <v>+0</v>
          </cell>
          <cell r="C95" t="str">
            <v>You come across a small worn carpet that appears out of place for this area, moving it to one side reveals a wooden panel flush with the dungeon floor that once would have been locked, now it is broken beyond repair, you life the panel out and to your surprise find a treasure laying in a rough hollow, roll on TABLE TB – TREASURE B, apply -15 to your roll.</v>
          </cell>
        </row>
        <row r="96">
          <cell r="A96">
            <v>94</v>
          </cell>
          <cell r="B96" t="str">
            <v>+0</v>
          </cell>
          <cell r="C96" t="str">
            <v>You come across a small worn carpet that appears out of place for this area, moving it to one side reveals a wooden panel flush with the dungeon floor that once would have been locked, now it is broken beyond repair, you life the panel out and to your surprise find a treasure laying in a rough hollow, roll on TABLE TB – TREASURE B, apply -15 to your roll.</v>
          </cell>
        </row>
        <row r="97">
          <cell r="A97">
            <v>95</v>
          </cell>
          <cell r="B97" t="str">
            <v>+0</v>
          </cell>
          <cell r="C97" t="str">
            <v>You come across a small worn carpet that appears out of place for this area, moving it to one side reveals a wooden panel flush with the dungeon floor that once would have been locked, now it is broken beyond repair, you life the panel out and to your surprise find a treasure laying in a rough hollow, roll on TABLE TB – TREASURE B, apply -15 to your roll.</v>
          </cell>
        </row>
        <row r="98">
          <cell r="A98">
            <v>96</v>
          </cell>
          <cell r="B98" t="str">
            <v>+0</v>
          </cell>
          <cell r="C98" t="str">
            <v>Shifting through the rubbish strewn about the floor, you are startled to find an entire skeleton, once it must have been a brave adventurer like yourself, now it has been a feed for the small insects and rats that inhabit the dungeon, a quick search reveals the poor chap had very little at the time of his death, that is all apart from this magnificent treasure, roll on TABLE TC – TREASURE C, apply -15 to your roll.</v>
          </cell>
        </row>
        <row r="99">
          <cell r="A99">
            <v>97</v>
          </cell>
          <cell r="B99" t="str">
            <v>+0</v>
          </cell>
          <cell r="C99" t="str">
            <v>Shifting through the rubbish strewn about the floor, you are startled to find an entire skeleton, once it must have been a brave adventurer like yourself, now it has been a feed for the small insects and rats that inhabit the dungeon, a quick search reveals the poor chap had very little at the time of his death, that is all apart from this magnificent treasure, roll on TABLE TC – TREASURE C, apply -15 to your roll.</v>
          </cell>
        </row>
        <row r="100">
          <cell r="A100">
            <v>98</v>
          </cell>
          <cell r="B100" t="str">
            <v>+0</v>
          </cell>
          <cell r="C100" t="str">
            <v>Shifting through the rubbish strewn about the floor, you are startled to find an entire skeleton, once it must have been a brave adventurer like yourself, now it has been a feed for the small insects and rats that inhabit the dungeon, a quick search reveals the poor chap had very little at the time of his death, that is all apart from this magnificent treasure, roll on TABLE TC – TREASURE C, apply -15 to your roll.</v>
          </cell>
        </row>
        <row r="101">
          <cell r="A101">
            <v>99</v>
          </cell>
          <cell r="B101" t="str">
            <v>+0</v>
          </cell>
          <cell r="C101" t="str">
            <v>Shifting through the rubbish strewn about the floor, you are startled to find an entire skeleton, once it must have been a brave adventurer like yourself, now it has been a feed for the small insects and rats that inhabit the dungeon, a quick search reveals the poor chap had very little at the time of his death, that is all apart from this magnificent treasure, roll on TABLE TC – TREASURE C, apply -15 to your roll.</v>
          </cell>
        </row>
        <row r="102">
          <cell r="A102">
            <v>100</v>
          </cell>
          <cell r="B102" t="str">
            <v>+0</v>
          </cell>
          <cell r="C102" t="str">
            <v>Shifting through the rubbish strewn about the floor, you are startled to find an entire skeleton, once it must have been a brave adventurer like yourself, now it has been a feed for the small insects and rats that inhabit the dungeon, a quick search reveals the poor chap had very little at the time of his death, that is all apart from this magnificent treasure, roll on TABLE TC – TREASURE C, apply -15 to your roll.</v>
          </cell>
        </row>
      </sheetData>
      <sheetData sheetId="11">
        <row r="2">
          <cell r="A2">
            <v>1</v>
          </cell>
          <cell r="B2" t="str">
            <v>GIANT BALL TRAP: Part of the dungeon wall has been rigged to drop down into the floor and release a huge stone ball that will roll itself towards anyone entering the area and crush them.
Test - BALL TRAP – Test: Dex-5 [S: Avoid Trap] [F:Belt Check, -6 hp] (Traps/Aware/Lucky)</v>
          </cell>
        </row>
        <row r="3">
          <cell r="A3">
            <v>2</v>
          </cell>
          <cell r="B3" t="str">
            <v>POISONOUS GAS TRAP: A short vapour of green poisonous gas has been set to billow out from hidden slots in the dungeon floor
Test - GAS TRAP - Dex [S: Spotted Trap] [F:-3 hp, +1 ] (Traps/Aware/Lucky)</v>
          </cell>
        </row>
        <row r="4">
          <cell r="A4">
            <v>3</v>
          </cell>
          <cell r="B4" t="str">
            <v>PENDULUM TRAP: Several large axes have been suspended  above and rigged to swing out from hidden slots in the dungeon wall .
Test - PENDULUM TRAP – Test: Dex -10 [S: Avoid Trap] [F:-4 hp] (Traps/Aware/Lucky)</v>
          </cell>
        </row>
        <row r="5">
          <cell r="A5">
            <v>4</v>
          </cell>
          <cell r="B5" t="str">
            <v>SNAKE PIT TRAP: Part of the dungeon floor has been rigged to fall away, dropping anyone foolish enough into a deep pit where a giant snake waits for his next meal.
Test - SNAKE PIT TRAP – Test: Dex -15 [S: Spotted Trap] [F:Belt Check, -2 hp, encounter GIANT SNAKE, +1 ] (Traps/Aware/Lucky)
GIANT SNAKE – AV:55 DEF:3 HP:16 DMG:+2 [K:Table P +10] (Poison)</v>
          </cell>
        </row>
        <row r="6">
          <cell r="A6">
            <v>5</v>
          </cell>
          <cell r="B6" t="str">
            <v>SPIKED PIT TRAP: Part of the dungeon floor has been rigged to fall away, dropping anyone foolish enough into a deep pit furnished with razor sharp spikes.
Test - SPIKED PIT TRAP – Test: Dex [S: Spotted Trap] [F:Belt Check, -2 hp, roll SPIKES, +1 ] (Traps/Aware/Lucky)
SPIKES – Roll 1d10, odds spikes missed, even spikes hit -2 HP.</v>
          </cell>
        </row>
        <row r="7">
          <cell r="A7">
            <v>6</v>
          </cell>
          <cell r="B7" t="str">
            <v>PIT TRAP: Part of the dungeon floor has been rigged to fall away, dropping anyone foolish enough into a deep pit.
Test - PIT TRAP – Test: Dex -5 [S:Spotted Trap] [F:Belt Check, -2 hp, +1 ] (Traps/Aware/Lucky)</v>
          </cell>
        </row>
        <row r="8">
          <cell r="A8">
            <v>7</v>
          </cell>
          <cell r="B8" t="str">
            <v>CAVE IN TRAP: Part of the ceiling has been rigged to collapse showing the party with rocks and debris.
Test - CAVE IN TRAP Test: Dex -10 [S: Spotted Trap] [F:Belt Check, -2 hp, +1 ] (Traps/Aware/Lucky)</v>
          </cell>
        </row>
        <row r="9">
          <cell r="A9">
            <v>8</v>
          </cell>
          <cell r="B9" t="str">
            <v>SPEAR TRAP: Spears have been set to shoot out from hidden holes in the dungeon wall.
Test - SPEAR TRAP – Test: Dex -15 [S: Spotted Trap] [F:-2 hp] (Traps/Aware/Lucky)</v>
          </cell>
        </row>
        <row r="10">
          <cell r="A10">
            <v>9</v>
          </cell>
          <cell r="B10" t="str">
            <v>FIRE TRAP: A short burst of scorching hot flame has been set to shoot out from hidden slots in the dungeon wall.
Test - FIRE TRAP – Test: Dex -5 [S: Spotted Trap] [F:-1 hp] (Traps/Aware/Lucky)</v>
          </cell>
        </row>
        <row r="11">
          <cell r="A11">
            <v>10</v>
          </cell>
          <cell r="B11" t="str">
            <v>CROSSFIRE TRAP: Arrows have been set to shoot out from hidden holes in the dungeon wall.
Test - CROSSFIRE TRAP – Test: Dex [S: Spotted Trap] [F:-1 hp] (Traps/Aware/Lucky)</v>
          </cell>
        </row>
        <row r="12">
          <cell r="A12">
            <v>11</v>
          </cell>
          <cell r="B12" t="str">
            <v>CAGE TRAP: A huge cage, hidden from view has been suspended from the ceiling high above and will drop down over an unsuspecting character.
Test - CAGE TRAP – Test: Dex-10 [S:Avoid Trap] [F:Trapped, Test LIFT CAGE until free] (Traps/Aware)
LIFT CAGE – Test: Str -20 [S:Free] [F:+1 ] (Strong)</v>
          </cell>
        </row>
        <row r="13">
          <cell r="A13">
            <v>12</v>
          </cell>
          <cell r="B13" t="str">
            <v>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R – REQUIRED 8-9 = You find, roll on TABLE I – ITEM      10= You find, roll on TABLE W - WEAPON
GIANT SPIDER – AV:30 DEF:2 HP:6 DMG:-1 [K:Table P] (Web)</v>
          </cell>
        </row>
        <row r="14">
          <cell r="A14">
            <v>13</v>
          </cell>
          <cell r="B14" t="str">
            <v>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R – REQUIRED 8-9 = You find, roll on TABLE I – ITEM      10= You find, roll on TABLE W - WEAPON
GIANT SPIDER – AV:30 DEF:2 HP:6 DMG:-1 [K:Table P] (Web)</v>
          </cell>
        </row>
        <row r="15">
          <cell r="A15">
            <v>14</v>
          </cell>
          <cell r="B15" t="str">
            <v>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R – REQUIRED 8-9 = You find, roll on TABLE I – ITEM      10= You find, roll on TABLE W - WEAPON
GIANT SPIDER – AV:30 DEF:2 HP:6 DMG:-1 [K:Table P] (Web)</v>
          </cell>
        </row>
        <row r="16">
          <cell r="A16">
            <v>15</v>
          </cell>
          <cell r="B16" t="str">
            <v>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R – REQUIRED 8-9 = You find, roll on TABLE I – ITEM      10= You find, roll on TABLE W - WEAPON
GIANT SPIDER – AV:30 DEF:2 HP:6 DMG:-1 [K:Table P] (Web)</v>
          </cell>
        </row>
        <row r="17">
          <cell r="A17">
            <v>16</v>
          </cell>
          <cell r="B17" t="str">
            <v>SPIDERS WEBS: The entire area is covered by thick sticky strands of a giant spider web, making movement through the section time consuming and difficult add +1  to the Time Track. Using a spell that creates fire will cancel this penalty.</v>
          </cell>
        </row>
        <row r="18">
          <cell r="A18">
            <v>17</v>
          </cell>
          <cell r="B18" t="str">
            <v>MOSS: The dungeon floor is completely covered in a damp spongy moss roll 1d10.
1-2 The moss has grown across deep pools of water which break through into the dungeon floor, the edges of which are very sharp, each step you take there is a danger you may fall in and cut yourself on the rock.
Test: Dex -10 [S: -1  to the Time Track, Use Exits] [F: +2  to the Time Track, -2 HP, Use Exits] (Agility/Lucky)
3-4 The moss is very slippery making movement through the section difficult.
Test: Dex -5 [S: -1  to the Time Track, Use Exits] [F: +2  to the Time Track, Use Exits.] (Agility/Lucky)
5-10  The moss hides small boulders and rubble below its surface, you constantly find you are stumbling and in danger of twisting an ankle.
Test: Dex [S: Use Exits] [F: +1  to the Time Track, Use Exits.] (Agility/Lucky)</v>
          </cell>
        </row>
        <row r="19">
          <cell r="A19">
            <v>18</v>
          </cell>
          <cell r="B19" t="str">
            <v>ROPE BRIDGE: A huge area of the dungeon floor has at one time collapsed leaving behind a deep void running from the top right hand corner to the bottom left hand corner of this section (mark on map). At some time someone or something has erected a crude rope bridge that now provides the only way across this bottomless gorge. It looks very old and will require some careful manurers to cross safely.
CROSS BRIDGE - Test: Dex -5 [S: Use Exits] [F:- all HP] (Agility/Lucky)</v>
          </cell>
        </row>
        <row r="20">
          <cell r="A20">
            <v>19</v>
          </cell>
          <cell r="B20" t="str">
            <v>TRAPPED CHEST: A large wooden chest banded with golden trims stands before you, if you wish to open the chest -
Test -  TRAPPED CHEST – Test: Dex -20 [S:Open, TABLE TC+10] [F:-5 HP, +1 ] ((Traps/Lucky)</v>
          </cell>
        </row>
        <row r="21">
          <cell r="A21">
            <v>20</v>
          </cell>
          <cell r="B21" t="str">
            <v>TRAPPED CHEST: A large wooden chest banded with golden trims stands before you, if you wish to open the chest -
Test -  TRAPPED CHEST – Test: Dex -20 [S:Open, TABLE TC+10] [F:-5 HP, +1 ] ((Traps/Lucky)</v>
          </cell>
        </row>
        <row r="22">
          <cell r="A22">
            <v>21</v>
          </cell>
          <cell r="B22" t="str">
            <v>TRAPPED CHEST: A large wooden chest banded with golden trims stands before you, if you wish to open the chest -
Test -  TRAPPED CHEST – Test: Dex -20 [S:Open, TABLE TC+10] [F:-5 HP, +1 ] ((Traps/Lucky)</v>
          </cell>
        </row>
        <row r="23">
          <cell r="A23">
            <v>22</v>
          </cell>
          <cell r="B23" t="str">
            <v>TRAPPED CHEST: A large wooden chest banded with golden trims stands before you, if you wish to open the chest -
Test -  TRAPPED CHEST – Test: Dex -20 [S:Open, TABLE TC+10] [F:-5 HP, +1 ] ((Traps/Lucky)</v>
          </cell>
        </row>
        <row r="24">
          <cell r="A24">
            <v>23</v>
          </cell>
          <cell r="B24" t="str">
            <v>LEVER: You have found a Lever, if you decide to activate it, roll 1d10 -
1-2 = Something Bad Happens (Roll on Table C) 3-5 = Nothing Happens
6-10 = You hear a rumble somewhere in the dungeon (shade in 1 Lever Pip)</v>
          </cell>
        </row>
        <row r="25">
          <cell r="A25">
            <v>24</v>
          </cell>
          <cell r="B25" t="str">
            <v>LEVER: You have found a Lever, if you decide to activate it, roll 1d10 -
1-2 = Something Bad Happens (Roll on Table C) 3-5 = Nothing Happens
6-10 = You hear a rumble somewhere in the dungeon (shade in 1 Lever Pip)</v>
          </cell>
        </row>
        <row r="26">
          <cell r="A26">
            <v>25</v>
          </cell>
          <cell r="B26" t="str">
            <v>LAVA: Pools of flowing lava is gurgling and bubble all around you and every few seconds pieces rock explode into fragments sending hot splashes of lava in all directions. You can just about find a pathway of solid rock to get to all the exits in this section (TEST LAVA PATH) or you can go back from where you came.
LAVA PATH - Dex -10 [S:-1HP, Use Exits] [F:-3 HP, Use Exits] (Agility/Lucky)</v>
          </cell>
        </row>
        <row r="27">
          <cell r="A27">
            <v>26</v>
          </cell>
          <cell r="B27" t="str">
            <v>LOCKED CHEST: A large wooden chest banded with golden trims stands before you. Roll 1d10 equal to or less than the number of keys you have to open, if successful delete 1 key; or if you have a pick you may try picking the lock.
Test - LOCKED CHEST – Test: Dex -20 [S: Open, TABLE TC] [F:-1 Pick, +1 ] (Locks/Lucky)</v>
          </cell>
        </row>
        <row r="28">
          <cell r="A28">
            <v>27</v>
          </cell>
          <cell r="B28" t="str">
            <v>LOCKED CHEST: A large wooden chest banded with golden trims stands before you. Roll 1d10 equal to or less than the number of keys you have to open, if successful delete 1 key; or if you have a pick you may try picking the lock.
Test - LOCKED CHEST – Test: Dex -20 [S: Open, TABLE TC] [F:-1 Pick, +1 ] (Locks/Lucky)</v>
          </cell>
        </row>
        <row r="29">
          <cell r="A29">
            <v>28</v>
          </cell>
          <cell r="B29" t="str">
            <v>LOCKED CHEST: A large wooden chest banded with golden trims stands before you. Roll 1d10 equal to or less than the number of keys you have to open, if successful delete 1 key; or if you have a pick you may try picking the lock.
Test - LOCKED CHEST – Test: Dex -20 [S: Open, TABLE TC] [F:-1 Pick, +1 ] (Locks/Lucky)</v>
          </cell>
        </row>
        <row r="30">
          <cell r="A30">
            <v>29</v>
          </cell>
          <cell r="B30" t="str">
            <v>LOCKED CHEST: A large wooden chest banded with golden trims stands before you. Roll 1d10 equal to or less than the number of keys you have to open, if successful delete 1 key; or if you have a pick you may try picking the lock.
Test - LOCKED CHEST – Test: Dex -20 [S: Open, TABLE TC] [F:-1 Pick, +1 ] (Locks/Lucky)</v>
          </cell>
        </row>
        <row r="31">
          <cell r="A31">
            <v>30</v>
          </cell>
          <cell r="B31" t="str">
            <v>ROPE BRIDGE: A huge area of the dungeon floor has at one time collapsed leaving behind a deep void running from the top left hand corner to the bottom right hand corner of this section (mark on map). At some time someone or something has erected a crude rope bridge that now provides the only way across this bottomless gorge. It looks very old and will require some careful manurers to cross safely.
CROSS BRIDGE - Test: Dex -5 [S: Use Exits] [F:- all HP] (Agility/Lucky)</v>
          </cell>
        </row>
        <row r="32">
          <cell r="A32">
            <v>31</v>
          </cell>
          <cell r="B32" t="str">
            <v>BOTTOMLESS PIT: A deep pit probably a mine shaft blocks the way to all other exits, the pit seems to go on forever, which suggests it’s a waste of time trying to descend. The only way to leave this area other than the way you came is to jump the pit.
JUMP PIT - Test: Dex -10 [S: Use Exits] [F:- all HP] (Agility/Lucky)</v>
          </cell>
        </row>
        <row r="33">
          <cell r="A33">
            <v>32</v>
          </cell>
          <cell r="B33" t="str">
            <v>CAVE IN: The entire ceiling in the area has given way and has buried everything with rock, there does not appear to be anyway to get through. You must retrace your steps for clear the rubble [+3 ].</v>
          </cell>
        </row>
        <row r="34">
          <cell r="A34">
            <v>33</v>
          </cell>
          <cell r="B34" t="str">
            <v>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I – ITEM
8-9 = You find, roll on TABLE W – WEAPON
10= You find, roll on TABLE A - ARMOUR
GIANT SPIDER – AV:30 DEF:2 HP:6 DMG:-1 [K:Table P] (Web)</v>
          </cell>
        </row>
        <row r="35">
          <cell r="A35">
            <v>34</v>
          </cell>
          <cell r="B35" t="str">
            <v>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I – ITEM
8-9 = You find, roll on TABLE W – WEAPON
10= You find, roll on TABLE A - ARMOUR
GIANT SPIDER – AV:30 DEF:2 HP:6 DMG:-1 [K:Table P] (Web)</v>
          </cell>
        </row>
        <row r="36">
          <cell r="A36">
            <v>35</v>
          </cell>
          <cell r="B36" t="str">
            <v>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I – ITEM
8-9 = You find, roll on TABLE W – WEAPON
10= You find, roll on TABLE A - ARMOUR
GIANT SPIDER – AV:30 DEF:2 HP:6 DMG:-1 [K:Table P] (Web)</v>
          </cell>
        </row>
        <row r="37">
          <cell r="A37">
            <v>36</v>
          </cell>
          <cell r="B37" t="str">
            <v>LEVER: You have found a Lever, if you decide to activate it, roll 1d10 -
1 = Something Bad Happens (Roll on Table C) 2-4 = Nothing Happens
5-10 = You hear a rumble somewhere in the dungeon (shade in 1 Lever Pip)</v>
          </cell>
        </row>
        <row r="38">
          <cell r="A38">
            <v>37</v>
          </cell>
          <cell r="B38" t="str">
            <v>LEVER: You have found a Lever, if you decide to activate it, roll 1d10 -
1 = Something Bad Happens (Roll on Table C) 2-4 = Nothing Happens
5-10 = You hear a rumble somewhere in the dungeon (shade in 1 Lever Pip)</v>
          </cell>
        </row>
        <row r="39">
          <cell r="A39">
            <v>38</v>
          </cell>
          <cell r="B39" t="str">
            <v>LEVER: You have found a Lever, if you decide to activate it, roll 1d10 -
1 = Something Bad Happens (Roll on Table C) 2-4 = Nothing Happens
5-10 = You hear a rumble somewhere in the dungeon (shade in 1 Lever Pip)</v>
          </cell>
        </row>
        <row r="40">
          <cell r="A40">
            <v>39</v>
          </cell>
          <cell r="B40" t="str">
            <v>LEVER: You have found a Lever, if you decide to activate it, roll 1d10 -
1 = Something Bad Happens (Roll on Table C) 2-4 = Nothing Happens
5-10 = You hear a rumble somewhere in the dungeon (shade in 1 Lever Pip)</v>
          </cell>
        </row>
        <row r="41">
          <cell r="A41">
            <v>40</v>
          </cell>
          <cell r="B41" t="str">
            <v>LEVER: You have found a Lever, if you decide to activate it, roll 1d10 -
1 = Something Bad Happens (Roll on Table C) 2-4 = Nothing Happens
5-10 = You hear a rumble somewhere in the dungeon (shade in 1 Lever Pip)</v>
          </cell>
        </row>
        <row r="42">
          <cell r="A42">
            <v>41</v>
          </cell>
          <cell r="B42" t="str">
            <v>RIVER: A fast flowing river is running through this section of the dungeon and will need to be crossed to proceed through any exits on the other side. It runs from the top left hand corner to the bottom right hand corner of this section (mark on map)
To cross the river test  - SWIM RIVER – Test: STR -10 [S:Use Exits] [F: Exits Blocked, +1 ] (Strong)</v>
          </cell>
        </row>
        <row r="43">
          <cell r="A43">
            <v>42</v>
          </cell>
          <cell r="B43" t="str">
            <v>TRAPPED CHEST: A large wooden chest banded with silver trims stands before you, if you wish to open the chest -
Test - TRAPPED CHEST – Test: Dex -15 [S:Open, TABLE TB+10] [F:-4 HP, +1 ] (Traps/Lucky)</v>
          </cell>
        </row>
        <row r="44">
          <cell r="A44">
            <v>43</v>
          </cell>
          <cell r="B44" t="str">
            <v>LOCKED CHEST: A large wooden chest banded with silver trims stands before you. Roll 1d10 equal to or less than the number of keys you have to open, if successful delete 1 key; or if you have a pick you may try picking the lock.
Test - LOCKED CHEST – Test: Dex -15 [S: Open, TABLE TB] [F:-1 Pick, +1 ] (Locks/Lucky)</v>
          </cell>
        </row>
        <row r="45">
          <cell r="A45">
            <v>44</v>
          </cell>
          <cell r="B45" t="str">
            <v>RIVER: A fast flowing river is running through this section of the dungeon and will need to be crossed to proceed through any exits on the other side. It runs from the top right hand corner to the bottom left hand corner of this section (mark on map).
To cross the river test - SWIM RIVER – Test: STR -10 [S:Use Exits] [F: Exits Blocked, +1 ] (Strong)</v>
          </cell>
        </row>
        <row r="46">
          <cell r="A46">
            <v>45</v>
          </cell>
          <cell r="B46" t="str">
            <v>TRAPPED CHEST: A large wooden chest banded with iron trims stands before you, if you wish to open the chest -
Test - TRAPPED CHEST – Test: Dex -10 [S:Open, TABLE TA+10] [F:-3 HP, +1 ] (Traps/Lucky)</v>
          </cell>
        </row>
        <row r="47">
          <cell r="A47">
            <v>46</v>
          </cell>
          <cell r="B47" t="str">
            <v>TRAPPED CHEST: A large wooden chest banded with iron trims stands before you, if you wish to open the chest -
Test - TRAPPED CHEST – Test: Dex -10 [S:Open, TABLE TA+10] [F:-3 HP, +1 ] (Traps/Lucky)</v>
          </cell>
        </row>
        <row r="48">
          <cell r="A48">
            <v>47</v>
          </cell>
          <cell r="B48" t="str">
            <v>TRAPPED CHEST: A large wooden chest banded with iron trims stands before you, if you wish to open the chest -
Test - TRAPPED CHEST – Test: Dex -10 [S:Open, TABLE TA+10] [F:-3 HP, +1 ] (Traps/Lucky)</v>
          </cell>
        </row>
        <row r="49">
          <cell r="A49">
            <v>48</v>
          </cell>
          <cell r="B49" t="str">
            <v>TRAPPED CHEST: A large wooden chest banded with iron trims stands before you, if you wish to open the chest -
Test - TRAPPED CHEST – Test: Dex -10 [S:Open, TABLE TA+10] [F:-3 HP, +1 ] (Traps/Lucky)</v>
          </cell>
        </row>
        <row r="50">
          <cell r="A50">
            <v>49</v>
          </cell>
          <cell r="B50" t="str">
            <v>PORTCULLIS: A large iron portcullis block the way through this part of the dungeon and will need to be lifted out of the way or the you will be forced to retrace your steps and leave via the way you came.
LIFT PORTCULLIS – Test: STR -15 [S:Use Exits] [F: Exits Blocked, +1 ] (Strong)</v>
          </cell>
        </row>
        <row r="51">
          <cell r="A51">
            <v>50</v>
          </cell>
          <cell r="B51" t="str">
            <v>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W - WEAPON
8-9 = You find, roll on TABLE A - ARMOUR
10= You find, roll on TABLE TA – TREASURE A
GIANT SPIDER – AV:30 DEF:2 HP:6 DMG:-1 [K:Table P] (Web)</v>
          </cell>
        </row>
        <row r="52">
          <cell r="A52">
            <v>51</v>
          </cell>
          <cell r="B52" t="str">
            <v>BOULDER: A huge boulder block the way through this part of the dungeon and will need to be lifted out of the way or the you will be forced to retrace your steps and leave via the way you came.
MOVE BOULDER – Test: STR -10 [S:Use Exits] [F: Exits Blocked, +1 ] (Strong)</v>
          </cell>
        </row>
        <row r="53">
          <cell r="A53">
            <v>52</v>
          </cell>
          <cell r="B53" t="str">
            <v>LEVER: You have found a Lever, if you decide to activate it, roll 1d10 -
1-3 = Nothing Happens
4-10 = You hear a rumble somewhere in the dungeon (shade in 1 Lever Pip)</v>
          </cell>
        </row>
        <row r="54">
          <cell r="A54">
            <v>53</v>
          </cell>
          <cell r="B54" t="str">
            <v>LEVER: You have found a Lever, if you decide to activate it, roll 1d10 -
1-3 = Nothing Happens
4-10 = You hear a rumble somewhere in the dungeon (shade in 1 Lever Pip)</v>
          </cell>
        </row>
        <row r="55">
          <cell r="A55">
            <v>54</v>
          </cell>
          <cell r="B55" t="str">
            <v>LEVER: You have found a Lever, if you decide to activate it, roll 1d10 -
1-3 = Nothing Happens
4-10 = You hear a rumble somewhere in the dungeon (shade in 1 Lever Pip)</v>
          </cell>
        </row>
        <row r="56">
          <cell r="A56">
            <v>55</v>
          </cell>
          <cell r="B56" t="str">
            <v>LOCKED CHEST: A large wooden chest banded with iron trims stands before you. Roll 1d10 equal to or less than the number of keys you have to open, if successful delete 1 key; or if you have a pick you may try picking the lock.
Test - LOCKED CHEST – Test: Dex -10 [S: Open, TABLE TA] [F:-1 Pick, +1 ] (Locks/Lucky)</v>
          </cell>
        </row>
        <row r="57">
          <cell r="A57">
            <v>56</v>
          </cell>
          <cell r="B57" t="str">
            <v>LOCKED CHEST: A large wooden chest banded with iron trims stands before you. Roll 1d10 equal to or less than the number of keys you have to open, if successful delete 1 key; or if you have a pick you may try picking the lock.
Test - LOCKED CHEST – Test: Dex -10 [S: Open, TABLE TA] [F:-1 Pick, +1 ] (Locks/Lucky)</v>
          </cell>
        </row>
        <row r="58">
          <cell r="A58">
            <v>57</v>
          </cell>
          <cell r="B58" t="str">
            <v>LOCKED CHEST: A large wooden chest banded with iron trims stands before you. Roll 1d10 equal to or less than the number of keys you have to open, if successful delete 1 key; or if you have a pick you may try picking the lock.
Test - LOCKED CHEST – Test: Dex -10 [S: Open, TABLE TA] [F:-1 Pick, +1 ] (Locks/Lucky)</v>
          </cell>
        </row>
        <row r="59">
          <cell r="A59">
            <v>58</v>
          </cell>
          <cell r="B59" t="str">
            <v>LOCKED CHEST: A large wooden chest banded with iron trims stands before you. Roll 1d10 equal to or less than the number of keys you have to open, if successful delete 1 key; or if you have a pick you may try picking the lock.
Test - LOCKED CHEST – Test: Dex -10 [S: Open, TABLE TA] [F:-1 Pick, +1 ] (Locks/Lucky)</v>
          </cell>
        </row>
        <row r="60">
          <cell r="A60">
            <v>59</v>
          </cell>
          <cell r="B60" t="str">
            <v>CHASM: A vast chasm crosses the area, running from the top left hand corner to the bottom right hand corner. of this section (mark on map).  The chasm is so vast and deep it cannot be crossed, exists on the other side of the chasm cannot be used from the side you are on.</v>
          </cell>
        </row>
        <row r="61">
          <cell r="A61">
            <v>60</v>
          </cell>
          <cell r="B61" t="str">
            <v>STRANGE CIRCLE: A large circular design has been carved into the dungeon floor, if you wish you may step into it and roll 1d10 -
1 = A surge of energy races through you (Roll on TABLE C – CURSE) 2-3 = TRAP, you Fall into a Pit [Belt Check, -2 hp, +1 ]
4-5 = There is a flash of light and monster appears (Roll on TABLE E – ENCOUNTER) 6-7 = A powerful force fills your body (Roll on TABLE B – BONUS)
8-10 = You hear a click and the circle design lowers a little into the floor (shade in 1 Lever Pip)</v>
          </cell>
        </row>
        <row r="62">
          <cell r="A62">
            <v>61</v>
          </cell>
          <cell r="B62" t="str">
            <v>STRANGE CIRCLE: A large circular design has been carved into the dungeon floor, if you wish you may step into it and roll 1d10 -
1 = A surge of energy races through you (Roll on TABLE C – CURSE) 2-3 = TRAP, you Fall into a Pit [Belt Check, -2 hp, +1 ]
4-5 = There is a flash of light and monster appears (Roll on TABLE E – ENCOUNTER) 6-7 = A powerful force fills your body (Roll on TABLE B – BONUS)
8-10 = You hear a click and the circle design lowers a little into the floor (shade in 1 Lever Pip)</v>
          </cell>
        </row>
        <row r="63">
          <cell r="A63">
            <v>62</v>
          </cell>
          <cell r="B63" t="str">
            <v>STRANGE CIRCLE: A large circular design has been carved into the dungeon floor, if you wish you may step into it and roll 1d10 -
1 = A surge of energy races through you (Roll on TABLE C – CURSE) 2-3 = TRAP, you Fall into a Pit [Belt Check, -2 hp, +1 ]
4-5 = There is a flash of light and monster appears (Roll on TABLE E – ENCOUNTER) 6-7 = A powerful force fills your body (Roll on TABLE B – BONUS)
8-10 = You hear a click and the circle design lowers a little into the floor (shade in 1 Lever Pip)</v>
          </cell>
        </row>
        <row r="64">
          <cell r="A64">
            <v>63</v>
          </cell>
          <cell r="B64" t="str">
            <v>FORGE: The area was once used as a forge and workshop, a little rusty but some of the weapons and armour it once produced still remain on work benches, after a quick scout through you find a few items that have been completed enough to be of some use. Roll on TABLE A – ARMOUR and TABLE W – WEAPONS twice each to see what you find.</v>
          </cell>
        </row>
        <row r="65">
          <cell r="A65">
            <v>64</v>
          </cell>
          <cell r="B65" t="str">
            <v>FORGE: The area was once used as a forge and workshop, a little rusty but some of the weapons and armour it once produced still remain on work benches, after a quick scout through you find a few items that have been completed enough to be of some use. Roll on TABLE A – ARMOUR and TABLE W – WEAPONS twice each to see what you find.</v>
          </cell>
        </row>
        <row r="66">
          <cell r="A66">
            <v>65</v>
          </cell>
          <cell r="B66" t="str">
            <v>CHASM: A vast chasm crosses the area, running from the top right hand corner to the bottom left hand corner of this section (mark on map). The chasm is so vast and deep it cannot be crossed, exists on the other side of the chasm cannot be used from the side you are on.</v>
          </cell>
        </row>
        <row r="67">
          <cell r="A67">
            <v>66</v>
          </cell>
          <cell r="B67" t="str">
            <v>FOUNTAIN: You spot a fountain flowing from one of the dungeon walls, if you wish to drink the liquid roll a 1d10 -
1-2 = The foul tasting liquid brings on a sickening gurgle from within (Roll on Table C)
3-6  = Nothing Happens
7-10 = The liquid has a pleasant taste and you feel empowered (Roll on Table B)</v>
          </cell>
        </row>
        <row r="68">
          <cell r="A68">
            <v>67</v>
          </cell>
          <cell r="B68" t="str">
            <v>FOUNTAIN: You spot a fountain flowing from one of the dungeon walls, if you wish to drink the liquid roll a 1d10 -
1-2 = The foul tasting liquid brings on a sickening gurgle from within (Roll on Table C)
3-6  = Nothing Happens
7-10 = The liquid has a pleasant taste and you feel empowered (Roll on Table B)</v>
          </cell>
        </row>
        <row r="69">
          <cell r="A69">
            <v>68</v>
          </cell>
          <cell r="B69" t="str">
            <v>FOUNTAIN: You spot a fountain flowing from one of the dungeon walls, if you wish to drink the liquid roll a 1d10 -
1-2 = The foul tasting liquid brings on a sickening gurgle from within (Roll on Table C)
3-6  = Nothing Happens
7-10 = The liquid has a pleasant taste and you feel empowered (Roll on Table B)</v>
          </cell>
        </row>
        <row r="70">
          <cell r="A70">
            <v>69</v>
          </cell>
          <cell r="B70" t="str">
            <v>FOUNTAIN: You spot a fountain flowing from one of the dungeon walls, if you wish to drink the liquid roll a 1d10 -
1-2 = The foul tasting liquid brings on a sickening gurgle from within (Roll on Table C)
3-6  = Nothing Happens
7-10 = The liquid has a pleasant taste and you feel empowered (Roll on Table B)</v>
          </cell>
        </row>
        <row r="71">
          <cell r="A71">
            <v>70</v>
          </cell>
          <cell r="B71" t="str">
            <v>TREE: Rooted In the centre of this area is a gigantic tree with long spreading branches that blocks out the entire ceiling with bright green leaves. A beautiful white flower grows from most of its stems, they have a pulsating white glow that reminds you of a beating heart. As you walk around the flowers twist and turn so they always face you. If you wish to pick a flower roll 1d10.
1 = As you take a flower the leaves attached to its branch fade and turn brown, slowly at first more and more leaves begin to die until the spreading sickness connects with flowers, turning them jet black and reducing their glow until they have no energy at all. In less than a minute the dying leaves are shredding from the now knurled decaying branches and in less than 10 minutes the tree has completely died and is nothing more than a blackened trunk with rotting leafless branches. Wishing you hadn't taken a flower, you curse your bad luck (lose 1 FATE point, if you do not have a FATE point, lose half of your current HP rounded up).
2 = The flower is hot to touch and burns you -1 HP.
3 = When you take a flower it stops glowing and turns black, might be worth a few gold (Value – 2gp).
4-6 = While in your hand the flower continues to glow brightly to a pulsating rhythm, each time you put it down its glow halts. The flower will make an excellent light source the next time your lantern needs refuelling (+1 Oil)
7-10 = As you pick a flower it immediately crystallises, you have heard of this type of tree before, called a “Crystal Tree”. The flowers when picked transforms into a magnificent crystal. You know that they will fetch a high price and pick as many as you can safely carry +300gp.</v>
          </cell>
        </row>
        <row r="72">
          <cell r="A72">
            <v>71</v>
          </cell>
          <cell r="B72" t="str">
            <v>MUSHROOMS: The whole area is home to some a strange looking mushroom, it is growing everywhere and as you move through the stalks twist and turn trying to get nearer to you. They appear to glow at times as if to a rhythmic beat and feel warm to the touch. If you wish to eat some foll 1d10.
1-2 = They taste foul and make you feel quite ill (Roll on Table C – CURSE+20)
3-4 = They have an unpleasant flavour and something seems to stir within you (Roll on Table C – CURSE)
5-6 = Nothing Happens
7-8 = They taste decent enough and you pick a few to eat later (+2 Food)
9-10 = The Mushrooms have a unique flavour and make you a little light headed (Roll on Table B - BONUS)</v>
          </cell>
        </row>
        <row r="73">
          <cell r="A73">
            <v>72</v>
          </cell>
          <cell r="B73" t="str">
            <v>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A - ARMOUR
8-9 = You find, roll on TABLE TA – TREASURE A
10= You find, roll on TABLE TB – TREASURE B
GIANT SPIDER – AV:30 DEF:2 HP:6 DMG:-1 [K:Table P] (Web)</v>
          </cell>
        </row>
        <row r="74">
          <cell r="A74">
            <v>73</v>
          </cell>
          <cell r="B74" t="str">
            <v>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A - ARMOUR
8-9 = You find, roll on TABLE TA – TREASURE A
10= You find, roll on TABLE TB – TREASURE B
GIANT SPIDER – AV:30 DEF:2 HP:6 DMG:-1 [K:Table P] (Web)</v>
          </cell>
        </row>
        <row r="75">
          <cell r="A75">
            <v>74</v>
          </cell>
          <cell r="B75" t="str">
            <v>BARRELS: The area is littered with a number of barrels, if you wish to open a few roll on the table below to determine what you find and add +1 to the time track.
1-3 = You have disturbed a GIANT SPIDER that has made home amongst the barrels you must fight it. 4-5 = You find nothing of interest.
6-7 =You find, roll on  TABLE A - ARMOUR
8-9 = You find, roll on TABLE TA – TREASURE A
10= You find, roll on TABLE TB – TREASURE B
GIANT SPIDER – AV:30 DEF:2 HP:6 DMG:-1 [K:Table P] (Web)</v>
          </cell>
        </row>
        <row r="76">
          <cell r="A76">
            <v>75</v>
          </cell>
          <cell r="B76" t="str">
            <v>LEVER: You have found a Lever, if you decide to activate it, roll 1d10 -
1-2 = Nothing Happens
3-10 = You hear a rumble somewhere in the dungeon (shade in 1 Lever Pip)</v>
          </cell>
        </row>
        <row r="77">
          <cell r="A77">
            <v>76</v>
          </cell>
          <cell r="B77" t="str">
            <v>LEVER: You have found a Lever, if you decide to activate it, roll 1d10 -
1-2 = Nothing Happens
3-10 = You hear a rumble somewhere in the dungeon (shade in 1 Lever Pip)</v>
          </cell>
        </row>
        <row r="78">
          <cell r="A78">
            <v>77</v>
          </cell>
          <cell r="B78" t="str">
            <v>LEVER: You have found a Lever, if you decide to activate it, roll 1d10 -
1-2 = Nothing Happens
3-10 = You hear a rumble somewhere in the dungeon (shade in 1 Lever Pip)</v>
          </cell>
        </row>
        <row r="79">
          <cell r="A79">
            <v>78</v>
          </cell>
          <cell r="B79" t="str">
            <v>LOCKED CHEST: A large wooden chest banded with wooden trims stands before you. Roll 1d10 equal to or less than the number of keys you have to open, if successful delete 1 key; or if you have a pick you may try picking the lock.
Test - LOCKED CHEST – Test: Dex -5 [S: Open, TABLE A] [F:-1 Pick, +1 ] (Locks/Lucky)</v>
          </cell>
        </row>
        <row r="80">
          <cell r="A80">
            <v>79</v>
          </cell>
          <cell r="B80" t="str">
            <v>SHRINE: You spot a Shrine devoted to the War God Kantoka, If you wish to spend some time (+1) and make a pray roll a 1d10.
1-2 Something does not feel quite right (Roll on Table C) 3-5 Nothing Happens
6-10 You feel that your prayers have been answered (Roll on Table B)</v>
          </cell>
        </row>
        <row r="81">
          <cell r="A81">
            <v>80</v>
          </cell>
          <cell r="B81" t="str">
            <v>TRAPPED CHEST: A large wooden chest banded with wooden trims stands before you, if you wish to open the chest -
Test - TRAPPED CHEST – Test: Dex -5 [S:Open, TABLE A+10] [F: -2 HP, +1 ] (Traps/Lucky)</v>
          </cell>
        </row>
        <row r="82">
          <cell r="A82">
            <v>81</v>
          </cell>
          <cell r="B82" t="str">
            <v>ALTER: An Alter has been set out for Sacrificial service to Pendra Goddess of Pleasure, If you wish to spend some time (+1) and make a pray roll a 1d10, otherwise continue with your quest, you can leave any PART you have collected as an offering, to gain +1 to the roll.
1 Something does not feel quite right (Roll on TABLE C – CURSE) 2-4 Nothing Happens
5-10 You feel that your prayers have been answered (Roll on TABLE B – BONUS)</v>
          </cell>
        </row>
        <row r="83">
          <cell r="A83">
            <v>82</v>
          </cell>
          <cell r="B83" t="str">
            <v>ADVENTURER: You come across a friendly adventurer who is leaving the dungeon, after some time chatting about your conquests [+1 ] he offers to sell you some adventuring items that you may need. Using TABLE R – REQUIRED, you may purchase up to 5 items from   him but he asks double the listed price for each.
Alternatively you may try and steal the items by making a STEAL test for each item, if you get caught he attacks you (see below) otherwise he bids you farewell and you both continue on your way. STEAL - Test: Dex -15 [S: Take 1 Item] [F: Caught] (Aware)
If you are Caught or simply wish to kill the man for his Items an encounter ensues, if the adventurer escapes you lose 1 Reputation.
ADVENTURER – AV:55 DEF:3 HP:12 DMG:+2</v>
          </cell>
        </row>
        <row r="84">
          <cell r="A84">
            <v>83</v>
          </cell>
          <cell r="B84" t="str">
            <v>ADVENTURER: You come across a friendly adventurer who is leaving the dungeon, after some time chatting about your conquests [+1 ] he offers to sell you some adventuring items that you may need. Using TABLE R – REQUIRED, you may purchase up to 5 items from   him but he asks double the listed price for each.
Alternatively you may try and steal the items by making a STEAL test for each item, if you get caught he attacks you (see below) otherwise he bids you farewell and you both continue on your way. STEAL - Test: Dex -15 [S: Take 1 Item] [F: Caught] (Aware)
If you are Caught or simply wish to kill the man for his Items an encounter ensues, if the adventurer escapes you lose 1 Reputation.
ADVENTURER – AV:55 DEF:3 HP:12 DMG:+2</v>
          </cell>
        </row>
        <row r="85">
          <cell r="A85">
            <v>84</v>
          </cell>
          <cell r="B85" t="str">
            <v>LEVER: You have found a Lever, if you decide to activate it, roll 1d10 -
1 = Nothing Happens
2-10 = You hear a rumble somewhere in the dungeon (shade in 1 Lever Pip)</v>
          </cell>
        </row>
        <row r="86">
          <cell r="A86">
            <v>85</v>
          </cell>
          <cell r="B86" t="str">
            <v>LEVER: You have found a Lever, if you decide to activate it, roll 1d10 -
1 = Nothing Happens
2-10 = You hear a rumble somewhere in the dungeon (shade in 1 Lever Pip)</v>
          </cell>
        </row>
        <row r="87">
          <cell r="A87">
            <v>86</v>
          </cell>
          <cell r="B87" t="str">
            <v>LEVER: You have found a Lever, if you decide to activate it, roll 1d10 -
1 = Nothing Happens
2-10 = You hear a rumble somewhere in the dungeon (shade in 1 Lever Pip)</v>
          </cell>
        </row>
        <row r="88">
          <cell r="A88">
            <v>87</v>
          </cell>
          <cell r="B88" t="str">
            <v>LEVER: You have found a Lever, if you decide to activate it, roll 1d10 -
1 = Nothing Happens
2-10 = You hear a rumble somewhere in the dungeon (shade in 1 Lever Pip)</v>
          </cell>
        </row>
        <row r="89">
          <cell r="A89">
            <v>88</v>
          </cell>
          <cell r="B89" t="str">
            <v>STAIRS: The chamber contains a large stair leading down to another part of the dungeon (Mark a Stairs  on the Map). You may descend the stairs from this section at any time by taking another sheet of mapping paper and numbering it, then draw an identical section to this in the same grid location as this and add a stair to that section, lastly mark the stairs as down to page X and Up to page X as applicable, with X referencing the maps page number. Each time you traverse a stair add +1  to the Time Track.</v>
          </cell>
        </row>
        <row r="90">
          <cell r="A90">
            <v>89</v>
          </cell>
          <cell r="B90" t="str">
            <v>STAIRS: The chamber contains a large stair leading down to another part of the dungeon (Mark a Stairs  on the Map). You may descend the stairs from this section at any time by taking another sheet of mapping paper and numbering it, then draw an identical section to this in the same grid location as this and add a stair to that section, lastly mark the stairs as down to page X and Up to page X as applicable, with X referencing the maps page number. Each time you traverse a stair add +1  to the Time Track.</v>
          </cell>
        </row>
        <row r="91">
          <cell r="A91">
            <v>90</v>
          </cell>
          <cell r="B91" t="str">
            <v>STAIRS: The chamber contains a large stair leading down to another part of the dungeon (Mark a Stairs  on the Map). You may descend the stairs from this section at any time by taking another sheet of mapping paper and numbering it, then draw an identical section to this in the same grid location as this and add a stair to that section, lastly mark the stairs as down to page X and Up to page X as applicable, with X referencing the maps page number. Each time you traverse a stair add +1  to the Time Track.</v>
          </cell>
        </row>
        <row r="92">
          <cell r="A92">
            <v>91</v>
          </cell>
          <cell r="B92" t="str">
            <v>LOCKED CHEST: A large wooden chest stands before you. Roll 1d10 equal to or less than the number of keys you have to open, if successful delete 1 key; or if you have a pick you may try picking the lock.
Test - LOCKED CHEST – Test: Dex [S: Open, TABLE W] [F:-1 Pick, +1 ] (Locks/Lucky)</v>
          </cell>
        </row>
        <row r="93">
          <cell r="A93">
            <v>92</v>
          </cell>
          <cell r="B93" t="str">
            <v>LOCKED CHEST: A large wooden chest stands before you. Roll 1d10 equal to or less than the number of keys you have to open, if successful delete 1 key; or if you have a pick you may try picking the lock.
Test - LOCKED CHEST – Test: Dex [S: Open, TABLE W] [F:-1 Pick, +1 ] (Locks/Lucky)</v>
          </cell>
        </row>
        <row r="94">
          <cell r="A94">
            <v>93</v>
          </cell>
          <cell r="B94" t="str">
            <v>TRAPPED CHEST: A large wooden chest stands before you, if you wish to open the chest -
Test - TRAPPED CHEST – Test: Dex [S:Open, TABLE W+10] [F:-1 HP, +1 ] (Traps/Lucky)</v>
          </cell>
        </row>
        <row r="95">
          <cell r="A95">
            <v>94</v>
          </cell>
          <cell r="B95" t="str">
            <v>TRAPPED CHEST: A large wooden chest stands before you, if you wish to open the chest -
Test - TRAPPED CHEST – Test: Dex [S:Open, TABLE W+10] [F:-1 HP, +1 ] (Traps/Lucky)</v>
          </cell>
        </row>
        <row r="96">
          <cell r="A96">
            <v>95</v>
          </cell>
          <cell r="B96" t="str">
            <v>TRAPPED CHEST: A large wooden chest stands before you, if you wish to open the chest -
Test - TRAPPED CHEST – Test: Dex [S:Open, TABLE W+10] [F:-1 HP, +1 ] (Traps/Lucky)</v>
          </cell>
        </row>
        <row r="97">
          <cell r="A97">
            <v>96</v>
          </cell>
          <cell r="B97" t="str">
            <v>GRATE: Set in the floor is a small grate, almost like a drain except you cannot see a drainage hole. Its pretty dusty and a lot of debris has managed to find its way into the small pit below, but something does catch you eye and if you can remove the grate you can lean in and reach it.
Test - LIFT GRATE – Test: Str -10 [S:FIND] [F:+1 ] (Strong)
FIND roll 1d10
1-4 Nothing of Interest.
5-8 Roll on TABLE I – ITEMS
9-10 Roll on TABLE TA – TREASURE A</v>
          </cell>
        </row>
        <row r="98">
          <cell r="A98">
            <v>97</v>
          </cell>
          <cell r="B98" t="str">
            <v>GRATE: Set in the floor is a small grate, almost like a drain except you cannot see a drainage hole. Its pretty dusty and a lot of debris has managed to find its way into the small pit below, but something does catch you eye and if you can remove the grate you can lean in and reach it.
Test - LIFT GRATE – Test: Str -10 [S:FIND] [F:+1 ] (Strong)
FIND roll 1d10
1-4 Nothing of Interest.
5-8 Roll on TABLE I – ITEMS
9-10 Roll on TABLE TA – TREASURE A</v>
          </cell>
        </row>
        <row r="99">
          <cell r="A99">
            <v>98</v>
          </cell>
          <cell r="B99" t="str">
            <v>TREASURE ROOM: You have found a treasure room, roll 1d10 and multiply the result by 5 to discover how much gold you find and then roll on TABLE TB x1 time.</v>
          </cell>
        </row>
        <row r="100">
          <cell r="A100">
            <v>99</v>
          </cell>
          <cell r="B100" t="str">
            <v>TREASURE ROOM: You have found a treasure room, roll 1d10 and multiply the result by 10 to discover how much gold you find and then roll on TABLE TB x1 or TABLE TB x2 times.</v>
          </cell>
        </row>
        <row r="101">
          <cell r="A101">
            <v>100</v>
          </cell>
          <cell r="B101" t="str">
            <v>TREASURE ROOM: You have found a treasure room, roll 1d10 and multiply the result by 20 to discover how much gold you find and then roll on Table TC x1 or TABLE TB x2 or TABLE TB x3 times.</v>
          </cell>
        </row>
      </sheetData>
      <sheetData sheetId="12">
        <row r="2">
          <cell r="A2">
            <v>1</v>
          </cell>
          <cell r="B2" t="str">
            <v>PESTLE AND MORTAL: Well used, but still functional.</v>
          </cell>
          <cell r="C2" t="str">
            <v>2gp</v>
          </cell>
        </row>
        <row r="3">
          <cell r="A3">
            <v>2</v>
          </cell>
          <cell r="B3" t="str">
            <v>PESTLE AND MORTAL: Well used, but still functional.</v>
          </cell>
          <cell r="C3" t="str">
            <v>2gp</v>
          </cell>
        </row>
        <row r="4">
          <cell r="A4">
            <v>3</v>
          </cell>
          <cell r="B4" t="str">
            <v>SPICES: A small tin contains some aromatic spices used for cooking.</v>
          </cell>
          <cell r="C4" t="str">
            <v>3gp</v>
          </cell>
        </row>
        <row r="5">
          <cell r="A5">
            <v>4</v>
          </cell>
          <cell r="B5" t="str">
            <v>SPICES: A small tin contains some aromatic spices used for cooking.</v>
          </cell>
          <cell r="C5" t="str">
            <v>3gp</v>
          </cell>
        </row>
        <row r="6">
          <cell r="A6">
            <v>5</v>
          </cell>
          <cell r="B6" t="str">
            <v>LEATHER BAG: A little clean up should make this sell for a few gold.</v>
          </cell>
          <cell r="C6" t="str">
            <v>4gp</v>
          </cell>
        </row>
        <row r="7">
          <cell r="A7">
            <v>6</v>
          </cell>
          <cell r="B7" t="str">
            <v>LEATHER BAG: A little clean up should make this sell for a few gold.</v>
          </cell>
          <cell r="C7" t="str">
            <v>4gp</v>
          </cell>
        </row>
        <row r="8">
          <cell r="A8">
            <v>7</v>
          </cell>
          <cell r="B8" t="str">
            <v>A TINY WHISTLE: Very well made with tiny initials etched into it.</v>
          </cell>
          <cell r="C8" t="str">
            <v>6gp</v>
          </cell>
        </row>
        <row r="9">
          <cell r="A9">
            <v>8</v>
          </cell>
          <cell r="B9" t="str">
            <v>A TINY WHISTLE: Very well made with tiny initials etched into it.</v>
          </cell>
          <cell r="C9" t="str">
            <v>6gp</v>
          </cell>
        </row>
        <row r="10">
          <cell r="A10">
            <v>9</v>
          </cell>
          <cell r="B10" t="str">
            <v>WOODEN ABACUS: A little damaged but intact to be of use</v>
          </cell>
          <cell r="C10" t="str">
            <v>7gp</v>
          </cell>
        </row>
        <row r="11">
          <cell r="A11">
            <v>10</v>
          </cell>
          <cell r="B11" t="str">
            <v>WOODEN ABACUS: A little damaged but intact to be of use</v>
          </cell>
          <cell r="C11" t="str">
            <v>7gp</v>
          </cell>
        </row>
        <row r="12">
          <cell r="A12">
            <v>11</v>
          </cell>
          <cell r="B12" t="str">
            <v>WORN KEY: You find a worn Key (Shade in 1 Key Pip)</v>
          </cell>
          <cell r="C12" t="str">
            <v>8gp</v>
          </cell>
        </row>
        <row r="13">
          <cell r="A13">
            <v>12</v>
          </cell>
          <cell r="B13" t="str">
            <v>WORN KEY: You find a worn Key (Shade in 1 Key Pip)</v>
          </cell>
          <cell r="C13" t="str">
            <v>8gp</v>
          </cell>
        </row>
        <row r="14">
          <cell r="A14">
            <v>13</v>
          </cell>
          <cell r="B14" t="str">
            <v>FOOD: You find a pouch contains some dry rations (+1 Food)</v>
          </cell>
          <cell r="C14" t="str">
            <v>10gp</v>
          </cell>
        </row>
        <row r="15">
          <cell r="A15">
            <v>14</v>
          </cell>
          <cell r="B15" t="str">
            <v>FOOD: You find a pouch contains some dry rations (+1 Food)</v>
          </cell>
          <cell r="C15" t="str">
            <v>10gp</v>
          </cell>
        </row>
        <row r="16">
          <cell r="A16">
            <v>15</v>
          </cell>
          <cell r="B16" t="str">
            <v>TINDERBOX: You find a compact tinder box that still works.</v>
          </cell>
          <cell r="C16" t="str">
            <v>12gp</v>
          </cell>
        </row>
        <row r="17">
          <cell r="A17">
            <v>16</v>
          </cell>
          <cell r="B17" t="str">
            <v>TINDERBOX: You find a compact tinder box that still works.</v>
          </cell>
          <cell r="C17" t="str">
            <v>12gp</v>
          </cell>
        </row>
        <row r="18">
          <cell r="A18">
            <v>17</v>
          </cell>
          <cell r="B18" t="str">
            <v>LANTERN OIL: Inside a small wooden box you come across 3 small glass vials which when combined will fill your lantern (+1 Oil)</v>
          </cell>
          <cell r="C18" t="str">
            <v>15gp</v>
          </cell>
        </row>
        <row r="19">
          <cell r="A19">
            <v>18</v>
          </cell>
          <cell r="B19" t="str">
            <v>LANTERN OIL: Inside a small wooden box you come across 3 small glass vials which when combined will fill your lantern (+1 Oil)</v>
          </cell>
          <cell r="C19" t="str">
            <v>15gp</v>
          </cell>
        </row>
        <row r="20">
          <cell r="A20">
            <v>19</v>
          </cell>
          <cell r="B20" t="str">
            <v>LOCK PICKS: Held together by some yarn you find some lock Picks (+3 Picks)</v>
          </cell>
          <cell r="C20" t="str">
            <v>15gp</v>
          </cell>
        </row>
        <row r="21">
          <cell r="A21">
            <v>20</v>
          </cell>
          <cell r="B21" t="str">
            <v>LOCK PICKS: Held together by some yarn you find some lock Picks (+3 Picks)</v>
          </cell>
          <cell r="C21" t="str">
            <v>15gp</v>
          </cell>
        </row>
        <row r="22">
          <cell r="A22">
            <v>21</v>
          </cell>
          <cell r="B22" t="str">
            <v>RUSTY KEY: You have found a rusty old key (Shade in 1 Key Pip)</v>
          </cell>
          <cell r="C22" t="str">
            <v>20gp</v>
          </cell>
        </row>
        <row r="23">
          <cell r="A23">
            <v>22</v>
          </cell>
          <cell r="B23" t="str">
            <v>RUSTY KEY: You have found a rusty old key (Shade in 1 Key Pip)</v>
          </cell>
          <cell r="C23" t="str">
            <v>20gp</v>
          </cell>
        </row>
        <row r="24">
          <cell r="A24">
            <v>23</v>
          </cell>
          <cell r="B24" t="str">
            <v>FOOD: A small leather bag contains some dry rations (+2 Food)</v>
          </cell>
          <cell r="C24" t="str">
            <v>20gp</v>
          </cell>
        </row>
        <row r="25">
          <cell r="A25">
            <v>24</v>
          </cell>
          <cell r="B25" t="str">
            <v>FOOD: A small leather bag contains some dry rations (+2 Food)</v>
          </cell>
          <cell r="C25" t="str">
            <v>20gp</v>
          </cell>
        </row>
        <row r="26">
          <cell r="A26">
            <v>25</v>
          </cell>
          <cell r="B26" t="str">
            <v>ROPE: Around 20 feet of good climbing rope.</v>
          </cell>
          <cell r="C26" t="str">
            <v>21gp</v>
          </cell>
        </row>
        <row r="27">
          <cell r="A27">
            <v>26</v>
          </cell>
          <cell r="B27" t="str">
            <v>ROPE: Around 20 feet of good climbing rope.</v>
          </cell>
          <cell r="C27" t="str">
            <v>21gp</v>
          </cell>
        </row>
        <row r="28">
          <cell r="A28">
            <v>27</v>
          </cell>
          <cell r="B28" t="str">
            <v>BOOK OF ANCIENT HISTORY: Probably worth some gold to the right scholar.</v>
          </cell>
          <cell r="C28" t="str">
            <v>23gp</v>
          </cell>
        </row>
        <row r="29">
          <cell r="A29">
            <v>28</v>
          </cell>
          <cell r="B29" t="str">
            <v>BOOK OF ANCIENT HISTORY: Probably worth some gold to the right scholar.</v>
          </cell>
          <cell r="C29" t="str">
            <v>23gp</v>
          </cell>
        </row>
        <row r="30">
          <cell r="A30">
            <v>29</v>
          </cell>
          <cell r="B30" t="str">
            <v>SILVER WALKING STICK: Once a gentlemen’s walking aid, now its probably just worth its scrap value.</v>
          </cell>
          <cell r="C30" t="str">
            <v>29gp</v>
          </cell>
        </row>
        <row r="31">
          <cell r="A31">
            <v>30</v>
          </cell>
          <cell r="B31" t="str">
            <v>SILVER WALKING STICK: Once a gentlemen’s walking aid, now its probably just worth its scrap value.</v>
          </cell>
          <cell r="C31" t="str">
            <v>29gp</v>
          </cell>
        </row>
        <row r="32">
          <cell r="A32">
            <v>31</v>
          </cell>
          <cell r="B32" t="str">
            <v>IRON KEY: You find a delicate Iron Key (Shade in 1 Key Pip)</v>
          </cell>
          <cell r="C32" t="str">
            <v>30gp</v>
          </cell>
        </row>
        <row r="33">
          <cell r="A33">
            <v>32</v>
          </cell>
          <cell r="B33" t="str">
            <v>IRON KEY: You find a delicate Iron Key (Shade in 1 Key Pip)</v>
          </cell>
          <cell r="C33" t="str">
            <v>52gp</v>
          </cell>
        </row>
        <row r="34">
          <cell r="A34">
            <v>33</v>
          </cell>
          <cell r="B34" t="str">
            <v>LANTERN OIL: In a small leather flask you find some Oil (+2 Oil)</v>
          </cell>
          <cell r="C34" t="str">
            <v>30gp</v>
          </cell>
        </row>
        <row r="35">
          <cell r="A35">
            <v>34</v>
          </cell>
          <cell r="B35" t="str">
            <v>LANTERN OIL: In a small leather flask you find some Oil (+2 Oil)</v>
          </cell>
          <cell r="C35" t="str">
            <v>30gp</v>
          </cell>
        </row>
        <row r="36">
          <cell r="A36">
            <v>35</v>
          </cell>
          <cell r="B36" t="str">
            <v>SILVER PIPE: In excellent condition, it looks like it has hardly been used.</v>
          </cell>
          <cell r="C36" t="str">
            <v>34gp</v>
          </cell>
        </row>
        <row r="37">
          <cell r="A37">
            <v>36</v>
          </cell>
          <cell r="B37" t="str">
            <v>SILVER PIPE: In excellent condition, it looks like it has hardly been used.</v>
          </cell>
          <cell r="C37" t="str">
            <v>34gp</v>
          </cell>
        </row>
        <row r="38">
          <cell r="A38">
            <v>37</v>
          </cell>
          <cell r="B38" t="str">
            <v>COPPER PIECES: You find a small bag of Copper pieces that are worth a decent amount of Gold.</v>
          </cell>
          <cell r="C38" t="str">
            <v>35gp</v>
          </cell>
        </row>
        <row r="39">
          <cell r="A39">
            <v>38</v>
          </cell>
          <cell r="B39" t="str">
            <v>COPPER PIECES: You find a small bag of Copper pieces that are worth a decent amount of Gold.</v>
          </cell>
          <cell r="C39" t="str">
            <v>35gp</v>
          </cell>
        </row>
        <row r="40">
          <cell r="A40">
            <v>39</v>
          </cell>
          <cell r="B40" t="str">
            <v>BREW OF LESSER POWER: Drink to gain +1 DMG for your next DAMAGE Dice roll.</v>
          </cell>
          <cell r="C40" t="str">
            <v>35gp</v>
          </cell>
        </row>
        <row r="41">
          <cell r="A41">
            <v>40</v>
          </cell>
          <cell r="B41" t="str">
            <v>BREW OF LESSER POWER: Drink to gain +1 DMG for your next DAMAGE Dice roll.</v>
          </cell>
          <cell r="C41" t="str">
            <v>35gp</v>
          </cell>
        </row>
        <row r="42">
          <cell r="A42">
            <v>41</v>
          </cell>
          <cell r="B42" t="str">
            <v>SILVER PLATE: Finley crafted the plate looks valuable.</v>
          </cell>
          <cell r="C42" t="str">
            <v>38gp</v>
          </cell>
        </row>
        <row r="43">
          <cell r="A43">
            <v>42</v>
          </cell>
          <cell r="B43" t="str">
            <v>SILVER PLATE: Finley crafted the plate looks valuable.</v>
          </cell>
          <cell r="C43" t="str">
            <v>38gp</v>
          </cell>
        </row>
        <row r="44">
          <cell r="A44">
            <v>43</v>
          </cell>
          <cell r="B44" t="str">
            <v>LOCK PICKS: A pouch contains a selection of Lock Picks (+8 Picks)</v>
          </cell>
          <cell r="C44" t="str">
            <v>40gp</v>
          </cell>
        </row>
        <row r="45">
          <cell r="A45">
            <v>44</v>
          </cell>
          <cell r="B45" t="str">
            <v>LOCK PICKS: A pouch contains a selection of Lock Picks (+8 Picks)</v>
          </cell>
          <cell r="C45" t="str">
            <v>40gp</v>
          </cell>
        </row>
        <row r="46">
          <cell r="A46">
            <v>45</v>
          </cell>
          <cell r="B46" t="str">
            <v>BONE KEY: You find a carved bone Key (Shade in 1 Key Pip)</v>
          </cell>
          <cell r="C46" t="str">
            <v>42gp</v>
          </cell>
        </row>
        <row r="47">
          <cell r="A47">
            <v>46</v>
          </cell>
          <cell r="B47" t="str">
            <v>BONE KEY: You find a carved bone Key (Shade in 1 Key Pip)</v>
          </cell>
          <cell r="C47" t="str">
            <v>42gp</v>
          </cell>
        </row>
        <row r="48">
          <cell r="A48">
            <v>47</v>
          </cell>
          <cell r="B48" t="str">
            <v>LANTERN OIL: Secured in a sealed vat you come across Lantern Oil (+3 Oil)</v>
          </cell>
          <cell r="C48" t="str">
            <v>45gp</v>
          </cell>
        </row>
        <row r="49">
          <cell r="A49">
            <v>48</v>
          </cell>
          <cell r="B49" t="str">
            <v>LANTERN OIL: Secured in a sealed vat you come across Lantern Oil (+3 Oil)</v>
          </cell>
          <cell r="C49" t="str">
            <v>45gp</v>
          </cell>
        </row>
        <row r="50">
          <cell r="A50">
            <v>49</v>
          </cell>
          <cell r="B50" t="str">
            <v>BREW OF LESSER STRENGTH: +3 Str for your next dice roll.</v>
          </cell>
          <cell r="C50" t="str">
            <v>45gp</v>
          </cell>
        </row>
        <row r="51">
          <cell r="A51">
            <v>50</v>
          </cell>
          <cell r="B51" t="str">
            <v>BREW OF LESSER STRENGTH: +3 Str for your next dice roll.</v>
          </cell>
          <cell r="C51" t="str">
            <v>45gp</v>
          </cell>
        </row>
        <row r="52">
          <cell r="A52">
            <v>51</v>
          </cell>
          <cell r="B52" t="str">
            <v>BREW OF LESSER DEXTERITY: +3 Dex for your next dice roll.</v>
          </cell>
          <cell r="C52" t="str">
            <v>45gp</v>
          </cell>
        </row>
        <row r="53">
          <cell r="A53">
            <v>52</v>
          </cell>
          <cell r="B53" t="str">
            <v>BREW OF LESSER DEXTERITY: +3 Dex for your next dice roll.</v>
          </cell>
          <cell r="C53" t="str">
            <v>45gp</v>
          </cell>
        </row>
        <row r="54">
          <cell r="A54">
            <v>53</v>
          </cell>
          <cell r="B54" t="str">
            <v>BREW OF LESSER INTELLIGENCE: +3 Int for your next dice roll.</v>
          </cell>
          <cell r="C54" t="str">
            <v>45gp</v>
          </cell>
        </row>
        <row r="55">
          <cell r="A55">
            <v>54</v>
          </cell>
          <cell r="B55" t="str">
            <v>BREW OF LESSER INTELLIGENCE: +3 Int for your next dice roll.</v>
          </cell>
          <cell r="C55" t="str">
            <v>45gp</v>
          </cell>
        </row>
        <row r="56">
          <cell r="A56">
            <v>55</v>
          </cell>
          <cell r="B56" t="str">
            <v>SILVER CANDLESTICK: It needs a clean but should fetch a little gold.</v>
          </cell>
          <cell r="C56" t="str">
            <v>49gp</v>
          </cell>
        </row>
        <row r="57">
          <cell r="A57">
            <v>56</v>
          </cell>
          <cell r="B57" t="str">
            <v>SILVER CANDLESTICK: It needs a clean but should fetch a little gold.</v>
          </cell>
          <cell r="C57" t="str">
            <v>49gp</v>
          </cell>
        </row>
        <row r="58">
          <cell r="A58">
            <v>57</v>
          </cell>
          <cell r="B58" t="str">
            <v>SILVER KEY: You have found a Key (Shade in 1 Key Pip)</v>
          </cell>
          <cell r="C58" t="str">
            <v>50gp</v>
          </cell>
        </row>
        <row r="59">
          <cell r="A59">
            <v>58</v>
          </cell>
          <cell r="B59" t="str">
            <v>SILVER KEY: You have found a Key (Shade in 1 Key Pip)</v>
          </cell>
          <cell r="C59" t="str">
            <v>50gp</v>
          </cell>
        </row>
        <row r="60">
          <cell r="A60">
            <v>59</v>
          </cell>
          <cell r="B60" t="str">
            <v>LOCK PICKS: A tiny tin contains some lock picks  (+10 Picks)</v>
          </cell>
          <cell r="C60" t="str">
            <v>50gp</v>
          </cell>
        </row>
        <row r="61">
          <cell r="A61">
            <v>60</v>
          </cell>
          <cell r="B61" t="str">
            <v>LOCK PICKS: A tiny tin contains some lock picks  (+10 Picks)</v>
          </cell>
          <cell r="C61" t="str">
            <v>50gp</v>
          </cell>
        </row>
        <row r="62">
          <cell r="A62">
            <v>61</v>
          </cell>
          <cell r="B62" t="str">
            <v>BREW OF LESSER DODGE: Drink to gain +1 DEF before a Monster rolls its DAMAGE dice.</v>
          </cell>
          <cell r="C62" t="str">
            <v>50gp</v>
          </cell>
        </row>
        <row r="63">
          <cell r="A63">
            <v>62</v>
          </cell>
          <cell r="B63" t="str">
            <v>BREW OF LESSER DODGE: Drink to gain +1 DEF before a Monster rolls its DAMAGE dice.</v>
          </cell>
          <cell r="C63" t="str">
            <v>50gp</v>
          </cell>
        </row>
        <row r="64">
          <cell r="A64">
            <v>63</v>
          </cell>
          <cell r="B64" t="str">
            <v>WRITING SET: A boxed writing set with paper, ink and several quills.</v>
          </cell>
          <cell r="C64" t="str">
            <v>52gp</v>
          </cell>
        </row>
        <row r="65">
          <cell r="A65">
            <v>64</v>
          </cell>
          <cell r="B65" t="str">
            <v>WRITING SET: A boxed writing set with paper, ink and several quills.</v>
          </cell>
          <cell r="C65" t="str">
            <v>52gp</v>
          </cell>
        </row>
        <row r="66">
          <cell r="A66">
            <v>65</v>
          </cell>
          <cell r="B66" t="str">
            <v>FOOD: You find a small Basket containing some dried Meat  (+3 Food)</v>
          </cell>
          <cell r="C66" t="str">
            <v>60gp</v>
          </cell>
        </row>
        <row r="67">
          <cell r="A67">
            <v>66</v>
          </cell>
          <cell r="B67" t="str">
            <v>FOOD: You find a small Basket containing some dried Meat  (+3 Food)</v>
          </cell>
          <cell r="C67" t="str">
            <v>60gp</v>
          </cell>
        </row>
        <row r="68">
          <cell r="A68">
            <v>67</v>
          </cell>
          <cell r="B68" t="str">
            <v>COPPER PIECES: You find a bag of Copper pieces that are worth a decent amount of Gold.</v>
          </cell>
          <cell r="C68" t="str">
            <v>70gp</v>
          </cell>
        </row>
        <row r="69">
          <cell r="A69">
            <v>68</v>
          </cell>
          <cell r="B69" t="str">
            <v>COPPER PIECES: You find a bag of Copper pieces that are worth a decent amount of Gold.</v>
          </cell>
          <cell r="C69" t="str">
            <v>70gp</v>
          </cell>
        </row>
        <row r="70">
          <cell r="A70">
            <v>69</v>
          </cell>
          <cell r="B70" t="str">
            <v>SILVER MIRROR: The silver frame is heavily tarnished, but the mirror is still intact.</v>
          </cell>
          <cell r="C70" t="str">
            <v>78gp</v>
          </cell>
        </row>
        <row r="71">
          <cell r="A71">
            <v>70</v>
          </cell>
          <cell r="B71" t="str">
            <v>SILVER MIRROR: The silver frame is heavily tarnished, but the mirror is still intact.</v>
          </cell>
          <cell r="C71" t="str">
            <v>78gp</v>
          </cell>
        </row>
        <row r="72">
          <cell r="A72">
            <v>71</v>
          </cell>
          <cell r="B72" t="str">
            <v>BUNCH OF KEYS: On a small chain you come across a bunch of Keys (Shade in 4 Key Pip)</v>
          </cell>
          <cell r="C72" t="str">
            <v>80gp</v>
          </cell>
        </row>
        <row r="73">
          <cell r="A73">
            <v>72</v>
          </cell>
          <cell r="B73" t="str">
            <v>BUNCH OF KEYS: On a small chain you come across a bunch of Keys (Shade in 4 Key Pip)</v>
          </cell>
          <cell r="C73" t="str">
            <v>80gp</v>
          </cell>
        </row>
        <row r="74">
          <cell r="A74">
            <v>73</v>
          </cell>
          <cell r="B74" t="str">
            <v>FOOD: You come across some food (+4 Food)</v>
          </cell>
          <cell r="C74" t="str">
            <v>80gp</v>
          </cell>
        </row>
        <row r="75">
          <cell r="A75">
            <v>74</v>
          </cell>
          <cell r="B75" t="str">
            <v>FOOD: You come across some food (+4 Food)</v>
          </cell>
          <cell r="C75" t="str">
            <v>80gp</v>
          </cell>
        </row>
        <row r="76">
          <cell r="A76">
            <v>75</v>
          </cell>
          <cell r="B76" t="str">
            <v>POTION OF LESSER REMOVE POISON: Remove up to 2 shaded Poison pips.</v>
          </cell>
          <cell r="C76" t="str">
            <v>80gp</v>
          </cell>
        </row>
        <row r="77">
          <cell r="A77">
            <v>76</v>
          </cell>
          <cell r="B77" t="str">
            <v>POTION OF LESSER REMOVE POISON: Remove up to 2 shaded Poison pips.</v>
          </cell>
          <cell r="C77" t="str">
            <v>80gp</v>
          </cell>
        </row>
        <row r="78">
          <cell r="A78">
            <v>77</v>
          </cell>
          <cell r="B78" t="str">
            <v>POTION OF LESSER HEALING: Drink to restore 4 lost HP.</v>
          </cell>
          <cell r="C78" t="str">
            <v>80gp</v>
          </cell>
        </row>
        <row r="79">
          <cell r="A79">
            <v>78</v>
          </cell>
          <cell r="B79" t="str">
            <v>POTION OF LESSER HEALING: Drink to restore 4 lost HP.</v>
          </cell>
          <cell r="C79" t="str">
            <v>80gp</v>
          </cell>
        </row>
        <row r="80">
          <cell r="A80">
            <v>79</v>
          </cell>
          <cell r="B80" t="str">
            <v>SILVER CRUCIFIX: The cross is very well made.</v>
          </cell>
          <cell r="C80" t="str">
            <v>88gp</v>
          </cell>
        </row>
        <row r="81">
          <cell r="A81">
            <v>80</v>
          </cell>
          <cell r="B81" t="str">
            <v>SILVER CRUCIFIX: The cross is very well made.</v>
          </cell>
          <cell r="C81" t="str">
            <v>88gp</v>
          </cell>
        </row>
        <row r="82">
          <cell r="A82">
            <v>81</v>
          </cell>
          <cell r="B82" t="str">
            <v>POTION OF LESSER STRENGTH: Drink to gain +3 Str for an entire encounter</v>
          </cell>
          <cell r="C82" t="str">
            <v>90gp</v>
          </cell>
        </row>
        <row r="83">
          <cell r="A83">
            <v>82</v>
          </cell>
          <cell r="B83" t="str">
            <v>POTION OF LESSER STRENGTH: Drink to gain +3 Str for an entire encounter</v>
          </cell>
          <cell r="C83" t="str">
            <v>90gp</v>
          </cell>
        </row>
        <row r="84">
          <cell r="A84">
            <v>83</v>
          </cell>
          <cell r="B84" t="str">
            <v>POTION OF LESSER DEXTERITY: Drink to gain +3 Dex for an entire encounter</v>
          </cell>
          <cell r="C84" t="str">
            <v>90gp</v>
          </cell>
        </row>
        <row r="85">
          <cell r="A85">
            <v>84</v>
          </cell>
          <cell r="B85" t="str">
            <v>POTION OF LESSER DEXTERITY: Drink to gain +3 Dex for an entire encounter</v>
          </cell>
          <cell r="C85" t="str">
            <v>90gp</v>
          </cell>
        </row>
        <row r="86">
          <cell r="A86">
            <v>85</v>
          </cell>
          <cell r="B86" t="str">
            <v>POTION OF LESSER INTELLIGENCE: Drink +3 Int for an entire encounter</v>
          </cell>
          <cell r="C86" t="str">
            <v>90gp</v>
          </cell>
        </row>
        <row r="87">
          <cell r="A87">
            <v>86</v>
          </cell>
          <cell r="B87" t="str">
            <v>POTION OF LESSER INTELLIGENCE: Drink +3 Int for an entire encounter</v>
          </cell>
          <cell r="C87" t="str">
            <v>90gp</v>
          </cell>
        </row>
        <row r="88">
          <cell r="A88">
            <v>87</v>
          </cell>
          <cell r="B88" t="str">
            <v>BOOK OF SKILL: You may spend some time reading the book [+1 ] to learn about a skill, Roll 1d10 to determine the Skill and gain +5 bonus to that skill.</v>
          </cell>
          <cell r="C88" t="str">
            <v>100gp</v>
          </cell>
        </row>
        <row r="89">
          <cell r="A89">
            <v>88</v>
          </cell>
          <cell r="B89" t="str">
            <v>BOOK OF SKILL: You may spend some time reading the book [+1 ] to learn about a skill, Roll 1d10 to determine the Skill and gain +5 bonus to that skill.</v>
          </cell>
          <cell r="C89" t="str">
            <v>100gp</v>
          </cell>
        </row>
        <row r="90">
          <cell r="A90">
            <v>89</v>
          </cell>
          <cell r="B90" t="str">
            <v>GOLDEN KEY: You have found a Key (Shade in 1 Key Pip)</v>
          </cell>
          <cell r="C90" t="str">
            <v>110gp</v>
          </cell>
        </row>
        <row r="91">
          <cell r="A91">
            <v>90</v>
          </cell>
          <cell r="B91" t="str">
            <v>GOLDEN KEY: You have found a Key (Shade in 1 Key Pip)</v>
          </cell>
          <cell r="C91" t="str">
            <v>110gp</v>
          </cell>
        </row>
        <row r="92">
          <cell r="A92">
            <v>91</v>
          </cell>
          <cell r="B92" t="str">
            <v>POTION OF LESSER CURE DISEASE: Remove up to 2 shaded Disease pips.</v>
          </cell>
          <cell r="C92" t="str">
            <v>130gp</v>
          </cell>
        </row>
        <row r="93">
          <cell r="A93">
            <v>92</v>
          </cell>
          <cell r="B93" t="str">
            <v>POTION OF LESSER CURE DISEASE: Remove up to 2 shaded Disease pips.</v>
          </cell>
          <cell r="C93" t="str">
            <v>130gp</v>
          </cell>
        </row>
        <row r="94">
          <cell r="A94">
            <v>93</v>
          </cell>
          <cell r="B94" t="str">
            <v>COPPER PIECES: You find a large bag of Copper pieces that are worth a decent amount of Gold.</v>
          </cell>
          <cell r="C94" t="str">
            <v>140gp</v>
          </cell>
        </row>
        <row r="95">
          <cell r="A95">
            <v>94</v>
          </cell>
          <cell r="B95" t="str">
            <v>COPPER PIECES: You find a large bag of Copper pieces that are worth a decent amount of Gold.</v>
          </cell>
          <cell r="C95" t="str">
            <v>140gp</v>
          </cell>
        </row>
        <row r="96">
          <cell r="A96">
            <v>95</v>
          </cell>
          <cell r="B96" t="str">
            <v>JEWEL ENCRUSTED KEY: You have found a Key (Shade in 1 Key Pip, +22gp)</v>
          </cell>
          <cell r="C96" t="str">
            <v>290gp</v>
          </cell>
        </row>
        <row r="97">
          <cell r="A97">
            <v>96</v>
          </cell>
          <cell r="B97" t="str">
            <v>JEWEL ENCRUSTED KEY: You have found a Key (Shade in 1 Key Pip, +22gp)</v>
          </cell>
          <cell r="C97" t="str">
            <v>290gp</v>
          </cell>
        </row>
        <row r="98">
          <cell r="A98">
            <v>97</v>
          </cell>
          <cell r="B98" t="str">
            <v>SKELETON KEY: Use when opening a locked door, roll 1d10
1 = Skeleton Key Breaks (remove from character sheet) 2-3 = Key jams the lock and the door is impassable.
4-10 = Door opens</v>
          </cell>
          <cell r="C98" t="str">
            <v>300gp</v>
          </cell>
        </row>
        <row r="99">
          <cell r="A99">
            <v>98</v>
          </cell>
          <cell r="B99" t="str">
            <v>POTION OF LESSER FATE: When rolling on any table drink to add 20 to your result</v>
          </cell>
          <cell r="C99" t="str">
            <v>400gp</v>
          </cell>
        </row>
        <row r="100">
          <cell r="A100">
            <v>99</v>
          </cell>
          <cell r="B100" t="str">
            <v>UPGRADE: You have found a better Item than the rubbish here roll on TABLE TA</v>
          </cell>
        </row>
        <row r="101">
          <cell r="A101">
            <v>100</v>
          </cell>
          <cell r="B101" t="str">
            <v>UPGRADE: You have found a better Item than the rubbish here roll on TABLE TA</v>
          </cell>
        </row>
      </sheetData>
      <sheetData sheetId="13">
        <row r="3">
          <cell r="A3">
            <v>1</v>
          </cell>
          <cell r="B3" t="str">
            <v>-3 Pips</v>
          </cell>
          <cell r="C3" t="str">
            <v>- 4 Pips</v>
          </cell>
          <cell r="D3" t="str">
            <v>-1 Share</v>
          </cell>
          <cell r="E3" t="str">
            <v>-2 Shares</v>
          </cell>
        </row>
        <row r="4">
          <cell r="A4">
            <v>2</v>
          </cell>
          <cell r="B4" t="str">
            <v>-3 Pips</v>
          </cell>
          <cell r="C4" t="str">
            <v>- 4 Pips</v>
          </cell>
          <cell r="D4" t="str">
            <v>-1 Share</v>
          </cell>
          <cell r="E4" t="str">
            <v>-2 Shares</v>
          </cell>
        </row>
        <row r="5">
          <cell r="A5">
            <v>3</v>
          </cell>
          <cell r="B5" t="str">
            <v>-3 Pips</v>
          </cell>
          <cell r="C5" t="str">
            <v>- 4 Pips</v>
          </cell>
          <cell r="D5" t="str">
            <v>-1 Share</v>
          </cell>
          <cell r="E5" t="str">
            <v>-2 Shares</v>
          </cell>
        </row>
        <row r="6">
          <cell r="A6">
            <v>4</v>
          </cell>
          <cell r="B6" t="str">
            <v>-3 Pips</v>
          </cell>
          <cell r="C6" t="str">
            <v>- 4 Pips</v>
          </cell>
          <cell r="D6" t="str">
            <v>-1 Share</v>
          </cell>
          <cell r="E6" t="str">
            <v>-2 Shares</v>
          </cell>
        </row>
        <row r="7">
          <cell r="A7">
            <v>5</v>
          </cell>
          <cell r="B7" t="str">
            <v>-2 Pips</v>
          </cell>
          <cell r="C7" t="str">
            <v>-3 Pips</v>
          </cell>
          <cell r="D7" t="str">
            <v>- 4 Pips</v>
          </cell>
          <cell r="E7" t="str">
            <v>-1 Share</v>
          </cell>
        </row>
        <row r="8">
          <cell r="A8">
            <v>6</v>
          </cell>
          <cell r="B8" t="str">
            <v>-2 Pips</v>
          </cell>
          <cell r="C8" t="str">
            <v>-3 Pips</v>
          </cell>
          <cell r="D8" t="str">
            <v>- 4 Pips</v>
          </cell>
          <cell r="E8" t="str">
            <v>-1 Share</v>
          </cell>
        </row>
        <row r="9">
          <cell r="A9">
            <v>7</v>
          </cell>
          <cell r="B9" t="str">
            <v>-2 Pips</v>
          </cell>
          <cell r="C9" t="str">
            <v>-3 Pips</v>
          </cell>
          <cell r="D9" t="str">
            <v>- 4 Pips</v>
          </cell>
          <cell r="E9" t="str">
            <v>-1 Share</v>
          </cell>
        </row>
        <row r="10">
          <cell r="A10">
            <v>8</v>
          </cell>
          <cell r="B10" t="str">
            <v>-2 Pips</v>
          </cell>
          <cell r="C10" t="str">
            <v>-3 Pips</v>
          </cell>
          <cell r="D10" t="str">
            <v>- 4 Pips</v>
          </cell>
          <cell r="E10" t="str">
            <v>-1 Share</v>
          </cell>
        </row>
        <row r="11">
          <cell r="A11">
            <v>9</v>
          </cell>
          <cell r="B11" t="str">
            <v>-2 Pips</v>
          </cell>
          <cell r="C11" t="str">
            <v>-3 Pips</v>
          </cell>
          <cell r="D11" t="str">
            <v>- 4 Pips</v>
          </cell>
          <cell r="E11" t="str">
            <v>-1 Share</v>
          </cell>
        </row>
        <row r="12">
          <cell r="A12">
            <v>10</v>
          </cell>
          <cell r="B12" t="str">
            <v>-2 Pips</v>
          </cell>
          <cell r="C12" t="str">
            <v>-3 Pips</v>
          </cell>
          <cell r="D12" t="str">
            <v>- 4 Pips</v>
          </cell>
          <cell r="E12" t="str">
            <v>-1 Share</v>
          </cell>
        </row>
        <row r="13">
          <cell r="A13">
            <v>11</v>
          </cell>
          <cell r="B13" t="str">
            <v>-2 Pips</v>
          </cell>
          <cell r="C13" t="str">
            <v>-3 Pips</v>
          </cell>
          <cell r="D13" t="str">
            <v>- 4 Pips</v>
          </cell>
          <cell r="E13" t="str">
            <v>-1 Share</v>
          </cell>
        </row>
        <row r="14">
          <cell r="A14">
            <v>12</v>
          </cell>
          <cell r="B14" t="str">
            <v>-2 Pips</v>
          </cell>
          <cell r="C14" t="str">
            <v>-3 Pips</v>
          </cell>
          <cell r="D14" t="str">
            <v>- 4 Pips</v>
          </cell>
          <cell r="E14" t="str">
            <v>-1 Share</v>
          </cell>
        </row>
        <row r="15">
          <cell r="A15">
            <v>13</v>
          </cell>
          <cell r="B15" t="str">
            <v>-2 Pips</v>
          </cell>
          <cell r="C15" t="str">
            <v>-3 Pips</v>
          </cell>
          <cell r="D15" t="str">
            <v>- 4 Pips</v>
          </cell>
          <cell r="E15" t="str">
            <v>-1 Share</v>
          </cell>
        </row>
        <row r="16">
          <cell r="A16">
            <v>14</v>
          </cell>
          <cell r="B16" t="str">
            <v>-2 Pips</v>
          </cell>
          <cell r="C16" t="str">
            <v>-3 Pips</v>
          </cell>
          <cell r="D16" t="str">
            <v>- 4 Pips</v>
          </cell>
          <cell r="E16" t="str">
            <v>-1 Share</v>
          </cell>
        </row>
        <row r="17">
          <cell r="A17">
            <v>15</v>
          </cell>
          <cell r="B17" t="str">
            <v>-1 Pips</v>
          </cell>
          <cell r="C17" t="str">
            <v>-2 Pips</v>
          </cell>
          <cell r="D17" t="str">
            <v>-3 Pips</v>
          </cell>
          <cell r="E17" t="str">
            <v>- 4 Pips</v>
          </cell>
        </row>
        <row r="18">
          <cell r="A18">
            <v>16</v>
          </cell>
          <cell r="B18" t="str">
            <v>-1 Pips</v>
          </cell>
          <cell r="C18" t="str">
            <v>-2 Pips</v>
          </cell>
          <cell r="D18" t="str">
            <v>-3 Pips</v>
          </cell>
          <cell r="E18" t="str">
            <v>- 4 Pips</v>
          </cell>
        </row>
        <row r="19">
          <cell r="A19">
            <v>17</v>
          </cell>
          <cell r="B19" t="str">
            <v>-1 Pips</v>
          </cell>
          <cell r="C19" t="str">
            <v>-2 Pips</v>
          </cell>
          <cell r="D19" t="str">
            <v>-3 Pips</v>
          </cell>
          <cell r="E19" t="str">
            <v>- 4 Pips</v>
          </cell>
        </row>
        <row r="20">
          <cell r="A20">
            <v>18</v>
          </cell>
          <cell r="B20" t="str">
            <v>-1 Pips</v>
          </cell>
          <cell r="C20" t="str">
            <v>-2 Pips</v>
          </cell>
          <cell r="D20" t="str">
            <v>-3 Pips</v>
          </cell>
          <cell r="E20" t="str">
            <v>- 4 Pips</v>
          </cell>
        </row>
        <row r="21">
          <cell r="A21">
            <v>19</v>
          </cell>
          <cell r="B21" t="str">
            <v>-1 Pips</v>
          </cell>
          <cell r="C21" t="str">
            <v>-2 Pips</v>
          </cell>
          <cell r="D21" t="str">
            <v>-3 Pips</v>
          </cell>
          <cell r="E21" t="str">
            <v>- 4 Pips</v>
          </cell>
        </row>
        <row r="22">
          <cell r="A22">
            <v>20</v>
          </cell>
          <cell r="B22" t="str">
            <v>-1 Pips</v>
          </cell>
          <cell r="C22" t="str">
            <v>-2 Pips</v>
          </cell>
          <cell r="D22" t="str">
            <v>-3 Pips</v>
          </cell>
          <cell r="E22" t="str">
            <v>- 4 Pips</v>
          </cell>
        </row>
        <row r="23">
          <cell r="A23">
            <v>21</v>
          </cell>
          <cell r="B23" t="str">
            <v>-1 Pips</v>
          </cell>
          <cell r="C23" t="str">
            <v>-2 Pips</v>
          </cell>
          <cell r="D23" t="str">
            <v>-3 Pips</v>
          </cell>
          <cell r="E23" t="str">
            <v>- 4 Pips</v>
          </cell>
        </row>
        <row r="24">
          <cell r="A24">
            <v>22</v>
          </cell>
          <cell r="B24" t="str">
            <v>-1 Pips</v>
          </cell>
          <cell r="C24" t="str">
            <v>-2 Pips</v>
          </cell>
          <cell r="D24" t="str">
            <v>-3 Pips</v>
          </cell>
          <cell r="E24" t="str">
            <v>- 4 Pips</v>
          </cell>
        </row>
        <row r="25">
          <cell r="A25">
            <v>23</v>
          </cell>
          <cell r="B25" t="str">
            <v>-1 Pips</v>
          </cell>
          <cell r="C25" t="str">
            <v>-2 Pips</v>
          </cell>
          <cell r="D25" t="str">
            <v>-3 Pips</v>
          </cell>
          <cell r="E25" t="str">
            <v>- 4 Pips</v>
          </cell>
        </row>
        <row r="26">
          <cell r="A26">
            <v>24</v>
          </cell>
          <cell r="B26" t="str">
            <v>-1 Pips</v>
          </cell>
          <cell r="C26" t="str">
            <v>-2 Pips</v>
          </cell>
          <cell r="D26" t="str">
            <v>-3 Pips</v>
          </cell>
          <cell r="E26" t="str">
            <v>- 4 Pips</v>
          </cell>
        </row>
        <row r="27">
          <cell r="A27">
            <v>25</v>
          </cell>
          <cell r="B27" t="str">
            <v>No Gain</v>
          </cell>
          <cell r="C27" t="str">
            <v>-1 Pips</v>
          </cell>
          <cell r="D27" t="str">
            <v>-2 Pips</v>
          </cell>
          <cell r="E27" t="str">
            <v>-3 Pips</v>
          </cell>
        </row>
        <row r="28">
          <cell r="A28">
            <v>26</v>
          </cell>
          <cell r="B28" t="str">
            <v>No Gain</v>
          </cell>
          <cell r="C28" t="str">
            <v>-1 Pips</v>
          </cell>
          <cell r="D28" t="str">
            <v>-2 Pips</v>
          </cell>
          <cell r="E28" t="str">
            <v>-3 Pips</v>
          </cell>
        </row>
        <row r="29">
          <cell r="A29">
            <v>27</v>
          </cell>
          <cell r="B29" t="str">
            <v>No Gain</v>
          </cell>
          <cell r="C29" t="str">
            <v>-1 Pips</v>
          </cell>
          <cell r="D29" t="str">
            <v>-2 Pips</v>
          </cell>
          <cell r="E29" t="str">
            <v>-3 Pips</v>
          </cell>
        </row>
        <row r="30">
          <cell r="A30">
            <v>28</v>
          </cell>
          <cell r="B30" t="str">
            <v>No Gain</v>
          </cell>
          <cell r="C30" t="str">
            <v>-1 Pips</v>
          </cell>
          <cell r="D30" t="str">
            <v>-2 Pips</v>
          </cell>
          <cell r="E30" t="str">
            <v>-3 Pips</v>
          </cell>
        </row>
        <row r="31">
          <cell r="A31">
            <v>29</v>
          </cell>
          <cell r="B31" t="str">
            <v>No Gain</v>
          </cell>
          <cell r="C31" t="str">
            <v>-1 Pips</v>
          </cell>
          <cell r="D31" t="str">
            <v>-2 Pips</v>
          </cell>
          <cell r="E31" t="str">
            <v>-3 Pips</v>
          </cell>
        </row>
        <row r="32">
          <cell r="A32">
            <v>30</v>
          </cell>
          <cell r="B32" t="str">
            <v>No Gain</v>
          </cell>
          <cell r="C32" t="str">
            <v>-1 Pips</v>
          </cell>
          <cell r="D32" t="str">
            <v>-2 Pips</v>
          </cell>
          <cell r="E32" t="str">
            <v>-3 Pips</v>
          </cell>
        </row>
        <row r="33">
          <cell r="A33">
            <v>31</v>
          </cell>
          <cell r="B33" t="str">
            <v>No Gain</v>
          </cell>
          <cell r="C33" t="str">
            <v>-1 Pips</v>
          </cell>
          <cell r="D33" t="str">
            <v>-2 Pips</v>
          </cell>
          <cell r="E33" t="str">
            <v>-3 Pips</v>
          </cell>
        </row>
        <row r="34">
          <cell r="A34">
            <v>32</v>
          </cell>
          <cell r="B34" t="str">
            <v>No Gain</v>
          </cell>
          <cell r="C34" t="str">
            <v>-1 Pips</v>
          </cell>
          <cell r="D34" t="str">
            <v>-2 Pips</v>
          </cell>
          <cell r="E34" t="str">
            <v>-3 Pips</v>
          </cell>
        </row>
        <row r="35">
          <cell r="A35">
            <v>33</v>
          </cell>
          <cell r="B35" t="str">
            <v>No Gain</v>
          </cell>
          <cell r="C35" t="str">
            <v>-1 Pips</v>
          </cell>
          <cell r="D35" t="str">
            <v>-2 Pips</v>
          </cell>
          <cell r="E35" t="str">
            <v>-3 Pips</v>
          </cell>
        </row>
        <row r="36">
          <cell r="A36">
            <v>34</v>
          </cell>
          <cell r="B36" t="str">
            <v>No Gain</v>
          </cell>
          <cell r="C36" t="str">
            <v>-1 Pips</v>
          </cell>
          <cell r="D36" t="str">
            <v>-2 Pips</v>
          </cell>
          <cell r="E36" t="str">
            <v>-3 Pips</v>
          </cell>
        </row>
        <row r="37">
          <cell r="A37">
            <v>35</v>
          </cell>
          <cell r="B37" t="str">
            <v>+1 Pip</v>
          </cell>
          <cell r="C37" t="str">
            <v>No Gain</v>
          </cell>
          <cell r="D37" t="str">
            <v>-1 Pips</v>
          </cell>
          <cell r="E37" t="str">
            <v>-2 Pips</v>
          </cell>
        </row>
        <row r="38">
          <cell r="A38">
            <v>36</v>
          </cell>
          <cell r="B38" t="str">
            <v>+1 Pip</v>
          </cell>
          <cell r="C38" t="str">
            <v>No Gain</v>
          </cell>
          <cell r="D38" t="str">
            <v>-1 Pips</v>
          </cell>
          <cell r="E38" t="str">
            <v>-2 Pips</v>
          </cell>
        </row>
        <row r="39">
          <cell r="A39">
            <v>37</v>
          </cell>
          <cell r="B39" t="str">
            <v>+1 Pip</v>
          </cell>
          <cell r="C39" t="str">
            <v>No Gain</v>
          </cell>
          <cell r="D39" t="str">
            <v>-1 Pips</v>
          </cell>
          <cell r="E39" t="str">
            <v>-2 Pips</v>
          </cell>
        </row>
        <row r="40">
          <cell r="A40">
            <v>38</v>
          </cell>
          <cell r="B40" t="str">
            <v>+1 Pip</v>
          </cell>
          <cell r="C40" t="str">
            <v>No Gain</v>
          </cell>
          <cell r="D40" t="str">
            <v>-1 Pips</v>
          </cell>
          <cell r="E40" t="str">
            <v>-2 Pips</v>
          </cell>
        </row>
        <row r="41">
          <cell r="A41">
            <v>39</v>
          </cell>
          <cell r="B41" t="str">
            <v>+1 Pip</v>
          </cell>
          <cell r="C41" t="str">
            <v>No Gain</v>
          </cell>
          <cell r="D41" t="str">
            <v>-1 Pips</v>
          </cell>
          <cell r="E41" t="str">
            <v>-2 Pips</v>
          </cell>
        </row>
        <row r="42">
          <cell r="A42">
            <v>40</v>
          </cell>
          <cell r="B42" t="str">
            <v>+1 Pip</v>
          </cell>
          <cell r="C42" t="str">
            <v>No Gain</v>
          </cell>
          <cell r="D42" t="str">
            <v>-1 Pips</v>
          </cell>
          <cell r="E42" t="str">
            <v>-2 Pips</v>
          </cell>
        </row>
        <row r="43">
          <cell r="A43">
            <v>41</v>
          </cell>
          <cell r="B43" t="str">
            <v>+1 Pip</v>
          </cell>
          <cell r="C43" t="str">
            <v>No Gain</v>
          </cell>
          <cell r="D43" t="str">
            <v>-1 Pips</v>
          </cell>
          <cell r="E43" t="str">
            <v>-2 Pips</v>
          </cell>
        </row>
        <row r="44">
          <cell r="A44">
            <v>42</v>
          </cell>
          <cell r="B44" t="str">
            <v>+1 Pip</v>
          </cell>
          <cell r="C44" t="str">
            <v>No Gain</v>
          </cell>
          <cell r="D44" t="str">
            <v>-1 Pips</v>
          </cell>
          <cell r="E44" t="str">
            <v>-2 Pips</v>
          </cell>
        </row>
        <row r="45">
          <cell r="A45">
            <v>43</v>
          </cell>
          <cell r="B45" t="str">
            <v>+1 Pip</v>
          </cell>
          <cell r="C45" t="str">
            <v>No Gain</v>
          </cell>
          <cell r="D45" t="str">
            <v>-1 Pips</v>
          </cell>
          <cell r="E45" t="str">
            <v>-2 Pips</v>
          </cell>
        </row>
        <row r="46">
          <cell r="A46">
            <v>44</v>
          </cell>
          <cell r="B46" t="str">
            <v>+1 Pip</v>
          </cell>
          <cell r="C46" t="str">
            <v>No Gain</v>
          </cell>
          <cell r="D46" t="str">
            <v>-1 Pips</v>
          </cell>
          <cell r="E46" t="str">
            <v>-2 Pips</v>
          </cell>
        </row>
        <row r="47">
          <cell r="A47">
            <v>45</v>
          </cell>
          <cell r="B47" t="str">
            <v>+2 Pips</v>
          </cell>
          <cell r="C47" t="str">
            <v>+1 Pip</v>
          </cell>
          <cell r="D47" t="str">
            <v>No Gain</v>
          </cell>
          <cell r="E47" t="str">
            <v>-1 Pips</v>
          </cell>
        </row>
        <row r="48">
          <cell r="A48">
            <v>46</v>
          </cell>
          <cell r="B48" t="str">
            <v>+2 Pips</v>
          </cell>
          <cell r="C48" t="str">
            <v>+1 Pip</v>
          </cell>
          <cell r="D48" t="str">
            <v>No Gain</v>
          </cell>
          <cell r="E48" t="str">
            <v>-1 Pips</v>
          </cell>
        </row>
        <row r="49">
          <cell r="A49">
            <v>47</v>
          </cell>
          <cell r="B49" t="str">
            <v>+2 Pips</v>
          </cell>
          <cell r="C49" t="str">
            <v>+1 Pip</v>
          </cell>
          <cell r="D49" t="str">
            <v>No Gain</v>
          </cell>
          <cell r="E49" t="str">
            <v>-1 Pips</v>
          </cell>
        </row>
        <row r="50">
          <cell r="A50">
            <v>48</v>
          </cell>
          <cell r="B50" t="str">
            <v>+2 Pips</v>
          </cell>
          <cell r="C50" t="str">
            <v>+1 Pip</v>
          </cell>
          <cell r="D50" t="str">
            <v>No Gain</v>
          </cell>
          <cell r="E50" t="str">
            <v>-1 Pips</v>
          </cell>
        </row>
        <row r="51">
          <cell r="A51">
            <v>49</v>
          </cell>
          <cell r="B51" t="str">
            <v>+2 Pips</v>
          </cell>
          <cell r="C51" t="str">
            <v>+1 Pip</v>
          </cell>
          <cell r="D51" t="str">
            <v>No Gain</v>
          </cell>
          <cell r="E51" t="str">
            <v>-1 Pips</v>
          </cell>
        </row>
        <row r="52">
          <cell r="A52">
            <v>50</v>
          </cell>
          <cell r="B52" t="str">
            <v>+2 Pips</v>
          </cell>
          <cell r="C52" t="str">
            <v>+1 Pip</v>
          </cell>
          <cell r="D52" t="str">
            <v>No Gain</v>
          </cell>
          <cell r="E52" t="str">
            <v>-1 Pips</v>
          </cell>
        </row>
        <row r="53">
          <cell r="A53">
            <v>51</v>
          </cell>
          <cell r="B53" t="str">
            <v>+2 Pips</v>
          </cell>
          <cell r="C53" t="str">
            <v>+1 Pip</v>
          </cell>
          <cell r="D53" t="str">
            <v>No Gain</v>
          </cell>
          <cell r="E53" t="str">
            <v>-1 Pips</v>
          </cell>
        </row>
        <row r="54">
          <cell r="A54">
            <v>52</v>
          </cell>
          <cell r="B54" t="str">
            <v>+2 Pips</v>
          </cell>
          <cell r="C54" t="str">
            <v>+1 Pip</v>
          </cell>
          <cell r="D54" t="str">
            <v>No Gain</v>
          </cell>
          <cell r="E54" t="str">
            <v>-1 Pips</v>
          </cell>
        </row>
        <row r="55">
          <cell r="A55">
            <v>53</v>
          </cell>
          <cell r="B55" t="str">
            <v>+2 Pips</v>
          </cell>
          <cell r="C55" t="str">
            <v>+1 Pip</v>
          </cell>
          <cell r="D55" t="str">
            <v>No Gain</v>
          </cell>
          <cell r="E55" t="str">
            <v>-1 Pips</v>
          </cell>
        </row>
        <row r="56">
          <cell r="A56">
            <v>54</v>
          </cell>
          <cell r="B56" t="str">
            <v>+2 Pips</v>
          </cell>
          <cell r="C56" t="str">
            <v>+1 Pip</v>
          </cell>
          <cell r="D56" t="str">
            <v>No Gain</v>
          </cell>
          <cell r="E56" t="str">
            <v>-1 Pips</v>
          </cell>
        </row>
        <row r="57">
          <cell r="A57">
            <v>55</v>
          </cell>
          <cell r="B57" t="str">
            <v>+2 Pips</v>
          </cell>
          <cell r="C57" t="str">
            <v>+1 Pip</v>
          </cell>
          <cell r="D57" t="str">
            <v>No Gain</v>
          </cell>
          <cell r="E57" t="str">
            <v>-1 Pips</v>
          </cell>
        </row>
        <row r="58">
          <cell r="A58">
            <v>56</v>
          </cell>
          <cell r="B58" t="str">
            <v>+2 Pips</v>
          </cell>
          <cell r="C58" t="str">
            <v>+1 Pip</v>
          </cell>
          <cell r="D58" t="str">
            <v>No Gain</v>
          </cell>
          <cell r="E58" t="str">
            <v>-1 Pips</v>
          </cell>
        </row>
        <row r="59">
          <cell r="A59">
            <v>57</v>
          </cell>
          <cell r="B59" t="str">
            <v>+2 Pips</v>
          </cell>
          <cell r="C59" t="str">
            <v>+1 Pip</v>
          </cell>
          <cell r="D59" t="str">
            <v>No Gain</v>
          </cell>
          <cell r="E59" t="str">
            <v>-1 Pips</v>
          </cell>
        </row>
        <row r="60">
          <cell r="A60">
            <v>58</v>
          </cell>
          <cell r="B60" t="str">
            <v>+2 Pips</v>
          </cell>
          <cell r="C60" t="str">
            <v>+1 Pip</v>
          </cell>
          <cell r="D60" t="str">
            <v>No Gain</v>
          </cell>
          <cell r="E60" t="str">
            <v>-1 Pips</v>
          </cell>
        </row>
        <row r="61">
          <cell r="A61">
            <v>59</v>
          </cell>
          <cell r="B61" t="str">
            <v>+2 Pips</v>
          </cell>
          <cell r="C61" t="str">
            <v>+1 Pip</v>
          </cell>
          <cell r="D61" t="str">
            <v>No Gain</v>
          </cell>
          <cell r="E61" t="str">
            <v>-1 Pips</v>
          </cell>
        </row>
        <row r="62">
          <cell r="A62">
            <v>60</v>
          </cell>
          <cell r="B62" t="str">
            <v>+2 Pips</v>
          </cell>
          <cell r="C62" t="str">
            <v>+1 Pip</v>
          </cell>
          <cell r="D62" t="str">
            <v>No Gain</v>
          </cell>
          <cell r="E62" t="str">
            <v>-1 Pips</v>
          </cell>
        </row>
        <row r="63">
          <cell r="A63">
            <v>61</v>
          </cell>
          <cell r="B63" t="str">
            <v>+2 Pips</v>
          </cell>
          <cell r="C63" t="str">
            <v>+1 Pip</v>
          </cell>
          <cell r="D63" t="str">
            <v>No Gain</v>
          </cell>
          <cell r="E63" t="str">
            <v>-1 Pips</v>
          </cell>
        </row>
        <row r="64">
          <cell r="A64">
            <v>62</v>
          </cell>
          <cell r="B64" t="str">
            <v>+2 Pips</v>
          </cell>
          <cell r="C64" t="str">
            <v>+1 Pip</v>
          </cell>
          <cell r="D64" t="str">
            <v>No Gain</v>
          </cell>
          <cell r="E64" t="str">
            <v>-1 Pips</v>
          </cell>
        </row>
        <row r="65">
          <cell r="A65">
            <v>63</v>
          </cell>
          <cell r="B65" t="str">
            <v>+2 Pips</v>
          </cell>
          <cell r="C65" t="str">
            <v>+1 Pip</v>
          </cell>
          <cell r="D65" t="str">
            <v>No Gain</v>
          </cell>
          <cell r="E65" t="str">
            <v>-1 Pips</v>
          </cell>
        </row>
        <row r="66">
          <cell r="A66">
            <v>64</v>
          </cell>
          <cell r="B66" t="str">
            <v>+2 Pips</v>
          </cell>
          <cell r="C66" t="str">
            <v>+1 Pip</v>
          </cell>
          <cell r="D66" t="str">
            <v>No Gain</v>
          </cell>
          <cell r="E66" t="str">
            <v>-1 Pips</v>
          </cell>
        </row>
        <row r="67">
          <cell r="A67">
            <v>65</v>
          </cell>
          <cell r="B67" t="str">
            <v>+3 Pips</v>
          </cell>
          <cell r="C67" t="str">
            <v>+2 Pips</v>
          </cell>
          <cell r="D67" t="str">
            <v>+1 Pip</v>
          </cell>
          <cell r="E67" t="str">
            <v>No Gain</v>
          </cell>
        </row>
        <row r="68">
          <cell r="A68">
            <v>66</v>
          </cell>
          <cell r="B68" t="str">
            <v>+3 Pips</v>
          </cell>
          <cell r="C68" t="str">
            <v>+2 Pips</v>
          </cell>
          <cell r="D68" t="str">
            <v>+1 Pip</v>
          </cell>
          <cell r="E68" t="str">
            <v>No Gain</v>
          </cell>
        </row>
        <row r="69">
          <cell r="A69">
            <v>67</v>
          </cell>
          <cell r="B69" t="str">
            <v>+3 Pips</v>
          </cell>
          <cell r="C69" t="str">
            <v>+2 Pips</v>
          </cell>
          <cell r="D69" t="str">
            <v>+1 Pip</v>
          </cell>
          <cell r="E69" t="str">
            <v>No Gain</v>
          </cell>
        </row>
        <row r="70">
          <cell r="A70">
            <v>68</v>
          </cell>
          <cell r="B70" t="str">
            <v>+3 Pips</v>
          </cell>
          <cell r="C70" t="str">
            <v>+2 Pips</v>
          </cell>
          <cell r="D70" t="str">
            <v>+1 Pip</v>
          </cell>
          <cell r="E70" t="str">
            <v>No Gain</v>
          </cell>
        </row>
        <row r="71">
          <cell r="A71">
            <v>69</v>
          </cell>
          <cell r="B71" t="str">
            <v>+3 Pips</v>
          </cell>
          <cell r="C71" t="str">
            <v>+2 Pips</v>
          </cell>
          <cell r="D71" t="str">
            <v>+1 Pip</v>
          </cell>
          <cell r="E71" t="str">
            <v>No Gain</v>
          </cell>
        </row>
        <row r="72">
          <cell r="A72">
            <v>70</v>
          </cell>
          <cell r="B72" t="str">
            <v>+3 Pips</v>
          </cell>
          <cell r="C72" t="str">
            <v>+2 Pips</v>
          </cell>
          <cell r="D72" t="str">
            <v>+1 Pip</v>
          </cell>
          <cell r="E72" t="str">
            <v>No Gain</v>
          </cell>
        </row>
        <row r="73">
          <cell r="A73">
            <v>71</v>
          </cell>
          <cell r="B73" t="str">
            <v>+3 Pips</v>
          </cell>
          <cell r="C73" t="str">
            <v>+2 Pips</v>
          </cell>
          <cell r="D73" t="str">
            <v>+1 Pip</v>
          </cell>
          <cell r="E73" t="str">
            <v>No Gain</v>
          </cell>
        </row>
        <row r="74">
          <cell r="A74">
            <v>72</v>
          </cell>
          <cell r="B74" t="str">
            <v>+3 Pips</v>
          </cell>
          <cell r="C74" t="str">
            <v>+2 Pips</v>
          </cell>
          <cell r="D74" t="str">
            <v>+1 Pip</v>
          </cell>
          <cell r="E74" t="str">
            <v>No Gain</v>
          </cell>
        </row>
        <row r="75">
          <cell r="A75">
            <v>73</v>
          </cell>
          <cell r="B75" t="str">
            <v>+3 Pips</v>
          </cell>
          <cell r="C75" t="str">
            <v>+2 Pips</v>
          </cell>
          <cell r="D75" t="str">
            <v>+1 Pip</v>
          </cell>
          <cell r="E75" t="str">
            <v>No Gain</v>
          </cell>
        </row>
        <row r="76">
          <cell r="A76">
            <v>74</v>
          </cell>
          <cell r="B76" t="str">
            <v>+3 Pips</v>
          </cell>
          <cell r="C76" t="str">
            <v>+2 Pips</v>
          </cell>
          <cell r="D76" t="str">
            <v>+1 Pip</v>
          </cell>
          <cell r="E76" t="str">
            <v>No Gain</v>
          </cell>
        </row>
        <row r="77">
          <cell r="A77">
            <v>75</v>
          </cell>
          <cell r="B77" t="str">
            <v>+4 Pips</v>
          </cell>
          <cell r="C77" t="str">
            <v>+3 Pips</v>
          </cell>
          <cell r="D77" t="str">
            <v>+2 Pips</v>
          </cell>
          <cell r="E77" t="str">
            <v>+3 Pips</v>
          </cell>
        </row>
        <row r="78">
          <cell r="A78">
            <v>76</v>
          </cell>
          <cell r="B78" t="str">
            <v>+4 Pips</v>
          </cell>
          <cell r="C78" t="str">
            <v>+3 Pips</v>
          </cell>
          <cell r="D78" t="str">
            <v>+2 Pips</v>
          </cell>
          <cell r="E78" t="str">
            <v>+3 Pips</v>
          </cell>
        </row>
        <row r="79">
          <cell r="A79">
            <v>77</v>
          </cell>
          <cell r="B79" t="str">
            <v>+4 Pips</v>
          </cell>
          <cell r="C79" t="str">
            <v>+3 Pips</v>
          </cell>
          <cell r="D79" t="str">
            <v>+2 Pips</v>
          </cell>
          <cell r="E79" t="str">
            <v>+3 Pips</v>
          </cell>
        </row>
        <row r="80">
          <cell r="A80">
            <v>78</v>
          </cell>
          <cell r="B80" t="str">
            <v>+4 Pips</v>
          </cell>
          <cell r="C80" t="str">
            <v>+3 Pips</v>
          </cell>
          <cell r="D80" t="str">
            <v>+2 Pips</v>
          </cell>
          <cell r="E80" t="str">
            <v>+3 Pips</v>
          </cell>
        </row>
        <row r="81">
          <cell r="A81">
            <v>79</v>
          </cell>
          <cell r="B81" t="str">
            <v>+4 Pips</v>
          </cell>
          <cell r="C81" t="str">
            <v>+3 Pips</v>
          </cell>
          <cell r="D81" t="str">
            <v>+2 Pips</v>
          </cell>
          <cell r="E81" t="str">
            <v>+3 Pips</v>
          </cell>
        </row>
        <row r="82">
          <cell r="A82">
            <v>80</v>
          </cell>
          <cell r="B82" t="str">
            <v>+4 Pips</v>
          </cell>
          <cell r="C82" t="str">
            <v>+3 Pips</v>
          </cell>
          <cell r="D82" t="str">
            <v>+2 Pips</v>
          </cell>
          <cell r="E82" t="str">
            <v>+3 Pips</v>
          </cell>
        </row>
        <row r="83">
          <cell r="A83">
            <v>81</v>
          </cell>
          <cell r="B83" t="str">
            <v>+4 Pips</v>
          </cell>
          <cell r="C83" t="str">
            <v>+3 Pips</v>
          </cell>
          <cell r="D83" t="str">
            <v>+2 Pips</v>
          </cell>
          <cell r="E83" t="str">
            <v>+3 Pips</v>
          </cell>
        </row>
        <row r="84">
          <cell r="A84">
            <v>82</v>
          </cell>
          <cell r="B84" t="str">
            <v>+4 Pips</v>
          </cell>
          <cell r="C84" t="str">
            <v>+3 Pips</v>
          </cell>
          <cell r="D84" t="str">
            <v>+2 Pips</v>
          </cell>
          <cell r="E84" t="str">
            <v>+3 Pips</v>
          </cell>
        </row>
        <row r="85">
          <cell r="A85">
            <v>83</v>
          </cell>
          <cell r="B85" t="str">
            <v>+4 Pips</v>
          </cell>
          <cell r="C85" t="str">
            <v>+3 Pips</v>
          </cell>
          <cell r="D85" t="str">
            <v>+2 Pips</v>
          </cell>
          <cell r="E85" t="str">
            <v>+3 Pips</v>
          </cell>
        </row>
        <row r="86">
          <cell r="A86">
            <v>84</v>
          </cell>
          <cell r="B86" t="str">
            <v>+4 Pips</v>
          </cell>
          <cell r="C86" t="str">
            <v>+3 Pips</v>
          </cell>
          <cell r="D86" t="str">
            <v>+2 Pips</v>
          </cell>
          <cell r="E86" t="str">
            <v>+3 Pips</v>
          </cell>
        </row>
        <row r="87">
          <cell r="A87">
            <v>85</v>
          </cell>
          <cell r="B87" t="str">
            <v>+1 Share</v>
          </cell>
          <cell r="C87" t="str">
            <v>+4 Pips</v>
          </cell>
          <cell r="D87" t="str">
            <v>+3 Pips</v>
          </cell>
          <cell r="E87" t="str">
            <v>+1 Share</v>
          </cell>
        </row>
        <row r="88">
          <cell r="A88">
            <v>86</v>
          </cell>
          <cell r="B88" t="str">
            <v>+1 Share</v>
          </cell>
          <cell r="C88" t="str">
            <v>+4 Pips</v>
          </cell>
          <cell r="D88" t="str">
            <v>+3 Pips</v>
          </cell>
          <cell r="E88" t="str">
            <v>+1 Share</v>
          </cell>
        </row>
        <row r="89">
          <cell r="A89">
            <v>87</v>
          </cell>
          <cell r="B89" t="str">
            <v>+1 Share</v>
          </cell>
          <cell r="C89" t="str">
            <v>+4 Pips</v>
          </cell>
          <cell r="D89" t="str">
            <v>+3 Pips</v>
          </cell>
          <cell r="E89" t="str">
            <v>+1 Share</v>
          </cell>
        </row>
        <row r="90">
          <cell r="A90">
            <v>88</v>
          </cell>
          <cell r="B90" t="str">
            <v>+1 Share</v>
          </cell>
          <cell r="C90" t="str">
            <v>+4 Pips</v>
          </cell>
          <cell r="D90" t="str">
            <v>+3 Pips</v>
          </cell>
          <cell r="E90" t="str">
            <v>+1 Share</v>
          </cell>
        </row>
        <row r="91">
          <cell r="A91">
            <v>89</v>
          </cell>
          <cell r="B91" t="str">
            <v>+1 Share</v>
          </cell>
          <cell r="C91" t="str">
            <v>+4 Pips</v>
          </cell>
          <cell r="D91" t="str">
            <v>+3 Pips</v>
          </cell>
          <cell r="E91" t="str">
            <v>+1 Share</v>
          </cell>
        </row>
        <row r="92">
          <cell r="A92">
            <v>90</v>
          </cell>
          <cell r="B92" t="str">
            <v>+1 Share</v>
          </cell>
          <cell r="C92" t="str">
            <v>+4 Pips</v>
          </cell>
          <cell r="D92" t="str">
            <v>+3 Pips</v>
          </cell>
          <cell r="E92" t="str">
            <v>+1 Share</v>
          </cell>
        </row>
        <row r="93">
          <cell r="A93">
            <v>91</v>
          </cell>
          <cell r="B93" t="str">
            <v>+1 Share</v>
          </cell>
          <cell r="C93" t="str">
            <v>+4 Pips</v>
          </cell>
          <cell r="D93" t="str">
            <v>+3 Pips</v>
          </cell>
          <cell r="E93" t="str">
            <v>+1 Share</v>
          </cell>
        </row>
        <row r="94">
          <cell r="A94">
            <v>92</v>
          </cell>
          <cell r="B94" t="str">
            <v>+1 Share</v>
          </cell>
          <cell r="C94" t="str">
            <v>+4 Pips</v>
          </cell>
          <cell r="D94" t="str">
            <v>+3 Pips</v>
          </cell>
          <cell r="E94" t="str">
            <v>+1 Share</v>
          </cell>
        </row>
        <row r="95">
          <cell r="A95">
            <v>93</v>
          </cell>
          <cell r="B95" t="str">
            <v>+1 Share</v>
          </cell>
          <cell r="C95" t="str">
            <v>+4 Pips</v>
          </cell>
          <cell r="D95" t="str">
            <v>+3 Pips</v>
          </cell>
          <cell r="E95" t="str">
            <v>+1 Share</v>
          </cell>
        </row>
        <row r="96">
          <cell r="A96">
            <v>94</v>
          </cell>
          <cell r="B96" t="str">
            <v>+1 Share</v>
          </cell>
          <cell r="C96" t="str">
            <v>+4 Pips</v>
          </cell>
          <cell r="D96" t="str">
            <v>+3 Pips</v>
          </cell>
          <cell r="E96" t="str">
            <v>+1 Share</v>
          </cell>
        </row>
        <row r="97">
          <cell r="A97">
            <v>95</v>
          </cell>
          <cell r="B97" t="str">
            <v>+2 Shares</v>
          </cell>
          <cell r="C97" t="str">
            <v>+1 Share</v>
          </cell>
          <cell r="D97" t="str">
            <v>+4 Pips</v>
          </cell>
          <cell r="E97" t="str">
            <v>+2 Shares</v>
          </cell>
        </row>
        <row r="98">
          <cell r="A98">
            <v>96</v>
          </cell>
          <cell r="B98" t="str">
            <v>+2 Shares</v>
          </cell>
          <cell r="C98" t="str">
            <v>+1 Share</v>
          </cell>
          <cell r="D98" t="str">
            <v>+4 Pips</v>
          </cell>
          <cell r="E98" t="str">
            <v>+2 Shares</v>
          </cell>
        </row>
        <row r="99">
          <cell r="A99">
            <v>97</v>
          </cell>
          <cell r="B99" t="str">
            <v>+2 Shares</v>
          </cell>
          <cell r="C99" t="str">
            <v>+1 Share</v>
          </cell>
          <cell r="D99" t="str">
            <v>+4 Pips</v>
          </cell>
          <cell r="E99" t="str">
            <v>+2 Shares</v>
          </cell>
        </row>
        <row r="100">
          <cell r="A100">
            <v>98</v>
          </cell>
          <cell r="B100" t="str">
            <v>+2 Shares</v>
          </cell>
          <cell r="C100" t="str">
            <v>+1 Share</v>
          </cell>
          <cell r="D100" t="str">
            <v>+4 Pips</v>
          </cell>
          <cell r="E100" t="str">
            <v>+2 Shares</v>
          </cell>
        </row>
        <row r="101">
          <cell r="A101">
            <v>99</v>
          </cell>
          <cell r="B101" t="str">
            <v>+2 Shares</v>
          </cell>
          <cell r="C101" t="str">
            <v>+1 Share</v>
          </cell>
          <cell r="D101" t="str">
            <v>+4 Pips</v>
          </cell>
          <cell r="E101" t="str">
            <v>+2 Shares</v>
          </cell>
        </row>
        <row r="102">
          <cell r="A102">
            <v>100</v>
          </cell>
          <cell r="B102" t="str">
            <v>+2 Shares</v>
          </cell>
          <cell r="C102" t="str">
            <v>+1 Share</v>
          </cell>
          <cell r="D102" t="str">
            <v>+4 Pips</v>
          </cell>
          <cell r="E102" t="str">
            <v>+2 Shares</v>
          </cell>
        </row>
      </sheetData>
      <sheetData sheetId="14">
        <row r="3">
          <cell r="A3">
            <v>1</v>
          </cell>
          <cell r="B3" t="str">
            <v>LEGEND of the Crab</v>
          </cell>
          <cell r="C3" t="str">
            <v>+1 DEF</v>
          </cell>
          <cell r="D3" t="str">
            <v></v>
          </cell>
          <cell r="E3" t="str">
            <v>500gp</v>
          </cell>
          <cell r="F3" t="str">
            <v>100gp</v>
          </cell>
        </row>
        <row r="4">
          <cell r="A4">
            <v>2</v>
          </cell>
          <cell r="B4" t="str">
            <v>LEGEND of the Crab</v>
          </cell>
          <cell r="C4" t="str">
            <v>+1 DEF</v>
          </cell>
          <cell r="D4" t="str">
            <v></v>
          </cell>
          <cell r="E4" t="str">
            <v>500gp</v>
          </cell>
          <cell r="F4" t="str">
            <v>100gp</v>
          </cell>
        </row>
        <row r="5">
          <cell r="A5">
            <v>3</v>
          </cell>
          <cell r="B5" t="str">
            <v>LEGEND of the Crab</v>
          </cell>
          <cell r="C5" t="str">
            <v>+1 DEF</v>
          </cell>
          <cell r="D5" t="str">
            <v></v>
          </cell>
          <cell r="E5" t="str">
            <v>500gp</v>
          </cell>
          <cell r="F5" t="str">
            <v>100gp</v>
          </cell>
        </row>
        <row r="6">
          <cell r="A6">
            <v>4</v>
          </cell>
          <cell r="B6" t="str">
            <v>LEGEND of the Crab</v>
          </cell>
          <cell r="C6" t="str">
            <v>+1 DEF</v>
          </cell>
          <cell r="D6" t="str">
            <v></v>
          </cell>
          <cell r="E6" t="str">
            <v>500gp</v>
          </cell>
          <cell r="F6" t="str">
            <v>100gp</v>
          </cell>
        </row>
        <row r="7">
          <cell r="A7">
            <v>5</v>
          </cell>
          <cell r="B7" t="str">
            <v>LEGEND of the Crab</v>
          </cell>
          <cell r="C7" t="str">
            <v>+1 DEF</v>
          </cell>
          <cell r="D7" t="str">
            <v></v>
          </cell>
          <cell r="E7" t="str">
            <v>500gp</v>
          </cell>
          <cell r="F7" t="str">
            <v>100gp</v>
          </cell>
        </row>
        <row r="8">
          <cell r="A8">
            <v>6</v>
          </cell>
          <cell r="B8" t="str">
            <v>LEGEND of the Crab</v>
          </cell>
          <cell r="C8" t="str">
            <v>+1 DEF</v>
          </cell>
          <cell r="D8" t="str">
            <v></v>
          </cell>
          <cell r="E8" t="str">
            <v>500gp</v>
          </cell>
          <cell r="F8" t="str">
            <v>100gp</v>
          </cell>
        </row>
        <row r="9">
          <cell r="A9">
            <v>7</v>
          </cell>
          <cell r="B9" t="str">
            <v>LEGEND of the Crab</v>
          </cell>
          <cell r="C9" t="str">
            <v>+1 DEF</v>
          </cell>
          <cell r="D9" t="str">
            <v></v>
          </cell>
          <cell r="E9" t="str">
            <v>500gp</v>
          </cell>
          <cell r="F9" t="str">
            <v>100gp</v>
          </cell>
        </row>
        <row r="10">
          <cell r="A10">
            <v>8</v>
          </cell>
          <cell r="B10" t="str">
            <v>LEGEND of the Crab</v>
          </cell>
          <cell r="C10" t="str">
            <v>+1 DEF</v>
          </cell>
          <cell r="D10" t="str">
            <v></v>
          </cell>
          <cell r="E10" t="str">
            <v>500gp</v>
          </cell>
          <cell r="F10" t="str">
            <v>100gp</v>
          </cell>
        </row>
        <row r="11">
          <cell r="A11">
            <v>9</v>
          </cell>
          <cell r="B11" t="str">
            <v>LEGEND of the Sky</v>
          </cell>
          <cell r="C11" t="str">
            <v>+5 Int</v>
          </cell>
          <cell r="D11" t="str">
            <v></v>
          </cell>
          <cell r="E11" t="str">
            <v>750gp</v>
          </cell>
          <cell r="F11" t="str">
            <v>150gp</v>
          </cell>
        </row>
        <row r="12">
          <cell r="A12">
            <v>10</v>
          </cell>
          <cell r="B12" t="str">
            <v>LEGEND of the Sky</v>
          </cell>
          <cell r="C12" t="str">
            <v>+5 Int</v>
          </cell>
          <cell r="D12" t="str">
            <v></v>
          </cell>
          <cell r="E12" t="str">
            <v>750gp</v>
          </cell>
          <cell r="F12" t="str">
            <v>150gp</v>
          </cell>
        </row>
        <row r="13">
          <cell r="A13">
            <v>11</v>
          </cell>
          <cell r="B13" t="str">
            <v>LEGEND of the Sky</v>
          </cell>
          <cell r="C13" t="str">
            <v>+5 Int</v>
          </cell>
          <cell r="D13" t="str">
            <v></v>
          </cell>
          <cell r="E13" t="str">
            <v>750gp</v>
          </cell>
          <cell r="F13" t="str">
            <v>150gp</v>
          </cell>
        </row>
        <row r="14">
          <cell r="A14">
            <v>12</v>
          </cell>
          <cell r="B14" t="str">
            <v>LEGEND of the Sky</v>
          </cell>
          <cell r="C14" t="str">
            <v>+5 Int</v>
          </cell>
          <cell r="D14" t="str">
            <v></v>
          </cell>
          <cell r="E14" t="str">
            <v>750gp</v>
          </cell>
          <cell r="F14" t="str">
            <v>150gp</v>
          </cell>
        </row>
        <row r="15">
          <cell r="A15">
            <v>13</v>
          </cell>
          <cell r="B15" t="str">
            <v>LEGEND of the Sky</v>
          </cell>
          <cell r="C15" t="str">
            <v>+5 Int</v>
          </cell>
          <cell r="D15" t="str">
            <v></v>
          </cell>
          <cell r="E15" t="str">
            <v>750gp</v>
          </cell>
          <cell r="F15" t="str">
            <v>150gp</v>
          </cell>
        </row>
        <row r="16">
          <cell r="A16">
            <v>14</v>
          </cell>
          <cell r="B16" t="str">
            <v>LEGEND of the Sky</v>
          </cell>
          <cell r="C16" t="str">
            <v>+5 Int</v>
          </cell>
          <cell r="D16" t="str">
            <v></v>
          </cell>
          <cell r="E16" t="str">
            <v>750gp</v>
          </cell>
          <cell r="F16" t="str">
            <v>150gp</v>
          </cell>
        </row>
        <row r="17">
          <cell r="A17">
            <v>15</v>
          </cell>
          <cell r="B17" t="str">
            <v>LEGEND of the Sky</v>
          </cell>
          <cell r="C17" t="str">
            <v>+5 Int</v>
          </cell>
          <cell r="D17" t="str">
            <v></v>
          </cell>
          <cell r="E17" t="str">
            <v>750gp</v>
          </cell>
          <cell r="F17" t="str">
            <v>150gp</v>
          </cell>
        </row>
        <row r="18">
          <cell r="A18">
            <v>16</v>
          </cell>
          <cell r="B18" t="str">
            <v>LEGEND of the Sky</v>
          </cell>
          <cell r="C18" t="str">
            <v>+5 Int</v>
          </cell>
          <cell r="D18" t="str">
            <v></v>
          </cell>
          <cell r="E18" t="str">
            <v>750gp</v>
          </cell>
          <cell r="F18" t="str">
            <v>150gp</v>
          </cell>
        </row>
        <row r="19">
          <cell r="A19">
            <v>17</v>
          </cell>
          <cell r="B19" t="str">
            <v>LEGEND of the Sky</v>
          </cell>
          <cell r="C19" t="str">
            <v>+5 Int</v>
          </cell>
          <cell r="D19" t="str">
            <v></v>
          </cell>
          <cell r="E19" t="str">
            <v>750gp</v>
          </cell>
          <cell r="F19" t="str">
            <v>150gp</v>
          </cell>
        </row>
        <row r="20">
          <cell r="A20">
            <v>18</v>
          </cell>
          <cell r="B20" t="str">
            <v>LEGEND of the Bear</v>
          </cell>
          <cell r="C20" t="str">
            <v>+5 Str</v>
          </cell>
          <cell r="D20" t="str">
            <v></v>
          </cell>
          <cell r="E20" t="str">
            <v>750gp</v>
          </cell>
          <cell r="F20" t="str">
            <v>150gp</v>
          </cell>
        </row>
        <row r="21">
          <cell r="A21">
            <v>19</v>
          </cell>
          <cell r="B21" t="str">
            <v>LEGEND of the Bear</v>
          </cell>
          <cell r="C21" t="str">
            <v>+5 Str</v>
          </cell>
          <cell r="D21" t="str">
            <v></v>
          </cell>
          <cell r="E21" t="str">
            <v>750gp</v>
          </cell>
          <cell r="F21" t="str">
            <v>150gp</v>
          </cell>
        </row>
        <row r="22">
          <cell r="A22">
            <v>20</v>
          </cell>
          <cell r="B22" t="str">
            <v>LEGEND of the Bear</v>
          </cell>
          <cell r="C22" t="str">
            <v>+5 Str</v>
          </cell>
          <cell r="D22" t="str">
            <v></v>
          </cell>
          <cell r="E22" t="str">
            <v>750gp</v>
          </cell>
          <cell r="F22" t="str">
            <v>150gp</v>
          </cell>
        </row>
        <row r="23">
          <cell r="A23">
            <v>21</v>
          </cell>
          <cell r="B23" t="str">
            <v>LEGEND of the Bear</v>
          </cell>
          <cell r="C23" t="str">
            <v>+5 Str</v>
          </cell>
          <cell r="D23" t="str">
            <v></v>
          </cell>
          <cell r="E23" t="str">
            <v>750gp</v>
          </cell>
          <cell r="F23" t="str">
            <v>150gp</v>
          </cell>
        </row>
        <row r="24">
          <cell r="A24">
            <v>22</v>
          </cell>
          <cell r="B24" t="str">
            <v>LEGEND of the Bear</v>
          </cell>
          <cell r="C24" t="str">
            <v>+5 Str</v>
          </cell>
          <cell r="D24" t="str">
            <v></v>
          </cell>
          <cell r="E24" t="str">
            <v>750gp</v>
          </cell>
          <cell r="F24" t="str">
            <v>150gp</v>
          </cell>
        </row>
        <row r="25">
          <cell r="A25">
            <v>23</v>
          </cell>
          <cell r="B25" t="str">
            <v>LEGEND of the Bear</v>
          </cell>
          <cell r="C25" t="str">
            <v>+5 Str</v>
          </cell>
          <cell r="D25" t="str">
            <v></v>
          </cell>
          <cell r="E25" t="str">
            <v>750gp</v>
          </cell>
          <cell r="F25" t="str">
            <v>150gp</v>
          </cell>
        </row>
        <row r="26">
          <cell r="A26">
            <v>24</v>
          </cell>
          <cell r="B26" t="str">
            <v>LEGEND of the Bear</v>
          </cell>
          <cell r="C26" t="str">
            <v>+5 Str</v>
          </cell>
          <cell r="D26" t="str">
            <v></v>
          </cell>
          <cell r="E26" t="str">
            <v>750gp</v>
          </cell>
          <cell r="F26" t="str">
            <v>150gp</v>
          </cell>
        </row>
        <row r="27">
          <cell r="A27">
            <v>25</v>
          </cell>
          <cell r="B27" t="str">
            <v>LEGEND of the Bear</v>
          </cell>
          <cell r="C27" t="str">
            <v>+5 Str</v>
          </cell>
          <cell r="D27" t="str">
            <v></v>
          </cell>
          <cell r="E27" t="str">
            <v>750gp</v>
          </cell>
          <cell r="F27" t="str">
            <v>150gp</v>
          </cell>
        </row>
        <row r="28">
          <cell r="A28">
            <v>26</v>
          </cell>
          <cell r="B28" t="str">
            <v>LEGEND of the Bear</v>
          </cell>
          <cell r="C28" t="str">
            <v>+5 Str</v>
          </cell>
          <cell r="D28" t="str">
            <v></v>
          </cell>
          <cell r="E28" t="str">
            <v>750gp</v>
          </cell>
          <cell r="F28" t="str">
            <v>150gp</v>
          </cell>
        </row>
        <row r="29">
          <cell r="A29">
            <v>27</v>
          </cell>
          <cell r="B29" t="str">
            <v>LEGEND of the spider</v>
          </cell>
          <cell r="C29" t="str">
            <v>+5 Dex</v>
          </cell>
          <cell r="D29" t="str">
            <v></v>
          </cell>
          <cell r="E29" t="str">
            <v>750gp</v>
          </cell>
          <cell r="F29" t="str">
            <v>150gp</v>
          </cell>
        </row>
        <row r="30">
          <cell r="A30">
            <v>28</v>
          </cell>
          <cell r="B30" t="str">
            <v>LEGEND of the spider</v>
          </cell>
          <cell r="C30" t="str">
            <v>+5 Dex</v>
          </cell>
          <cell r="D30" t="str">
            <v></v>
          </cell>
          <cell r="E30" t="str">
            <v>750gp</v>
          </cell>
          <cell r="F30" t="str">
            <v>150gp</v>
          </cell>
        </row>
        <row r="31">
          <cell r="A31">
            <v>29</v>
          </cell>
          <cell r="B31" t="str">
            <v>LEGEND of the spider</v>
          </cell>
          <cell r="C31" t="str">
            <v>+5 Dex</v>
          </cell>
          <cell r="D31" t="str">
            <v></v>
          </cell>
          <cell r="E31" t="str">
            <v>750gp</v>
          </cell>
          <cell r="F31" t="str">
            <v>150gp</v>
          </cell>
        </row>
        <row r="32">
          <cell r="A32">
            <v>30</v>
          </cell>
          <cell r="B32" t="str">
            <v>LEGEND of the spider</v>
          </cell>
          <cell r="C32" t="str">
            <v>+5 Dex</v>
          </cell>
          <cell r="D32" t="str">
            <v></v>
          </cell>
          <cell r="E32" t="str">
            <v>750gp</v>
          </cell>
          <cell r="F32" t="str">
            <v>150gp</v>
          </cell>
        </row>
        <row r="33">
          <cell r="A33">
            <v>31</v>
          </cell>
          <cell r="B33" t="str">
            <v>LEGEND of the spider</v>
          </cell>
          <cell r="C33" t="str">
            <v>+5 Dex</v>
          </cell>
          <cell r="D33" t="str">
            <v></v>
          </cell>
          <cell r="E33" t="str">
            <v>750gp</v>
          </cell>
          <cell r="F33" t="str">
            <v>150gp</v>
          </cell>
        </row>
        <row r="34">
          <cell r="A34">
            <v>32</v>
          </cell>
          <cell r="B34" t="str">
            <v>LEGEND of the Giants</v>
          </cell>
          <cell r="C34" t="str">
            <v>+3 DMG</v>
          </cell>
          <cell r="D34" t="str">
            <v></v>
          </cell>
          <cell r="E34" t="str">
            <v>900gp</v>
          </cell>
          <cell r="F34" t="str">
            <v>180gp</v>
          </cell>
        </row>
        <row r="35">
          <cell r="A35">
            <v>33</v>
          </cell>
          <cell r="B35" t="str">
            <v>LEGEND of the Giants</v>
          </cell>
          <cell r="C35" t="str">
            <v>+3 DMG</v>
          </cell>
          <cell r="D35" t="str">
            <v></v>
          </cell>
          <cell r="E35" t="str">
            <v>900gp</v>
          </cell>
          <cell r="F35" t="str">
            <v>180gp</v>
          </cell>
        </row>
        <row r="36">
          <cell r="A36">
            <v>34</v>
          </cell>
          <cell r="B36" t="str">
            <v>LEGEND of the Giants</v>
          </cell>
          <cell r="C36" t="str">
            <v>+3 DMG</v>
          </cell>
          <cell r="D36" t="str">
            <v></v>
          </cell>
          <cell r="E36" t="str">
            <v>900gp</v>
          </cell>
          <cell r="F36" t="str">
            <v>180gp</v>
          </cell>
        </row>
        <row r="37">
          <cell r="A37">
            <v>35</v>
          </cell>
          <cell r="B37" t="str">
            <v>LEGEND of the Giants</v>
          </cell>
          <cell r="C37" t="str">
            <v>+3 DMG</v>
          </cell>
          <cell r="D37" t="str">
            <v></v>
          </cell>
          <cell r="E37" t="str">
            <v>900gp</v>
          </cell>
          <cell r="F37" t="str">
            <v>180gp</v>
          </cell>
        </row>
        <row r="38">
          <cell r="A38">
            <v>36</v>
          </cell>
          <cell r="B38" t="str">
            <v>LEGEND of the Giants</v>
          </cell>
          <cell r="C38" t="str">
            <v>+3 DMG</v>
          </cell>
          <cell r="D38" t="str">
            <v></v>
          </cell>
          <cell r="E38" t="str">
            <v>900gp</v>
          </cell>
          <cell r="F38" t="str">
            <v>180gp</v>
          </cell>
        </row>
        <row r="39">
          <cell r="A39">
            <v>37</v>
          </cell>
          <cell r="B39" t="str">
            <v>LEGEND of the Turtle</v>
          </cell>
          <cell r="C39" t="str">
            <v>+2 DEF</v>
          </cell>
          <cell r="D39" t="str">
            <v></v>
          </cell>
          <cell r="E39" t="str">
            <v>1000gp</v>
          </cell>
          <cell r="F39" t="str">
            <v>200gp</v>
          </cell>
        </row>
        <row r="40">
          <cell r="A40">
            <v>38</v>
          </cell>
          <cell r="B40" t="str">
            <v>LEGEND of the Turtle</v>
          </cell>
          <cell r="C40" t="str">
            <v>+2 DEF</v>
          </cell>
          <cell r="D40" t="str">
            <v></v>
          </cell>
          <cell r="E40" t="str">
            <v>1000gp</v>
          </cell>
          <cell r="F40" t="str">
            <v>200gp</v>
          </cell>
        </row>
        <row r="41">
          <cell r="A41">
            <v>39</v>
          </cell>
          <cell r="B41" t="str">
            <v>LEGEND of the Turtle</v>
          </cell>
          <cell r="C41" t="str">
            <v>+2 DEF</v>
          </cell>
          <cell r="D41" t="str">
            <v></v>
          </cell>
          <cell r="E41" t="str">
            <v>1000gp</v>
          </cell>
          <cell r="F41" t="str">
            <v>200gp</v>
          </cell>
        </row>
        <row r="42">
          <cell r="A42">
            <v>40</v>
          </cell>
          <cell r="B42" t="str">
            <v>LEGEND of the Turtle</v>
          </cell>
          <cell r="C42" t="str">
            <v>+2 DEF</v>
          </cell>
          <cell r="D42" t="str">
            <v></v>
          </cell>
          <cell r="E42" t="str">
            <v>1000gp</v>
          </cell>
          <cell r="F42" t="str">
            <v>200gp</v>
          </cell>
        </row>
        <row r="43">
          <cell r="A43">
            <v>41</v>
          </cell>
          <cell r="B43" t="str">
            <v>LEGEND of the Turtle</v>
          </cell>
          <cell r="C43" t="str">
            <v>+2 DEF</v>
          </cell>
          <cell r="D43" t="str">
            <v></v>
          </cell>
          <cell r="E43" t="str">
            <v>1000gp</v>
          </cell>
          <cell r="F43" t="str">
            <v>200gp</v>
          </cell>
        </row>
        <row r="44">
          <cell r="A44">
            <v>42</v>
          </cell>
          <cell r="B44" t="str">
            <v>LEGEND of the Lords</v>
          </cell>
          <cell r="C44" t="str">
            <v>+3 HP</v>
          </cell>
          <cell r="D44" t="str">
            <v></v>
          </cell>
          <cell r="E44" t="str">
            <v>1200gp</v>
          </cell>
          <cell r="F44" t="str">
            <v>240gp</v>
          </cell>
        </row>
        <row r="45">
          <cell r="A45">
            <v>43</v>
          </cell>
          <cell r="B45" t="str">
            <v>LEGEND of the Lords</v>
          </cell>
          <cell r="C45" t="str">
            <v>+3 HP</v>
          </cell>
          <cell r="D45" t="str">
            <v></v>
          </cell>
          <cell r="E45" t="str">
            <v>1200gp</v>
          </cell>
          <cell r="F45" t="str">
            <v>240gp</v>
          </cell>
        </row>
        <row r="46">
          <cell r="A46">
            <v>44</v>
          </cell>
          <cell r="B46" t="str">
            <v>LEGEND of the Lords</v>
          </cell>
          <cell r="C46" t="str">
            <v>+3 HP</v>
          </cell>
          <cell r="D46" t="str">
            <v></v>
          </cell>
          <cell r="E46" t="str">
            <v>1200gp</v>
          </cell>
          <cell r="F46" t="str">
            <v>240gp</v>
          </cell>
        </row>
        <row r="47">
          <cell r="A47">
            <v>45</v>
          </cell>
          <cell r="B47" t="str">
            <v>LEGEND of the Lords</v>
          </cell>
          <cell r="C47" t="str">
            <v>+3 HP</v>
          </cell>
          <cell r="D47" t="str">
            <v></v>
          </cell>
          <cell r="E47" t="str">
            <v>1200gp</v>
          </cell>
          <cell r="F47" t="str">
            <v>240gp</v>
          </cell>
        </row>
        <row r="48">
          <cell r="A48">
            <v>46</v>
          </cell>
          <cell r="B48" t="str">
            <v>LEGEND of the Lords</v>
          </cell>
          <cell r="C48" t="str">
            <v>+3 HP</v>
          </cell>
          <cell r="D48" t="str">
            <v></v>
          </cell>
          <cell r="E48" t="str">
            <v>1200gp</v>
          </cell>
          <cell r="F48" t="str">
            <v>240gp</v>
          </cell>
        </row>
        <row r="49">
          <cell r="A49">
            <v>47</v>
          </cell>
          <cell r="B49" t="str">
            <v>LEGEND of the Colossus</v>
          </cell>
          <cell r="C49" t="str">
            <v>+4 DMG</v>
          </cell>
          <cell r="D49" t="str">
            <v></v>
          </cell>
          <cell r="E49" t="str">
            <v>1200gp</v>
          </cell>
          <cell r="F49" t="str">
            <v>240gp</v>
          </cell>
        </row>
        <row r="50">
          <cell r="A50">
            <v>48</v>
          </cell>
          <cell r="B50" t="str">
            <v>LEGEND of the Colossus</v>
          </cell>
          <cell r="C50" t="str">
            <v>+4 DMG</v>
          </cell>
          <cell r="D50" t="str">
            <v></v>
          </cell>
          <cell r="E50" t="str">
            <v>1200gp</v>
          </cell>
          <cell r="F50" t="str">
            <v>240gp</v>
          </cell>
        </row>
        <row r="51">
          <cell r="A51">
            <v>49</v>
          </cell>
          <cell r="B51" t="str">
            <v>LEGEND of the Colossus</v>
          </cell>
          <cell r="C51" t="str">
            <v>+4 DMG</v>
          </cell>
          <cell r="D51" t="str">
            <v></v>
          </cell>
          <cell r="E51" t="str">
            <v>1200gp</v>
          </cell>
          <cell r="F51" t="str">
            <v>240gp</v>
          </cell>
        </row>
        <row r="52">
          <cell r="A52">
            <v>50</v>
          </cell>
          <cell r="B52" t="str">
            <v>LEGEND of the Colossus</v>
          </cell>
          <cell r="C52" t="str">
            <v>+4 DMG</v>
          </cell>
          <cell r="D52" t="str">
            <v></v>
          </cell>
          <cell r="E52" t="str">
            <v>1200gp</v>
          </cell>
          <cell r="F52" t="str">
            <v>240gp</v>
          </cell>
        </row>
        <row r="53">
          <cell r="A53">
            <v>51</v>
          </cell>
          <cell r="B53" t="str">
            <v>LEGEND of the Colossus</v>
          </cell>
          <cell r="C53" t="str">
            <v>+4 DMG</v>
          </cell>
          <cell r="D53" t="str">
            <v></v>
          </cell>
          <cell r="E53" t="str">
            <v>1200gp</v>
          </cell>
          <cell r="F53" t="str">
            <v>240gp</v>
          </cell>
        </row>
        <row r="54">
          <cell r="A54">
            <v>52</v>
          </cell>
          <cell r="B54" t="str">
            <v>Of SPELL Replace SPELL with spell rolled on TABLE S</v>
          </cell>
          <cell r="C54" t="str">
            <v>SPELL</v>
          </cell>
          <cell r="D54" t="str">
            <v></v>
          </cell>
          <cell r="E54" t="str">
            <v>1200gp</v>
          </cell>
          <cell r="F54" t="str">
            <v>240gp</v>
          </cell>
        </row>
        <row r="55">
          <cell r="A55">
            <v>53</v>
          </cell>
          <cell r="B55" t="str">
            <v>Of SPELL Replace SPELL with spell rolled on TABLE S</v>
          </cell>
          <cell r="C55" t="str">
            <v>SPELL</v>
          </cell>
          <cell r="D55" t="str">
            <v></v>
          </cell>
          <cell r="E55" t="str">
            <v>1200gp</v>
          </cell>
          <cell r="F55" t="str">
            <v>240gp</v>
          </cell>
        </row>
        <row r="56">
          <cell r="A56">
            <v>54</v>
          </cell>
          <cell r="B56" t="str">
            <v>Of SPELL Replace SPELL with spell rolled on TABLE S</v>
          </cell>
          <cell r="C56" t="str">
            <v>SPELL</v>
          </cell>
          <cell r="D56" t="str">
            <v></v>
          </cell>
          <cell r="E56" t="str">
            <v>1200gp</v>
          </cell>
          <cell r="F56" t="str">
            <v>240gp</v>
          </cell>
        </row>
        <row r="57">
          <cell r="A57">
            <v>55</v>
          </cell>
          <cell r="B57" t="str">
            <v>Of SPELL Replace SPELL with spell rolled on TABLE S</v>
          </cell>
          <cell r="C57" t="str">
            <v>SPELL</v>
          </cell>
          <cell r="D57" t="str">
            <v></v>
          </cell>
          <cell r="E57" t="str">
            <v>1200gp</v>
          </cell>
          <cell r="F57" t="str">
            <v>240gp</v>
          </cell>
        </row>
        <row r="58">
          <cell r="A58">
            <v>56</v>
          </cell>
          <cell r="B58" t="str">
            <v>Of SPELL Replace SPELL with spell rolled on TABLE S</v>
          </cell>
          <cell r="C58" t="str">
            <v>SPELL</v>
          </cell>
          <cell r="D58" t="str">
            <v></v>
          </cell>
          <cell r="E58" t="str">
            <v>1200gp</v>
          </cell>
          <cell r="F58" t="str">
            <v>240gp</v>
          </cell>
        </row>
        <row r="59">
          <cell r="A59">
            <v>57</v>
          </cell>
          <cell r="B59" t="str">
            <v>LEGEND of the Stars</v>
          </cell>
          <cell r="C59" t="str">
            <v>+10 Int</v>
          </cell>
          <cell r="D59" t="str">
            <v></v>
          </cell>
          <cell r="E59" t="str">
            <v>1500gp</v>
          </cell>
          <cell r="F59" t="str">
            <v>300gp</v>
          </cell>
        </row>
        <row r="60">
          <cell r="A60">
            <v>58</v>
          </cell>
          <cell r="B60" t="str">
            <v>LEGEND of the Stars</v>
          </cell>
          <cell r="C60" t="str">
            <v>+10 Int</v>
          </cell>
          <cell r="D60" t="str">
            <v></v>
          </cell>
          <cell r="E60" t="str">
            <v>1500gp</v>
          </cell>
          <cell r="F60" t="str">
            <v>300gp</v>
          </cell>
        </row>
        <row r="61">
          <cell r="A61">
            <v>59</v>
          </cell>
          <cell r="B61" t="str">
            <v>LEGEND of the Stars</v>
          </cell>
          <cell r="C61" t="str">
            <v>+10 Int</v>
          </cell>
          <cell r="D61" t="str">
            <v></v>
          </cell>
          <cell r="E61" t="str">
            <v>1500gp</v>
          </cell>
          <cell r="F61" t="str">
            <v>300gp</v>
          </cell>
        </row>
        <row r="62">
          <cell r="A62">
            <v>60</v>
          </cell>
          <cell r="B62" t="str">
            <v>LEGEND of the Stars</v>
          </cell>
          <cell r="C62" t="str">
            <v>+10 Int</v>
          </cell>
          <cell r="D62" t="str">
            <v></v>
          </cell>
          <cell r="E62" t="str">
            <v>1500gp</v>
          </cell>
          <cell r="F62" t="str">
            <v>300gp</v>
          </cell>
        </row>
        <row r="63">
          <cell r="A63">
            <v>61</v>
          </cell>
          <cell r="B63" t="str">
            <v>LEGEND of the Ox</v>
          </cell>
          <cell r="C63" t="str">
            <v>+10 Str</v>
          </cell>
          <cell r="D63" t="str">
            <v></v>
          </cell>
          <cell r="E63" t="str">
            <v>1500gp</v>
          </cell>
          <cell r="F63" t="str">
            <v>300gp</v>
          </cell>
        </row>
        <row r="64">
          <cell r="A64">
            <v>62</v>
          </cell>
          <cell r="B64" t="str">
            <v>LEGEND of the Ox</v>
          </cell>
          <cell r="C64" t="str">
            <v>+10 Str</v>
          </cell>
          <cell r="D64" t="str">
            <v></v>
          </cell>
          <cell r="E64" t="str">
            <v>1500gp</v>
          </cell>
          <cell r="F64" t="str">
            <v>300gp</v>
          </cell>
        </row>
        <row r="65">
          <cell r="A65">
            <v>63</v>
          </cell>
          <cell r="B65" t="str">
            <v>LEGEND of the Ox</v>
          </cell>
          <cell r="C65" t="str">
            <v>+10 Str</v>
          </cell>
          <cell r="D65" t="str">
            <v></v>
          </cell>
          <cell r="E65" t="str">
            <v>1500gp</v>
          </cell>
          <cell r="F65" t="str">
            <v>300gp</v>
          </cell>
        </row>
        <row r="66">
          <cell r="A66">
            <v>64</v>
          </cell>
          <cell r="B66" t="str">
            <v>LEGEND of the Ox</v>
          </cell>
          <cell r="C66" t="str">
            <v>+10 Str</v>
          </cell>
          <cell r="D66" t="str">
            <v></v>
          </cell>
          <cell r="E66" t="str">
            <v>1500gp</v>
          </cell>
          <cell r="F66" t="str">
            <v>300gp</v>
          </cell>
        </row>
        <row r="67">
          <cell r="A67">
            <v>65</v>
          </cell>
          <cell r="B67" t="str">
            <v>LEGEND of the Cobra</v>
          </cell>
          <cell r="C67" t="str">
            <v>+10 Dex</v>
          </cell>
          <cell r="D67" t="str">
            <v></v>
          </cell>
          <cell r="E67" t="str">
            <v>1500gp</v>
          </cell>
          <cell r="F67" t="str">
            <v>300gp</v>
          </cell>
        </row>
        <row r="68">
          <cell r="A68">
            <v>66</v>
          </cell>
          <cell r="B68" t="str">
            <v>LEGEND of the Cobra</v>
          </cell>
          <cell r="C68" t="str">
            <v>+10 Dex</v>
          </cell>
          <cell r="D68" t="str">
            <v></v>
          </cell>
          <cell r="E68" t="str">
            <v>1500gp</v>
          </cell>
          <cell r="F68" t="str">
            <v>300gp</v>
          </cell>
        </row>
        <row r="69">
          <cell r="A69">
            <v>67</v>
          </cell>
          <cell r="B69" t="str">
            <v>LEGEND of the Cobra</v>
          </cell>
          <cell r="C69" t="str">
            <v>+10 Dex</v>
          </cell>
          <cell r="D69" t="str">
            <v></v>
          </cell>
          <cell r="E69" t="str">
            <v>1500gp</v>
          </cell>
          <cell r="F69" t="str">
            <v>300gp</v>
          </cell>
        </row>
        <row r="70">
          <cell r="A70">
            <v>68</v>
          </cell>
          <cell r="B70" t="str">
            <v>LEGEND of the Cobra</v>
          </cell>
          <cell r="C70" t="str">
            <v>+10 Dex</v>
          </cell>
          <cell r="D70" t="str">
            <v></v>
          </cell>
          <cell r="E70" t="str">
            <v>1500gp</v>
          </cell>
          <cell r="F70" t="str">
            <v>300gp</v>
          </cell>
        </row>
        <row r="71">
          <cell r="A71">
            <v>69</v>
          </cell>
          <cell r="B71" t="str">
            <v>LEGEND of the Titans</v>
          </cell>
          <cell r="C71" t="str">
            <v>+5 DMG</v>
          </cell>
          <cell r="D71" t="str">
            <v></v>
          </cell>
          <cell r="E71" t="str">
            <v>1500gp</v>
          </cell>
          <cell r="F71" t="str">
            <v>300gp</v>
          </cell>
        </row>
        <row r="72">
          <cell r="A72">
            <v>70</v>
          </cell>
          <cell r="B72" t="str">
            <v>LEGEND of the Titans</v>
          </cell>
          <cell r="C72" t="str">
            <v>+5 DMG</v>
          </cell>
          <cell r="D72" t="str">
            <v></v>
          </cell>
          <cell r="E72" t="str">
            <v>1500gp</v>
          </cell>
          <cell r="F72" t="str">
            <v>300gp</v>
          </cell>
        </row>
        <row r="73">
          <cell r="A73">
            <v>71</v>
          </cell>
          <cell r="B73" t="str">
            <v>LEGEND of the Titans</v>
          </cell>
          <cell r="C73" t="str">
            <v>+5 DMG</v>
          </cell>
          <cell r="D73" t="str">
            <v></v>
          </cell>
          <cell r="E73" t="str">
            <v>1500gp</v>
          </cell>
          <cell r="F73" t="str">
            <v>300gp</v>
          </cell>
        </row>
        <row r="74">
          <cell r="A74">
            <v>72</v>
          </cell>
          <cell r="B74" t="str">
            <v>LEGEND of the Titans</v>
          </cell>
          <cell r="C74" t="str">
            <v>+5 DMG</v>
          </cell>
          <cell r="D74" t="str">
            <v></v>
          </cell>
          <cell r="E74" t="str">
            <v>1500gp</v>
          </cell>
          <cell r="F74" t="str">
            <v>300gp</v>
          </cell>
        </row>
        <row r="75">
          <cell r="A75">
            <v>73</v>
          </cell>
          <cell r="B75" t="str">
            <v>LEGEND of the Dragon</v>
          </cell>
          <cell r="C75" t="str">
            <v>+3 DEF</v>
          </cell>
          <cell r="D75" t="str">
            <v></v>
          </cell>
          <cell r="E75" t="str">
            <v>1500gp</v>
          </cell>
          <cell r="F75" t="str">
            <v>300gp</v>
          </cell>
        </row>
        <row r="76">
          <cell r="A76">
            <v>74</v>
          </cell>
          <cell r="B76" t="str">
            <v>LEGEND of the Dragon</v>
          </cell>
          <cell r="C76" t="str">
            <v>+3 DEF</v>
          </cell>
          <cell r="D76" t="str">
            <v></v>
          </cell>
          <cell r="E76" t="str">
            <v>1500gp</v>
          </cell>
          <cell r="F76" t="str">
            <v>300gp</v>
          </cell>
        </row>
        <row r="77">
          <cell r="A77">
            <v>75</v>
          </cell>
          <cell r="B77" t="str">
            <v>LEGEND of the Dragon</v>
          </cell>
          <cell r="C77" t="str">
            <v>+3 DEF</v>
          </cell>
          <cell r="D77" t="str">
            <v></v>
          </cell>
          <cell r="E77" t="str">
            <v>1500gp</v>
          </cell>
          <cell r="F77" t="str">
            <v>300gp</v>
          </cell>
        </row>
        <row r="78">
          <cell r="A78">
            <v>76</v>
          </cell>
          <cell r="B78" t="str">
            <v>LEGEND of the Dragon</v>
          </cell>
          <cell r="C78" t="str">
            <v>+3 DEF</v>
          </cell>
          <cell r="D78" t="str">
            <v></v>
          </cell>
          <cell r="E78" t="str">
            <v>1500gp</v>
          </cell>
          <cell r="F78" t="str">
            <v>300gp</v>
          </cell>
        </row>
        <row r="79">
          <cell r="A79">
            <v>77</v>
          </cell>
          <cell r="B79" t="str">
            <v>LEGEND of the Gorilla</v>
          </cell>
          <cell r="C79" t="str">
            <v>+15 Str</v>
          </cell>
          <cell r="D79" t="str">
            <v></v>
          </cell>
          <cell r="E79" t="str">
            <v>2250gp</v>
          </cell>
          <cell r="F79" t="str">
            <v>450gp</v>
          </cell>
        </row>
        <row r="80">
          <cell r="A80">
            <v>78</v>
          </cell>
          <cell r="B80" t="str">
            <v>LEGEND of the Gorilla</v>
          </cell>
          <cell r="C80" t="str">
            <v>+15 Str</v>
          </cell>
          <cell r="D80" t="str">
            <v></v>
          </cell>
          <cell r="E80" t="str">
            <v>2250gp</v>
          </cell>
          <cell r="F80" t="str">
            <v>450gp</v>
          </cell>
        </row>
        <row r="81">
          <cell r="A81">
            <v>79</v>
          </cell>
          <cell r="B81" t="str">
            <v>LEGEND of the Gorilla</v>
          </cell>
          <cell r="C81" t="str">
            <v>+15 Str</v>
          </cell>
          <cell r="D81" t="str">
            <v></v>
          </cell>
          <cell r="E81" t="str">
            <v>2250gp</v>
          </cell>
          <cell r="F81" t="str">
            <v>450gp</v>
          </cell>
        </row>
        <row r="82">
          <cell r="A82">
            <v>80</v>
          </cell>
          <cell r="B82" t="str">
            <v>LEGEND of the Gorilla</v>
          </cell>
          <cell r="C82" t="str">
            <v>+15 Str</v>
          </cell>
          <cell r="D82" t="str">
            <v></v>
          </cell>
          <cell r="E82" t="str">
            <v>2250gp</v>
          </cell>
          <cell r="F82" t="str">
            <v>450gp</v>
          </cell>
        </row>
        <row r="83">
          <cell r="A83">
            <v>81</v>
          </cell>
          <cell r="B83" t="str">
            <v>LEGEND of the Scorpion</v>
          </cell>
          <cell r="C83" t="str">
            <v>+15 Dex</v>
          </cell>
          <cell r="D83" t="str">
            <v></v>
          </cell>
          <cell r="E83" t="str">
            <v>2250gp</v>
          </cell>
          <cell r="F83" t="str">
            <v>450gp</v>
          </cell>
        </row>
        <row r="84">
          <cell r="A84">
            <v>82</v>
          </cell>
          <cell r="B84" t="str">
            <v>LEGEND of the Scorpion</v>
          </cell>
          <cell r="C84" t="str">
            <v>+15 Dex</v>
          </cell>
          <cell r="D84" t="str">
            <v></v>
          </cell>
          <cell r="E84" t="str">
            <v>2250gp</v>
          </cell>
          <cell r="F84" t="str">
            <v>450gp</v>
          </cell>
        </row>
        <row r="85">
          <cell r="A85">
            <v>83</v>
          </cell>
          <cell r="B85" t="str">
            <v>LEGEND of the Scorpion</v>
          </cell>
          <cell r="C85" t="str">
            <v>+15 Dex</v>
          </cell>
          <cell r="D85" t="str">
            <v></v>
          </cell>
          <cell r="E85" t="str">
            <v>2250gp</v>
          </cell>
          <cell r="F85" t="str">
            <v>450gp</v>
          </cell>
        </row>
        <row r="86">
          <cell r="A86">
            <v>84</v>
          </cell>
          <cell r="B86" t="str">
            <v>LEGEND of the Moon</v>
          </cell>
          <cell r="C86" t="str">
            <v>+15 Int</v>
          </cell>
          <cell r="D86" t="str">
            <v></v>
          </cell>
          <cell r="E86" t="str">
            <v>2250gp</v>
          </cell>
          <cell r="F86" t="str">
            <v>450gp</v>
          </cell>
        </row>
        <row r="87">
          <cell r="A87">
            <v>85</v>
          </cell>
          <cell r="B87" t="str">
            <v>LEGEND of the Moon</v>
          </cell>
          <cell r="C87" t="str">
            <v>+15 Int</v>
          </cell>
          <cell r="D87" t="str">
            <v></v>
          </cell>
          <cell r="E87" t="str">
            <v>2250gp</v>
          </cell>
          <cell r="F87" t="str">
            <v>450gp</v>
          </cell>
        </row>
        <row r="88">
          <cell r="A88">
            <v>86</v>
          </cell>
          <cell r="B88" t="str">
            <v>LEGEND of the Moon</v>
          </cell>
          <cell r="C88" t="str">
            <v>+15 Int</v>
          </cell>
          <cell r="D88" t="str">
            <v></v>
          </cell>
          <cell r="E88" t="str">
            <v>2250gp</v>
          </cell>
          <cell r="F88" t="str">
            <v>450gp</v>
          </cell>
        </row>
        <row r="89">
          <cell r="A89">
            <v>87</v>
          </cell>
          <cell r="B89" t="str">
            <v>LEGEND of the Kings</v>
          </cell>
          <cell r="C89" t="str">
            <v>+6 HP</v>
          </cell>
          <cell r="D89" t="str">
            <v></v>
          </cell>
          <cell r="E89" t="str">
            <v>2400gp</v>
          </cell>
          <cell r="F89" t="str">
            <v>480gp</v>
          </cell>
        </row>
        <row r="90">
          <cell r="A90">
            <v>88</v>
          </cell>
          <cell r="B90" t="str">
            <v>LEGEND of the Kings</v>
          </cell>
          <cell r="C90" t="str">
            <v>+6 HP</v>
          </cell>
          <cell r="D90" t="str">
            <v></v>
          </cell>
          <cell r="E90" t="str">
            <v>2400gp</v>
          </cell>
          <cell r="F90" t="str">
            <v>480gp</v>
          </cell>
        </row>
        <row r="91">
          <cell r="A91">
            <v>89</v>
          </cell>
          <cell r="B91" t="str">
            <v>LEGEND of the Kings</v>
          </cell>
          <cell r="C91" t="str">
            <v>+6 HP</v>
          </cell>
          <cell r="D91" t="str">
            <v></v>
          </cell>
          <cell r="E91" t="str">
            <v>2400gp</v>
          </cell>
          <cell r="F91" t="str">
            <v>480gp</v>
          </cell>
        </row>
        <row r="92">
          <cell r="A92">
            <v>90</v>
          </cell>
          <cell r="B92" t="str">
            <v>LEGEND of the Cheetah</v>
          </cell>
          <cell r="C92" t="str">
            <v>+20 Dex</v>
          </cell>
          <cell r="D92" t="str">
            <v></v>
          </cell>
          <cell r="E92" t="str">
            <v>3000gp</v>
          </cell>
          <cell r="F92" t="str">
            <v>600gp</v>
          </cell>
        </row>
        <row r="93">
          <cell r="A93">
            <v>91</v>
          </cell>
          <cell r="B93" t="str">
            <v>LEGEND of the Cheetah</v>
          </cell>
          <cell r="C93" t="str">
            <v>+20 Dex</v>
          </cell>
          <cell r="D93" t="str">
            <v></v>
          </cell>
          <cell r="E93" t="str">
            <v>3000gp</v>
          </cell>
          <cell r="F93" t="str">
            <v>600gp</v>
          </cell>
        </row>
        <row r="94">
          <cell r="A94">
            <v>92</v>
          </cell>
          <cell r="B94" t="str">
            <v>LEGEND of the Cheetah</v>
          </cell>
          <cell r="C94" t="str">
            <v>+20 Dex</v>
          </cell>
          <cell r="D94" t="str">
            <v></v>
          </cell>
          <cell r="E94" t="str">
            <v>3000gp</v>
          </cell>
          <cell r="F94" t="str">
            <v>600gp</v>
          </cell>
        </row>
        <row r="95">
          <cell r="A95">
            <v>93</v>
          </cell>
          <cell r="B95" t="str">
            <v>LEGEND of the Cheetah</v>
          </cell>
          <cell r="C95" t="str">
            <v>+20 Dex</v>
          </cell>
          <cell r="D95" t="str">
            <v></v>
          </cell>
          <cell r="E95" t="str">
            <v>3000gp</v>
          </cell>
          <cell r="F95" t="str">
            <v>600gp</v>
          </cell>
        </row>
        <row r="96">
          <cell r="A96">
            <v>94</v>
          </cell>
          <cell r="B96" t="str">
            <v>LEGEND of the Sun</v>
          </cell>
          <cell r="C96" t="str">
            <v>+20 Int</v>
          </cell>
          <cell r="D96" t="str">
            <v></v>
          </cell>
          <cell r="E96" t="str">
            <v>3000gp</v>
          </cell>
          <cell r="F96" t="str">
            <v>600gp</v>
          </cell>
        </row>
        <row r="97">
          <cell r="A97">
            <v>95</v>
          </cell>
          <cell r="B97" t="str">
            <v>LEGEND of the Sun</v>
          </cell>
          <cell r="C97" t="str">
            <v>+20 Int</v>
          </cell>
          <cell r="D97" t="str">
            <v></v>
          </cell>
          <cell r="E97" t="str">
            <v>3000gp</v>
          </cell>
          <cell r="F97" t="str">
            <v>600gp</v>
          </cell>
        </row>
        <row r="98">
          <cell r="A98">
            <v>96</v>
          </cell>
          <cell r="B98" t="str">
            <v>LEGEND of the Lion</v>
          </cell>
          <cell r="C98" t="str">
            <v>+20 Str</v>
          </cell>
          <cell r="D98" t="str">
            <v></v>
          </cell>
          <cell r="E98" t="str">
            <v>3000gp</v>
          </cell>
          <cell r="F98" t="str">
            <v>600gp</v>
          </cell>
        </row>
        <row r="99">
          <cell r="A99">
            <v>97</v>
          </cell>
          <cell r="B99" t="str">
            <v>LEGEND of the Lion</v>
          </cell>
          <cell r="C99" t="str">
            <v>+20 Str</v>
          </cell>
          <cell r="D99" t="str">
            <v></v>
          </cell>
          <cell r="E99" t="str">
            <v>3000gp</v>
          </cell>
          <cell r="F99" t="str">
            <v>600gp</v>
          </cell>
        </row>
        <row r="100">
          <cell r="A100">
            <v>98</v>
          </cell>
          <cell r="B100" t="str">
            <v>LEGEND of the Gods</v>
          </cell>
          <cell r="C100" t="str">
            <v>+9 HP</v>
          </cell>
          <cell r="D100" t="str">
            <v></v>
          </cell>
          <cell r="E100" t="str">
            <v>3600gp</v>
          </cell>
          <cell r="F100" t="str">
            <v>720gp</v>
          </cell>
        </row>
        <row r="101">
          <cell r="A101">
            <v>99</v>
          </cell>
          <cell r="B101" t="str">
            <v>LEGEND of the Gods</v>
          </cell>
          <cell r="C101" t="str">
            <v>+9 HP</v>
          </cell>
          <cell r="D101" t="str">
            <v></v>
          </cell>
          <cell r="E101" t="str">
            <v>3600gp</v>
          </cell>
          <cell r="F101" t="str">
            <v>720gp</v>
          </cell>
        </row>
        <row r="102">
          <cell r="A102">
            <v>100</v>
          </cell>
          <cell r="B102" t="str">
            <v>LEGEND of the Gods</v>
          </cell>
          <cell r="C102" t="str">
            <v>+9 HP</v>
          </cell>
          <cell r="D102" t="str">
            <v></v>
          </cell>
          <cell r="E102" t="str">
            <v>3600gp</v>
          </cell>
          <cell r="F102" t="str">
            <v>720gp</v>
          </cell>
        </row>
      </sheetData>
      <sheetData sheetId="15">
        <row r="2">
          <cell r="A2">
            <v>1</v>
          </cell>
          <cell r="B2" t="str">
            <v>EARS</v>
          </cell>
          <cell r="C2" t="str">
            <v>You’ve heard that they are worth a lot, enough said really.</v>
          </cell>
        </row>
        <row r="3">
          <cell r="A3">
            <v>2</v>
          </cell>
          <cell r="B3" t="str">
            <v>EARS</v>
          </cell>
          <cell r="C3" t="str">
            <v>You’ve heard that they are worth a lot, enough said really.</v>
          </cell>
        </row>
        <row r="4">
          <cell r="A4">
            <v>3</v>
          </cell>
          <cell r="B4" t="str">
            <v>EARS</v>
          </cell>
          <cell r="C4" t="str">
            <v>You’ve heard that they are worth a lot, enough said really.</v>
          </cell>
        </row>
        <row r="5">
          <cell r="A5">
            <v>4</v>
          </cell>
          <cell r="B5" t="str">
            <v>BONE</v>
          </cell>
          <cell r="C5" t="str">
            <v>Keys, fire pokers, and kebabs sticks, everything has its uses.</v>
          </cell>
        </row>
        <row r="6">
          <cell r="A6">
            <v>5</v>
          </cell>
          <cell r="B6" t="str">
            <v>BONE</v>
          </cell>
          <cell r="C6" t="str">
            <v>Keys, fire pokers, and kebabs sticks, everything has its uses.</v>
          </cell>
        </row>
        <row r="7">
          <cell r="A7">
            <v>6</v>
          </cell>
          <cell r="B7" t="str">
            <v>BONE</v>
          </cell>
          <cell r="C7" t="str">
            <v>Keys, fire pokers, and kebabs sticks, everything has its uses.</v>
          </cell>
        </row>
        <row r="8">
          <cell r="A8">
            <v>7</v>
          </cell>
          <cell r="B8" t="str">
            <v>ARM/WING</v>
          </cell>
          <cell r="C8" t="str">
            <v>This guy called “Icarus” you met in a tavern once said he will pay handsomely for such a prize and will enhance the limb with some emu feathers in a hope to fly.</v>
          </cell>
        </row>
        <row r="9">
          <cell r="A9">
            <v>8</v>
          </cell>
          <cell r="B9" t="str">
            <v>ARM/WING</v>
          </cell>
          <cell r="C9" t="str">
            <v>This guy called “Icarus” you met in a tavern once said he will pay handsomely for such a prize and will enhance the limb with some emu feathers in a hope to fly.</v>
          </cell>
        </row>
        <row r="10">
          <cell r="A10">
            <v>9</v>
          </cell>
          <cell r="B10" t="str">
            <v>ARM/WING</v>
          </cell>
          <cell r="C10" t="str">
            <v>This guy called “Icarus” you met in a tavern once said he will pay handsomely for such a prize and will enhance the limb with some emu feathers in a hope to fly.</v>
          </cell>
        </row>
        <row r="11">
          <cell r="A11">
            <v>10</v>
          </cell>
          <cell r="B11" t="str">
            <v>TOOTH</v>
          </cell>
          <cell r="C11" t="str">
            <v>Well they come  in all shapes and sizes and are generally sharp enough  to rip through flesh, they are going to be needed by someone, surely.</v>
          </cell>
        </row>
        <row r="12">
          <cell r="A12">
            <v>11</v>
          </cell>
          <cell r="B12" t="str">
            <v>TOOTH</v>
          </cell>
          <cell r="C12" t="str">
            <v>Well they come  in all shapes and sizes and are generally sharp enough  to rip through flesh, they are going to be needed by someone, surely.</v>
          </cell>
        </row>
        <row r="13">
          <cell r="A13">
            <v>12</v>
          </cell>
          <cell r="B13" t="str">
            <v>TOOTH</v>
          </cell>
          <cell r="C13" t="str">
            <v>Well they come  in all shapes and sizes and are generally sharp enough  to rip through flesh, they are going to be needed by someone, surely.</v>
          </cell>
        </row>
        <row r="14">
          <cell r="A14">
            <v>13</v>
          </cell>
          <cell r="B14" t="str">
            <v>NAIL/CLAW</v>
          </cell>
          <cell r="C14" t="str">
            <v>Ground down and used to cure headaches, so they say. Its a headache removing it from the foot.</v>
          </cell>
        </row>
        <row r="15">
          <cell r="A15">
            <v>14</v>
          </cell>
          <cell r="B15" t="str">
            <v>NAIL/CLAW</v>
          </cell>
          <cell r="C15" t="str">
            <v>Ground down and used to cure headaches, so they say. Its a headache removing it from the foot.</v>
          </cell>
        </row>
        <row r="16">
          <cell r="A16">
            <v>15</v>
          </cell>
          <cell r="B16" t="str">
            <v>NAIL/CLAW</v>
          </cell>
          <cell r="C16" t="str">
            <v>Ground down and used to cure headaches, so they say. Its a headache removing it from the foot.</v>
          </cell>
        </row>
        <row r="17">
          <cell r="A17">
            <v>16</v>
          </cell>
          <cell r="B17" t="str">
            <v>RIBS</v>
          </cell>
          <cell r="C17" t="str">
            <v>The  rib  bones  have  a  vast  number  of  uses  and  are  often  made  in  to  grotesque xylophones.</v>
          </cell>
        </row>
        <row r="18">
          <cell r="A18">
            <v>17</v>
          </cell>
          <cell r="B18" t="str">
            <v>RIBS</v>
          </cell>
          <cell r="C18" t="str">
            <v>The  rib  bones  have  a  vast  number  of  uses  and  are  often  made  in  to  grotesque xylophones.</v>
          </cell>
        </row>
        <row r="19">
          <cell r="A19">
            <v>18</v>
          </cell>
          <cell r="B19" t="str">
            <v>RIBS</v>
          </cell>
          <cell r="C19" t="str">
            <v>The  rib  bones  have  a  vast  number  of  uses  and  are  often  made  in  to  grotesque xylophones.</v>
          </cell>
        </row>
        <row r="20">
          <cell r="A20">
            <v>19</v>
          </cell>
          <cell r="B20" t="str">
            <v>HIDE/SKIN</v>
          </cell>
          <cell r="C20" t="str">
            <v>Hacking  off  the  dead  monsters  hide/Skin  the  armourers  in  town  will  make  something useful from it.</v>
          </cell>
        </row>
        <row r="21">
          <cell r="A21">
            <v>20</v>
          </cell>
          <cell r="B21" t="str">
            <v>HIDE/SKIN</v>
          </cell>
          <cell r="C21" t="str">
            <v>Hacking  off  the  dead  monsters  hide/Skin  the  armourers  in  town  will  make  something useful from it.</v>
          </cell>
        </row>
        <row r="22">
          <cell r="A22">
            <v>21</v>
          </cell>
          <cell r="B22" t="str">
            <v>HIDE/SKIN</v>
          </cell>
          <cell r="C22" t="str">
            <v>Hacking  off  the  dead  monsters  hide/Skin  the  armourers  in  town  will  make  something useful from it.</v>
          </cell>
        </row>
        <row r="23">
          <cell r="A23">
            <v>22</v>
          </cell>
          <cell r="B23" t="str">
            <v>LEG</v>
          </cell>
          <cell r="C23" t="str">
            <v>You hack of a leg and hope its worth as much as they say it is, or are they pulling your leg.</v>
          </cell>
        </row>
        <row r="24">
          <cell r="A24">
            <v>23</v>
          </cell>
          <cell r="B24" t="str">
            <v>LEG</v>
          </cell>
          <cell r="C24" t="str">
            <v>You hack of a leg and hope its worth as much as they say it is, or are they pulling your leg.</v>
          </cell>
        </row>
        <row r="25">
          <cell r="A25">
            <v>24</v>
          </cell>
          <cell r="B25" t="str">
            <v>LEG</v>
          </cell>
          <cell r="C25" t="str">
            <v>You hack of a leg and hope its worth as much as they say it is, or are they pulling your leg.</v>
          </cell>
        </row>
        <row r="26">
          <cell r="A26">
            <v>25</v>
          </cell>
          <cell r="B26" t="str">
            <v>FOOT/PAW</v>
          </cell>
          <cell r="C26" t="str">
            <v>Hollowed out and lined with duck feathers, they make great slippers.</v>
          </cell>
        </row>
        <row r="27">
          <cell r="A27">
            <v>26</v>
          </cell>
          <cell r="B27" t="str">
            <v>FOOT/PAW</v>
          </cell>
          <cell r="C27" t="str">
            <v>Hollowed out and lined with duck feathers, they make great slippers.</v>
          </cell>
        </row>
        <row r="28">
          <cell r="A28">
            <v>27</v>
          </cell>
          <cell r="B28" t="str">
            <v>FOOT/PAW</v>
          </cell>
          <cell r="C28" t="str">
            <v>Hollowed out and lined with duck feathers, they make great slippers.</v>
          </cell>
        </row>
        <row r="29">
          <cell r="A29">
            <v>28</v>
          </cell>
          <cell r="B29" t="str">
            <v>BLOOD</v>
          </cell>
          <cell r="C29" t="str">
            <v>A few vials should do the trick, used as an aphrodisiac by the weird, it is also a favourite with the witches.</v>
          </cell>
        </row>
        <row r="30">
          <cell r="A30">
            <v>29</v>
          </cell>
          <cell r="B30" t="str">
            <v>BLOOD</v>
          </cell>
          <cell r="C30" t="str">
            <v>A few vials should do the trick, used as an aphrodisiac by the weird, it is also a favourite with the witches.</v>
          </cell>
        </row>
        <row r="31">
          <cell r="A31">
            <v>30</v>
          </cell>
          <cell r="B31" t="str">
            <v>BLOOD</v>
          </cell>
          <cell r="C31" t="str">
            <v>A few vials should do the trick, used as an aphrodisiac by the weird, it is also a favourite with the witches.</v>
          </cell>
        </row>
        <row r="32">
          <cell r="A32">
            <v>31</v>
          </cell>
          <cell r="B32" t="str">
            <v>SKULL</v>
          </cell>
          <cell r="C32" t="str">
            <v>Ashtrays, Trinket Box, the emporium will have a field day with this find.</v>
          </cell>
        </row>
        <row r="33">
          <cell r="A33">
            <v>32</v>
          </cell>
          <cell r="B33" t="str">
            <v>SKULL</v>
          </cell>
          <cell r="C33" t="str">
            <v>Ashtrays, Trinket Box, the emporium will have a field day with this find.</v>
          </cell>
        </row>
        <row r="34">
          <cell r="A34">
            <v>33</v>
          </cell>
          <cell r="B34" t="str">
            <v>SKULL</v>
          </cell>
          <cell r="C34" t="str">
            <v>Ashtrays, Trinket Box, the emporium will have a field day with this find.</v>
          </cell>
        </row>
        <row r="35">
          <cell r="A35">
            <v>34</v>
          </cell>
          <cell r="B35" t="str">
            <v>LUNG</v>
          </cell>
          <cell r="C35" t="str">
            <v>Well known to aid in healing you cut out a lung to sell at market when you get back.</v>
          </cell>
        </row>
        <row r="36">
          <cell r="A36">
            <v>35</v>
          </cell>
          <cell r="B36" t="str">
            <v>LUNG</v>
          </cell>
          <cell r="C36" t="str">
            <v>Well known to aid in healing you cut out a lung to sell at market when you get back.</v>
          </cell>
        </row>
        <row r="37">
          <cell r="A37">
            <v>36</v>
          </cell>
          <cell r="B37" t="str">
            <v>LUNG</v>
          </cell>
          <cell r="C37" t="str">
            <v>Well known to aid in healing you cut out a lung to sell at market when you get back.</v>
          </cell>
        </row>
        <row r="38">
          <cell r="A38">
            <v>37</v>
          </cell>
          <cell r="B38" t="str">
            <v>KIDNEY</v>
          </cell>
          <cell r="C38" t="str">
            <v>Used by some of the occults you know a guy who can sell this on.</v>
          </cell>
        </row>
        <row r="39">
          <cell r="A39">
            <v>38</v>
          </cell>
          <cell r="B39" t="str">
            <v>KIDNEY</v>
          </cell>
          <cell r="C39" t="str">
            <v>Used by some of the occults you know a guy who can sell this on.</v>
          </cell>
        </row>
        <row r="40">
          <cell r="A40">
            <v>39</v>
          </cell>
          <cell r="B40" t="str">
            <v>KIDNEY</v>
          </cell>
          <cell r="C40" t="str">
            <v>Used by some of the occults you know a guy who can sell this on.</v>
          </cell>
        </row>
        <row r="41">
          <cell r="A41">
            <v>40</v>
          </cell>
          <cell r="B41" t="str">
            <v>SALIVA</v>
          </cell>
          <cell r="C41" t="str">
            <v>Collecting  this  is  not  going  to  be  easy,  but  just  one  vial  will  earn  a  fair  price  at  the Annual Mystics Convention.</v>
          </cell>
        </row>
        <row r="42">
          <cell r="A42">
            <v>41</v>
          </cell>
          <cell r="B42" t="str">
            <v>SALIVA</v>
          </cell>
          <cell r="C42" t="str">
            <v>Collecting  this  is  not  going  to  be  easy,  but  just  one  vial  will  earn  a  fair  price  at  the Annual Mystics Convention.</v>
          </cell>
        </row>
        <row r="43">
          <cell r="A43">
            <v>42</v>
          </cell>
          <cell r="B43" t="str">
            <v>SALIVA</v>
          </cell>
          <cell r="C43" t="str">
            <v>Collecting  this  is  not  going  to  be  easy,  but  just  one  vial  will  earn  a  fair  price  at  the Annual Mystics Convention.</v>
          </cell>
        </row>
        <row r="44">
          <cell r="A44">
            <v>43</v>
          </cell>
          <cell r="B44" t="str">
            <v>EYE</v>
          </cell>
          <cell r="C44" t="str">
            <v>You carefully preserved the eye in a jar of vinegar you carry for just an occasion.</v>
          </cell>
        </row>
        <row r="45">
          <cell r="A45">
            <v>44</v>
          </cell>
          <cell r="B45" t="str">
            <v>EYE</v>
          </cell>
          <cell r="C45" t="str">
            <v>You carefully preserved the eye in a jar of vinegar you carry for just an occasion.</v>
          </cell>
        </row>
        <row r="46">
          <cell r="A46">
            <v>45</v>
          </cell>
          <cell r="B46" t="str">
            <v>EYE</v>
          </cell>
          <cell r="C46" t="str">
            <v>You carefully preserved the eye in a jar of vinegar you carry for just an occasion.</v>
          </cell>
        </row>
        <row r="47">
          <cell r="A47">
            <v>46</v>
          </cell>
          <cell r="B47" t="str">
            <v>HEART</v>
          </cell>
          <cell r="C47" t="str">
            <v>Highly sought after by ambitious wizards to further their studies.</v>
          </cell>
        </row>
        <row r="48">
          <cell r="A48">
            <v>47</v>
          </cell>
          <cell r="B48" t="str">
            <v>HEART</v>
          </cell>
          <cell r="C48" t="str">
            <v>Highly sought after by ambitious wizards to further their studies.</v>
          </cell>
        </row>
        <row r="49">
          <cell r="A49">
            <v>48</v>
          </cell>
          <cell r="B49" t="str">
            <v>HEART</v>
          </cell>
          <cell r="C49" t="str">
            <v>Highly sought after by ambitious wizards to further their studies.</v>
          </cell>
        </row>
        <row r="50">
          <cell r="A50">
            <v>49</v>
          </cell>
          <cell r="B50" t="str">
            <v>HEAD</v>
          </cell>
          <cell r="C50" t="str">
            <v>Often shrunk and stuffed to make great ornaments for the rich.</v>
          </cell>
        </row>
        <row r="51">
          <cell r="A51">
            <v>50</v>
          </cell>
          <cell r="B51" t="str">
            <v>HEAD</v>
          </cell>
          <cell r="C51" t="str">
            <v>Often shrunk and stuffed to make great ornaments for the rich.</v>
          </cell>
        </row>
        <row r="52">
          <cell r="A52">
            <v>51</v>
          </cell>
          <cell r="B52" t="str">
            <v>HEAD</v>
          </cell>
          <cell r="C52" t="str">
            <v>Often shrunk and stuffed to make great ornaments for the rich.</v>
          </cell>
        </row>
        <row r="53">
          <cell r="A53">
            <v>52</v>
          </cell>
          <cell r="B53" t="str">
            <v>BRAIN</v>
          </cell>
          <cell r="C53" t="str">
            <v>Many of the foolish believe eating brain is brain food, duh! How stupid.</v>
          </cell>
        </row>
        <row r="54">
          <cell r="A54">
            <v>53</v>
          </cell>
          <cell r="B54" t="str">
            <v>BRAIN</v>
          </cell>
          <cell r="C54" t="str">
            <v>Many of the foolish believe eating brain is brain food, duh! How stupid.</v>
          </cell>
        </row>
        <row r="55">
          <cell r="A55">
            <v>54</v>
          </cell>
          <cell r="B55" t="str">
            <v>BRAIN</v>
          </cell>
          <cell r="C55" t="str">
            <v>Many of the foolish believe eating brain is brain food, duh! How stupid.</v>
          </cell>
        </row>
        <row r="56">
          <cell r="A56">
            <v>55</v>
          </cell>
          <cell r="B56" t="str">
            <v>NAIL/CLAW</v>
          </cell>
          <cell r="C56" t="str">
            <v>Ground down and used to cure headaches, so they say. Its a headache removing it from the foot.</v>
          </cell>
        </row>
        <row r="57">
          <cell r="A57">
            <v>56</v>
          </cell>
          <cell r="B57" t="str">
            <v>NAIL/CLAW</v>
          </cell>
          <cell r="C57" t="str">
            <v>Ground down and used to cure headaches, so they say. Its a headache removing it from the foot.</v>
          </cell>
        </row>
        <row r="58">
          <cell r="A58">
            <v>57</v>
          </cell>
          <cell r="B58" t="str">
            <v>EYE</v>
          </cell>
          <cell r="C58" t="str">
            <v>You carefully preserved the eye in a jar of vinegar you carry for just an occasion.</v>
          </cell>
        </row>
        <row r="59">
          <cell r="A59">
            <v>58</v>
          </cell>
          <cell r="B59" t="str">
            <v>EYE</v>
          </cell>
          <cell r="C59" t="str">
            <v>You carefully preserved the eye in a jar of vinegar you carry for just an occasion.</v>
          </cell>
        </row>
        <row r="60">
          <cell r="A60">
            <v>59</v>
          </cell>
          <cell r="B60" t="str">
            <v>ARM/WING</v>
          </cell>
          <cell r="C60" t="str">
            <v>This guy called “Icarus” you met in a tavern once said he will pay handsomely for such a prize and will enhance the limb with some emu feathers in a hope to fly.</v>
          </cell>
        </row>
        <row r="61">
          <cell r="A61">
            <v>60</v>
          </cell>
          <cell r="B61" t="str">
            <v>ARM/WING</v>
          </cell>
          <cell r="C61" t="str">
            <v>This guy called “Icarus” you met in a tavern once said he will pay handsomely for such a prize and will enhance the limb with some emu feathers in a hope to fly.</v>
          </cell>
        </row>
        <row r="62">
          <cell r="A62">
            <v>61</v>
          </cell>
          <cell r="B62" t="str">
            <v>KIDNEY</v>
          </cell>
          <cell r="C62" t="str">
            <v>Used by some of the occults you know a guy who can sell this on.</v>
          </cell>
        </row>
        <row r="63">
          <cell r="A63">
            <v>62</v>
          </cell>
          <cell r="B63" t="str">
            <v>KIDNEY</v>
          </cell>
          <cell r="C63" t="str">
            <v>Used by some of the occults you know a guy who can sell this on.</v>
          </cell>
        </row>
        <row r="64">
          <cell r="A64">
            <v>63</v>
          </cell>
          <cell r="B64" t="str">
            <v>BRAIN</v>
          </cell>
          <cell r="C64" t="str">
            <v>Many of the foolish believe eating brain is brain food, duh! How stupid.</v>
          </cell>
        </row>
        <row r="65">
          <cell r="A65">
            <v>64</v>
          </cell>
          <cell r="B65" t="str">
            <v>BRAIN</v>
          </cell>
          <cell r="C65" t="str">
            <v>Many of the foolish believe eating brain is brain food, duh! How stupid.</v>
          </cell>
        </row>
        <row r="66">
          <cell r="A66">
            <v>65</v>
          </cell>
          <cell r="B66" t="str">
            <v>HEART</v>
          </cell>
          <cell r="C66" t="str">
            <v>Highly sought after by ambitious wizards to further their studies.</v>
          </cell>
        </row>
        <row r="67">
          <cell r="A67">
            <v>66</v>
          </cell>
          <cell r="B67" t="str">
            <v>HEART</v>
          </cell>
          <cell r="C67" t="str">
            <v>Highly sought after by ambitious wizards to further their studies.</v>
          </cell>
        </row>
        <row r="68">
          <cell r="A68">
            <v>67</v>
          </cell>
          <cell r="B68" t="str">
            <v>EARS</v>
          </cell>
          <cell r="C68" t="str">
            <v>You’ve heard that they are worth a lot, enough said really.</v>
          </cell>
        </row>
        <row r="69">
          <cell r="A69">
            <v>68</v>
          </cell>
          <cell r="B69" t="str">
            <v>EARS</v>
          </cell>
          <cell r="C69" t="str">
            <v>You’ve heard that they are worth a lot, enough said really.</v>
          </cell>
        </row>
        <row r="70">
          <cell r="A70">
            <v>69</v>
          </cell>
          <cell r="B70" t="str">
            <v>TOOTH</v>
          </cell>
          <cell r="C70" t="str">
            <v>Well they come  in all shapes and sizes and are generally sharp enough  to rip through flesh, they are going to be needed by someone, surely.</v>
          </cell>
        </row>
        <row r="71">
          <cell r="A71">
            <v>70</v>
          </cell>
          <cell r="B71" t="str">
            <v>TOOTH</v>
          </cell>
          <cell r="C71" t="str">
            <v>Well they come  in all shapes and sizes and are generally sharp enough  to rip through flesh, they are going to be needed by someone, surely.</v>
          </cell>
        </row>
        <row r="72">
          <cell r="A72">
            <v>71</v>
          </cell>
          <cell r="B72" t="str">
            <v>BONE</v>
          </cell>
          <cell r="C72" t="str">
            <v>Keys, fire pokers, and kebabs sticks, everything has its uses.</v>
          </cell>
        </row>
        <row r="73">
          <cell r="A73">
            <v>72</v>
          </cell>
          <cell r="B73" t="str">
            <v>BONE</v>
          </cell>
          <cell r="C73" t="str">
            <v>Keys, fire pokers, and kebabs sticks, everything has its uses.</v>
          </cell>
        </row>
        <row r="74">
          <cell r="A74">
            <v>73</v>
          </cell>
          <cell r="B74" t="str">
            <v>HEAD</v>
          </cell>
          <cell r="C74" t="str">
            <v>Often shrunk and stuffed to make great ornaments for the rich.</v>
          </cell>
        </row>
        <row r="75">
          <cell r="A75">
            <v>74</v>
          </cell>
          <cell r="B75" t="str">
            <v>HEAD</v>
          </cell>
          <cell r="C75" t="str">
            <v>Often shrunk and stuffed to make great ornaments for the rich.</v>
          </cell>
        </row>
        <row r="76">
          <cell r="A76">
            <v>75</v>
          </cell>
          <cell r="B76" t="str">
            <v>SALIVA</v>
          </cell>
          <cell r="C76" t="str">
            <v>Collecting  this  is  not  going  to  be  easy,  but  just  one  vial  will  earn  a  fair  price  at  the Annual Mystics Convention.</v>
          </cell>
        </row>
        <row r="77">
          <cell r="A77">
            <v>76</v>
          </cell>
          <cell r="B77" t="str">
            <v>SALIVA</v>
          </cell>
          <cell r="C77" t="str">
            <v>Collecting  this  is  not  going  to  be  easy,  but  just  one  vial  will  earn  a  fair  price  at  the Annual Mystics Convention.</v>
          </cell>
        </row>
        <row r="78">
          <cell r="A78">
            <v>77</v>
          </cell>
          <cell r="B78" t="str">
            <v>FOOT/PAW</v>
          </cell>
          <cell r="C78" t="str">
            <v>Hollowed out and lined with duck feathers, they make great slippers.</v>
          </cell>
        </row>
        <row r="79">
          <cell r="A79">
            <v>78</v>
          </cell>
          <cell r="B79" t="str">
            <v>FOOT/PAW</v>
          </cell>
          <cell r="C79" t="str">
            <v>Hollowed out and lined with duck feathers, they make great slippers.</v>
          </cell>
        </row>
        <row r="80">
          <cell r="A80">
            <v>79</v>
          </cell>
          <cell r="B80" t="str">
            <v>HIDE/SKIN</v>
          </cell>
          <cell r="C80" t="str">
            <v>Hacking  off  the  dead  monsters  hide/Skin  the  armourers  in  town  will  make  something useful from it.</v>
          </cell>
        </row>
        <row r="81">
          <cell r="A81">
            <v>80</v>
          </cell>
          <cell r="B81" t="str">
            <v>HIDE/SKIN</v>
          </cell>
          <cell r="C81" t="str">
            <v>Hacking  off  the  dead  monsters  hide/Skin  the  armourers  in  town  will  make  something useful from it.</v>
          </cell>
        </row>
        <row r="82">
          <cell r="A82">
            <v>81</v>
          </cell>
          <cell r="B82" t="str">
            <v>SKULL</v>
          </cell>
          <cell r="C82" t="str">
            <v>Ashtrays, Trinket Box, the emporium will have a field day with this find.</v>
          </cell>
        </row>
        <row r="83">
          <cell r="A83">
            <v>82</v>
          </cell>
          <cell r="B83" t="str">
            <v>SKULL</v>
          </cell>
          <cell r="C83" t="str">
            <v>Ashtrays, Trinket Box, the emporium will have a field day with this find.</v>
          </cell>
        </row>
        <row r="84">
          <cell r="A84">
            <v>83</v>
          </cell>
          <cell r="B84" t="str">
            <v>LUNG</v>
          </cell>
          <cell r="C84" t="str">
            <v>Well known to aid in healing you cut out a lung to sell at market when you get back.</v>
          </cell>
        </row>
        <row r="85">
          <cell r="A85">
            <v>84</v>
          </cell>
          <cell r="B85" t="str">
            <v>LUNG</v>
          </cell>
          <cell r="C85" t="str">
            <v>Well known to aid in healing you cut out a lung to sell at market when you get back.</v>
          </cell>
        </row>
        <row r="86">
          <cell r="A86">
            <v>85</v>
          </cell>
          <cell r="B86" t="str">
            <v>RIBS</v>
          </cell>
          <cell r="C86" t="str">
            <v>The  rib  bones  have  a  vast  number  of  uses  and  are  often  made  in  to  grotesque xylophones.</v>
          </cell>
        </row>
        <row r="87">
          <cell r="A87">
            <v>86</v>
          </cell>
          <cell r="B87" t="str">
            <v>RIBS</v>
          </cell>
          <cell r="C87" t="str">
            <v>The  rib  bones  have  a  vast  number  of  uses  and  are  often  made  in  to  grotesque xylophones.</v>
          </cell>
        </row>
        <row r="88">
          <cell r="A88">
            <v>87</v>
          </cell>
          <cell r="B88" t="str">
            <v>LEG</v>
          </cell>
          <cell r="C88" t="str">
            <v>You hack of a leg and hope its worth as much as they say or are they pulling your leg.</v>
          </cell>
        </row>
        <row r="89">
          <cell r="A89">
            <v>88</v>
          </cell>
          <cell r="B89" t="str">
            <v>LEG</v>
          </cell>
          <cell r="C89" t="str">
            <v>You hack of a leg and hope its worth as much as they say or are they pulling your leg.</v>
          </cell>
        </row>
        <row r="90">
          <cell r="A90">
            <v>89</v>
          </cell>
          <cell r="B90" t="str">
            <v>BLOOD</v>
          </cell>
          <cell r="C90" t="str">
            <v>A few vials should do the trick, used as an aphrodisiac by the weird, it is also a favourite with the witches.</v>
          </cell>
        </row>
        <row r="91">
          <cell r="A91">
            <v>90</v>
          </cell>
          <cell r="B91" t="str">
            <v>BLOOD</v>
          </cell>
          <cell r="C91" t="str">
            <v>A few vials should do the trick, used as an aphrodisiac by the weird, it is also a favourite with the witches.</v>
          </cell>
        </row>
        <row r="92">
          <cell r="A92">
            <v>91</v>
          </cell>
          <cell r="B92" t="str">
            <v>UNCOMMON</v>
          </cell>
          <cell r="C92" t="str">
            <v>Roll Again and record your find on your character sheet with “UNCOMMON” before its name. Add +100gp to its value. (Example UNCOMMON SPIDERS BLOOD)</v>
          </cell>
        </row>
        <row r="93">
          <cell r="A93">
            <v>92</v>
          </cell>
          <cell r="B93" t="str">
            <v>UNCOMMON</v>
          </cell>
          <cell r="C93" t="str">
            <v>Roll Again and record your find on your character sheet with “UNCOMMON” before its name. Add +100gp to its value. (Example UNCOMMON SPIDERS BLOOD)</v>
          </cell>
        </row>
        <row r="94">
          <cell r="A94">
            <v>93</v>
          </cell>
          <cell r="B94" t="str">
            <v>UNCOMMON</v>
          </cell>
          <cell r="C94" t="str">
            <v>Roll Again and record your find on your character sheet with “UNCOMMON” before its name. Add +100gp to its value. (Example UNCOMMON SPIDERS BLOOD)</v>
          </cell>
        </row>
        <row r="95">
          <cell r="A95">
            <v>94</v>
          </cell>
          <cell r="B95" t="str">
            <v>SCARCE</v>
          </cell>
          <cell r="C95" t="str">
            <v>Roll Again  and  record  your  find  on  your  character  sheet  with  “ SCARCE”  before  its name. Add +200gp to its value. (Example SCARCE SPIDERS HEAD)</v>
          </cell>
        </row>
        <row r="96">
          <cell r="A96">
            <v>95</v>
          </cell>
          <cell r="B96" t="str">
            <v>SCARCE</v>
          </cell>
          <cell r="C96" t="str">
            <v>Roll Again  and  record  your  find  on  your  character  sheet  with  “ SCARCE”  before  its name. Add +200gp to its value. (Example SCARCE SPIDERS HEAD)</v>
          </cell>
        </row>
        <row r="97">
          <cell r="A97">
            <v>96</v>
          </cell>
          <cell r="B97" t="str">
            <v>SCARCE</v>
          </cell>
          <cell r="C97" t="str">
            <v>Roll Again  and  record  your  find  on  your  character  sheet  with  “ SCARCE”  before  its name. Add +200gp to its value. (Example SCARCE SPIDERS HEAD)</v>
          </cell>
        </row>
        <row r="98">
          <cell r="A98">
            <v>97</v>
          </cell>
          <cell r="B98" t="str">
            <v>SCARCE</v>
          </cell>
          <cell r="C98" t="str">
            <v>Roll Again  and  record  your  find  on  your  character  sheet  with  “ SCARCE”  before  its name. Add +200gp to its value. (Example SCARCE SPIDERS HEAD)</v>
          </cell>
        </row>
        <row r="99">
          <cell r="A99">
            <v>98</v>
          </cell>
          <cell r="B99" t="str">
            <v>SCARCE</v>
          </cell>
          <cell r="C99" t="str">
            <v>Roll Again  and  record  your  find  on  your  character  sheet  with  “ SCARCE”  before  its name. Add +200gp to its value. (Example SCARCE SPIDERS HEAD)</v>
          </cell>
        </row>
        <row r="100">
          <cell r="A100">
            <v>99</v>
          </cell>
          <cell r="B100" t="str">
            <v>SCARCE</v>
          </cell>
          <cell r="C100" t="str">
            <v>Roll Again  and  record  your  find  on  your  character  sheet  with  “ SCARCE”  before  its name. Add +200gp to its value. (Example SCARCE SPIDERS HEAD)</v>
          </cell>
        </row>
        <row r="101">
          <cell r="A101">
            <v>100</v>
          </cell>
          <cell r="B101" t="str">
            <v>RARE</v>
          </cell>
          <cell r="C101" t="str">
            <v>Roll Again and record your find on your character sheet with “ RARE” before its name. Add +400gp to its value. (Example RARE SPIDERS LUNG)</v>
          </cell>
        </row>
      </sheetData>
      <sheetData sheetId="16">
        <row r="2">
          <cell r="B2" t="str">
            <v>D100</v>
          </cell>
          <cell r="C2" t="str">
            <v>Quest</v>
          </cell>
          <cell r="D2" t="str">
            <v>Objective</v>
          </cell>
          <cell r="E2" t="str">
            <v>Enc. Mod</v>
          </cell>
          <cell r="F2" t="str">
            <v>Reward</v>
          </cell>
          <cell r="G2" t="str">
            <v>Fail</v>
          </cell>
        </row>
        <row r="3">
          <cell r="B3">
            <v>1</v>
          </cell>
          <cell r="C3" t="str">
            <v>Dungeon Training 1</v>
          </cell>
          <cell r="D3" t="str">
            <v>Basic dungeoning, loot 3 Parts.</v>
          </cell>
          <cell r="E3">
            <v>-40</v>
          </cell>
          <cell r="F3" t="str">
            <v>50gp</v>
          </cell>
          <cell r="G3" t="str">
            <v>- ½ gp</v>
          </cell>
        </row>
        <row r="4">
          <cell r="B4">
            <v>2</v>
          </cell>
          <cell r="C4" t="str">
            <v>Dungeon Training 1</v>
          </cell>
          <cell r="D4" t="str">
            <v>Basic dungeoning, loot 3 Parts.</v>
          </cell>
          <cell r="E4">
            <v>-40</v>
          </cell>
          <cell r="F4" t="str">
            <v>50gp</v>
          </cell>
          <cell r="G4" t="str">
            <v>- ½ gp</v>
          </cell>
        </row>
        <row r="5">
          <cell r="B5">
            <v>3</v>
          </cell>
          <cell r="C5" t="str">
            <v>Dungeon Training 2</v>
          </cell>
          <cell r="D5" t="str">
            <v>Basic dungeoning, loot 3 Weapons.</v>
          </cell>
          <cell r="E5">
            <v>-40</v>
          </cell>
          <cell r="F5" t="str">
            <v>50gp</v>
          </cell>
          <cell r="G5" t="str">
            <v>- ½ gp</v>
          </cell>
        </row>
        <row r="6">
          <cell r="B6">
            <v>4</v>
          </cell>
          <cell r="C6" t="str">
            <v>Dungeon Training 2</v>
          </cell>
          <cell r="D6" t="str">
            <v>Basic dungeoning, loot 3 Weapons.</v>
          </cell>
          <cell r="E6">
            <v>-40</v>
          </cell>
          <cell r="F6" t="str">
            <v>50gp</v>
          </cell>
          <cell r="G6" t="str">
            <v>- ½ gp</v>
          </cell>
        </row>
        <row r="7">
          <cell r="B7">
            <v>5</v>
          </cell>
          <cell r="C7" t="str">
            <v>Dungeon Training 3</v>
          </cell>
          <cell r="D7" t="str">
            <v>Basic dungeoning, loot 3 Armour.</v>
          </cell>
          <cell r="E7">
            <v>-30</v>
          </cell>
          <cell r="F7" t="str">
            <v>80gp</v>
          </cell>
          <cell r="G7" t="str">
            <v>- ½ gp</v>
          </cell>
        </row>
        <row r="8">
          <cell r="B8">
            <v>6</v>
          </cell>
          <cell r="C8" t="str">
            <v>Dungeon Training 3</v>
          </cell>
          <cell r="D8" t="str">
            <v>Basic dungeoning, loot 3 Armour.</v>
          </cell>
          <cell r="E8">
            <v>-30</v>
          </cell>
          <cell r="F8" t="str">
            <v>80gp</v>
          </cell>
          <cell r="G8" t="str">
            <v>- ½ gp</v>
          </cell>
        </row>
        <row r="9">
          <cell r="B9">
            <v>7</v>
          </cell>
          <cell r="C9" t="str">
            <v>Dungeon Training 4</v>
          </cell>
          <cell r="D9" t="str">
            <v>Basic dungeoning, loot 1 Weapons, 1 parts and 1 Armour.</v>
          </cell>
          <cell r="E9">
            <v>-30</v>
          </cell>
          <cell r="F9" t="str">
            <v>80gp</v>
          </cell>
          <cell r="G9" t="str">
            <v>- ½ gp</v>
          </cell>
        </row>
        <row r="10">
          <cell r="B10">
            <v>8</v>
          </cell>
          <cell r="C10" t="str">
            <v>Dungeon Training 4</v>
          </cell>
          <cell r="D10" t="str">
            <v>Basic dungeoning, loot 1 Weapons, 1 parts and 1 Armour.</v>
          </cell>
          <cell r="E10">
            <v>-30</v>
          </cell>
          <cell r="F10" t="str">
            <v>80gp</v>
          </cell>
          <cell r="G10" t="str">
            <v>- ½ gp</v>
          </cell>
        </row>
        <row r="11">
          <cell r="B11">
            <v>9</v>
          </cell>
          <cell r="C11" t="str">
            <v>Dungeon Training 5</v>
          </cell>
          <cell r="D11" t="str">
            <v>Basic dungeoning, loot 2 Treasures from TABLE TA.</v>
          </cell>
          <cell r="E11">
            <v>-30</v>
          </cell>
          <cell r="F11" t="str">
            <v>100gp</v>
          </cell>
          <cell r="G11" t="str">
            <v>- ½ gp</v>
          </cell>
        </row>
        <row r="12">
          <cell r="B12">
            <v>10</v>
          </cell>
          <cell r="C12" t="str">
            <v>Dungeon Training 5</v>
          </cell>
          <cell r="D12" t="str">
            <v>Basic dungeoning, loot 2 Treasures from TABLE TA.</v>
          </cell>
          <cell r="E12">
            <v>-30</v>
          </cell>
          <cell r="F12" t="str">
            <v>100gp</v>
          </cell>
          <cell r="G12" t="str">
            <v>- ½ gp</v>
          </cell>
        </row>
        <row r="13">
          <cell r="B13">
            <v>11</v>
          </cell>
          <cell r="C13" t="str">
            <v>Map Dungeon</v>
          </cell>
          <cell r="D13" t="str">
            <v>Explore a dungeon until you have mapped 2 of each different coloured room, (Red rooms x2, Grey room x2, Blue rooms x2 and Green x2).</v>
          </cell>
          <cell r="E13">
            <v>-20</v>
          </cell>
          <cell r="F13" t="str">
            <v>150gp</v>
          </cell>
          <cell r="G13" t="str">
            <v>- ½ gp</v>
          </cell>
        </row>
        <row r="14">
          <cell r="B14">
            <v>12</v>
          </cell>
          <cell r="C14" t="str">
            <v>Map Dungeon</v>
          </cell>
          <cell r="D14" t="str">
            <v>Explore a dungeon until you have mapped 2 of each different coloured room, (Red rooms x2, Grey room x2, Blue rooms x2 and Green x2).</v>
          </cell>
          <cell r="E14">
            <v>-20</v>
          </cell>
          <cell r="F14" t="str">
            <v>150gp</v>
          </cell>
          <cell r="G14" t="str">
            <v>- ½ gp</v>
          </cell>
        </row>
        <row r="15">
          <cell r="B15">
            <v>13</v>
          </cell>
          <cell r="C15" t="str">
            <v>Potion Hunt</v>
          </cell>
          <cell r="D15" t="str">
            <v>An apprentice wizard has asked you to find any 4 potions from the dungeon to further his research.</v>
          </cell>
          <cell r="E15">
            <v>-20</v>
          </cell>
          <cell r="F15" t="str">
            <v>180gp</v>
          </cell>
          <cell r="G15" t="str">
            <v>- ½ gp</v>
          </cell>
        </row>
        <row r="16">
          <cell r="B16">
            <v>14</v>
          </cell>
          <cell r="C16" t="str">
            <v>Potion Hunt</v>
          </cell>
          <cell r="D16" t="str">
            <v>An apprentice wizard has asked you to find any 4 potions from the dungeon to further his research.</v>
          </cell>
          <cell r="E16">
            <v>-20</v>
          </cell>
          <cell r="F16" t="str">
            <v>180gp</v>
          </cell>
          <cell r="G16" t="str">
            <v>- ½ gp</v>
          </cell>
        </row>
        <row r="17">
          <cell r="B17">
            <v>15</v>
          </cell>
          <cell r="C17" t="str">
            <v>Monster Hunt</v>
          </cell>
          <cell r="D17" t="str">
            <v>Kill any 5 Monster that are 34 or higher on the encounter table. They have been terrorizing the locals.</v>
          </cell>
          <cell r="E17">
            <v>-20</v>
          </cell>
          <cell r="F17" t="str">
            <v>300gp</v>
          </cell>
          <cell r="G17" t="str">
            <v>- ½ gp</v>
          </cell>
        </row>
        <row r="18">
          <cell r="B18">
            <v>16</v>
          </cell>
          <cell r="C18" t="str">
            <v>Monster Hunt</v>
          </cell>
          <cell r="D18" t="str">
            <v>Kill any 5 Monster that are 34 or higher on the encounter table. They have been terrorizing the locals.</v>
          </cell>
          <cell r="E18">
            <v>-20</v>
          </cell>
          <cell r="F18" t="str">
            <v>300gp</v>
          </cell>
          <cell r="G18" t="str">
            <v>- ½ gp</v>
          </cell>
        </row>
        <row r="19">
          <cell r="B19">
            <v>17</v>
          </cell>
          <cell r="C19" t="str">
            <v>Head of the Beast</v>
          </cell>
          <cell r="D19" t="str">
            <v>The villagers want evidence that the beast terrorizing them has been killed, Obtain 1 Head (Part) from any monster.</v>
          </cell>
          <cell r="E19">
            <v>-20</v>
          </cell>
          <cell r="F19" t="str">
            <v>300gp</v>
          </cell>
          <cell r="G19" t="str">
            <v>- ½ gp</v>
          </cell>
        </row>
        <row r="20">
          <cell r="B20">
            <v>18</v>
          </cell>
          <cell r="C20" t="str">
            <v>Head of the Beast</v>
          </cell>
          <cell r="D20" t="str">
            <v>The villagers want evidence that the beast terrorizing them has been killed, Obtain 1 Head (Part) from any monster.</v>
          </cell>
          <cell r="E20">
            <v>-20</v>
          </cell>
          <cell r="F20" t="str">
            <v>300gp</v>
          </cell>
          <cell r="G20" t="str">
            <v>- ½ gp</v>
          </cell>
        </row>
        <row r="21">
          <cell r="B21">
            <v>19</v>
          </cell>
          <cell r="C21" t="str">
            <v>Amulet of Hope</v>
          </cell>
          <cell r="D21" t="str">
            <v>Since the “Amulet of Hope” was taken by two goblins, broken in two and lost deep inside a dungeon, a feeling of hopelessness has engulfed the kingdom. Now in two parts you must find its pieces and assemble it back to its former glory. Obtain 2 objective items.</v>
          </cell>
          <cell r="E21">
            <v>-20</v>
          </cell>
          <cell r="F21" t="str">
            <v>300gp</v>
          </cell>
          <cell r="G21" t="str">
            <v>- ½ gp</v>
          </cell>
        </row>
        <row r="22">
          <cell r="B22">
            <v>20</v>
          </cell>
          <cell r="C22" t="str">
            <v>Amulet of Hope</v>
          </cell>
          <cell r="D22" t="str">
            <v>Since the “Amulet of Hope” was taken by two goblins, broken in two and lost deep inside a dungeon, a feeling of hopelessness has engulfed the kingdom. Now in two parts you must find its pieces and assemble it back to its former glory. Obtain 2 objective items.</v>
          </cell>
          <cell r="E22">
            <v>-20</v>
          </cell>
          <cell r="F22" t="str">
            <v>300gp</v>
          </cell>
          <cell r="G22" t="str">
            <v>- ½ gp</v>
          </cell>
        </row>
        <row r="23">
          <cell r="B23">
            <v>21</v>
          </cell>
          <cell r="C23" t="str">
            <v>Rescue the Villagers</v>
          </cell>
          <cell r="D23" t="str">
            <v>Several Villagers have been taken by monsters and are being tortured to death, you must set them free. Kill any 5 monsters have (h) after their name on the encounter table to rescue all the villagers.</v>
          </cell>
          <cell r="E23">
            <v>-20</v>
          </cell>
          <cell r="F23" t="str">
            <v>350gp</v>
          </cell>
          <cell r="G23" t="str">
            <v>- ½ gp</v>
          </cell>
        </row>
        <row r="24">
          <cell r="B24">
            <v>22</v>
          </cell>
          <cell r="C24" t="str">
            <v>Rescue the Villagers</v>
          </cell>
          <cell r="D24" t="str">
            <v>Several Villagers have been taken by monsters and are being tortured to death, you must set them free. Kill any 5 monsters have (h) after their name on the encounter table to rescue all the villagers.</v>
          </cell>
          <cell r="E24">
            <v>-20</v>
          </cell>
          <cell r="F24" t="str">
            <v>350gp</v>
          </cell>
          <cell r="G24" t="str">
            <v>- ½ gp</v>
          </cell>
        </row>
        <row r="25">
          <cell r="B25">
            <v>23</v>
          </cell>
          <cell r="C25" t="str">
            <v>Monster Cull</v>
          </cell>
          <cell r="D25" t="str">
            <v>Kill 10 Monster that are 34 or higher on the encounter table. Their numbers have grown too strong.</v>
          </cell>
          <cell r="E25">
            <v>-20</v>
          </cell>
          <cell r="F25" t="str">
            <v>500gp</v>
          </cell>
          <cell r="G25" t="str">
            <v>- ½ gp</v>
          </cell>
        </row>
        <row r="26">
          <cell r="B26">
            <v>24</v>
          </cell>
          <cell r="C26" t="str">
            <v>Monster Cull</v>
          </cell>
          <cell r="D26" t="str">
            <v>Kill 10 Monster that are 34 or higher on the encounter table. Their numbers have grown too strong.</v>
          </cell>
          <cell r="E26">
            <v>-20</v>
          </cell>
          <cell r="F26" t="str">
            <v>500gp</v>
          </cell>
          <cell r="G26" t="str">
            <v>- ½ gp</v>
          </cell>
        </row>
        <row r="27">
          <cell r="B27">
            <v>25</v>
          </cell>
          <cell r="C27" t="str">
            <v>The Aztopaz Stone</v>
          </cell>
          <cell r="D27" t="str">
            <v>A Young wizard named “Yagamou” has pinned a notice to the fireplace of your local tavern, she asks for a brave adventurer to find her a Aztopaz stone so she can finish her Staff of Light. Obtain 1 objective item.</v>
          </cell>
          <cell r="E27">
            <v>-15</v>
          </cell>
          <cell r="F27" t="str">
            <v>400gp</v>
          </cell>
          <cell r="G27" t="str">
            <v>- ½ gp</v>
          </cell>
        </row>
        <row r="28">
          <cell r="B28">
            <v>26</v>
          </cell>
          <cell r="C28" t="str">
            <v>The Aztopaz Stone</v>
          </cell>
          <cell r="D28" t="str">
            <v>A Young wizard named “Yagamou” has pinned a notice to the fireplace of your local tavern, she asks for a brave adventurer to find her a Aztopaz stone so she can finish her Staff of Light. Obtain 1 objective item.</v>
          </cell>
          <cell r="E28">
            <v>-15</v>
          </cell>
          <cell r="F28" t="str">
            <v>400gp</v>
          </cell>
          <cell r="G28" t="str">
            <v>- ½ gp</v>
          </cell>
        </row>
        <row r="29">
          <cell r="B29">
            <v>27</v>
          </cell>
          <cell r="C29" t="str">
            <v>Dungeon Research</v>
          </cell>
          <cell r="D29" t="str">
            <v>Explore the dungeon and its features. Find 5 Monster rooms (Red Rooms) and 5 Geographic features (Green Rooms).</v>
          </cell>
          <cell r="E29">
            <v>-10</v>
          </cell>
          <cell r="F29" t="str">
            <v>200gp</v>
          </cell>
          <cell r="G29" t="str">
            <v>- ½ gp</v>
          </cell>
        </row>
        <row r="30">
          <cell r="B30">
            <v>28</v>
          </cell>
          <cell r="C30" t="str">
            <v>Dungeon Research</v>
          </cell>
          <cell r="D30" t="str">
            <v>Explore the dungeon and its features. Find 5 Monster rooms (Red Rooms) and 5 Geographic features (Green Rooms).</v>
          </cell>
          <cell r="E30">
            <v>-10</v>
          </cell>
          <cell r="F30" t="str">
            <v>200gp</v>
          </cell>
          <cell r="G30" t="str">
            <v>- ½ gp</v>
          </cell>
        </row>
        <row r="31">
          <cell r="B31">
            <v>29</v>
          </cell>
          <cell r="C31" t="str">
            <v>Survey Mission</v>
          </cell>
          <cell r="D31" t="str">
            <v>Survey the dungeon (Roll 10 times on TABLE M – MAPPING) and report back to a concerned Hamlet of its activities.</v>
          </cell>
          <cell r="E31">
            <v>-10</v>
          </cell>
          <cell r="F31" t="str">
            <v>200gp</v>
          </cell>
          <cell r="G31" t="str">
            <v>- ½ gp</v>
          </cell>
        </row>
        <row r="32">
          <cell r="B32">
            <v>30</v>
          </cell>
          <cell r="C32" t="str">
            <v>Survey Mission</v>
          </cell>
          <cell r="D32" t="str">
            <v>Survey the dungeon (Roll 10 times on TABLE M – MAPPING) and report back to a concerned Hamlet of its activities.</v>
          </cell>
          <cell r="E32">
            <v>-10</v>
          </cell>
          <cell r="F32" t="str">
            <v>200gp</v>
          </cell>
          <cell r="G32" t="str">
            <v>- ½ gp</v>
          </cell>
        </row>
        <row r="33">
          <cell r="B33">
            <v>31</v>
          </cell>
          <cell r="C33" t="str">
            <v>Medicine</v>
          </cell>
          <cell r="D33" t="str">
            <v>Obtain 4 Parts from monsters that are 43 or higher on the encounter table to heal a sickness spreading through the area.</v>
          </cell>
          <cell r="E33">
            <v>-5</v>
          </cell>
          <cell r="F33" t="str">
            <v>200gp</v>
          </cell>
          <cell r="G33" t="str">
            <v>- ½ gp</v>
          </cell>
        </row>
        <row r="34">
          <cell r="B34">
            <v>32</v>
          </cell>
          <cell r="C34" t="str">
            <v>Medicine</v>
          </cell>
          <cell r="D34" t="str">
            <v>Obtain 4 Parts from monsters that are 43 or higher on the encounter table to heal a sickness spreading through the area.</v>
          </cell>
          <cell r="E34">
            <v>-5</v>
          </cell>
          <cell r="F34" t="str">
            <v>200gp</v>
          </cell>
          <cell r="G34" t="str">
            <v>- ½ gp</v>
          </cell>
        </row>
        <row r="35">
          <cell r="B35">
            <v>33</v>
          </cell>
          <cell r="C35" t="str">
            <v>Scouting Mission</v>
          </cell>
          <cell r="D35" t="str">
            <v>Scout the dungeon (Roll 15 times on TABLE M – MAPPING) and report back to a concerned Village of its activities.</v>
          </cell>
          <cell r="E35">
            <v>-5</v>
          </cell>
          <cell r="F35" t="str">
            <v>300gp</v>
          </cell>
          <cell r="G35" t="str">
            <v>- ½ gp</v>
          </cell>
        </row>
        <row r="36">
          <cell r="B36">
            <v>34</v>
          </cell>
          <cell r="C36" t="str">
            <v>Scouting Mission</v>
          </cell>
          <cell r="D36" t="str">
            <v>Scout the dungeon (Roll 15 times on TABLE M – MAPPING) and report back to a concerned Village of its activities.</v>
          </cell>
          <cell r="E36">
            <v>-5</v>
          </cell>
          <cell r="F36" t="str">
            <v>300gp</v>
          </cell>
          <cell r="G36" t="str">
            <v>- ½ gp</v>
          </cell>
        </row>
        <row r="37">
          <cell r="B37">
            <v>35</v>
          </cell>
          <cell r="C37" t="str">
            <v>Explore Mission</v>
          </cell>
          <cell r="D37" t="str">
            <v>Explore the dungeon (Roll 20 times on TABLE M – MAPPING) and report back to a concerned Town of its activities.</v>
          </cell>
          <cell r="E37">
            <v>-5</v>
          </cell>
          <cell r="F37" t="str">
            <v>400gp</v>
          </cell>
          <cell r="G37" t="str">
            <v>- ½ gp</v>
          </cell>
        </row>
        <row r="38">
          <cell r="B38">
            <v>36</v>
          </cell>
          <cell r="C38" t="str">
            <v>Explore Mission</v>
          </cell>
          <cell r="D38" t="str">
            <v>Explore the dungeon (Roll 20 times on TABLE M – MAPPING) and report back to a concerned Town of its activities.</v>
          </cell>
          <cell r="E38">
            <v>-5</v>
          </cell>
          <cell r="F38" t="str">
            <v>400gp</v>
          </cell>
          <cell r="G38" t="str">
            <v>- ½ gp</v>
          </cell>
        </row>
        <row r="39">
          <cell r="B39">
            <v>37</v>
          </cell>
          <cell r="C39" t="str">
            <v>Dungeon Delve</v>
          </cell>
          <cell r="D39" t="str">
            <v>Find a lower level of the dungeon (Use Stairs or Objective Room) and explore its sub terrain tunnels (Roll 10 times on TABLE M – MAPPING).</v>
          </cell>
          <cell r="E39">
            <v>-5</v>
          </cell>
          <cell r="F39" t="str">
            <v>600gp</v>
          </cell>
          <cell r="G39" t="str">
            <v>- ½ gp</v>
          </cell>
        </row>
        <row r="40">
          <cell r="B40">
            <v>38</v>
          </cell>
          <cell r="C40" t="str">
            <v>Dungeon Delve</v>
          </cell>
          <cell r="D40" t="str">
            <v>Find a lower level of the dungeon (Use Stairs or Objective Room) and explore its sub terrain tunnels (Roll 10 times on TABLE M – MAPPING).</v>
          </cell>
          <cell r="E40">
            <v>-5</v>
          </cell>
          <cell r="F40" t="str">
            <v>600gp</v>
          </cell>
          <cell r="G40" t="str">
            <v>- ½ gp</v>
          </cell>
        </row>
        <row r="41">
          <cell r="B41">
            <v>39</v>
          </cell>
          <cell r="C41" t="str">
            <v>Magic Study</v>
          </cell>
          <cell r="D41" t="str">
            <v>A roaming wizard has requested a Brew to further his studies. Loot any BREW OF FINER or an objective item to claim your reward.</v>
          </cell>
          <cell r="E41">
            <v>0</v>
          </cell>
          <cell r="F41" t="str">
            <v>600 gp</v>
          </cell>
          <cell r="G41" t="str">
            <v>-5 Skill</v>
          </cell>
        </row>
        <row r="42">
          <cell r="B42">
            <v>40</v>
          </cell>
          <cell r="C42" t="str">
            <v>Magic Study</v>
          </cell>
          <cell r="D42" t="str">
            <v>A roaming wizard has requested a Brew to further his studies. Loot any BREW OF FINER or an objective item to claim your reward.</v>
          </cell>
          <cell r="E42">
            <v>0</v>
          </cell>
          <cell r="F42" t="str">
            <v>600 gp</v>
          </cell>
          <cell r="G42" t="str">
            <v>-5 Skill</v>
          </cell>
        </row>
        <row r="43">
          <cell r="B43">
            <v>41</v>
          </cell>
          <cell r="C43" t="str">
            <v>Tome of Wizards</v>
          </cell>
          <cell r="D43" t="str">
            <v>Obtain an objective item for the council of wizards, or a Spell book.</v>
          </cell>
          <cell r="E43">
            <v>0</v>
          </cell>
          <cell r="F43" t="str">
            <v>700gp Spell</v>
          </cell>
          <cell r="G43" t="str">
            <v>-5 Skill</v>
          </cell>
        </row>
        <row r="44">
          <cell r="B44">
            <v>42</v>
          </cell>
          <cell r="C44" t="str">
            <v>Tome of Wizards</v>
          </cell>
          <cell r="D44" t="str">
            <v>Obtain an objective item for the council of wizards, or a Spell book.</v>
          </cell>
          <cell r="E44">
            <v>0</v>
          </cell>
          <cell r="F44" t="str">
            <v>700gp Spell</v>
          </cell>
          <cell r="G44" t="str">
            <v>-5 Skill</v>
          </cell>
        </row>
        <row r="45">
          <cell r="B45">
            <v>43</v>
          </cell>
          <cell r="C45" t="str">
            <v>Creatures Amok</v>
          </cell>
          <cell r="D45" t="str">
            <v>Several creatures have been running amok around the realm and they have taken up refuge in a disused mine, the King has offered a huge reward for the problem to be brought to an end. Kill any 5 monsters that have a (c) after their name to claim the reward.</v>
          </cell>
          <cell r="E45">
            <v>0</v>
          </cell>
          <cell r="F45" t="str">
            <v>800gp</v>
          </cell>
          <cell r="G45" t="str">
            <v>-5 Skill</v>
          </cell>
        </row>
        <row r="46">
          <cell r="B46">
            <v>44</v>
          </cell>
          <cell r="C46" t="str">
            <v>Creatures Amok</v>
          </cell>
          <cell r="D46" t="str">
            <v>Several creatures have been running amok around the realm and they have taken up refuge in a disused mine, the King has offered a huge reward for the problem to be brought to an end. Kill any 5 monsters that have a (c) after their name to claim the reward.</v>
          </cell>
          <cell r="E46">
            <v>0</v>
          </cell>
          <cell r="F46" t="str">
            <v>800gp</v>
          </cell>
          <cell r="G46" t="str">
            <v>-5 Skill</v>
          </cell>
        </row>
        <row r="47">
          <cell r="B47">
            <v>45</v>
          </cell>
          <cell r="C47" t="str">
            <v>Night Terrors</v>
          </cell>
          <cell r="D47" t="str">
            <v>Hallows night is drawing near and many of the towns in the realm have been reporting a rising number of undead plaguing the streets at night. A handsome reward has been offered to  rid these night terrors from the realm. Kill any 5 monsters that have a (ud) after their name to claim the reward.</v>
          </cell>
          <cell r="E47">
            <v>0</v>
          </cell>
          <cell r="F47" t="str">
            <v>800gp</v>
          </cell>
          <cell r="G47" t="str">
            <v>-5 Skill</v>
          </cell>
        </row>
        <row r="48">
          <cell r="B48">
            <v>46</v>
          </cell>
          <cell r="C48" t="str">
            <v>Night Terrors</v>
          </cell>
          <cell r="D48" t="str">
            <v>Hallows night is drawing near and many of the towns in the realm have been reporting a rising number of undead plaguing the streets at night. A handsome reward has been offered to  rid these night terrors from the realm. Kill any 5 monsters that have a (ud) after their name to claim the reward.</v>
          </cell>
          <cell r="E48">
            <v>0</v>
          </cell>
          <cell r="F48" t="str">
            <v>800gp</v>
          </cell>
          <cell r="G48" t="str">
            <v>-5 Skill</v>
          </cell>
        </row>
        <row r="49">
          <cell r="B49">
            <v>47</v>
          </cell>
          <cell r="C49" t="str">
            <v>Plague</v>
          </cell>
          <cell r="D49" t="str">
            <v>A plague is spreading though the region like wildfire, a medicine man has come forward claiming that he has the answer and it involves some pretty rare ingredients. Find any uncommon Part.</v>
          </cell>
          <cell r="E49">
            <v>0</v>
          </cell>
          <cell r="F49" t="str">
            <v>800gp</v>
          </cell>
          <cell r="G49" t="str">
            <v>-5 Skill</v>
          </cell>
        </row>
        <row r="50">
          <cell r="B50">
            <v>48</v>
          </cell>
          <cell r="C50" t="str">
            <v>Plague</v>
          </cell>
          <cell r="D50" t="str">
            <v>A plague is spreading though the region like wildfire, a medicine man has come forward claiming that he has the answer and it involves some pretty rare ingredients. Find any uncommon Part.</v>
          </cell>
          <cell r="E50">
            <v>0</v>
          </cell>
          <cell r="F50" t="str">
            <v>800gp</v>
          </cell>
          <cell r="G50" t="str">
            <v>-5 Skill</v>
          </cell>
        </row>
        <row r="51">
          <cell r="B51">
            <v>49</v>
          </cell>
          <cell r="C51" t="str">
            <v>The Spider Queen</v>
          </cell>
          <cell r="D51" t="str">
            <v>For months spiders have been accumulating in greater and greater numbers and it is no great surprise when a local stumbles across the lair of a Spider Queen. Find an objective room and face monster 66 of the encounter table, with +10 HP's.</v>
          </cell>
          <cell r="E51">
            <v>0</v>
          </cell>
          <cell r="F51" t="str">
            <v>800gp
+1 REP</v>
          </cell>
          <cell r="G51" t="str">
            <v>-1 REP
-5 Skill</v>
          </cell>
        </row>
        <row r="52">
          <cell r="B52">
            <v>50</v>
          </cell>
          <cell r="C52" t="str">
            <v>The Spider Queen</v>
          </cell>
          <cell r="D52" t="str">
            <v>For months spiders have been accumulating in greater and greater numbers and it is no great surprise when a local stumbles across the lair of a Spider Queen. Find an objective room and face monster 66 of the encounter table, with +10 HP's.</v>
          </cell>
          <cell r="E52">
            <v>0</v>
          </cell>
          <cell r="F52" t="str">
            <v>800gp
+1 REP</v>
          </cell>
          <cell r="G52" t="str">
            <v>-1 REP
-5 Skill</v>
          </cell>
        </row>
        <row r="53">
          <cell r="B53">
            <v>51</v>
          </cell>
          <cell r="C53" t="str">
            <v>Carried Off</v>
          </cell>
          <cell r="D53" t="str">
            <v>A local Baron has offered a fortune as a reward for the safe return of his wife, she has been carried off by a vile monster and he wants her back. Find an Objective Room and roll on Table E – Encounters for a monster to defeat to rescued the Barons Wife.</v>
          </cell>
          <cell r="E53">
            <v>0</v>
          </cell>
          <cell r="F53" t="str">
            <v>1000gp
+1 REP</v>
          </cell>
          <cell r="G53" t="str">
            <v>-1 REP
-5 Skill</v>
          </cell>
        </row>
        <row r="54">
          <cell r="B54">
            <v>52</v>
          </cell>
          <cell r="C54" t="str">
            <v>Carried Off</v>
          </cell>
          <cell r="D54" t="str">
            <v>A local Baron has offered a fortune as a reward for the safe return of his wife, she has been carried off by a vile monster and he wants her back. Find an Objective Room and roll on Table E – Encounters for a monster to defeat to rescued the Barons Wife.</v>
          </cell>
          <cell r="E54">
            <v>0</v>
          </cell>
          <cell r="F54" t="str">
            <v>1000gp
+1 REP</v>
          </cell>
          <cell r="G54" t="str">
            <v>-1 REP
-5 Skill</v>
          </cell>
        </row>
        <row r="55">
          <cell r="B55">
            <v>53</v>
          </cell>
          <cell r="C55" t="str">
            <v>Hammer of Antiquity</v>
          </cell>
          <cell r="D55" t="str">
            <v>Obtain 3 objective items and restore the Hammer of Antiquity (Head/Shaft/Grip).</v>
          </cell>
          <cell r="E55">
            <v>0</v>
          </cell>
          <cell r="F55" t="str">
            <v>1000gp
+1 REP</v>
          </cell>
          <cell r="G55" t="str">
            <v>-1 REP
-5 Skill</v>
          </cell>
        </row>
        <row r="56">
          <cell r="B56">
            <v>54</v>
          </cell>
          <cell r="C56" t="str">
            <v>Hammer of Antiquity</v>
          </cell>
          <cell r="D56" t="str">
            <v>Obtain 3 objective items and restore the Hammer of Antiquity (Head/Shaft/Grip).</v>
          </cell>
          <cell r="E56">
            <v>0</v>
          </cell>
          <cell r="F56" t="str">
            <v>1000gp
+1 REP</v>
          </cell>
          <cell r="G56" t="str">
            <v>-1 REP
-5 Skill</v>
          </cell>
        </row>
        <row r="57">
          <cell r="B57">
            <v>55</v>
          </cell>
          <cell r="C57" t="str">
            <v>Save the Prince</v>
          </cell>
          <cell r="D57" t="str">
            <v>The kingdom is in turmoil, the prince and heir to the throne has been taken hostage. Find any Objective Room (Blue) and roll for a monster +30 to the roll, defeat to rescue the prince.</v>
          </cell>
          <cell r="E57">
            <v>0</v>
          </cell>
          <cell r="F57" t="str">
            <v>1200gp
+1 REP</v>
          </cell>
          <cell r="G57" t="str">
            <v>-1 REP
-5 Skill</v>
          </cell>
        </row>
        <row r="58">
          <cell r="B58">
            <v>56</v>
          </cell>
          <cell r="C58" t="str">
            <v>Save the Prince</v>
          </cell>
          <cell r="D58" t="str">
            <v>The kingdom is in turmoil, the prince and heir to the throne has been taken hostage. Find any Objective Room (Blue) and roll for a monster +30 to the roll, defeat to rescue the prince.</v>
          </cell>
          <cell r="E58">
            <v>0</v>
          </cell>
          <cell r="F58" t="str">
            <v>1200gp
+1 REP</v>
          </cell>
          <cell r="G58" t="str">
            <v>-1 REP
-5 Skill</v>
          </cell>
        </row>
        <row r="59">
          <cell r="B59">
            <v>57</v>
          </cell>
          <cell r="C59" t="str">
            <v>Missing Locals</v>
          </cell>
          <cell r="D59" t="str">
            <v>For a few weeks a village in the area has been reporting its residence are disappearing, after establishing that it was not a magical intervention, the local watch investigated to find a Giant Snake is the offender. You quickly volunteer and enter its lair, the next objective room you find, face monster 73 on the encounter table, with +10 HP's.</v>
          </cell>
          <cell r="E59">
            <v>5</v>
          </cell>
          <cell r="F59" t="str">
            <v>1000gp
+1 REP</v>
          </cell>
          <cell r="G59" t="str">
            <v>-1 REP
-10 Skill</v>
          </cell>
        </row>
        <row r="60">
          <cell r="B60">
            <v>58</v>
          </cell>
          <cell r="C60" t="str">
            <v>Missing Locals</v>
          </cell>
          <cell r="D60" t="str">
            <v>For a few weeks a village in the area has been reporting its residence are disappearing, after establishing that it was not a magical intervention, the local watch investigated to find a Giant Snake is the offender. You quickly volunteer and enter its lair, the next objective room you find, face monster 73 on the encounter table, with +10 HP's.</v>
          </cell>
          <cell r="E60">
            <v>5</v>
          </cell>
          <cell r="F60" t="str">
            <v>1000gp
+1 REP</v>
          </cell>
          <cell r="G60" t="str">
            <v>-1 REP
-10 Skill</v>
          </cell>
        </row>
        <row r="61">
          <cell r="B61">
            <v>59</v>
          </cell>
          <cell r="C61" t="str">
            <v>Find the Demon Hunters</v>
          </cell>
          <cell r="D61" t="str">
            <v>Several Demon Hunters have gone missing near an old ruin, enter the ruins and find out what happened to the Demon Hunters by killing any 5 monsters have (d) after their name on the encounter table.</v>
          </cell>
          <cell r="E61">
            <v>5</v>
          </cell>
          <cell r="F61" t="str">
            <v>1350gp</v>
          </cell>
          <cell r="G61" t="str">
            <v>-10 Skill</v>
          </cell>
        </row>
        <row r="62">
          <cell r="B62">
            <v>60</v>
          </cell>
          <cell r="C62" t="str">
            <v>Find the Demon Hunters</v>
          </cell>
          <cell r="D62" t="str">
            <v>Several Demon Hunters have gone missing near an old ruin, enter the ruins and find out what happened to the Demon Hunters by killing any 5 monsters have (d) after their name on the encounter table.</v>
          </cell>
          <cell r="E62">
            <v>5</v>
          </cell>
          <cell r="F62" t="str">
            <v>1350gp</v>
          </cell>
          <cell r="G62" t="str">
            <v>-10 Skill</v>
          </cell>
        </row>
        <row r="63">
          <cell r="B63">
            <v>61</v>
          </cell>
          <cell r="C63" t="str">
            <v>Mystical Materials</v>
          </cell>
          <cell r="D63" t="str">
            <v>Obtain 3 Parts from monsters that are 58 or higher on the encounter table for a Master Craftsman.</v>
          </cell>
          <cell r="E63">
            <v>5</v>
          </cell>
          <cell r="F63" t="str">
            <v>1400gp</v>
          </cell>
          <cell r="G63" t="str">
            <v>-10 Skill</v>
          </cell>
        </row>
        <row r="64">
          <cell r="B64">
            <v>62</v>
          </cell>
          <cell r="C64" t="str">
            <v>Mystical Materials</v>
          </cell>
          <cell r="D64" t="str">
            <v>Obtain 3 Parts from monsters that are 58 or higher on the encounter table for a Master Craftsman.</v>
          </cell>
          <cell r="E64">
            <v>5</v>
          </cell>
          <cell r="F64" t="str">
            <v>1400gp</v>
          </cell>
          <cell r="G64" t="str">
            <v>-10 Skill</v>
          </cell>
        </row>
        <row r="65">
          <cell r="B65">
            <v>63</v>
          </cell>
          <cell r="C65" t="str">
            <v>Treasure Expedition</v>
          </cell>
          <cell r="D65" t="str">
            <v>A local merchant has asked that you find a treasure that was stolen by a band of monsters one night on his way in to town. Successfully loot any item from Table TA.</v>
          </cell>
          <cell r="E65">
            <v>5</v>
          </cell>
          <cell r="F65" t="str">
            <v>1500 gp</v>
          </cell>
          <cell r="G65" t="str">
            <v>-10 Skill</v>
          </cell>
        </row>
        <row r="66">
          <cell r="B66">
            <v>64</v>
          </cell>
          <cell r="C66" t="str">
            <v>Treasure Expedition</v>
          </cell>
          <cell r="D66" t="str">
            <v>A local merchant has asked that you find a treasure that was stolen by a band of monsters one night on his way in to town. Successfully loot any item from Table TA.</v>
          </cell>
          <cell r="E66">
            <v>5</v>
          </cell>
          <cell r="F66" t="str">
            <v>1500 gp</v>
          </cell>
          <cell r="G66" t="str">
            <v>-10 Skill</v>
          </cell>
        </row>
        <row r="67">
          <cell r="B67">
            <v>65</v>
          </cell>
          <cell r="C67" t="str">
            <v>Wrongful Ritual</v>
          </cell>
          <cell r="D67" t="str">
            <v>At the end of a festival a naive townsfolk was coerced into performing a ritual they thought would bring in a good harvest, instead it was a ritual to summon a Demon Lord. When the ritual concluded the Demon ate the townsfolk and the deluded cultist and took refuge in an abandoned mine. The Kingdom has put up a handsome reward for whoever can rid the realm of this Demon. When you find an objective room, face monster 83 on the encounter table, with +10 HP's.</v>
          </cell>
          <cell r="E67">
            <v>5</v>
          </cell>
          <cell r="F67" t="str">
            <v>1500gp
+1 REP</v>
          </cell>
          <cell r="G67" t="str">
            <v>-1 REP
-10 Skill</v>
          </cell>
        </row>
        <row r="68">
          <cell r="B68">
            <v>66</v>
          </cell>
          <cell r="C68" t="str">
            <v>Wrongful Ritual</v>
          </cell>
          <cell r="D68" t="str">
            <v>At the end of a festival a naive townsfolk was coerced into performing a ritual they thought would bring in a good harvest, instead it was a ritual to summon a Demon Lord. When the ritual concluded the Demon ate the townsfolk and the deluded cultist and took refuge in an abandoned mine. The Kingdom has put up a handsome reward for whoever can rid the realm of this Demon. When you find an objective room, face monster 83 on the encounter table, with +10 HP's.</v>
          </cell>
          <cell r="E68">
            <v>5</v>
          </cell>
          <cell r="F68" t="str">
            <v>1500gp
+1 REP</v>
          </cell>
          <cell r="G68" t="str">
            <v>-1 REP
-10 Skill</v>
          </cell>
        </row>
        <row r="69">
          <cell r="B69">
            <v>67</v>
          </cell>
          <cell r="C69" t="str">
            <v>Arcane Study</v>
          </cell>
          <cell r="D69" t="str">
            <v>A wizard from a guild has requested a Potion to further his studies. Loot any POTION OF GREATER or an objective item to claim your reward.</v>
          </cell>
          <cell r="E69">
            <v>5</v>
          </cell>
          <cell r="F69" t="str">
            <v>1600 gp</v>
          </cell>
          <cell r="G69" t="str">
            <v>-10 Skill</v>
          </cell>
        </row>
        <row r="70">
          <cell r="B70">
            <v>68</v>
          </cell>
          <cell r="C70" t="str">
            <v>Arcane Study</v>
          </cell>
          <cell r="D70" t="str">
            <v>A wizard from a guild has requested a Potion to further his studies. Loot any POTION OF GREATER or an objective item to claim your reward.</v>
          </cell>
          <cell r="E70">
            <v>5</v>
          </cell>
          <cell r="F70" t="str">
            <v>1600 gp</v>
          </cell>
          <cell r="G70" t="str">
            <v>-10 Skill</v>
          </cell>
        </row>
        <row r="71">
          <cell r="B71">
            <v>69</v>
          </cell>
          <cell r="C71" t="str">
            <v>Return of the Crown</v>
          </cell>
          <cell r="D71" t="str">
            <v>During a recent battle a couple of mischievous monsters knocked the kings crown from his head and run down the nearest dungeon. The king needs back the crown to avoid any embarrassment. Find an Objective Room (Blue) and roll for two monsters, defeat them both to find the Crown.</v>
          </cell>
          <cell r="E71">
            <v>10</v>
          </cell>
          <cell r="F71" t="str">
            <v>1000gp
+1 REP</v>
          </cell>
          <cell r="G71" t="str">
            <v>-1 REP
-1 CHA</v>
          </cell>
        </row>
        <row r="72">
          <cell r="B72">
            <v>70</v>
          </cell>
          <cell r="C72" t="str">
            <v>Return of the Crown</v>
          </cell>
          <cell r="D72" t="str">
            <v>During a recent battle a couple of mischievous monsters knocked the kings crown from his head and run down the nearest dungeon. The king needs back the crown to avoid any embarrassment. Find an Objective Room (Blue) and roll for two monsters, defeat them both to find the Crown.</v>
          </cell>
          <cell r="E72">
            <v>10</v>
          </cell>
          <cell r="F72" t="str">
            <v>1000gp
+1 REP</v>
          </cell>
          <cell r="G72" t="str">
            <v>-1 REP
-1 CHA</v>
          </cell>
        </row>
        <row r="73">
          <cell r="B73">
            <v>71</v>
          </cell>
          <cell r="C73" t="str">
            <v>Mystic Study</v>
          </cell>
          <cell r="D73" t="str">
            <v>A Mage from the council of wizards has requested a Elixir to further his studies. Loot any ELIXIR OF SUPERIOR or an objective item to claim your reward.</v>
          </cell>
          <cell r="E73">
            <v>10</v>
          </cell>
          <cell r="F73" t="str">
            <v>2000 gp</v>
          </cell>
          <cell r="G73" t="str">
            <v>-1 CHA</v>
          </cell>
        </row>
        <row r="74">
          <cell r="B74">
            <v>72</v>
          </cell>
          <cell r="C74" t="str">
            <v>Mystic Study</v>
          </cell>
          <cell r="D74" t="str">
            <v>A Mage from the council of wizards has requested a Elixir to further his studies. Loot any ELIXIR OF SUPERIOR or an objective item to claim your reward.</v>
          </cell>
          <cell r="E74">
            <v>10</v>
          </cell>
          <cell r="F74" t="str">
            <v>2000 gp</v>
          </cell>
          <cell r="G74" t="str">
            <v>-1 CHA</v>
          </cell>
        </row>
        <row r="75">
          <cell r="B75">
            <v>73</v>
          </cell>
          <cell r="C75" t="str">
            <v>Wizards Ingredients</v>
          </cell>
          <cell r="D75" t="str">
            <v>Obtain 2 Parts from a monsters that is 66 or higher on the encounter table for a legendary wizard.</v>
          </cell>
          <cell r="E75">
            <v>10</v>
          </cell>
          <cell r="F75" t="str">
            <v>2200gp</v>
          </cell>
          <cell r="G75" t="str">
            <v>-1 CHA</v>
          </cell>
        </row>
        <row r="76">
          <cell r="B76">
            <v>74</v>
          </cell>
          <cell r="C76" t="str">
            <v>Wizards Ingredients</v>
          </cell>
          <cell r="D76" t="str">
            <v>Obtain 2 Parts from a monsters that is 66 or higher on the encounter table for a legendary wizard.</v>
          </cell>
          <cell r="E76">
            <v>10</v>
          </cell>
          <cell r="F76" t="str">
            <v>2200gp</v>
          </cell>
          <cell r="G76" t="str">
            <v>-1 CHA</v>
          </cell>
        </row>
        <row r="77">
          <cell r="B77">
            <v>75</v>
          </cell>
          <cell r="C77" t="str">
            <v>Master Monster</v>
          </cell>
          <cell r="D77" t="str">
            <v>Kill 1 Monster that is 66 or higher on the encounter table. It has been encouraging lesser monsters to the area.</v>
          </cell>
          <cell r="E77">
            <v>10</v>
          </cell>
          <cell r="F77" t="str">
            <v>2500gp</v>
          </cell>
          <cell r="G77" t="str">
            <v>-1 CHA</v>
          </cell>
        </row>
        <row r="78">
          <cell r="B78">
            <v>76</v>
          </cell>
          <cell r="C78" t="str">
            <v>Master Monster</v>
          </cell>
          <cell r="D78" t="str">
            <v>Kill 1 Monster that is 66 or higher on the encounter table. It has been encouraging lesser monsters to the area.</v>
          </cell>
          <cell r="E78">
            <v>10</v>
          </cell>
          <cell r="F78" t="str">
            <v>2500gp</v>
          </cell>
          <cell r="G78" t="str">
            <v>-1 CHA</v>
          </cell>
        </row>
        <row r="79">
          <cell r="B79">
            <v>77</v>
          </cell>
          <cell r="C79" t="str">
            <v>Antiquity of Power</v>
          </cell>
          <cell r="D79" t="str">
            <v>Lost for centuries, the whereabouts of the “Antiquity of Power” has finally been uncovered. It is now a race to the prize, find any Legendary Item.</v>
          </cell>
          <cell r="E79">
            <v>10</v>
          </cell>
          <cell r="F79" t="str">
            <v>2800gp
+1 REP
Item</v>
          </cell>
          <cell r="G79" t="str">
            <v>-1 REP
-1 CHA</v>
          </cell>
        </row>
        <row r="80">
          <cell r="B80">
            <v>78</v>
          </cell>
          <cell r="C80" t="str">
            <v>Antiquity of Power</v>
          </cell>
          <cell r="D80" t="str">
            <v>Lost for centuries, the whereabouts of the “Antiquity of Power” has finally been uncovered. It is now a race to the prize, find any Legendary Item.</v>
          </cell>
          <cell r="E80">
            <v>10</v>
          </cell>
          <cell r="F80" t="str">
            <v>2800gp
+1 REP
Item</v>
          </cell>
          <cell r="G80" t="str">
            <v>-1 REP
-1 CHA</v>
          </cell>
        </row>
        <row r="81">
          <cell r="B81">
            <v>79</v>
          </cell>
          <cell r="C81" t="str">
            <v>Relic Expedition</v>
          </cell>
          <cell r="D81" t="str">
            <v>A nobleman from one of the 5 distinguished houses, has put up a handsome reward for the safe recovery of an heirloom that has been lost to the family for over 3 generations. A distant relative perished in the dungeon with the item and now he would like it back. Successfully loot any item from Table TB.</v>
          </cell>
          <cell r="E81">
            <v>10</v>
          </cell>
          <cell r="F81" t="str">
            <v>2800 gp</v>
          </cell>
          <cell r="G81" t="str">
            <v>-1 CHA</v>
          </cell>
        </row>
        <row r="82">
          <cell r="B82">
            <v>80</v>
          </cell>
          <cell r="C82" t="str">
            <v>Relic Expedition</v>
          </cell>
          <cell r="D82" t="str">
            <v>A nobleman from one of the 5 distinguished houses, has put up a handsome reward for the safe recovery of an heirloom that has been lost to the family for over 3 generations. A distant relative perished in the dungeon with the item and now he would like it back. Successfully loot any item from Table TB.</v>
          </cell>
          <cell r="E82">
            <v>10</v>
          </cell>
          <cell r="F82" t="str">
            <v>2800 gp</v>
          </cell>
          <cell r="G82" t="str">
            <v>-1 CHA</v>
          </cell>
        </row>
        <row r="83">
          <cell r="B83">
            <v>81</v>
          </cell>
          <cell r="C83" t="str">
            <v>The Lich Lord King</v>
          </cell>
          <cell r="D83" t="str">
            <v>Many years ago a great King was laid to rest, the realm mourned the loss and a powerful wizard secured his tomb, casting a powerful curse to ensure it would never be opened. As time passed an unwittingly foolish tomb robber did just that, with the lid adrift the curse worked its magic and the king rose again but not in the land of the living. With a Lich Lord on the loose an eerinesses has befallen the kingdom, it must be returned to its grave. When you find an objective room, face monster 89 on the encounter table, with +10 HP's.</v>
          </cell>
          <cell r="E83">
            <v>10</v>
          </cell>
          <cell r="F83" t="str">
            <v>2800gp
+1 REP</v>
          </cell>
          <cell r="G83" t="str">
            <v>-1 REP
-1 CHA</v>
          </cell>
        </row>
        <row r="84">
          <cell r="B84">
            <v>82</v>
          </cell>
          <cell r="C84" t="str">
            <v>The Lich Lord King</v>
          </cell>
          <cell r="D84" t="str">
            <v>Many years ago a great King was laid to rest, the realm mourned the loss and a powerful wizard secured his tomb, casting a powerful curse to ensure it would never be opened. As time passed an unwittingly foolish tomb robber did just that, with the lid adrift the curse worked its magic and the king rose again but not in the land of the living. With a Lich Lord on the loose an eerinesses has befallen the kingdom, it must be returned to its grave. When you find an objective room, face monster 89 on the encounter table, with +10 HP's.</v>
          </cell>
          <cell r="E84">
            <v>10</v>
          </cell>
          <cell r="F84" t="str">
            <v>2800gp
+1 REP</v>
          </cell>
          <cell r="G84" t="str">
            <v>-1 REP
-1 CHA</v>
          </cell>
        </row>
        <row r="85">
          <cell r="B85">
            <v>83</v>
          </cell>
          <cell r="C85" t="str">
            <v>Cool Tidings</v>
          </cell>
          <cell r="D85" t="str">
            <v>This time of year the lands should be warm and sunny, but a recent inhabitant has been cooling things down a little too much and it must be dealt with. When you find an objective room, face monster 93 on the encounter table, with +10 HP's.</v>
          </cell>
          <cell r="E85">
            <v>10</v>
          </cell>
          <cell r="F85" t="str">
            <v>2900gp
+1 REP</v>
          </cell>
          <cell r="G85" t="str">
            <v>-1 REP
-1 CHA</v>
          </cell>
        </row>
        <row r="86">
          <cell r="B86">
            <v>84</v>
          </cell>
          <cell r="C86" t="str">
            <v>Cool Tidings</v>
          </cell>
          <cell r="D86" t="str">
            <v>This time of year the lands should be warm and sunny, but a recent inhabitant has been cooling things down a little too much and it must be dealt with. When you find an objective room, face monster 93 on the encounter table, with +10 HP's.</v>
          </cell>
          <cell r="E86">
            <v>10</v>
          </cell>
          <cell r="F86" t="str">
            <v>2900gp
+1 REP</v>
          </cell>
          <cell r="G86" t="str">
            <v>-1 REP
-1 CHA</v>
          </cell>
        </row>
        <row r="87">
          <cell r="B87">
            <v>85</v>
          </cell>
          <cell r="C87" t="str">
            <v>Ring of Power</v>
          </cell>
          <cell r="D87" t="str">
            <v>Lost for over a century the ring has a fabled power and would make a great addition to your gear, find any Legendary Ring.</v>
          </cell>
          <cell r="E87">
            <v>10</v>
          </cell>
          <cell r="F87" t="str">
            <v>3000gp
+1 REP
Ring</v>
          </cell>
          <cell r="G87" t="str">
            <v>-1 REP
-1 CHA</v>
          </cell>
        </row>
        <row r="88">
          <cell r="B88">
            <v>86</v>
          </cell>
          <cell r="C88" t="str">
            <v>Ring of Power</v>
          </cell>
          <cell r="D88" t="str">
            <v>Lost for over a century the ring has a fabled power and would make a great addition to your gear, find any Legendary Ring.</v>
          </cell>
          <cell r="E88">
            <v>10</v>
          </cell>
          <cell r="F88" t="str">
            <v>3000gp
+1 REP
Ring</v>
          </cell>
          <cell r="G88" t="str">
            <v>-1 REP
-1 CHA</v>
          </cell>
        </row>
        <row r="89">
          <cell r="B89">
            <v>87</v>
          </cell>
          <cell r="C89" t="str">
            <v>Talisman of the Unfailing</v>
          </cell>
          <cell r="D89" t="str">
            <v>A notable treasure has come to your attention its last known location rumoured it to be lost within a deadly dungeon filled with unspeakable danger, find any Legendary Neck Item.</v>
          </cell>
          <cell r="E89">
            <v>10</v>
          </cell>
          <cell r="F89" t="str">
            <v>3000gp
+1 REP
Neck</v>
          </cell>
          <cell r="G89" t="str">
            <v>-1 REP
-1 CHA</v>
          </cell>
        </row>
        <row r="90">
          <cell r="B90">
            <v>88</v>
          </cell>
          <cell r="C90" t="str">
            <v>Talisman of the Unfailing</v>
          </cell>
          <cell r="D90" t="str">
            <v>A notable treasure has come to your attention its last known location rumoured it to be lost within a deadly dungeon filled with unspeakable danger, find any Legendary Neck Item.</v>
          </cell>
          <cell r="E90">
            <v>10</v>
          </cell>
          <cell r="F90" t="str">
            <v>3000gp
+1 REP
Neck</v>
          </cell>
          <cell r="G90" t="str">
            <v>-1 REP
-1 CHA</v>
          </cell>
        </row>
        <row r="91">
          <cell r="B91">
            <v>89</v>
          </cell>
          <cell r="C91" t="str">
            <v>Elite Monster</v>
          </cell>
          <cell r="D91" t="str">
            <v>Kill 1 Monster that is 75 or higher on the encounter table. The eating of townsfolk has to stop.</v>
          </cell>
          <cell r="E91">
            <v>15</v>
          </cell>
          <cell r="F91" t="str">
            <v>3200gp</v>
          </cell>
          <cell r="G91" t="str">
            <v>-2 CHA</v>
          </cell>
        </row>
        <row r="92">
          <cell r="B92">
            <v>90</v>
          </cell>
          <cell r="C92" t="str">
            <v>Elite Monster</v>
          </cell>
          <cell r="D92" t="str">
            <v>Kill 1 Monster that is 75 or higher on the encounter table. The eating of townsfolk has to stop.</v>
          </cell>
          <cell r="E92">
            <v>15</v>
          </cell>
          <cell r="F92" t="str">
            <v>3200gp</v>
          </cell>
          <cell r="G92" t="str">
            <v>-2 CHA</v>
          </cell>
        </row>
        <row r="93">
          <cell r="B93">
            <v>91</v>
          </cell>
          <cell r="C93" t="str">
            <v>Resurrect Spell</v>
          </cell>
          <cell r="D93" t="str">
            <v>Obtain 1 Part from a monster that is 83 or higher on the encounter table to resurrect a noble killed in battle.</v>
          </cell>
          <cell r="E93">
            <v>15</v>
          </cell>
          <cell r="F93" t="str">
            <v>3400gp
+1 REP</v>
          </cell>
          <cell r="G93" t="str">
            <v>-1 REP
-2 CHA</v>
          </cell>
        </row>
        <row r="94">
          <cell r="B94">
            <v>92</v>
          </cell>
          <cell r="C94" t="str">
            <v>Resurrect Spell</v>
          </cell>
          <cell r="D94" t="str">
            <v>Obtain 1 Part from a monster that is 83 or higher on the encounter table to resurrect a noble killed in battle.</v>
          </cell>
          <cell r="E94">
            <v>15</v>
          </cell>
          <cell r="F94" t="str">
            <v>3400gp
+1 REP</v>
          </cell>
          <cell r="G94" t="str">
            <v>-1 REP
-2 CHA</v>
          </cell>
        </row>
        <row r="95">
          <cell r="B95">
            <v>93</v>
          </cell>
          <cell r="C95" t="str">
            <v>Kingmaker</v>
          </cell>
          <cell r="D95" t="str">
            <v>The legendary weapon “Kingmaker”, once held by the first King of men at the battle of Evermote, has been spotted in the hands of a foul beast in a dungeon not far from the old battlefield. You must find any Legendary Weapon.</v>
          </cell>
          <cell r="E95">
            <v>15</v>
          </cell>
          <cell r="F95" t="str">
            <v>3400gp
+1 REP
Weapon</v>
          </cell>
          <cell r="G95" t="str">
            <v>-1 REP
-2 CHA</v>
          </cell>
        </row>
        <row r="96">
          <cell r="B96">
            <v>94</v>
          </cell>
          <cell r="C96" t="str">
            <v>Kingmaker</v>
          </cell>
          <cell r="D96" t="str">
            <v>The legendary weapon “Kingmaker”, once held by the first King of men at the battle of Evermote, has been spotted in the hands of a foul beast in a dungeon not far from the old battlefield. You must find any Legendary Weapon.</v>
          </cell>
          <cell r="E96">
            <v>15</v>
          </cell>
          <cell r="F96" t="str">
            <v>3400gp
+1 REP
Weapon</v>
          </cell>
          <cell r="G96" t="str">
            <v>-1 REP
-2 CHA</v>
          </cell>
        </row>
        <row r="97">
          <cell r="B97">
            <v>95</v>
          </cell>
          <cell r="C97" t="str">
            <v>Antiquity Expedition</v>
          </cell>
          <cell r="D97" t="str">
            <v>An ancient artefact dating back to a time before kings has been identified to lay somewhere inside trap infested dungeon (-20 to all rolls on Table G). Successfully loot any item from Table TC.</v>
          </cell>
          <cell r="E97">
            <v>15</v>
          </cell>
          <cell r="F97" t="str">
            <v>3800 gp</v>
          </cell>
          <cell r="G97" t="str">
            <v>-2 CHA</v>
          </cell>
        </row>
        <row r="98">
          <cell r="B98">
            <v>96</v>
          </cell>
          <cell r="C98" t="str">
            <v>Antiquity Expedition</v>
          </cell>
          <cell r="D98" t="str">
            <v>An ancient artefact dating back to a time before kings has been identified to lay somewhere inside trap infested dungeon (-20 to all rolls on Table G). Successfully loot any item from Table TC.</v>
          </cell>
          <cell r="E98">
            <v>15</v>
          </cell>
          <cell r="F98" t="str">
            <v>3800 gp</v>
          </cell>
          <cell r="G98" t="str">
            <v>-2 CHA</v>
          </cell>
        </row>
        <row r="99">
          <cell r="B99">
            <v>97</v>
          </cell>
          <cell r="C99" t="str">
            <v>Defeat the Dragon</v>
          </cell>
          <cell r="D99" t="str">
            <v>Kill 1 dragon that is 94 or higher on the encounter table. It has asked for a human sacrifice every month for the last 7 years and now it has to stop.</v>
          </cell>
          <cell r="E99">
            <v>20</v>
          </cell>
          <cell r="F99" t="str">
            <v>4500gp
+1 REP</v>
          </cell>
          <cell r="G99" t="str">
            <v>-1 REP
-3 CHA</v>
          </cell>
        </row>
        <row r="100">
          <cell r="B100">
            <v>98</v>
          </cell>
          <cell r="C100" t="str">
            <v>Defeat the Dragon</v>
          </cell>
          <cell r="D100" t="str">
            <v>Kill 1 dragon that is 94 or higher on the encounter table. It has asked for a human sacrifice every month for the last 7 years and now it has to stop.</v>
          </cell>
          <cell r="E100">
            <v>20</v>
          </cell>
          <cell r="F100" t="str">
            <v>4500gp
+1 REP</v>
          </cell>
          <cell r="G100" t="str">
            <v>-1 REP
-3 CHA</v>
          </cell>
        </row>
        <row r="101">
          <cell r="B101">
            <v>99</v>
          </cell>
          <cell r="C101" t="str">
            <v>Spiritmend</v>
          </cell>
          <cell r="D101" t="str">
            <v>The legendary armour “Spiritmend”, worn by the elven prince “Glandoran”, it was torn from his body before receiving his death blow by the Dwarven King “Kanrad” and thus ending a brutal and devastating war which had lasted some 80 years.
Find any Legendary Armour.</v>
          </cell>
          <cell r="E101">
            <v>20</v>
          </cell>
          <cell r="F101" t="str">
            <v>5000gp
+1 REP
Armour</v>
          </cell>
          <cell r="G101" t="str">
            <v>-3 REP</v>
          </cell>
        </row>
        <row r="102">
          <cell r="B102">
            <v>100</v>
          </cell>
          <cell r="C102" t="str">
            <v>Spiritmend</v>
          </cell>
          <cell r="D102" t="str">
            <v>The legendary armour “Spiritmend”, worn by the elven prince “Glandoran”, it was torn from his body before receiving his death blow by the Dwarven King “Kanrad” and thus ending a brutal and devastating war which had lasted some 80 years.
Find any Legendary Armour.</v>
          </cell>
          <cell r="E102">
            <v>20</v>
          </cell>
          <cell r="F102" t="str">
            <v>5000gp
+1 REP
Armour</v>
          </cell>
          <cell r="G102" t="str">
            <v>-3 REP</v>
          </cell>
        </row>
      </sheetData>
      <sheetData sheetId="17">
        <row r="2">
          <cell r="A2">
            <v>1</v>
          </cell>
          <cell r="B2" t="str">
            <v>LOCK PICK: Easy to break (+1 Pick)</v>
          </cell>
          <cell r="C2" t="str">
            <v>5gp</v>
          </cell>
        </row>
        <row r="3">
          <cell r="A3">
            <v>2</v>
          </cell>
          <cell r="B3" t="str">
            <v>LOCK PICK: Easy to break (+1 Pick)</v>
          </cell>
          <cell r="C3" t="str">
            <v>5gp</v>
          </cell>
        </row>
        <row r="4">
          <cell r="A4">
            <v>3</v>
          </cell>
          <cell r="B4" t="str">
            <v>LOCK PICK: Easy to break (+1 Pick)</v>
          </cell>
          <cell r="C4" t="str">
            <v>5gp</v>
          </cell>
        </row>
        <row r="5">
          <cell r="A5">
            <v>4</v>
          </cell>
          <cell r="B5" t="str">
            <v>LOCK PICK: Easy to break (+1 Pick)</v>
          </cell>
          <cell r="C5" t="str">
            <v>5gp</v>
          </cell>
        </row>
        <row r="6">
          <cell r="A6">
            <v>5</v>
          </cell>
          <cell r="B6" t="str">
            <v>LOCK PICK: Easy to break (+1 Pick)</v>
          </cell>
          <cell r="C6" t="str">
            <v>5gp</v>
          </cell>
        </row>
        <row r="7">
          <cell r="A7">
            <v>6</v>
          </cell>
          <cell r="B7" t="str">
            <v>LOCK PICK: Easy to break (+1 Pick)</v>
          </cell>
          <cell r="C7" t="str">
            <v>5gp</v>
          </cell>
        </row>
        <row r="8">
          <cell r="A8">
            <v>7</v>
          </cell>
          <cell r="B8" t="str">
            <v>LOCK PICK: Easy to break (+1 Pick)</v>
          </cell>
          <cell r="C8" t="str">
            <v>5gp</v>
          </cell>
        </row>
        <row r="9">
          <cell r="A9">
            <v>8</v>
          </cell>
          <cell r="B9" t="str">
            <v>LOCK PICK: Easy to break (+1 Pick)</v>
          </cell>
          <cell r="C9" t="str">
            <v>5gp</v>
          </cell>
        </row>
        <row r="10">
          <cell r="A10">
            <v>9</v>
          </cell>
          <cell r="B10" t="str">
            <v>LOCK PICK: Easy to break (+1 Pick)</v>
          </cell>
          <cell r="C10" t="str">
            <v>5gp</v>
          </cell>
        </row>
        <row r="11">
          <cell r="A11">
            <v>10</v>
          </cell>
          <cell r="B11" t="str">
            <v>LOCK PICK: Easy to break (+1 Pick)</v>
          </cell>
          <cell r="C11" t="str">
            <v>5gp</v>
          </cell>
        </row>
        <row r="12">
          <cell r="A12">
            <v>11</v>
          </cell>
          <cell r="B12" t="str">
            <v>LOCK PICK: Easy to break (+1 Pick)</v>
          </cell>
          <cell r="C12" t="str">
            <v>5gp</v>
          </cell>
        </row>
        <row r="13">
          <cell r="A13">
            <v>12</v>
          </cell>
          <cell r="B13" t="str">
            <v>LOCK PICK: Easy to break (+1 Pick)</v>
          </cell>
          <cell r="C13" t="str">
            <v>5gp</v>
          </cell>
        </row>
        <row r="14">
          <cell r="A14">
            <v>13</v>
          </cell>
          <cell r="B14" t="str">
            <v>LOCK PICK: Easy to break (+1 Pick)</v>
          </cell>
          <cell r="C14" t="str">
            <v>5gp</v>
          </cell>
        </row>
        <row r="15">
          <cell r="A15">
            <v>14</v>
          </cell>
          <cell r="B15" t="str">
            <v>LOCK PICK: Easy to break (+1 Pick)</v>
          </cell>
          <cell r="C15" t="str">
            <v>5gp</v>
          </cell>
        </row>
        <row r="16">
          <cell r="A16">
            <v>15</v>
          </cell>
          <cell r="B16" t="str">
            <v>LOCK PICK: Easy to break (+1 Pick)</v>
          </cell>
          <cell r="C16" t="str">
            <v>5gp</v>
          </cell>
        </row>
        <row r="17">
          <cell r="A17">
            <v>16</v>
          </cell>
          <cell r="B17" t="str">
            <v>FOOD: Dried Rations (+1 Food)</v>
          </cell>
          <cell r="C17" t="str">
            <v>10gp</v>
          </cell>
        </row>
        <row r="18">
          <cell r="A18">
            <v>17</v>
          </cell>
          <cell r="B18" t="str">
            <v>FOOD: Dried Rations (+1 Food)</v>
          </cell>
          <cell r="C18" t="str">
            <v>10gp</v>
          </cell>
        </row>
        <row r="19">
          <cell r="A19">
            <v>18</v>
          </cell>
          <cell r="B19" t="str">
            <v>FOOD: Dried Rations (+1 Food)</v>
          </cell>
          <cell r="C19" t="str">
            <v>10gp</v>
          </cell>
        </row>
        <row r="20">
          <cell r="A20">
            <v>19</v>
          </cell>
          <cell r="B20" t="str">
            <v>FOOD: Dried Rations (+1 Food)</v>
          </cell>
          <cell r="C20" t="str">
            <v>10gp</v>
          </cell>
        </row>
        <row r="21">
          <cell r="A21">
            <v>20</v>
          </cell>
          <cell r="B21" t="str">
            <v>FOOD: Dried Rations (+1 Food)</v>
          </cell>
          <cell r="C21" t="str">
            <v>10gp</v>
          </cell>
        </row>
        <row r="22">
          <cell r="A22">
            <v>21</v>
          </cell>
          <cell r="B22" t="str">
            <v>FOOD: Dried Rations (+1 Food)</v>
          </cell>
          <cell r="C22" t="str">
            <v>10gp</v>
          </cell>
        </row>
        <row r="23">
          <cell r="A23">
            <v>22</v>
          </cell>
          <cell r="B23" t="str">
            <v>FOOD: Dried Rations (+1 Food)</v>
          </cell>
          <cell r="C23" t="str">
            <v>10gp</v>
          </cell>
        </row>
        <row r="24">
          <cell r="A24">
            <v>23</v>
          </cell>
          <cell r="B24" t="str">
            <v>FOOD: Dried Rations (+1 Food)</v>
          </cell>
          <cell r="C24" t="str">
            <v>10gp</v>
          </cell>
        </row>
        <row r="25">
          <cell r="A25">
            <v>24</v>
          </cell>
          <cell r="B25" t="str">
            <v>FOOD: Dried Rations (+1 Food)</v>
          </cell>
          <cell r="C25" t="str">
            <v>10gp</v>
          </cell>
        </row>
        <row r="26">
          <cell r="A26">
            <v>25</v>
          </cell>
          <cell r="B26" t="str">
            <v>FOOD: Dried Rations (+1 Food)</v>
          </cell>
          <cell r="C26" t="str">
            <v>10gp</v>
          </cell>
        </row>
        <row r="27">
          <cell r="A27">
            <v>26</v>
          </cell>
          <cell r="B27" t="str">
            <v>FOOD: Dried Rations (+1 Food)</v>
          </cell>
          <cell r="C27" t="str">
            <v>10gp</v>
          </cell>
        </row>
        <row r="28">
          <cell r="A28">
            <v>27</v>
          </cell>
          <cell r="B28" t="str">
            <v>FOOD: Dried Rations (+1 Food)</v>
          </cell>
          <cell r="C28" t="str">
            <v>10gp</v>
          </cell>
        </row>
        <row r="29">
          <cell r="A29">
            <v>28</v>
          </cell>
          <cell r="B29" t="str">
            <v>FOOD: Dried Rations (+1 Food)</v>
          </cell>
          <cell r="C29" t="str">
            <v>10gp</v>
          </cell>
        </row>
        <row r="30">
          <cell r="A30">
            <v>29</v>
          </cell>
          <cell r="B30" t="str">
            <v>FOOD: Dried Rations (+1 Food)</v>
          </cell>
          <cell r="C30" t="str">
            <v>10gp</v>
          </cell>
        </row>
        <row r="31">
          <cell r="A31">
            <v>30</v>
          </cell>
          <cell r="B31" t="str">
            <v>FOOD: Dried Rations (+1 Food)</v>
          </cell>
          <cell r="C31" t="str">
            <v>10gp</v>
          </cell>
        </row>
        <row r="32">
          <cell r="A32">
            <v>31</v>
          </cell>
          <cell r="B32" t="str">
            <v>OIL: Leather flask contain Lantern Oil (+1 Oil)</v>
          </cell>
          <cell r="C32" t="str">
            <v>15gp</v>
          </cell>
        </row>
        <row r="33">
          <cell r="A33">
            <v>32</v>
          </cell>
          <cell r="B33" t="str">
            <v>OIL: Leather flask contain Lantern Oil (+1 Oil)</v>
          </cell>
          <cell r="C33" t="str">
            <v>15gp</v>
          </cell>
        </row>
        <row r="34">
          <cell r="A34">
            <v>33</v>
          </cell>
          <cell r="B34" t="str">
            <v>OIL: Leather flask contain Lantern Oil (+1 Oil)</v>
          </cell>
          <cell r="C34" t="str">
            <v>15gp</v>
          </cell>
        </row>
        <row r="35">
          <cell r="A35">
            <v>34</v>
          </cell>
          <cell r="B35" t="str">
            <v>OIL: Leather flask contain Lantern Oil (+1 Oil)</v>
          </cell>
          <cell r="C35" t="str">
            <v>15gp</v>
          </cell>
        </row>
        <row r="36">
          <cell r="A36">
            <v>35</v>
          </cell>
          <cell r="B36" t="str">
            <v>OIL: Leather flask contain Lantern Oil (+1 Oil)</v>
          </cell>
          <cell r="C36" t="str">
            <v>15gp</v>
          </cell>
        </row>
        <row r="37">
          <cell r="A37">
            <v>36</v>
          </cell>
          <cell r="B37" t="str">
            <v>OIL: Leather flask contain Lantern Oil (+1 Oil)</v>
          </cell>
          <cell r="C37" t="str">
            <v>15gp</v>
          </cell>
        </row>
        <row r="38">
          <cell r="A38">
            <v>37</v>
          </cell>
          <cell r="B38" t="str">
            <v>OIL: Leather flask contain Lantern Oil (+1 Oil)</v>
          </cell>
          <cell r="C38" t="str">
            <v>15gp</v>
          </cell>
        </row>
        <row r="39">
          <cell r="A39">
            <v>38</v>
          </cell>
          <cell r="B39" t="str">
            <v>OIL: Leather flask contain Lantern Oil (+1 Oil)</v>
          </cell>
          <cell r="C39" t="str">
            <v>15gp</v>
          </cell>
        </row>
        <row r="40">
          <cell r="A40">
            <v>39</v>
          </cell>
          <cell r="B40" t="str">
            <v>OIL: Leather flask contain Lantern Oil (+1 Oil)</v>
          </cell>
          <cell r="C40" t="str">
            <v>15gp</v>
          </cell>
        </row>
        <row r="41">
          <cell r="A41">
            <v>40</v>
          </cell>
          <cell r="B41" t="str">
            <v>OIL: Leather flask contain Lantern Oil (+1 Oil)</v>
          </cell>
          <cell r="C41" t="str">
            <v>15gp</v>
          </cell>
        </row>
        <row r="42">
          <cell r="A42">
            <v>41</v>
          </cell>
          <cell r="B42" t="str">
            <v>OIL: Leather flask contain Lantern Oil (+1 Oil)</v>
          </cell>
          <cell r="C42" t="str">
            <v>15gp</v>
          </cell>
        </row>
        <row r="43">
          <cell r="A43">
            <v>42</v>
          </cell>
          <cell r="B43" t="str">
            <v>OIL: Leather flask contain Lantern Oil (+1 Oil)</v>
          </cell>
          <cell r="C43" t="str">
            <v>15gp</v>
          </cell>
        </row>
        <row r="44">
          <cell r="A44">
            <v>43</v>
          </cell>
          <cell r="B44" t="str">
            <v>OIL: Leather flask contain Lantern Oil (+1 Oil)</v>
          </cell>
          <cell r="C44" t="str">
            <v>15gp</v>
          </cell>
        </row>
        <row r="45">
          <cell r="A45">
            <v>44</v>
          </cell>
          <cell r="B45" t="str">
            <v>OIL: Leather flask contain Lantern Oil (+1 Oil)</v>
          </cell>
          <cell r="C45" t="str">
            <v>15gp</v>
          </cell>
        </row>
        <row r="46">
          <cell r="A46">
            <v>45</v>
          </cell>
          <cell r="B46" t="str">
            <v>OIL: Leather flask contain Lantern Oil (+1 Oil)</v>
          </cell>
          <cell r="C46" t="str">
            <v>15gp</v>
          </cell>
        </row>
        <row r="47">
          <cell r="A47">
            <v>46</v>
          </cell>
          <cell r="B47" t="str">
            <v>BREW OF LESSER POWER: Drink to gain +1 DMG for your next DAMAGE Dice roll.</v>
          </cell>
          <cell r="C47" t="str">
            <v>35gp</v>
          </cell>
        </row>
        <row r="48">
          <cell r="A48">
            <v>47</v>
          </cell>
          <cell r="B48" t="str">
            <v>BREW OF LESSER POWER: Drink to gain +1 DMG for your next DAMAGE Dice roll.</v>
          </cell>
          <cell r="C48" t="str">
            <v>35gp</v>
          </cell>
        </row>
        <row r="49">
          <cell r="A49">
            <v>48</v>
          </cell>
          <cell r="B49" t="str">
            <v>BREW OF LESSER POWER: Drink to gain +1 DMG for your next DAMAGE Dice roll.</v>
          </cell>
          <cell r="C49" t="str">
            <v>35gp</v>
          </cell>
        </row>
        <row r="50">
          <cell r="A50">
            <v>49</v>
          </cell>
          <cell r="B50" t="str">
            <v>BREW OF LESSER POWER: Drink to gain +1 DMG for your next DAMAGE Dice roll.</v>
          </cell>
          <cell r="C50" t="str">
            <v>35gp</v>
          </cell>
        </row>
        <row r="51">
          <cell r="A51">
            <v>50</v>
          </cell>
          <cell r="B51" t="str">
            <v>BREW OF LESSER POWER: Drink to gain +1 DMG for your next DAMAGE Dice roll.</v>
          </cell>
          <cell r="C51" t="str">
            <v>35gp</v>
          </cell>
        </row>
        <row r="52">
          <cell r="A52">
            <v>51</v>
          </cell>
          <cell r="B52" t="str">
            <v>BREW OF LESSER STRENGTH: +3 Str for your next dice roll.</v>
          </cell>
          <cell r="C52" t="str">
            <v>45gp</v>
          </cell>
        </row>
        <row r="53">
          <cell r="A53">
            <v>52</v>
          </cell>
          <cell r="B53" t="str">
            <v>BREW OF LESSER STRENGTH: +3 Str for your next dice roll.</v>
          </cell>
          <cell r="C53" t="str">
            <v>45gp</v>
          </cell>
        </row>
        <row r="54">
          <cell r="A54">
            <v>53</v>
          </cell>
          <cell r="B54" t="str">
            <v>BREW OF LESSER STRENGTH: +3 Str for your next dice roll.</v>
          </cell>
          <cell r="C54" t="str">
            <v>45gp</v>
          </cell>
        </row>
        <row r="55">
          <cell r="A55">
            <v>54</v>
          </cell>
          <cell r="B55" t="str">
            <v>BREW OF LESSER STRENGTH: +3 Str for your next dice roll.</v>
          </cell>
          <cell r="C55" t="str">
            <v>45gp</v>
          </cell>
        </row>
        <row r="56">
          <cell r="A56">
            <v>55</v>
          </cell>
          <cell r="B56" t="str">
            <v>BREW OF LESSER STRENGTH: +3 Str for your next dice roll.</v>
          </cell>
          <cell r="C56" t="str">
            <v>45gp</v>
          </cell>
        </row>
        <row r="57">
          <cell r="A57">
            <v>56</v>
          </cell>
          <cell r="B57" t="str">
            <v>BREW OF LESSER DEXTERITY: +3 Dex for your next dice roll.</v>
          </cell>
          <cell r="C57" t="str">
            <v>45gp</v>
          </cell>
        </row>
        <row r="58">
          <cell r="A58">
            <v>57</v>
          </cell>
          <cell r="B58" t="str">
            <v>BREW OF LESSER DEXTERITY: +3 Dex for your next dice roll.</v>
          </cell>
          <cell r="C58" t="str">
            <v>45gp</v>
          </cell>
        </row>
        <row r="59">
          <cell r="A59">
            <v>58</v>
          </cell>
          <cell r="B59" t="str">
            <v>BREW OF LESSER DEXTERITY: +3 Dex for your next dice roll.</v>
          </cell>
          <cell r="C59" t="str">
            <v>45gp</v>
          </cell>
        </row>
        <row r="60">
          <cell r="A60">
            <v>59</v>
          </cell>
          <cell r="B60" t="str">
            <v>BREW OF LESSER DEXTERITY: +3 Dex for your next dice roll.</v>
          </cell>
          <cell r="C60" t="str">
            <v>45gp</v>
          </cell>
        </row>
        <row r="61">
          <cell r="A61">
            <v>60</v>
          </cell>
          <cell r="B61" t="str">
            <v>BREW OF LESSER DEXTERITY: +3 Dex for your next dice roll.</v>
          </cell>
          <cell r="C61" t="str">
            <v>45gp</v>
          </cell>
        </row>
        <row r="62">
          <cell r="A62">
            <v>61</v>
          </cell>
          <cell r="B62" t="str">
            <v>BREW OF LESSER INTELLIGENCE: +3 Int for your next dice roll.</v>
          </cell>
          <cell r="C62" t="str">
            <v>45gp</v>
          </cell>
        </row>
        <row r="63">
          <cell r="A63">
            <v>62</v>
          </cell>
          <cell r="B63" t="str">
            <v>BREW OF LESSER INTELLIGENCE: +3 Int for your next dice roll.</v>
          </cell>
          <cell r="C63" t="str">
            <v>45gp</v>
          </cell>
        </row>
        <row r="64">
          <cell r="A64">
            <v>63</v>
          </cell>
          <cell r="B64" t="str">
            <v>BREW OF LESSER INTELLIGENCE: +3 Int for your next dice roll.</v>
          </cell>
          <cell r="C64" t="str">
            <v>45gp</v>
          </cell>
        </row>
        <row r="65">
          <cell r="A65">
            <v>64</v>
          </cell>
          <cell r="B65" t="str">
            <v>BREW OF LESSER INTELLIGENCE: +3 Int for your next dice roll.</v>
          </cell>
          <cell r="C65" t="str">
            <v>45gp</v>
          </cell>
        </row>
        <row r="66">
          <cell r="A66">
            <v>65</v>
          </cell>
          <cell r="B66" t="str">
            <v>BREW OF LESSER INTELLIGENCE: +3 Int for your next dice roll.</v>
          </cell>
          <cell r="C66" t="str">
            <v>45gp</v>
          </cell>
        </row>
        <row r="67">
          <cell r="A67">
            <v>66</v>
          </cell>
          <cell r="B67" t="str">
            <v>BREW OF LESSER DODGE: Drink to gain +1 DEF before a Monster rolls its DAMAGE dice.</v>
          </cell>
          <cell r="C67" t="str">
            <v>50gp</v>
          </cell>
        </row>
        <row r="68">
          <cell r="A68">
            <v>67</v>
          </cell>
          <cell r="B68" t="str">
            <v>BREW OF LESSER DODGE: Drink to gain +1 DEF before a Monster rolls its DAMAGE dice.</v>
          </cell>
          <cell r="C68" t="str">
            <v>50gp</v>
          </cell>
        </row>
        <row r="69">
          <cell r="A69">
            <v>68</v>
          </cell>
          <cell r="B69" t="str">
            <v>BREW OF LESSER DODGE: Drink to gain +1 DEF before a Monster rolls its DAMAGE dice.</v>
          </cell>
          <cell r="C69" t="str">
            <v>50gp</v>
          </cell>
        </row>
        <row r="70">
          <cell r="A70">
            <v>69</v>
          </cell>
          <cell r="B70" t="str">
            <v>BREW OF LESSER DODGE: Drink to gain +1 DEF before a Monster rolls its DAMAGE dice.</v>
          </cell>
          <cell r="C70" t="str">
            <v>50gp</v>
          </cell>
        </row>
        <row r="71">
          <cell r="A71">
            <v>70</v>
          </cell>
          <cell r="B71" t="str">
            <v>BREW OF LESSER DODGE: Drink to gain +1 DEF before a Monster rolls its DAMAGE dice.</v>
          </cell>
          <cell r="C71" t="str">
            <v>50gp</v>
          </cell>
        </row>
        <row r="72">
          <cell r="A72">
            <v>71</v>
          </cell>
          <cell r="B72" t="str">
            <v>POTION OF LESSER REMOVE POISON: Remove up to 2 shaded Poison pips.</v>
          </cell>
          <cell r="C72" t="str">
            <v>80gp</v>
          </cell>
        </row>
        <row r="73">
          <cell r="A73">
            <v>72</v>
          </cell>
          <cell r="B73" t="str">
            <v>POTION OF LESSER REMOVE POISON: Remove up to 2 shaded Poison pips.</v>
          </cell>
          <cell r="C73" t="str">
            <v>80gp</v>
          </cell>
        </row>
        <row r="74">
          <cell r="A74">
            <v>73</v>
          </cell>
          <cell r="B74" t="str">
            <v>POTION OF LESSER REMOVE POISON: Remove up to 2 shaded Poison pips.</v>
          </cell>
          <cell r="C74" t="str">
            <v>80gp</v>
          </cell>
        </row>
        <row r="75">
          <cell r="A75">
            <v>74</v>
          </cell>
          <cell r="B75" t="str">
            <v>POTION OF LESSER REMOVE POISON: Remove up to 2 shaded Poison pips.</v>
          </cell>
          <cell r="C75" t="str">
            <v>80gp</v>
          </cell>
        </row>
        <row r="76">
          <cell r="A76">
            <v>75</v>
          </cell>
          <cell r="B76" t="str">
            <v>POTION OF LESSER REMOVE POISON: Remove up to 2 shaded Poison pips.</v>
          </cell>
          <cell r="C76" t="str">
            <v>80gp</v>
          </cell>
        </row>
        <row r="77">
          <cell r="A77">
            <v>76</v>
          </cell>
          <cell r="B77" t="str">
            <v>POTION OF LESSER HEALING: Drink to restore 4 lost HP.</v>
          </cell>
          <cell r="C77" t="str">
            <v>80gp</v>
          </cell>
        </row>
        <row r="78">
          <cell r="A78">
            <v>77</v>
          </cell>
          <cell r="B78" t="str">
            <v>POTION OF LESSER HEALING: Drink to restore 4 lost HP.</v>
          </cell>
          <cell r="C78" t="str">
            <v>80gp</v>
          </cell>
        </row>
        <row r="79">
          <cell r="A79">
            <v>78</v>
          </cell>
          <cell r="B79" t="str">
            <v>POTION OF LESSER HEALING: Drink to restore 4 lost HP.</v>
          </cell>
          <cell r="C79" t="str">
            <v>80gp</v>
          </cell>
        </row>
        <row r="80">
          <cell r="A80">
            <v>79</v>
          </cell>
          <cell r="B80" t="str">
            <v>POTION OF LESSER HEALING: Drink to restore 4 lost HP.</v>
          </cell>
          <cell r="C80" t="str">
            <v>80gp</v>
          </cell>
        </row>
        <row r="81">
          <cell r="A81">
            <v>80</v>
          </cell>
          <cell r="B81" t="str">
            <v>POTION OF LESSER HEALING: Drink to restore 4 lost HP.</v>
          </cell>
          <cell r="C81" t="str">
            <v>80gp</v>
          </cell>
        </row>
        <row r="82">
          <cell r="A82">
            <v>81</v>
          </cell>
          <cell r="B82" t="str">
            <v>POTION OF LESSER STRENGTH: Drink to gain +3 Str for an entire encounter</v>
          </cell>
          <cell r="C82" t="str">
            <v>90gp</v>
          </cell>
        </row>
        <row r="83">
          <cell r="A83">
            <v>82</v>
          </cell>
          <cell r="B83" t="str">
            <v>POTION OF LESSER STRENGTH: Drink to gain +3 Str for an entire encounter</v>
          </cell>
          <cell r="C83" t="str">
            <v>90gp</v>
          </cell>
        </row>
        <row r="84">
          <cell r="A84">
            <v>83</v>
          </cell>
          <cell r="B84" t="str">
            <v>POTION OF LESSER STRENGTH: Drink to gain +3 Str for an entire encounter</v>
          </cell>
          <cell r="C84" t="str">
            <v>90gp</v>
          </cell>
        </row>
        <row r="85">
          <cell r="A85">
            <v>84</v>
          </cell>
          <cell r="B85" t="str">
            <v>POTION OF LESSER STRENGTH: Drink to gain +3 Str for an entire encounter</v>
          </cell>
          <cell r="C85" t="str">
            <v>90gp</v>
          </cell>
        </row>
        <row r="86">
          <cell r="A86">
            <v>85</v>
          </cell>
          <cell r="B86" t="str">
            <v>POTION OF LESSER STRENGTH: Drink to gain +3 Str for an entire encounter</v>
          </cell>
          <cell r="C86" t="str">
            <v>90gp</v>
          </cell>
        </row>
        <row r="87">
          <cell r="A87">
            <v>86</v>
          </cell>
          <cell r="B87" t="str">
            <v>POTION OF LESSER DEXTERITY: Drink to gain +3 Dex for an entire encounter</v>
          </cell>
          <cell r="C87" t="str">
            <v>90gp</v>
          </cell>
        </row>
        <row r="88">
          <cell r="A88">
            <v>87</v>
          </cell>
          <cell r="B88" t="str">
            <v>POTION OF LESSER DEXTERITY: Drink to gain +3 Dex for an entire encounter</v>
          </cell>
          <cell r="C88" t="str">
            <v>90gp</v>
          </cell>
        </row>
        <row r="89">
          <cell r="A89">
            <v>88</v>
          </cell>
          <cell r="B89" t="str">
            <v>POTION OF LESSER DEXTERITY: Drink to gain +3 Dex for an entire encounter</v>
          </cell>
          <cell r="C89" t="str">
            <v>90gp</v>
          </cell>
        </row>
        <row r="90">
          <cell r="A90">
            <v>89</v>
          </cell>
          <cell r="B90" t="str">
            <v>POTION OF LESSER DEXTERITY: Drink to gain +3 Dex for an entire encounter</v>
          </cell>
          <cell r="C90" t="str">
            <v>90gp</v>
          </cell>
        </row>
        <row r="91">
          <cell r="A91">
            <v>90</v>
          </cell>
          <cell r="B91" t="str">
            <v>POTION OF LESSER DEXTERITY: Drink to gain +3 Dex for an entire encounter</v>
          </cell>
          <cell r="C91" t="str">
            <v>90gp</v>
          </cell>
        </row>
        <row r="92">
          <cell r="A92">
            <v>91</v>
          </cell>
          <cell r="B92" t="str">
            <v>POTION OF LESSER INTELLIGENCE: Drink to gain +3 Int for an entire encounter</v>
          </cell>
          <cell r="C92" t="str">
            <v>90gp</v>
          </cell>
        </row>
        <row r="93">
          <cell r="A93">
            <v>92</v>
          </cell>
          <cell r="B93" t="str">
            <v>POTION OF LESSER INTELLIGENCE: Drink to gain +3 Int for an entire encounter</v>
          </cell>
          <cell r="C93" t="str">
            <v>90gp</v>
          </cell>
        </row>
        <row r="94">
          <cell r="A94">
            <v>93</v>
          </cell>
          <cell r="B94" t="str">
            <v>POTION OF LESSER INTELLIGENCE: Drink to gain +3 Int for an entire encounter</v>
          </cell>
          <cell r="C94" t="str">
            <v>90gp</v>
          </cell>
        </row>
        <row r="95">
          <cell r="A95">
            <v>94</v>
          </cell>
          <cell r="B95" t="str">
            <v>POTION OF LESSER INTELLIGENCE: Drink to gain +3 Int for an entire encounter</v>
          </cell>
          <cell r="C95" t="str">
            <v>90gp</v>
          </cell>
        </row>
        <row r="96">
          <cell r="A96">
            <v>95</v>
          </cell>
          <cell r="B96" t="str">
            <v>POTION OF LESSER INTELLIGENCE: Drink to gain +3 Int for an entire encounter</v>
          </cell>
          <cell r="C96" t="str">
            <v>90gp</v>
          </cell>
        </row>
        <row r="97">
          <cell r="A97">
            <v>96</v>
          </cell>
          <cell r="B97" t="str">
            <v>POTION OF LESSER CURE DISEASE: Remove up to 2 shaded Disease pips.</v>
          </cell>
          <cell r="C97" t="str">
            <v>130gp</v>
          </cell>
        </row>
        <row r="98">
          <cell r="A98">
            <v>97</v>
          </cell>
          <cell r="B98" t="str">
            <v>POTION OF LESSER CURE DISEASE: Remove up to 2 shaded Disease pips.</v>
          </cell>
          <cell r="C98" t="str">
            <v>130gp</v>
          </cell>
        </row>
        <row r="99">
          <cell r="A99">
            <v>98</v>
          </cell>
          <cell r="B99" t="str">
            <v>POTION OF LESSER CURE DISEASE: Remove up to 2 shaded Disease pips.</v>
          </cell>
          <cell r="C99" t="str">
            <v>130gp</v>
          </cell>
        </row>
        <row r="100">
          <cell r="A100">
            <v>99</v>
          </cell>
          <cell r="B100" t="str">
            <v>POTION OF LESSER CURE DISEASE: Remove up to 2 shaded Disease pips.</v>
          </cell>
          <cell r="C100" t="str">
            <v>130gp</v>
          </cell>
        </row>
        <row r="101">
          <cell r="A101">
            <v>100</v>
          </cell>
          <cell r="B101" t="str">
            <v>POTION OF LESSER FATE: When rolling on any table drink to add 20 to your result</v>
          </cell>
          <cell r="C101" t="str">
            <v>400gp</v>
          </cell>
        </row>
      </sheetData>
      <sheetData sheetId="18">
        <row r="2">
          <cell r="A2">
            <v>1</v>
          </cell>
          <cell r="B2" t="str">
            <v>OPEN MAGIC: Opens magic sealed doors.</v>
          </cell>
          <cell r="C2" t="str">
            <v>-1 HP</v>
          </cell>
        </row>
        <row r="3">
          <cell r="A3">
            <v>2</v>
          </cell>
          <cell r="B3" t="str">
            <v>OPEN MAGIC: Opens magic sealed doors.</v>
          </cell>
          <cell r="C3" t="str">
            <v>-1 HP</v>
          </cell>
        </row>
        <row r="4">
          <cell r="A4">
            <v>3</v>
          </cell>
          <cell r="B4" t="str">
            <v>OPEN MAGIC: Opens magic sealed doors.</v>
          </cell>
          <cell r="C4" t="str">
            <v>-1 HP</v>
          </cell>
        </row>
        <row r="5">
          <cell r="A5">
            <v>4</v>
          </cell>
          <cell r="B5" t="str">
            <v>OPEN MAGIC: Opens magic sealed doors.</v>
          </cell>
          <cell r="C5" t="str">
            <v>-1 HP</v>
          </cell>
        </row>
        <row r="6">
          <cell r="A6">
            <v>5</v>
          </cell>
          <cell r="B6" t="str">
            <v>RESURRECTION: Add “RES” to the characters  LIVES  section of the character sheet,  when the character next dies they are resurrected instead of using a LIFE, remove the “RES” from the character sheet instead of using a LIFE.</v>
          </cell>
          <cell r="C6" t="str">
            <v>-6 STR</v>
          </cell>
        </row>
        <row r="7">
          <cell r="A7">
            <v>6</v>
          </cell>
          <cell r="B7" t="str">
            <v>RESURRECTION: Add “RES” to the characters  LIVES  section of the character sheet,  when the character next dies they are resurrected instead of using a LIFE, remove the “RES” from the character sheet instead of using a LIFE.</v>
          </cell>
          <cell r="C7" t="str">
            <v>-6 STR</v>
          </cell>
        </row>
        <row r="8">
          <cell r="A8">
            <v>7</v>
          </cell>
          <cell r="B8" t="str">
            <v>RESURRECTION: Add “RES” to the characters  LIVES  section of the character sheet,  when the character next dies they are resurrected instead of using a LIFE, remove the “RES” from the character sheet instead of using a LIFE.</v>
          </cell>
          <cell r="C8" t="str">
            <v>-6 STR</v>
          </cell>
        </row>
        <row r="9">
          <cell r="A9">
            <v>8</v>
          </cell>
          <cell r="B9" t="str">
            <v>RESURRECTION: Add “RES” to the characters  LIVES  section of the character sheet,  when the character next dies they are resurrected instead of using a LIFE, remove the “RES” from the character sheet instead of using a LIFE.</v>
          </cell>
          <cell r="C9" t="str">
            <v>-6 STR</v>
          </cell>
        </row>
        <row r="10">
          <cell r="A10">
            <v>9</v>
          </cell>
          <cell r="B10" t="str">
            <v>HEALING: Restores a characters HP to maximum.</v>
          </cell>
          <cell r="C10" t="str">
            <v>-2 STR</v>
          </cell>
        </row>
        <row r="11">
          <cell r="A11">
            <v>10</v>
          </cell>
          <cell r="B11" t="str">
            <v>HEALING: Restores a characters HP to maximum.</v>
          </cell>
          <cell r="C11" t="str">
            <v>-2 STR</v>
          </cell>
        </row>
        <row r="12">
          <cell r="A12">
            <v>11</v>
          </cell>
          <cell r="B12" t="str">
            <v>HEALING: Restores a characters HP to maximum.</v>
          </cell>
          <cell r="C12" t="str">
            <v>-2 STR</v>
          </cell>
        </row>
        <row r="13">
          <cell r="A13">
            <v>12</v>
          </cell>
          <cell r="B13" t="str">
            <v>HEALING: Restores a characters HP to maximum.</v>
          </cell>
          <cell r="C13" t="str">
            <v>-2 STR</v>
          </cell>
        </row>
        <row r="14">
          <cell r="A14">
            <v>13</v>
          </cell>
          <cell r="B14" t="str">
            <v>HEAL: Restores 5 lost HP.</v>
          </cell>
          <cell r="C14" t="str">
            <v>-1 STR</v>
          </cell>
        </row>
        <row r="15">
          <cell r="A15">
            <v>14</v>
          </cell>
          <cell r="B15" t="str">
            <v>HEAL: Restores 5 lost HP.</v>
          </cell>
          <cell r="C15" t="str">
            <v>-1 STR</v>
          </cell>
        </row>
        <row r="16">
          <cell r="A16">
            <v>15</v>
          </cell>
          <cell r="B16" t="str">
            <v>HEAL: Restores 5 lost HP.</v>
          </cell>
          <cell r="C16" t="str">
            <v>-1 STR</v>
          </cell>
        </row>
        <row r="17">
          <cell r="A17">
            <v>16</v>
          </cell>
          <cell r="B17" t="str">
            <v>HEAL: Restores 5 lost HP.</v>
          </cell>
          <cell r="C17" t="str">
            <v>-1 STR</v>
          </cell>
        </row>
        <row r="18">
          <cell r="A18">
            <v>17</v>
          </cell>
          <cell r="B18" t="str">
            <v>FIRE BLAST: Deal 2 HP of damage to a Monster at the start of a combat round.</v>
          </cell>
          <cell r="C18" t="str">
            <v>-1 HP</v>
          </cell>
        </row>
        <row r="19">
          <cell r="A19">
            <v>18</v>
          </cell>
          <cell r="B19" t="str">
            <v>FIRE BLAST: Deal 2 HP of damage to a Monster at the start of a combat round.</v>
          </cell>
          <cell r="C19" t="str">
            <v>-1 HP</v>
          </cell>
        </row>
        <row r="20">
          <cell r="A20">
            <v>19</v>
          </cell>
          <cell r="B20" t="str">
            <v>FIRE BLAST: Deal 2 HP of damage to a Monster at the start of a combat round.</v>
          </cell>
          <cell r="C20" t="str">
            <v>-1 HP</v>
          </cell>
        </row>
        <row r="21">
          <cell r="A21">
            <v>20</v>
          </cell>
          <cell r="B21" t="str">
            <v>FIRE BLAST: Deal 2 HP of damage to a Monster at the start of a combat round.</v>
          </cell>
          <cell r="C21" t="str">
            <v>-1 HP</v>
          </cell>
        </row>
        <row r="22">
          <cell r="A22">
            <v>21</v>
          </cell>
          <cell r="B22" t="str">
            <v>FIRE  BALL:  Deal  1d10  damage  to  a  Monster  at  the  start  of  a  combat  round,  deduct  the Monsters DEF from the result.</v>
          </cell>
          <cell r="C22" t="str">
            <v>-2 HP</v>
          </cell>
        </row>
        <row r="23">
          <cell r="A23">
            <v>22</v>
          </cell>
          <cell r="B23" t="str">
            <v>FIRE  BALL:  Deal  1d10  damage  to  a  Monster  at  the  start  of  a  combat  round,  deduct  the Monsters DEF from the result.</v>
          </cell>
          <cell r="C23" t="str">
            <v>-2 HP</v>
          </cell>
        </row>
        <row r="24">
          <cell r="A24">
            <v>23</v>
          </cell>
          <cell r="B24" t="str">
            <v>FIRE  BALL:  Deal  1d10  damage  to  a  Monster  at  the  start  of  a  combat  round,  deduct  the Monsters DEF from the result.</v>
          </cell>
          <cell r="C24" t="str">
            <v>-2 HP</v>
          </cell>
        </row>
        <row r="25">
          <cell r="A25">
            <v>24</v>
          </cell>
          <cell r="B25" t="str">
            <v>FIRE  BALL:  Deal  1d10  damage  to  a  Monster  at  the  start  of  a  combat  round,  deduct  the Monsters DEF from the result.</v>
          </cell>
          <cell r="C25" t="str">
            <v>-2 HP</v>
          </cell>
        </row>
        <row r="26">
          <cell r="A26">
            <v>25</v>
          </cell>
          <cell r="B26" t="str">
            <v>ICE  STORM:  Deal  1d10  damage  to  a  Monster  at  the  start  of  a  combat  round.,  deduct  the Monsters DEF from the result. The monster if still alive it is frozen for the next combat round and you gain +10 to your attack for that round.</v>
          </cell>
          <cell r="C26" t="str">
            <v>-3 HP</v>
          </cell>
        </row>
        <row r="27">
          <cell r="A27">
            <v>26</v>
          </cell>
          <cell r="B27" t="str">
            <v>ICE  STORM:  Deal  1d10  damage  to  a  Monster  at  the  start  of  a  combat  round.,  deduct  the Monsters DEF from the result. The monster if still alive it is frozen for the next combat round and you gain +10 to your attack for that round.</v>
          </cell>
          <cell r="C27" t="str">
            <v>-3 HP</v>
          </cell>
        </row>
        <row r="28">
          <cell r="A28">
            <v>27</v>
          </cell>
          <cell r="B28" t="str">
            <v>ICE  STORM:  Deal  1d10  damage  to  a  Monster  at  the  start  of  a  combat  round.,  deduct  the Monsters DEF from the result. The monster if still alive it is frozen for the next combat round and you gain +10 to your attack for that round.</v>
          </cell>
          <cell r="C28" t="str">
            <v>-3 HP</v>
          </cell>
        </row>
        <row r="29">
          <cell r="A29">
            <v>28</v>
          </cell>
          <cell r="B29" t="str">
            <v>ICE  STORM:  Deal  1d10  damage  to  a  Monster  at  the  start  of  a  combat  round.,  deduct  the Monsters DEF from the result. The monster if still alive it is frozen for the next combat round and you gain +10 to your attack for that round.</v>
          </cell>
          <cell r="C29" t="str">
            <v>-3 HP</v>
          </cell>
        </row>
        <row r="30">
          <cell r="A30">
            <v>29</v>
          </cell>
          <cell r="B30" t="str">
            <v>MAGIC ARMOUR: A thin magical barrier cloaks your entire body, +2 DEF until the end of the encounter.</v>
          </cell>
          <cell r="C30" t="str">
            <v>-2 HP</v>
          </cell>
        </row>
        <row r="31">
          <cell r="A31">
            <v>30</v>
          </cell>
          <cell r="B31" t="str">
            <v>MAGIC ARMOUR: A thin magical barrier cloaks your entire body, +2 DEF until the end of the encounter.</v>
          </cell>
          <cell r="C31" t="str">
            <v>-2 HP</v>
          </cell>
        </row>
        <row r="32">
          <cell r="A32">
            <v>31</v>
          </cell>
          <cell r="B32" t="str">
            <v>MAGIC ARMOUR: A thin magical barrier cloaks your entire body, +2 DEF until the end of the encounter.</v>
          </cell>
          <cell r="C32" t="str">
            <v>-2 HP</v>
          </cell>
        </row>
        <row r="33">
          <cell r="A33">
            <v>32</v>
          </cell>
          <cell r="B33" t="str">
            <v>MAGIC ARMOUR: A thin magical barrier cloaks your entire body, +2 DEF until the end of the encounter.</v>
          </cell>
          <cell r="C33" t="str">
            <v>-2 HP</v>
          </cell>
        </row>
        <row r="34">
          <cell r="A34">
            <v>33</v>
          </cell>
          <cell r="B34" t="str">
            <v>MIGHTY: When testing or attacking with STR add +10 to your STR characteristic for that roll.</v>
          </cell>
          <cell r="C34" t="str">
            <v>-1 HP</v>
          </cell>
        </row>
        <row r="35">
          <cell r="A35">
            <v>34</v>
          </cell>
          <cell r="B35" t="str">
            <v>MIGHTY: When testing or attacking with STR add +10 to your STR characteristic for that roll.</v>
          </cell>
          <cell r="C35" t="str">
            <v>-1 HP</v>
          </cell>
        </row>
        <row r="36">
          <cell r="A36">
            <v>35</v>
          </cell>
          <cell r="B36" t="str">
            <v>MIGHTY: When testing or attacking with STR add +10 to your STR characteristic for that roll.</v>
          </cell>
          <cell r="C36" t="str">
            <v>-1 HP</v>
          </cell>
        </row>
        <row r="37">
          <cell r="A37">
            <v>36</v>
          </cell>
          <cell r="B37" t="str">
            <v>MIGHTY: When testing or attacking with STR add +10 to your STR characteristic for that roll.</v>
          </cell>
          <cell r="C37" t="str">
            <v>-1 HP</v>
          </cell>
        </row>
        <row r="38">
          <cell r="A38">
            <v>37</v>
          </cell>
          <cell r="B38" t="str">
            <v>MIGHTY: When testing or attacking with STR add +10 to your STR characteristic for that roll.</v>
          </cell>
          <cell r="C38" t="str">
            <v>-1 HP</v>
          </cell>
        </row>
        <row r="39">
          <cell r="A39">
            <v>38</v>
          </cell>
          <cell r="B39" t="str">
            <v>SKILFUL: When  testing or  attacking  with  DEX  add  +10  to  your DEX  characteristic for  that roll.</v>
          </cell>
          <cell r="C39" t="str">
            <v>-1 HP</v>
          </cell>
        </row>
        <row r="40">
          <cell r="A40">
            <v>39</v>
          </cell>
          <cell r="B40" t="str">
            <v>SKILFUL: When  testing or  attacking  with  DEX  add  +10  to  your DEX  characteristic for  that roll.</v>
          </cell>
          <cell r="C40" t="str">
            <v>-1 HP</v>
          </cell>
        </row>
        <row r="41">
          <cell r="A41">
            <v>40</v>
          </cell>
          <cell r="B41" t="str">
            <v>SKILFUL: When  testing or  attacking  with  DEX  add  +10  to  your DEX  characteristic for  that roll.</v>
          </cell>
          <cell r="C41" t="str">
            <v>-1 HP</v>
          </cell>
        </row>
        <row r="42">
          <cell r="A42">
            <v>41</v>
          </cell>
          <cell r="B42" t="str">
            <v>KNOW: When testing INT add +10 to your INT characteristic for that roll.</v>
          </cell>
          <cell r="C42" t="str">
            <v>-1 HP</v>
          </cell>
        </row>
        <row r="43">
          <cell r="A43">
            <v>42</v>
          </cell>
          <cell r="B43" t="str">
            <v>KNOW: When testing INT add +10 to your INT characteristic for that roll.</v>
          </cell>
          <cell r="C43" t="str">
            <v>-1 HP</v>
          </cell>
        </row>
        <row r="44">
          <cell r="A44">
            <v>43</v>
          </cell>
          <cell r="B44" t="str">
            <v>KNOW: When testing INT add +10 to your INT characteristic for that roll.</v>
          </cell>
          <cell r="C44" t="str">
            <v>-1 HP</v>
          </cell>
        </row>
        <row r="45">
          <cell r="A45">
            <v>44</v>
          </cell>
          <cell r="B45" t="str">
            <v>KNOW: When testing INT add +10 to your INT characteristic for that roll.</v>
          </cell>
          <cell r="C45" t="str">
            <v>-1 HP</v>
          </cell>
        </row>
        <row r="46">
          <cell r="A46">
            <v>45</v>
          </cell>
          <cell r="B46" t="str">
            <v>ALMIGHTY: When testing or attacking with STR add +20 to your STR characteristic for that roll.</v>
          </cell>
          <cell r="C46" t="str">
            <v>-2 HP</v>
          </cell>
        </row>
        <row r="47">
          <cell r="A47">
            <v>46</v>
          </cell>
          <cell r="B47" t="str">
            <v>ALMIGHTY: When testing or attacking with STR add +20 to your STR characteristic for that roll.</v>
          </cell>
          <cell r="C47" t="str">
            <v>-2 HP</v>
          </cell>
        </row>
        <row r="48">
          <cell r="A48">
            <v>47</v>
          </cell>
          <cell r="B48" t="str">
            <v>ALMIGHTY: When testing or attacking with STR add +20 to your STR characteristic for that roll.</v>
          </cell>
          <cell r="C48" t="str">
            <v>-2 HP</v>
          </cell>
        </row>
        <row r="49">
          <cell r="A49">
            <v>48</v>
          </cell>
          <cell r="B49" t="str">
            <v>ALMIGHTY: When testing or attacking with STR add +20 to your STR characteristic for that roll.</v>
          </cell>
          <cell r="C49" t="str">
            <v>-2 HP</v>
          </cell>
        </row>
        <row r="50">
          <cell r="A50">
            <v>49</v>
          </cell>
          <cell r="B50" t="str">
            <v>SKILLED: When  testing  or attacking  with  DEX  add  +20  to  your  DEX  characteristic  for that roll.</v>
          </cell>
          <cell r="C50" t="str">
            <v>-2 HP</v>
          </cell>
        </row>
        <row r="51">
          <cell r="A51">
            <v>50</v>
          </cell>
          <cell r="B51" t="str">
            <v>SKILLED: When  testing  or attacking  with  DEX  add  +20  to  your  DEX  characteristic  for that roll.</v>
          </cell>
          <cell r="C51" t="str">
            <v>-2 HP</v>
          </cell>
        </row>
        <row r="52">
          <cell r="A52">
            <v>51</v>
          </cell>
          <cell r="B52" t="str">
            <v>SKILLED: When  testing  or attacking  with  DEX  add  +20  to  your  DEX  characteristic  for that roll.</v>
          </cell>
          <cell r="C52" t="str">
            <v>-2 HP</v>
          </cell>
        </row>
        <row r="53">
          <cell r="A53">
            <v>52</v>
          </cell>
          <cell r="B53" t="str">
            <v>SKILLED: When  testing  or attacking  with  DEX  add  +20  to  your  DEX  characteristic  for that roll.</v>
          </cell>
          <cell r="C53" t="str">
            <v>-2 HP</v>
          </cell>
        </row>
        <row r="54">
          <cell r="A54">
            <v>53</v>
          </cell>
          <cell r="B54" t="str">
            <v>KNOWLEDGE: Use when testing INT add +20 to your INT characteristic for that roll.</v>
          </cell>
          <cell r="C54" t="str">
            <v>-2 HP</v>
          </cell>
        </row>
        <row r="55">
          <cell r="A55">
            <v>54</v>
          </cell>
          <cell r="B55" t="str">
            <v>KNOWLEDGE: Use when testing INT add +20 to your INT characteristic for that roll.</v>
          </cell>
          <cell r="C55" t="str">
            <v>-2 HP</v>
          </cell>
        </row>
        <row r="56">
          <cell r="A56">
            <v>55</v>
          </cell>
          <cell r="B56" t="str">
            <v>KNOWLEDGE: Use when testing INT add +20 to your INT characteristic for that roll.</v>
          </cell>
          <cell r="C56" t="str">
            <v>-2 HP</v>
          </cell>
        </row>
        <row r="57">
          <cell r="A57">
            <v>56</v>
          </cell>
          <cell r="B57" t="str">
            <v>KNOWLEDGE: Use when testing INT add +20 to your INT characteristic for that roll.</v>
          </cell>
          <cell r="C57" t="str">
            <v>-2 HP</v>
          </cell>
        </row>
        <row r="58">
          <cell r="A58">
            <v>57</v>
          </cell>
          <cell r="B58" t="str">
            <v>ALTER TIME: Remove 1 from the Time Track.</v>
          </cell>
          <cell r="C58" t="str">
            <v>-3 HP</v>
          </cell>
        </row>
        <row r="59">
          <cell r="A59">
            <v>58</v>
          </cell>
          <cell r="B59" t="str">
            <v>ALTER TIME: Remove 1 from the Time Track.</v>
          </cell>
          <cell r="C59" t="str">
            <v>-3 HP</v>
          </cell>
        </row>
        <row r="60">
          <cell r="A60">
            <v>59</v>
          </cell>
          <cell r="B60" t="str">
            <v>ALTER TIME: Remove 1 from the Time Track.</v>
          </cell>
          <cell r="C60" t="str">
            <v>-3 HP</v>
          </cell>
        </row>
        <row r="61">
          <cell r="A61">
            <v>60</v>
          </cell>
          <cell r="B61" t="str">
            <v>ALTER TIME: Remove 1 from the Time Track.</v>
          </cell>
          <cell r="C61" t="str">
            <v>-3 HP</v>
          </cell>
        </row>
        <row r="62">
          <cell r="A62">
            <v>61</v>
          </cell>
          <cell r="B62" t="str">
            <v>CLONE:  Use  during  an  encounter  to  create  a  replica  of  yourself  to  fight  an  encounter,  using your current HP (after paying the cost of this spell) track your clones damage, all damage is now dealt to your clone, any damage you offset is dealt to your items and not the clones. When the clone has been killed (zero HP) or the encounter is defeated the clone disappears.</v>
          </cell>
          <cell r="C62" t="str">
            <v>-3 HP</v>
          </cell>
        </row>
        <row r="63">
          <cell r="A63">
            <v>62</v>
          </cell>
          <cell r="B63" t="str">
            <v>CLONE:  Use  during  an  encounter  to  create  a  replica  of  yourself  to  fight  an  encounter,  using your current HP (after paying the cost of this spell) track your clones damage, all damage is now dealt to your clone, any damage you offset is dealt to your items and not the clones. When the clone has been killed (zero HP) or the encounter is defeated the clone disappears.</v>
          </cell>
          <cell r="C63" t="str">
            <v>-3 HP</v>
          </cell>
        </row>
        <row r="64">
          <cell r="A64">
            <v>63</v>
          </cell>
          <cell r="B64" t="str">
            <v>CLONE:  Use  during  an  encounter  to  create  a  replica  of  yourself  to  fight  an  encounter,  using your current HP (after paying the cost of this spell) track your clones damage, all damage is now dealt to your clone, any damage you offset is dealt to your items and not the clones. When the clone has been killed (zero HP) or the encounter is defeated the clone disappears.</v>
          </cell>
          <cell r="C64" t="str">
            <v>-3 HP</v>
          </cell>
        </row>
        <row r="65">
          <cell r="A65">
            <v>64</v>
          </cell>
          <cell r="B65" t="str">
            <v>CLONE:  Use  during  an  encounter  to  create  a  replica  of  yourself  to  fight  an  encounter,  using your current HP (after paying the cost of this spell) track your clones damage, all damage is now dealt to your clone, any damage you offset is dealt to your items and not the clones. When the clone has been killed (zero HP) or the encounter is defeated the clone disappears.</v>
          </cell>
          <cell r="C65" t="str">
            <v>-3 HP</v>
          </cell>
        </row>
        <row r="66">
          <cell r="A66">
            <v>65</v>
          </cell>
          <cell r="B66" t="str">
            <v>CLUMSY: Use until the end of an encounter to make a monster Clumsy -10 AV.</v>
          </cell>
          <cell r="C66" t="str">
            <v>-3 HP</v>
          </cell>
        </row>
        <row r="67">
          <cell r="A67">
            <v>66</v>
          </cell>
          <cell r="B67" t="str">
            <v>CLUMSY: Use until the end of an encounter to make a monster Clumsy -10 AV.</v>
          </cell>
          <cell r="C67" t="str">
            <v>-3 HP</v>
          </cell>
        </row>
        <row r="68">
          <cell r="A68">
            <v>67</v>
          </cell>
          <cell r="B68" t="str">
            <v>CLUMSY: Use until the end of an encounter to make a monster Clumsy -10 AV.</v>
          </cell>
          <cell r="C68" t="str">
            <v>-3 HP</v>
          </cell>
        </row>
        <row r="69">
          <cell r="A69">
            <v>68</v>
          </cell>
          <cell r="B69" t="str">
            <v>CLUMSY: Use until the end of an encounter to make a monster Clumsy -10 AV.</v>
          </cell>
          <cell r="C69" t="str">
            <v>-3 HP</v>
          </cell>
        </row>
        <row r="70">
          <cell r="A70">
            <v>69</v>
          </cell>
          <cell r="B70" t="str">
            <v>CONTROL: Force a Monster to miss its next attack.</v>
          </cell>
          <cell r="C70" t="str">
            <v>-4 HP</v>
          </cell>
        </row>
        <row r="71">
          <cell r="A71">
            <v>70</v>
          </cell>
          <cell r="B71" t="str">
            <v>CONTROL: Force a Monster to miss its next attack.</v>
          </cell>
          <cell r="C71" t="str">
            <v>-4 HP</v>
          </cell>
        </row>
        <row r="72">
          <cell r="A72">
            <v>71</v>
          </cell>
          <cell r="B72" t="str">
            <v>CONTROL: Force a Monster to miss its next attack.</v>
          </cell>
          <cell r="C72" t="str">
            <v>-4 HP</v>
          </cell>
        </row>
        <row r="73">
          <cell r="A73">
            <v>72</v>
          </cell>
          <cell r="B73" t="str">
            <v>CONTROL: Force a Monster to miss its next attack.</v>
          </cell>
          <cell r="C73" t="str">
            <v>-4 HP</v>
          </cell>
        </row>
        <row r="74">
          <cell r="A74">
            <v>73</v>
          </cell>
          <cell r="B74" t="str">
            <v>COUNTER:  Use  after  a  Monster  with  Dark  Magic  has  rolled  for  spell  to  cancel  this  rounds spell.</v>
          </cell>
          <cell r="C74" t="str">
            <v>-2 HP</v>
          </cell>
        </row>
        <row r="75">
          <cell r="A75">
            <v>74</v>
          </cell>
          <cell r="B75" t="str">
            <v>COUNTER:  Use  after  a  Monster  with  Dark  Magic  has  rolled  for  spell  to  cancel  this  rounds spell.</v>
          </cell>
          <cell r="C75" t="str">
            <v>-2 HP</v>
          </cell>
        </row>
        <row r="76">
          <cell r="A76">
            <v>75</v>
          </cell>
          <cell r="B76" t="str">
            <v>COUNTER:  Use  after  a  Monster  with  Dark  Magic  has  rolled  for  spell  to  cancel  this  rounds spell.</v>
          </cell>
          <cell r="C76" t="str">
            <v>-2 HP</v>
          </cell>
        </row>
        <row r="77">
          <cell r="A77">
            <v>76</v>
          </cell>
          <cell r="B77" t="str">
            <v>COUNTER:  Use  after  a  Monster  with  Dark  Magic  has  rolled  for  spell  to  cancel  this  rounds spell.</v>
          </cell>
          <cell r="C77" t="str">
            <v>-2 HP</v>
          </cell>
        </row>
        <row r="78">
          <cell r="A78">
            <v>77</v>
          </cell>
          <cell r="B78" t="str">
            <v>INVISIBILITY: Use to Escape an encounter with out the need to make a escape test.</v>
          </cell>
          <cell r="C78" t="str">
            <v>-3 HP</v>
          </cell>
        </row>
        <row r="79">
          <cell r="A79">
            <v>78</v>
          </cell>
          <cell r="B79" t="str">
            <v>INVISIBILITY: Use to Escape an encounter with out the need to make a escape test.</v>
          </cell>
          <cell r="C79" t="str">
            <v>-3 HP</v>
          </cell>
        </row>
        <row r="80">
          <cell r="A80">
            <v>79</v>
          </cell>
          <cell r="B80" t="str">
            <v>INVISIBILITY: Use to Escape an encounter with out the need to make a escape test.</v>
          </cell>
          <cell r="C80" t="str">
            <v>-3 HP</v>
          </cell>
        </row>
        <row r="81">
          <cell r="A81">
            <v>80</v>
          </cell>
          <cell r="B81" t="str">
            <v>INVISIBILITY: Use to Escape an encounter with out the need to make a escape test.</v>
          </cell>
          <cell r="C81" t="str">
            <v>-3 HP</v>
          </cell>
        </row>
        <row r="82">
          <cell r="A82">
            <v>81</v>
          </cell>
          <cell r="B82" t="str">
            <v>LIGHTNING: Deal 1d10 damage to a Monster at the start of a combat round, the Monsters does not  deduct  its  DEF  from  the  result.  The  monster  if  still  alive  is  pulsating  and  writhing  with electrical charges for the next combat round and you gain +10 to your attack for that round.</v>
          </cell>
          <cell r="C82" t="str">
            <v>-4 HP</v>
          </cell>
        </row>
        <row r="83">
          <cell r="A83">
            <v>82</v>
          </cell>
          <cell r="B83" t="str">
            <v>LIGHTNING: Deal 1d10 damage to a Monster at the start of a combat round, the Monsters does not  deduct  its  DEF  from  the  result.  The  monster  if  still  alive  is  pulsating  and  writhing  with electrical charges for the next combat round and you gain +10 to your attack for that round.</v>
          </cell>
          <cell r="C83" t="str">
            <v>-4 HP</v>
          </cell>
        </row>
        <row r="84">
          <cell r="A84">
            <v>83</v>
          </cell>
          <cell r="B84" t="str">
            <v>LIGHTNING: Deal 1d10 damage to a Monster at the start of a combat round, the Monsters does not  deduct  its  DEF  from  the  result.  The  monster  if  still  alive  is  pulsating  and  writhing  with electrical charges for the next combat round and you gain +10 to your attack for that round.</v>
          </cell>
          <cell r="C84" t="str">
            <v>-4 HP</v>
          </cell>
        </row>
        <row r="85">
          <cell r="A85">
            <v>84</v>
          </cell>
          <cell r="B85" t="str">
            <v>LIGHTNING: Deal 1d10 damage to a Monster at the start of a combat round, the Monsters does not  deduct  its  DEF  from  the  result.  The  monster  if  still  alive  is  pulsating  and  writhing  with electrical charges for the next combat round and you gain +10 to your attack for that round.</v>
          </cell>
          <cell r="C85" t="str">
            <v>-4 HP</v>
          </cell>
        </row>
        <row r="86">
          <cell r="A86">
            <v>85</v>
          </cell>
          <cell r="B86" t="str">
            <v>MIRROR  IMAGE:    At  the  start  of  a  combat  round,  you  create  four  illusionary  copies  of yourself confusing a monster who now has to work out which is you and which is a copy. While a copy of you exists the monster when it scores an attack and has rolled for damage, rolls 1d10. Rolls of 1-2 the monster has hit you and all of the images vanish. Rolls of 3 and above strike a copy which vanishes, you do not receive this damage. When all copies have vanished the spell is over and combat returns to normal.</v>
          </cell>
          <cell r="C86" t="str">
            <v>-5 HP</v>
          </cell>
        </row>
        <row r="87">
          <cell r="A87">
            <v>86</v>
          </cell>
          <cell r="B87" t="str">
            <v>MIRROR  IMAGE:    At  the  start  of  a  combat  round,  you  create  four  illusionary  copies  of yourself confusing a monster who now has to work out which is you and which is a copy. While a copy of you exists the monster when it scores an attack and has rolled for damage, rolls 1d10. Rolls of 1-2 the monster has hit you and all of the images vanish. Rolls of 3 and above strike a copy which vanishes, you do not receive this damage. When all copies have vanished the spell is over and combat returns to normal.</v>
          </cell>
          <cell r="C87" t="str">
            <v>-5 HP</v>
          </cell>
        </row>
        <row r="88">
          <cell r="A88">
            <v>87</v>
          </cell>
          <cell r="B88" t="str">
            <v>MIRROR  IMAGE:    At  the  start  of  a  combat  round,  you  create  four  illusionary  copies  of yourself confusing a monster who now has to work out which is you and which is a copy. While a copy of you exists the monster when it scores an attack and has rolled for damage, rolls 1d10. Rolls of 1-2 the monster has hit you and all of the images vanish. Rolls of 3 and above strike a copy which vanishes, you do not receive this damage. When all copies have vanished the spell is over and combat returns to normal.</v>
          </cell>
          <cell r="C88" t="str">
            <v>-5 HP</v>
          </cell>
        </row>
        <row r="89">
          <cell r="A89">
            <v>88</v>
          </cell>
          <cell r="B89" t="str">
            <v>MIRROR  IMAGE:    At  the  start  of  a  combat  round,  you  create  four  illusionary  copies  of yourself confusing a monster who now has to work out which is you and which is a copy. While a copy of you exists the monster when it scores an attack and has rolled for damage, rolls 1d10. Rolls of 1-2 the monster has hit you and all of the images vanish. Rolls of 3 and above strike a copy which vanishes, you do not receive this damage. When all copies have vanished the spell is over and combat returns to normal.</v>
          </cell>
          <cell r="C89" t="str">
            <v>-5 HP</v>
          </cell>
        </row>
        <row r="90">
          <cell r="A90">
            <v>89</v>
          </cell>
          <cell r="B90" t="str">
            <v>MANIPULATE: Discard any dice you just rolled and roll again for a new result.</v>
          </cell>
          <cell r="C90" t="str">
            <v>-2 HP</v>
          </cell>
        </row>
        <row r="91">
          <cell r="A91">
            <v>90</v>
          </cell>
          <cell r="B91" t="str">
            <v>MANIPULATE: Discard any dice you just rolled and roll again for a new result.</v>
          </cell>
          <cell r="C91" t="str">
            <v>-2 HP</v>
          </cell>
        </row>
        <row r="92">
          <cell r="A92">
            <v>91</v>
          </cell>
          <cell r="B92" t="str">
            <v>MANIPULATE: Discard any dice you just rolled and roll again for a new result.</v>
          </cell>
          <cell r="C92" t="str">
            <v>-2 HP</v>
          </cell>
        </row>
        <row r="93">
          <cell r="A93">
            <v>92</v>
          </cell>
          <cell r="B93" t="str">
            <v>MANIPULATE: Discard any dice you just rolled and roll again for a new result.</v>
          </cell>
          <cell r="C93" t="str">
            <v>-2 HP</v>
          </cell>
        </row>
        <row r="94">
          <cell r="A94">
            <v>93</v>
          </cell>
          <cell r="B94" t="str">
            <v>SUMMON:  At the start of a combat round, you may summon a monster to attack on your behalf during an encounter. Roll on TABLE E – ENCOUNTER -30 to see what you have summoned. If  the  summoned  monster  is  killed  it  disappears  and  the  encounter  returns  to  normal  or  if  the summoned monster defeats the encounter it disappears and you may loot the defeated encounter.</v>
          </cell>
          <cell r="C94" t="str">
            <v>-4 HP</v>
          </cell>
        </row>
        <row r="95">
          <cell r="A95">
            <v>94</v>
          </cell>
          <cell r="B95" t="str">
            <v>SUMMON:  At the start of a combat round, you may summon a monster to attack on your behalf during an encounter. Roll on TABLE E – ENCOUNTER -30 to see what you have summoned. If  the  summoned  monster  is  killed  it  disappears  and  the  encounter  returns  to  normal  or  if  the summoned monster defeats the encounter it disappears and you may loot the defeated encounter.</v>
          </cell>
          <cell r="C95" t="str">
            <v>-4 HP</v>
          </cell>
        </row>
        <row r="96">
          <cell r="A96">
            <v>95</v>
          </cell>
          <cell r="B96" t="str">
            <v>SUMMON:  At the start of a combat round, you may summon a monster to attack on your behalf during an encounter. Roll on TABLE E – ENCOUNTER -30 to see what you have summoned. If  the  summoned  monster  is  killed  it  disappears  and  the  encounter  returns  to  normal  or  if  the summoned monster defeats the encounter it disappears and you may loot the defeated encounter.</v>
          </cell>
          <cell r="C96" t="str">
            <v>-4 HP</v>
          </cell>
        </row>
        <row r="97">
          <cell r="A97">
            <v>96</v>
          </cell>
          <cell r="B97" t="str">
            <v>SUMMON:  At the start of a combat round, you may summon a monster to attack on your behalf during an encounter. Roll on TABLE E – ENCOUNTER -30 to see what you have summoned. If  the  summoned  monster  is  killed  it  disappears  and  the  encounter  returns  to  normal  or  if  the summoned monster defeats the encounter it disappears and you may loot the defeated encounter.</v>
          </cell>
          <cell r="C97" t="str">
            <v>-4 HP</v>
          </cell>
        </row>
        <row r="98">
          <cell r="A98">
            <v>97</v>
          </cell>
          <cell r="B98" t="str">
            <v>DRAIN LIFE: At the start of a combat round you can cast DRAIN LIFE, all damage now dealt to the monster during the combat also restores an equal amount of lost HP to you.</v>
          </cell>
          <cell r="C98" t="str">
            <v>-3HP</v>
          </cell>
        </row>
        <row r="99">
          <cell r="A99">
            <v>98</v>
          </cell>
          <cell r="B99" t="str">
            <v>DRAIN LIFE: At the start of a combat round you can cast DRAIN LIFE, all damage now dealt to the monster during the combat also restores an equal amount of lost HP to you.</v>
          </cell>
          <cell r="C99" t="str">
            <v>-3HP</v>
          </cell>
        </row>
        <row r="100">
          <cell r="A100">
            <v>99</v>
          </cell>
          <cell r="B100" t="str">
            <v>DRAIN LIFE: At the start of a combat round you can cast DRAIN LIFE, all damage now dealt to the monster during the combat also restores an equal amount of lost HP to you.</v>
          </cell>
          <cell r="C100" t="str">
            <v>-3HP</v>
          </cell>
        </row>
        <row r="101">
          <cell r="A101">
            <v>100</v>
          </cell>
          <cell r="B101" t="str">
            <v>DRAIN LIFE: At the start of a combat round you can cast DRAIN LIFE, all damage now dealt to the monster during the combat also restores an equal amount of lost HP to you.</v>
          </cell>
          <cell r="C101" t="str">
            <v>-3HP</v>
          </cell>
        </row>
      </sheetData>
      <sheetData sheetId="19">
        <row r="2">
          <cell r="A2">
            <v>1</v>
          </cell>
          <cell r="B2" t="str">
            <v>SILVER PIECES: You find a small bag of Silver pieces that are worth a decent amount of Gold.</v>
          </cell>
          <cell r="C2" t="str">
            <v>70gp</v>
          </cell>
        </row>
        <row r="3">
          <cell r="A3">
            <v>2</v>
          </cell>
          <cell r="B3" t="str">
            <v>SILVER PIECES: You find a small bag of Silver pieces that are worth a decent amount of Gold.</v>
          </cell>
          <cell r="C3" t="str">
            <v>70gp</v>
          </cell>
        </row>
        <row r="4">
          <cell r="A4">
            <v>3</v>
          </cell>
          <cell r="B4" t="str">
            <v>SILVER PIECES: You find a small bag of Silver pieces that are worth a decent amount of Gold.</v>
          </cell>
          <cell r="C4" t="str">
            <v>70gp</v>
          </cell>
        </row>
        <row r="5">
          <cell r="A5">
            <v>4</v>
          </cell>
          <cell r="B5" t="str">
            <v>BREW OF FINER POWER: Drink to gain +2 DMG for your next DAMAGE Dice roll.</v>
          </cell>
          <cell r="C5" t="str">
            <v>70gp</v>
          </cell>
        </row>
        <row r="6">
          <cell r="A6">
            <v>5</v>
          </cell>
          <cell r="B6" t="str">
            <v>BREW OF FINER POWER: Drink to gain +2 DMG for your next DAMAGE Dice roll.</v>
          </cell>
          <cell r="C6" t="str">
            <v>70gp</v>
          </cell>
        </row>
        <row r="7">
          <cell r="A7">
            <v>6</v>
          </cell>
          <cell r="B7" t="str">
            <v>BREW OF FINER POWER: Drink to gain +2 DMG for your next DAMAGE Dice roll.</v>
          </cell>
          <cell r="C7" t="str">
            <v>70gp</v>
          </cell>
        </row>
        <row r="8">
          <cell r="A8">
            <v>7</v>
          </cell>
          <cell r="B8" t="str">
            <v>BREW OF FINER STRENGTH: +5 Str for your next dice roll.</v>
          </cell>
          <cell r="C8" t="str">
            <v>75gp</v>
          </cell>
        </row>
        <row r="9">
          <cell r="A9">
            <v>8</v>
          </cell>
          <cell r="B9" t="str">
            <v>BREW OF FINER STRENGTH: +5 Str for your next dice roll.</v>
          </cell>
          <cell r="C9" t="str">
            <v>75gp</v>
          </cell>
        </row>
        <row r="10">
          <cell r="A10">
            <v>9</v>
          </cell>
          <cell r="B10" t="str">
            <v>BREW OF FINER STRENGTH: +5 Str for your next dice roll.</v>
          </cell>
          <cell r="C10" t="str">
            <v>75gp</v>
          </cell>
        </row>
        <row r="11">
          <cell r="A11">
            <v>10</v>
          </cell>
          <cell r="B11" t="str">
            <v>BREW OF FINER DEXTERITY: +5 Dex for your next dice roll.</v>
          </cell>
          <cell r="C11" t="str">
            <v>75gp</v>
          </cell>
        </row>
        <row r="12">
          <cell r="A12">
            <v>11</v>
          </cell>
          <cell r="B12" t="str">
            <v>BREW OF FINER DEXTERITY: +5 Dex for your next dice roll.</v>
          </cell>
          <cell r="C12" t="str">
            <v>75gp</v>
          </cell>
        </row>
        <row r="13">
          <cell r="A13">
            <v>12</v>
          </cell>
          <cell r="B13" t="str">
            <v>BREW OF FINER DEXTERITY: +5 Dex for your next dice roll.</v>
          </cell>
          <cell r="C13" t="str">
            <v>75gp</v>
          </cell>
        </row>
        <row r="14">
          <cell r="A14">
            <v>13</v>
          </cell>
          <cell r="B14" t="str">
            <v>BREW OF FINER INTELLIGENCE: +5 Int for your next dice roll.</v>
          </cell>
          <cell r="C14" t="str">
            <v>75gp</v>
          </cell>
        </row>
        <row r="15">
          <cell r="A15">
            <v>14</v>
          </cell>
          <cell r="B15" t="str">
            <v>BREW OF FINER INTELLIGENCE: +5 Int for your next dice roll.</v>
          </cell>
          <cell r="C15" t="str">
            <v>75gp</v>
          </cell>
        </row>
        <row r="16">
          <cell r="A16">
            <v>15</v>
          </cell>
          <cell r="B16" t="str">
            <v>BREW OF FINER INTELLIGENCE: +5 Int for your next dice roll.</v>
          </cell>
          <cell r="C16" t="str">
            <v>75gp</v>
          </cell>
        </row>
        <row r="17">
          <cell r="A17">
            <v>16</v>
          </cell>
          <cell r="B17" t="str">
            <v>OBJECTIVE ITEM: You have found an Item you need to complete a Quest (Add one Objective), if you do not need an objective item or you have all the objective items you need, you may just take it for its gold value to sell after your quest.</v>
          </cell>
          <cell r="C17" t="str">
            <v>100 GP</v>
          </cell>
        </row>
        <row r="18">
          <cell r="A18">
            <v>17</v>
          </cell>
          <cell r="B18" t="str">
            <v>OBJECTIVE ITEM: You have found an Item you need to complete a Quest (Add one Objective), if you do not need an objective item or you have all the objective items you need, you may just take it for its gold value to sell after your quest.</v>
          </cell>
          <cell r="C18" t="str">
            <v>100 GP</v>
          </cell>
        </row>
        <row r="19">
          <cell r="A19">
            <v>18</v>
          </cell>
          <cell r="B19" t="str">
            <v>OBJECTIVE ITEM: You have found an Item you need to complete a Quest (Add one Objective), if you do not need an objective item or you have all the objective items you need, you may just take it for its gold value to sell after your quest.</v>
          </cell>
          <cell r="C19" t="str">
            <v>100 GP</v>
          </cell>
        </row>
        <row r="20">
          <cell r="A20">
            <v>19</v>
          </cell>
          <cell r="B20" t="str">
            <v>OBJECTIVE ITEM: You have found an Item you need to complete a Quest (Add one Objective), if you do not need an objective item or you have all the objective items you need, you may just take it for its gold value to sell after your quest.</v>
          </cell>
          <cell r="C20" t="str">
            <v>100 GP</v>
          </cell>
        </row>
        <row r="21">
          <cell r="A21">
            <v>20</v>
          </cell>
          <cell r="B21" t="str">
            <v>OBJECTIVE ITEM: You have found an Item you need to complete a Quest (Add one Objective), if you do not need an objective item or you have all the objective items you need, you may just take it for its gold value to sell after your quest.</v>
          </cell>
          <cell r="C21" t="str">
            <v>100 GP</v>
          </cell>
        </row>
        <row r="22">
          <cell r="A22">
            <v>21</v>
          </cell>
          <cell r="B22" t="str">
            <v>OBJECTIVE ITEM: You have found an Item you need to complete a Quest (Add one Objective), if you do not need an objective item or you have all the objective items you need, you may just take it for its gold value to sell after your quest.</v>
          </cell>
          <cell r="C22" t="str">
            <v>100 GP</v>
          </cell>
        </row>
        <row r="23">
          <cell r="A23">
            <v>22</v>
          </cell>
          <cell r="B23" t="str">
            <v>OBJECTIVE ITEM: You have found an Item you need to complete a Quest (Add one Objective), if you do not need an objective item or you have all the objective items you need, you may just take it for its gold value to sell after your quest.</v>
          </cell>
          <cell r="C23" t="str">
            <v>100 GP</v>
          </cell>
        </row>
        <row r="24">
          <cell r="A24">
            <v>23</v>
          </cell>
          <cell r="B24" t="str">
            <v>OBJECTIVE ITEM: You have found an Item you need to complete a Quest (Add one Objective), if you do not need an objective item or you have all the objective items you need, you may just take it for its gold value to sell after your quest.</v>
          </cell>
          <cell r="C24" t="str">
            <v>100 GP</v>
          </cell>
        </row>
        <row r="25">
          <cell r="A25">
            <v>24</v>
          </cell>
          <cell r="B25" t="str">
            <v>OBJECTIVE ITEM: You have found an Item you need to complete a Quest (Add one Objective), if you do not need an objective item or you have all the objective items you need, you may just take it for its gold value to sell after your quest.</v>
          </cell>
          <cell r="C25" t="str">
            <v>100 GP</v>
          </cell>
        </row>
        <row r="26">
          <cell r="A26">
            <v>25</v>
          </cell>
          <cell r="B26" t="str">
            <v>OBJECTIVE ITEM: You have found an Item you need to complete a Quest (Add one Objective), if you do not need an objective item or you have all the objective items you need, you may just take it for its gold value to sell after your quest.</v>
          </cell>
          <cell r="C26" t="str">
            <v>100 GP</v>
          </cell>
        </row>
        <row r="27">
          <cell r="A27">
            <v>26</v>
          </cell>
          <cell r="B27" t="str">
            <v>OBJECTIVE ITEM: You have found an Item you need to complete a Quest (Add one Objective), if you do not need an objective item or you have all the objective items you need, you may just take it for its gold value to sell after your quest.</v>
          </cell>
          <cell r="C27" t="str">
            <v>100 GP</v>
          </cell>
        </row>
        <row r="28">
          <cell r="A28">
            <v>27</v>
          </cell>
          <cell r="B28" t="str">
            <v>OBJECTIVE ITEM: You have found an Item you need to complete a Quest (Add one Objective), if you do not need an objective item or you have all the objective items you need, you may just take it for its gold value to sell after your quest.</v>
          </cell>
          <cell r="C28" t="str">
            <v>100 GP</v>
          </cell>
        </row>
        <row r="29">
          <cell r="A29">
            <v>28</v>
          </cell>
          <cell r="B29" t="str">
            <v>OBJECTIVE ITEM: You have found an Item you need to complete a Quest (Add one Objective), if you do not need an objective item or you have all the objective items you need, you may just take it for its gold value to sell after your quest.</v>
          </cell>
          <cell r="C29" t="str">
            <v>100 GP</v>
          </cell>
        </row>
        <row r="30">
          <cell r="A30">
            <v>29</v>
          </cell>
          <cell r="B30" t="str">
            <v>OBJECTIVE ITEM: You have found an Item you need to complete a Quest (Add one Objective), if you do not need an objective item or you have all the objective items you need, you may just take it for its gold value to sell after your quest.</v>
          </cell>
          <cell r="C30" t="str">
            <v>100 GP</v>
          </cell>
        </row>
        <row r="31">
          <cell r="A31">
            <v>30</v>
          </cell>
          <cell r="B31" t="str">
            <v>OBJECTIVE ITEM: You have found an Item you need to complete a Quest (Add one Objective), if you do not need an objective item or you have all the objective items you need, you may just take it for its gold value to sell after your quest.</v>
          </cell>
          <cell r="C31" t="str">
            <v>100 GP</v>
          </cell>
        </row>
        <row r="32">
          <cell r="A32">
            <v>31</v>
          </cell>
          <cell r="B32" t="str">
            <v>OBJECTIVE ITEM: You have found an Item you need to complete a Quest (Add one Objective), if you do not need an objective item or you have all the objective items you need, you may just take it for its gold value to sell after your quest.</v>
          </cell>
          <cell r="C32" t="str">
            <v>100 GP</v>
          </cell>
        </row>
        <row r="33">
          <cell r="A33">
            <v>32</v>
          </cell>
          <cell r="B33" t="str">
            <v>OBJECTIVE ITEM: You have found an Item you need to complete a Quest (Add one Objective), if you do not need an objective item or you have all the objective items you need, you may just take it for its gold value to sell after your quest.</v>
          </cell>
          <cell r="C33" t="str">
            <v>100 GP</v>
          </cell>
        </row>
        <row r="34">
          <cell r="A34">
            <v>33</v>
          </cell>
          <cell r="B34" t="str">
            <v>OBJECTIVE ITEM: You have found an Item you need to complete a Quest (Add one Objective), if you do not need an objective item or you have all the objective items you need, you may just take it for its gold value to sell after your quest.</v>
          </cell>
          <cell r="C34" t="str">
            <v>100 GP</v>
          </cell>
        </row>
        <row r="35">
          <cell r="A35">
            <v>34</v>
          </cell>
          <cell r="B35" t="str">
            <v>OBJECTIVE ITEM: You have found an Item you need to complete a Quest (Add one Objective), if you do not need an objective item or you have all the objective items you need, you may just take it for its gold value to sell after your quest.</v>
          </cell>
          <cell r="C35" t="str">
            <v>100 GP</v>
          </cell>
        </row>
        <row r="36">
          <cell r="A36">
            <v>35</v>
          </cell>
          <cell r="B36" t="str">
            <v>OBJECTIVE ITEM: You have found an Item you need to complete a Quest (Add one Objective), if you do not need an objective item or you have all the objective items you need, you may just take it for its gold value to sell after your quest.</v>
          </cell>
          <cell r="C36" t="str">
            <v>100 GP</v>
          </cell>
        </row>
        <row r="37">
          <cell r="A37">
            <v>36</v>
          </cell>
          <cell r="B37" t="str">
            <v>OBJECTIVE ITEM: You have found an Item you need to complete a Quest (Add one Objective), if you do not need an objective item or you have all the objective items you need, you may just take it for its gold value to sell after your quest.</v>
          </cell>
          <cell r="C37" t="str">
            <v>100 GP</v>
          </cell>
        </row>
        <row r="38">
          <cell r="A38">
            <v>37</v>
          </cell>
          <cell r="B38" t="str">
            <v>OBJECTIVE ITEM: You have found an Item you need to complete a Quest (Add one Objective), if you do not need an objective item or you have all the objective items you need, you may just take it for its gold value to sell after your quest.</v>
          </cell>
          <cell r="C38" t="str">
            <v>100 GP</v>
          </cell>
        </row>
        <row r="39">
          <cell r="A39">
            <v>38</v>
          </cell>
          <cell r="B39" t="str">
            <v>OBJECTIVE ITEM: You have found an Item you need to complete a Quest (Add one Objective), if you do not need an objective item or you have all the objective items you need, you may just take it for its gold value to sell after your quest.</v>
          </cell>
          <cell r="C39" t="str">
            <v>100 GP</v>
          </cell>
        </row>
        <row r="40">
          <cell r="A40">
            <v>39</v>
          </cell>
          <cell r="B40" t="str">
            <v>OBJECTIVE ITEM: You have found an Item you need to complete a Quest (Add one Objective), if you do not need an objective item or you have all the objective items you need, you may just take it for its gold value to sell after your quest.</v>
          </cell>
          <cell r="C40" t="str">
            <v>100 GP</v>
          </cell>
        </row>
        <row r="41">
          <cell r="A41">
            <v>40</v>
          </cell>
          <cell r="B41" t="str">
            <v>OBJECTIVE ITEM: You have found an Item you need to complete a Quest (Add one Objective), if you do not need an objective item or you have all the objective items you need, you may just take it for its gold value to sell after your quest.</v>
          </cell>
          <cell r="C41" t="str">
            <v>100 GP</v>
          </cell>
        </row>
        <row r="42">
          <cell r="A42">
            <v>41</v>
          </cell>
          <cell r="B42" t="str">
            <v>OBJECTIVE ITEM: You have found an Item you need to complete a Quest (Add one Objective), if you do not need an objective item or you have all the objective items you need, you may just take it for its gold value to sell after your quest.</v>
          </cell>
          <cell r="C42" t="str">
            <v>100 GP</v>
          </cell>
        </row>
        <row r="43">
          <cell r="A43">
            <v>42</v>
          </cell>
          <cell r="B43" t="str">
            <v>OBJECTIVE ITEM: You have found an Item you need to complete a Quest (Add one Objective), if you do not need an objective item or you have all the objective items you need, you may just take it for its gold value to sell after your quest.</v>
          </cell>
          <cell r="C43" t="str">
            <v>100 GP</v>
          </cell>
        </row>
        <row r="44">
          <cell r="A44">
            <v>43</v>
          </cell>
          <cell r="B44" t="str">
            <v>OBJECTIVE ITEM: You have found an Item you need to complete a Quest (Add one Objective), if you do not need an objective item or you have all the objective items you need, you may just take it for its gold value to sell after your quest.</v>
          </cell>
          <cell r="C44" t="str">
            <v>100 GP</v>
          </cell>
        </row>
        <row r="45">
          <cell r="A45">
            <v>44</v>
          </cell>
          <cell r="B45" t="str">
            <v>OBJECTIVE ITEM: You have found an Item you need to complete a Quest (Add one Objective), if you do not need an objective item or you have all the objective items you need, you may just take it for its gold value to sell after your quest.</v>
          </cell>
          <cell r="C45" t="str">
            <v>100 GP</v>
          </cell>
        </row>
        <row r="46">
          <cell r="A46">
            <v>45</v>
          </cell>
          <cell r="B46" t="str">
            <v>OBJECTIVE ITEM: You have found an Item you need to complete a Quest (Add one Objective), if you do not need an objective item or you have all the objective items you need, you may just take it for its gold value to sell after your quest.</v>
          </cell>
          <cell r="C46" t="str">
            <v>100 GP</v>
          </cell>
        </row>
        <row r="47">
          <cell r="A47">
            <v>46</v>
          </cell>
          <cell r="B47" t="str">
            <v>OBJECTIVE ITEM: You have found an Item you need to complete a Quest (Add one Objective), if you do not need an objective item or you have all the objective items you need, you may just take it for its gold value to sell after your quest.</v>
          </cell>
          <cell r="C47" t="str">
            <v>100 GP</v>
          </cell>
        </row>
        <row r="48">
          <cell r="A48">
            <v>47</v>
          </cell>
          <cell r="B48" t="str">
            <v>BREW OF FINER DODGE: Drink to gain +2 DEF before a Monster rolls its DAMAGE dice.</v>
          </cell>
          <cell r="C48" t="str">
            <v>100gp</v>
          </cell>
        </row>
        <row r="49">
          <cell r="A49">
            <v>48</v>
          </cell>
          <cell r="B49" t="str">
            <v>BREW OF FINER DODGE: Drink to gain +2 DEF before a Monster rolls its DAMAGE dice.</v>
          </cell>
          <cell r="C49" t="str">
            <v>100gp</v>
          </cell>
        </row>
        <row r="50">
          <cell r="A50">
            <v>49</v>
          </cell>
          <cell r="B50" t="str">
            <v>BREW OF FINER DODGE: Drink to gain +2 DEF before a Monster rolls its DAMAGE dice.</v>
          </cell>
          <cell r="C50" t="str">
            <v>100gp</v>
          </cell>
        </row>
        <row r="51">
          <cell r="A51">
            <v>50</v>
          </cell>
          <cell r="B51" t="str">
            <v>FINER ARMOUR: Roll on the TABLE A - ARMOUR and record your find on your character sheet with “FINER” before its name. Add +0.2 to its DEF, +100gp to its value and +20gp to its repair cost.</v>
          </cell>
          <cell r="C51" t="str">
            <v>+100gp</v>
          </cell>
        </row>
        <row r="52">
          <cell r="A52">
            <v>51</v>
          </cell>
          <cell r="B52" t="str">
            <v>FINER ARMOUR: Roll on the TABLE A - ARMOUR and record your find on your character sheet with “FINER” before its name. Add +0.2 to its DEF, +100gp to its value and +20gp to its repair cost.</v>
          </cell>
          <cell r="C52" t="str">
            <v>+100gp</v>
          </cell>
        </row>
        <row r="53">
          <cell r="A53">
            <v>52</v>
          </cell>
          <cell r="B53" t="str">
            <v>FINER ARMOUR: Roll on the TABLE A - ARMOUR and record your find on your character sheet with “FINER” before its name. Add +0.2 to its DEF, +100gp to its value and +20gp to its repair cost.</v>
          </cell>
          <cell r="C53" t="str">
            <v>+100gp</v>
          </cell>
        </row>
        <row r="54">
          <cell r="A54">
            <v>53</v>
          </cell>
          <cell r="B54" t="str">
            <v>FINER WEAPON: Roll on the TABLE W - WEAPON and record your find on your character sheet with “FINER” before its name. Add +1 to its DMG, + 100gp to its value and +20gp to its repair cost.</v>
          </cell>
          <cell r="C54" t="str">
            <v>+100gp</v>
          </cell>
        </row>
        <row r="55">
          <cell r="A55">
            <v>54</v>
          </cell>
          <cell r="B55" t="str">
            <v>FINER WEAPON: Roll on the TABLE W - WEAPON and record your find on your character sheet with “FINER” before its name. Add +1 to its DMG, + 100gp to its value and +20gp to its repair cost.</v>
          </cell>
          <cell r="C55" t="str">
            <v>+100gp</v>
          </cell>
        </row>
        <row r="56">
          <cell r="A56">
            <v>55</v>
          </cell>
          <cell r="B56" t="str">
            <v>FINER WEAPON: Roll on the TABLE W - WEAPON and record your find on your character sheet with “FINER” before its name. Add +1 to its DMG, + 100gp to its value and +20gp to its repair cost.</v>
          </cell>
          <cell r="C56" t="str">
            <v>+100gp</v>
          </cell>
        </row>
        <row r="57">
          <cell r="A57">
            <v>56</v>
          </cell>
          <cell r="B57" t="str">
            <v>SILVER PIECES: You find a bag of Copper Silver that are worth a decent amount of Gold.</v>
          </cell>
          <cell r="C57" t="str">
            <v>140gp</v>
          </cell>
        </row>
        <row r="58">
          <cell r="A58">
            <v>57</v>
          </cell>
          <cell r="B58" t="str">
            <v>SILVER PIECES: You find a bag of Copper Silver that are worth a decent amount of Gold.</v>
          </cell>
          <cell r="C58" t="str">
            <v>140gp</v>
          </cell>
        </row>
        <row r="59">
          <cell r="A59">
            <v>58</v>
          </cell>
          <cell r="B59" t="str">
            <v>SILVER PIECES: You find a bag of Copper Silver that are worth a decent amount of Gold.</v>
          </cell>
          <cell r="C59" t="str">
            <v>140gp</v>
          </cell>
        </row>
        <row r="60">
          <cell r="A60">
            <v>59</v>
          </cell>
          <cell r="B60" t="str">
            <v>POTION OF FINER STRENGTH: Drink to gain +5 Str for an entire encounter</v>
          </cell>
          <cell r="C60" t="str">
            <v>150gp</v>
          </cell>
        </row>
        <row r="61">
          <cell r="A61">
            <v>60</v>
          </cell>
          <cell r="B61" t="str">
            <v>POTION OF FINER STRENGTH: Drink to gain +5 Str for an entire encounter</v>
          </cell>
          <cell r="C61" t="str">
            <v>150gp</v>
          </cell>
        </row>
        <row r="62">
          <cell r="A62">
            <v>61</v>
          </cell>
          <cell r="B62" t="str">
            <v>POTION OF FINER STRENGTH: Drink to gain +5 Str for an entire encounter</v>
          </cell>
          <cell r="C62" t="str">
            <v>150gp</v>
          </cell>
        </row>
        <row r="63">
          <cell r="A63">
            <v>62</v>
          </cell>
          <cell r="B63" t="str">
            <v>POTION OF FINER DEXTERITY: Drink to gain +5 Dex for an entire encounter</v>
          </cell>
          <cell r="C63" t="str">
            <v>150gp</v>
          </cell>
        </row>
        <row r="64">
          <cell r="A64">
            <v>63</v>
          </cell>
          <cell r="B64" t="str">
            <v>POTION OF FINER DEXTERITY: Drink to gain +5 Dex for an entire encounter</v>
          </cell>
          <cell r="C64" t="str">
            <v>150gp</v>
          </cell>
        </row>
        <row r="65">
          <cell r="A65">
            <v>64</v>
          </cell>
          <cell r="B65" t="str">
            <v>POTION OF FINER DEXTERITY: Drink to gain +5 Dex for an entire encounter</v>
          </cell>
          <cell r="C65" t="str">
            <v>150gp</v>
          </cell>
        </row>
        <row r="66">
          <cell r="A66">
            <v>65</v>
          </cell>
          <cell r="B66" t="str">
            <v>POTION OF FINER INTELLIGENCE: Drink +5 Int for an entire encounter</v>
          </cell>
          <cell r="C66" t="str">
            <v>150gp</v>
          </cell>
        </row>
        <row r="67">
          <cell r="A67">
            <v>66</v>
          </cell>
          <cell r="B67" t="str">
            <v>POTION OF FINER INTELLIGENCE: Drink +5 Int for an entire encounter</v>
          </cell>
          <cell r="C67" t="str">
            <v>150gp</v>
          </cell>
        </row>
        <row r="68">
          <cell r="A68">
            <v>67</v>
          </cell>
          <cell r="B68" t="str">
            <v>POTION OF FINER INTELLIGENCE: Drink +5 Int for an entire encounter</v>
          </cell>
          <cell r="C68" t="str">
            <v>150gp</v>
          </cell>
        </row>
        <row r="69">
          <cell r="A69">
            <v>68</v>
          </cell>
          <cell r="B69" t="str">
            <v>POTION OF FINER REMOVE POISON: Remove up to 4 shaded Poison pips.</v>
          </cell>
          <cell r="C69" t="str">
            <v>160gp</v>
          </cell>
        </row>
        <row r="70">
          <cell r="A70">
            <v>69</v>
          </cell>
          <cell r="B70" t="str">
            <v>POTION OF FINER REMOVE POISON: Remove up to 4 shaded Poison pips.</v>
          </cell>
          <cell r="C70" t="str">
            <v>160gp</v>
          </cell>
        </row>
        <row r="71">
          <cell r="A71">
            <v>70</v>
          </cell>
          <cell r="B71" t="str">
            <v>POTION OF FINER REMOVE POISON: Remove up to 4 shaded Poison pips.</v>
          </cell>
          <cell r="C71" t="str">
            <v>160gp</v>
          </cell>
        </row>
        <row r="72">
          <cell r="A72">
            <v>71</v>
          </cell>
          <cell r="B72" t="str">
            <v>POTION OF FINER HEALING: Drink to restore 8 lost HP.</v>
          </cell>
          <cell r="C72" t="str">
            <v>160gp</v>
          </cell>
        </row>
        <row r="73">
          <cell r="A73">
            <v>72</v>
          </cell>
          <cell r="B73" t="str">
            <v>POTION OF FINER HEALING: Drink to restore 8 lost HP.</v>
          </cell>
          <cell r="C73" t="str">
            <v>160gp</v>
          </cell>
        </row>
        <row r="74">
          <cell r="A74">
            <v>73</v>
          </cell>
          <cell r="B74" t="str">
            <v>POTION OF FINER HEALING: Drink to restore 8 lost HP.</v>
          </cell>
          <cell r="C74" t="str">
            <v>160gp</v>
          </cell>
        </row>
        <row r="75">
          <cell r="A75">
            <v>74</v>
          </cell>
          <cell r="B75" t="str">
            <v>ELIXIR OF FINER FATE: Drink to gain +1 FATE.</v>
          </cell>
          <cell r="C75" t="str">
            <v>200gp</v>
          </cell>
        </row>
        <row r="76">
          <cell r="A76">
            <v>75</v>
          </cell>
          <cell r="B76" t="str">
            <v>ELIXIR OF FINER FATE: Drink to gain +1 FATE.</v>
          </cell>
          <cell r="C76" t="str">
            <v>200gp</v>
          </cell>
        </row>
        <row r="77">
          <cell r="A77">
            <v>76</v>
          </cell>
          <cell r="B77" t="str">
            <v>ELIXIR OF FINER FATE: Drink to gain +1 FATE.</v>
          </cell>
          <cell r="C77" t="str">
            <v>200gp</v>
          </cell>
        </row>
        <row r="78">
          <cell r="A78">
            <v>77</v>
          </cell>
          <cell r="B78" t="str">
            <v>SCROLL: You find a rolled parchment that contains a spell, Roll on TABLE S - SPELLS to see which it contains.</v>
          </cell>
          <cell r="C78" t="str">
            <v>200gp</v>
          </cell>
        </row>
        <row r="79">
          <cell r="A79">
            <v>78</v>
          </cell>
          <cell r="B79" t="str">
            <v>SCROLL: You find a rolled parchment that contains a spell, Roll on TABLE S - SPELLS to see which it contains.</v>
          </cell>
          <cell r="C79" t="str">
            <v>200gp</v>
          </cell>
        </row>
        <row r="80">
          <cell r="A80">
            <v>79</v>
          </cell>
          <cell r="B80" t="str">
            <v>SCROLL: You find a rolled parchment that contains a spell, Roll on TABLE S - SPELLS to see which it contains.</v>
          </cell>
          <cell r="C80" t="str">
            <v>200gp</v>
          </cell>
        </row>
        <row r="81">
          <cell r="A81">
            <v>80</v>
          </cell>
          <cell r="B81" t="str">
            <v>POTION OF FINER CURE DISEASE: Remove up to 4 shaded Disease pips.</v>
          </cell>
          <cell r="C81" t="str">
            <v>260gp</v>
          </cell>
        </row>
        <row r="82">
          <cell r="A82">
            <v>81</v>
          </cell>
          <cell r="B82" t="str">
            <v>POTION OF FINER CURE DISEASE: Remove up to 4 shaded Disease pips.</v>
          </cell>
          <cell r="C82" t="str">
            <v>260gp</v>
          </cell>
        </row>
        <row r="83">
          <cell r="A83">
            <v>82</v>
          </cell>
          <cell r="B83" t="str">
            <v>POTION OF FINER CURE DISEASE: Remove up to 4 shaded Disease pips.</v>
          </cell>
          <cell r="C83" t="str">
            <v>260gp</v>
          </cell>
        </row>
        <row r="84">
          <cell r="A84">
            <v>83</v>
          </cell>
          <cell r="B84" t="str">
            <v>SILVER PIECES: You find a large bag of Silver pieces that are worth a decent amount of Gold.</v>
          </cell>
          <cell r="C84" t="str">
            <v>280gp</v>
          </cell>
        </row>
        <row r="85">
          <cell r="A85">
            <v>84</v>
          </cell>
          <cell r="B85" t="str">
            <v>SILVER PIECES: You find a large bag of Silver pieces that are worth a decent amount of Gold.</v>
          </cell>
          <cell r="C85" t="str">
            <v>280gp</v>
          </cell>
        </row>
        <row r="86">
          <cell r="A86">
            <v>85</v>
          </cell>
          <cell r="B86" t="str">
            <v>SILVER PIECES: You find a large bag of Silver pieces that are worth a decent amount of Gold.</v>
          </cell>
          <cell r="C86" t="str">
            <v>280gp</v>
          </cell>
        </row>
        <row r="87">
          <cell r="A87">
            <v>86</v>
          </cell>
          <cell r="B87" t="str">
            <v>ELIXIR OF FINER STRENGTH: Drink to gain +1 Primary Str</v>
          </cell>
          <cell r="C87" t="str">
            <v>300gp</v>
          </cell>
        </row>
        <row r="88">
          <cell r="A88">
            <v>87</v>
          </cell>
          <cell r="B88" t="str">
            <v>ELIXIR OF FINER STRENGTH: Drink to gain +1 Primary Str</v>
          </cell>
          <cell r="C88" t="str">
            <v>300gp</v>
          </cell>
        </row>
        <row r="89">
          <cell r="A89">
            <v>88</v>
          </cell>
          <cell r="B89" t="str">
            <v>ELIXIR OF FINER STRENGTH: Drink to gain +1 Primary Str</v>
          </cell>
          <cell r="C89" t="str">
            <v>300gp</v>
          </cell>
        </row>
        <row r="90">
          <cell r="A90">
            <v>89</v>
          </cell>
          <cell r="B90" t="str">
            <v>ELIXIR OF FINER DEXTERITY: Drink to gain +1 Primary Dex</v>
          </cell>
          <cell r="C90" t="str">
            <v>300gp</v>
          </cell>
        </row>
        <row r="91">
          <cell r="A91">
            <v>90</v>
          </cell>
          <cell r="B91" t="str">
            <v>ELIXIR OF FINER DEXTERITY: Drink to gain +1 Primary Dex</v>
          </cell>
          <cell r="C91" t="str">
            <v>300gp</v>
          </cell>
        </row>
        <row r="92">
          <cell r="A92">
            <v>91</v>
          </cell>
          <cell r="B92" t="str">
            <v>ELIXIR OF FINER DEXTERITY: Drink to gain +1 Primary Dex</v>
          </cell>
          <cell r="C92" t="str">
            <v>300gp</v>
          </cell>
        </row>
        <row r="93">
          <cell r="A93">
            <v>92</v>
          </cell>
          <cell r="B93" t="str">
            <v>ELIXIR OF FINER INTELLIGENCE: Drink to gain +1 Primary Int</v>
          </cell>
          <cell r="C93" t="str">
            <v>300gp</v>
          </cell>
        </row>
        <row r="94">
          <cell r="A94">
            <v>93</v>
          </cell>
          <cell r="B94" t="str">
            <v>ELIXIR OF FINER INTELLIGENCE: Drink to gain +1 Primary Int</v>
          </cell>
          <cell r="C94" t="str">
            <v>300gp</v>
          </cell>
        </row>
        <row r="95">
          <cell r="A95">
            <v>94</v>
          </cell>
          <cell r="B95" t="str">
            <v>ELIXIR OF FINER INTELLIGENCE: Drink to gain +1 Primary Int</v>
          </cell>
          <cell r="C95" t="str">
            <v>300gp</v>
          </cell>
        </row>
        <row r="96">
          <cell r="A96">
            <v>95</v>
          </cell>
          <cell r="B96" t="str">
            <v>ELIXIR OF FINER HEALTH: Drink to gain +1 Primary HP.</v>
          </cell>
          <cell r="C96" t="str">
            <v>400gp</v>
          </cell>
        </row>
        <row r="97">
          <cell r="A97">
            <v>96</v>
          </cell>
          <cell r="B97" t="str">
            <v>POTION OF FINER FATE: When rolling on any table drink to add 40 to your result</v>
          </cell>
          <cell r="C97" t="str">
            <v>800gp</v>
          </cell>
        </row>
        <row r="98">
          <cell r="A98">
            <v>97</v>
          </cell>
          <cell r="B98" t="str">
            <v>ELIXIR OF THE DEATHLESS:  Drink to gain +1 Lives</v>
          </cell>
          <cell r="C98" t="str">
            <v>1000gp</v>
          </cell>
        </row>
        <row r="99">
          <cell r="A99">
            <v>98</v>
          </cell>
          <cell r="B99" t="str">
            <v>UPGRADE: You have found a grander Item than the rubbish here roll on TABLE TB</v>
          </cell>
          <cell r="C99" t="str">
            <v>-</v>
          </cell>
        </row>
        <row r="100">
          <cell r="A100">
            <v>99</v>
          </cell>
          <cell r="B100" t="str">
            <v>LEGENDARY RING roll on TABLE L for its Legend.</v>
          </cell>
          <cell r="C100" t="str">
            <v>-</v>
          </cell>
        </row>
        <row r="101">
          <cell r="A101">
            <v>100</v>
          </cell>
          <cell r="B101" t="str">
            <v>LEGENDARY NECKLACE roll on TABLE L for its Legend.</v>
          </cell>
          <cell r="C101" t="str">
            <v>-</v>
          </cell>
        </row>
      </sheetData>
      <sheetData sheetId="20">
        <row r="2">
          <cell r="A2">
            <v>1</v>
          </cell>
          <cell r="B2" t="str">
            <v>BREW OF GREATER POWER: Drink to gain +3 DMG for your next DAMAGE Dice roll.</v>
          </cell>
          <cell r="C2" t="str">
            <v>105gp</v>
          </cell>
        </row>
        <row r="3">
          <cell r="A3">
            <v>2</v>
          </cell>
          <cell r="B3" t="str">
            <v>BREW OF GREATER POWER: Drink to gain +3 DMG for your next DAMAGE Dice roll.</v>
          </cell>
          <cell r="C3" t="str">
            <v>105gp</v>
          </cell>
        </row>
        <row r="4">
          <cell r="A4">
            <v>3</v>
          </cell>
          <cell r="B4" t="str">
            <v>BREW OF GREATER POWER: Drink to gain +3 DMG for your next DAMAGE Dice roll.</v>
          </cell>
          <cell r="C4" t="str">
            <v>105gp</v>
          </cell>
        </row>
        <row r="5">
          <cell r="A5">
            <v>4</v>
          </cell>
          <cell r="B5" t="str">
            <v>GOLD PIECES: You find a small bag of gold pieces.</v>
          </cell>
          <cell r="C5" t="str">
            <v>140gp</v>
          </cell>
        </row>
        <row r="6">
          <cell r="A6">
            <v>5</v>
          </cell>
          <cell r="B6" t="str">
            <v>GOLD PIECES: You find a small bag of gold pieces.</v>
          </cell>
          <cell r="C6" t="str">
            <v>140gp</v>
          </cell>
        </row>
        <row r="7">
          <cell r="A7">
            <v>6</v>
          </cell>
          <cell r="B7" t="str">
            <v>GOLD PIECES: You find a small bag of gold pieces.</v>
          </cell>
          <cell r="C7" t="str">
            <v>140gp</v>
          </cell>
        </row>
        <row r="8">
          <cell r="A8">
            <v>7</v>
          </cell>
          <cell r="B8" t="str">
            <v>BREW OF GREATER DODGE: Drink to gain +3 DEF before a Monster rolls its DAMAGE dice.</v>
          </cell>
          <cell r="C8" t="str">
            <v>150gp</v>
          </cell>
        </row>
        <row r="9">
          <cell r="A9">
            <v>8</v>
          </cell>
          <cell r="B9" t="str">
            <v>BREW OF GREATER DODGE: Drink to gain +3 DEF before a Monster rolls its DAMAGE dice.</v>
          </cell>
          <cell r="C9" t="str">
            <v>150gp</v>
          </cell>
        </row>
        <row r="10">
          <cell r="A10">
            <v>9</v>
          </cell>
          <cell r="B10" t="str">
            <v>BREW OF GREATER DODGE: Drink to gain +3 DEF before a Monster rolls its DAMAGE dice.</v>
          </cell>
          <cell r="C10" t="str">
            <v>150gp</v>
          </cell>
        </row>
        <row r="11">
          <cell r="A11">
            <v>10</v>
          </cell>
          <cell r="B11" t="str">
            <v>BREW OF GREATER STRENGTH: Drink to gain +10 Str for your next dice roll.</v>
          </cell>
          <cell r="C11" t="str">
            <v>150gp</v>
          </cell>
        </row>
        <row r="12">
          <cell r="A12">
            <v>11</v>
          </cell>
          <cell r="B12" t="str">
            <v>BREW OF GREATER STRENGTH: Drink to gain +10 Str for your next dice roll.</v>
          </cell>
          <cell r="C12" t="str">
            <v>150gp</v>
          </cell>
        </row>
        <row r="13">
          <cell r="A13">
            <v>12</v>
          </cell>
          <cell r="B13" t="str">
            <v>BREW OF GREATER STRENGTH: Drink to gain +10 Str for your next dice roll.</v>
          </cell>
          <cell r="C13" t="str">
            <v>150gp</v>
          </cell>
        </row>
        <row r="14">
          <cell r="A14">
            <v>13</v>
          </cell>
          <cell r="B14" t="str">
            <v>BREW OF GREATER DEXTERITY: Drink to gain +10 Dex for your next dice roll.</v>
          </cell>
          <cell r="C14" t="str">
            <v>150gp</v>
          </cell>
        </row>
        <row r="15">
          <cell r="A15">
            <v>14</v>
          </cell>
          <cell r="B15" t="str">
            <v>BREW OF GREATER DEXTERITY: Drink to gain +10 Dex for your next dice roll.</v>
          </cell>
          <cell r="C15" t="str">
            <v>150gp</v>
          </cell>
        </row>
        <row r="16">
          <cell r="A16">
            <v>15</v>
          </cell>
          <cell r="B16" t="str">
            <v>BREW OF GREATER DEXTERITY: Drink to gain +10 Dex for your next dice roll.</v>
          </cell>
          <cell r="C16" t="str">
            <v>150gp</v>
          </cell>
        </row>
        <row r="17">
          <cell r="A17">
            <v>16</v>
          </cell>
          <cell r="B17" t="str">
            <v>OBJECTIVE ITEM: You have found an Item you need to complete a Quest (Add one Objective), if you do not need an objective item or you have all the objective items you need, you may just take it for its gold value to sell after your quest.</v>
          </cell>
          <cell r="C17" t="str">
            <v>150gp</v>
          </cell>
        </row>
        <row r="18">
          <cell r="A18">
            <v>17</v>
          </cell>
          <cell r="B18" t="str">
            <v>OBJECTIVE ITEM: You have found an Item you need to complete a Quest (Add one Objective), if you do not need an objective item or you have all the objective items you need, you may just take it for its gold value to sell after your quest.</v>
          </cell>
          <cell r="C18" t="str">
            <v>150gp</v>
          </cell>
        </row>
        <row r="19">
          <cell r="A19">
            <v>18</v>
          </cell>
          <cell r="B19" t="str">
            <v>OBJECTIVE ITEM: You have found an Item you need to complete a Quest (Add one Objective), if you do not need an objective item or you have all the objective items you need, you may just take it for its gold value to sell after your quest.</v>
          </cell>
          <cell r="C19" t="str">
            <v>150gp</v>
          </cell>
        </row>
        <row r="20">
          <cell r="A20">
            <v>19</v>
          </cell>
          <cell r="B20" t="str">
            <v>OBJECTIVE ITEM: You have found an Item you need to complete a Quest (Add one Objective), if you do not need an objective item or you have all the objective items you need, you may just take it for its gold value to sell after your quest.</v>
          </cell>
          <cell r="C20" t="str">
            <v>150gp</v>
          </cell>
        </row>
        <row r="21">
          <cell r="A21">
            <v>20</v>
          </cell>
          <cell r="B21" t="str">
            <v>OBJECTIVE ITEM: You have found an Item you need to complete a Quest (Add one Objective), if you do not need an objective item or you have all the objective items you need, you may just take it for its gold value to sell after your quest.</v>
          </cell>
          <cell r="C21" t="str">
            <v>150gp</v>
          </cell>
        </row>
        <row r="22">
          <cell r="A22">
            <v>21</v>
          </cell>
          <cell r="B22" t="str">
            <v>OBJECTIVE ITEM: You have found an Item you need to complete a Quest (Add one Objective), if you do not need an objective item or you have all the objective items you need, you may just take it for its gold value to sell after your quest.</v>
          </cell>
          <cell r="C22" t="str">
            <v>150gp</v>
          </cell>
        </row>
        <row r="23">
          <cell r="A23">
            <v>22</v>
          </cell>
          <cell r="B23" t="str">
            <v>OBJECTIVE ITEM: You have found an Item you need to complete a Quest (Add one Objective), if you do not need an objective item or you have all the objective items you need, you may just take it for its gold value to sell after your quest.</v>
          </cell>
          <cell r="C23" t="str">
            <v>150gp</v>
          </cell>
        </row>
        <row r="24">
          <cell r="A24">
            <v>23</v>
          </cell>
          <cell r="B24" t="str">
            <v>OBJECTIVE ITEM: You have found an Item you need to complete a Quest (Add one Objective), if you do not need an objective item or you have all the objective items you need, you may just take it for its gold value to sell after your quest.</v>
          </cell>
          <cell r="C24" t="str">
            <v>150gp</v>
          </cell>
        </row>
        <row r="25">
          <cell r="A25">
            <v>24</v>
          </cell>
          <cell r="B25" t="str">
            <v>OBJECTIVE ITEM: You have found an Item you need to complete a Quest (Add one Objective), if you do not need an objective item or you have all the objective items you need, you may just take it for its gold value to sell after your quest.</v>
          </cell>
          <cell r="C25" t="str">
            <v>150gp</v>
          </cell>
        </row>
        <row r="26">
          <cell r="A26">
            <v>25</v>
          </cell>
          <cell r="B26" t="str">
            <v>OBJECTIVE ITEM: You have found an Item you need to complete a Quest (Add one Objective), if you do not need an objective item or you have all the objective items you need, you may just take it for its gold value to sell after your quest.</v>
          </cell>
          <cell r="C26" t="str">
            <v>150gp</v>
          </cell>
        </row>
        <row r="27">
          <cell r="A27">
            <v>26</v>
          </cell>
          <cell r="B27" t="str">
            <v>OBJECTIVE ITEM: You have found an Item you need to complete a Quest (Add one Objective), if you do not need an objective item or you have all the objective items you need, you may just take it for its gold value to sell after your quest.</v>
          </cell>
          <cell r="C27" t="str">
            <v>150gp</v>
          </cell>
        </row>
        <row r="28">
          <cell r="A28">
            <v>27</v>
          </cell>
          <cell r="B28" t="str">
            <v>OBJECTIVE ITEM: You have found an Item you need to complete a Quest (Add one Objective), if you do not need an objective item or you have all the objective items you need, you may just take it for its gold value to sell after your quest.</v>
          </cell>
          <cell r="C28" t="str">
            <v>150gp</v>
          </cell>
        </row>
        <row r="29">
          <cell r="A29">
            <v>28</v>
          </cell>
          <cell r="B29" t="str">
            <v>OBJECTIVE ITEM: You have found an Item you need to complete a Quest (Add one Objective), if you do not need an objective item or you have all the objective items you need, you may just take it for its gold value to sell after your quest.</v>
          </cell>
          <cell r="C29" t="str">
            <v>150gp</v>
          </cell>
        </row>
        <row r="30">
          <cell r="A30">
            <v>29</v>
          </cell>
          <cell r="B30" t="str">
            <v>OBJECTIVE ITEM: You have found an Item you need to complete a Quest (Add one Objective), if you do not need an objective item or you have all the objective items you need, you may just take it for its gold value to sell after your quest.</v>
          </cell>
          <cell r="C30" t="str">
            <v>150gp</v>
          </cell>
        </row>
        <row r="31">
          <cell r="A31">
            <v>30</v>
          </cell>
          <cell r="B31" t="str">
            <v>OBJECTIVE ITEM: You have found an Item you need to complete a Quest (Add one Objective), if you do not need an objective item or you have all the objective items you need, you may just take it for its gold value to sell after your quest.</v>
          </cell>
          <cell r="C31" t="str">
            <v>150gp</v>
          </cell>
        </row>
        <row r="32">
          <cell r="A32">
            <v>31</v>
          </cell>
          <cell r="B32" t="str">
            <v>OBJECTIVE ITEM: You have found an Item you need to complete a Quest (Add one Objective), if you do not need an objective item or you have all the objective items you need, you may just take it for its gold value to sell after your quest.</v>
          </cell>
          <cell r="C32" t="str">
            <v>150gp</v>
          </cell>
        </row>
        <row r="33">
          <cell r="A33">
            <v>32</v>
          </cell>
          <cell r="B33" t="str">
            <v>OBJECTIVE ITEM: You have found an Item you need to complete a Quest (Add one Objective), if you do not need an objective item or you have all the objective items you need, you may just take it for its gold value to sell after your quest.</v>
          </cell>
          <cell r="C33" t="str">
            <v>150gp</v>
          </cell>
        </row>
        <row r="34">
          <cell r="A34">
            <v>33</v>
          </cell>
          <cell r="B34" t="str">
            <v>OBJECTIVE ITEM: You have found an Item you need to complete a Quest (Add one Objective), if you do not need an objective item or you have all the objective items you need, you may just take it for its gold value to sell after your quest.</v>
          </cell>
          <cell r="C34" t="str">
            <v>150gp</v>
          </cell>
        </row>
        <row r="35">
          <cell r="A35">
            <v>34</v>
          </cell>
          <cell r="B35" t="str">
            <v>OBJECTIVE ITEM: You have found an Item you need to complete a Quest (Add one Objective), if you do not need an objective item or you have all the objective items you need, you may just take it for its gold value to sell after your quest.</v>
          </cell>
          <cell r="C35" t="str">
            <v>150gp</v>
          </cell>
        </row>
        <row r="36">
          <cell r="A36">
            <v>35</v>
          </cell>
          <cell r="B36" t="str">
            <v>OBJECTIVE ITEM: You have found an Item you need to complete a Quest (Add one Objective), if you do not need an objective item or you have all the objective items you need, you may just take it for its gold value to sell after your quest.</v>
          </cell>
          <cell r="C36" t="str">
            <v>150gp</v>
          </cell>
        </row>
        <row r="37">
          <cell r="A37">
            <v>36</v>
          </cell>
          <cell r="B37" t="str">
            <v>OBJECTIVE ITEM: You have found an Item you need to complete a Quest (Add one Objective), if you do not need an objective item or you have all the objective items you need, you may just take it for its gold value to sell after your quest.</v>
          </cell>
          <cell r="C37" t="str">
            <v>150gp</v>
          </cell>
        </row>
        <row r="38">
          <cell r="A38">
            <v>37</v>
          </cell>
          <cell r="B38" t="str">
            <v>OBJECTIVE ITEM: You have found an Item you need to complete a Quest (Add one Objective), if you do not need an objective item or you have all the objective items you need, you may just take it for its gold value to sell after your quest.</v>
          </cell>
          <cell r="C38" t="str">
            <v>150gp</v>
          </cell>
        </row>
        <row r="39">
          <cell r="A39">
            <v>38</v>
          </cell>
          <cell r="B39" t="str">
            <v>OBJECTIVE ITEM: You have found an Item you need to complete a Quest (Add one Objective), if you do not need an objective item or you have all the objective items you need, you may just take it for its gold value to sell after your quest.</v>
          </cell>
          <cell r="C39" t="str">
            <v>150gp</v>
          </cell>
        </row>
        <row r="40">
          <cell r="A40">
            <v>39</v>
          </cell>
          <cell r="B40" t="str">
            <v>OBJECTIVE ITEM: You have found an Item you need to complete a Quest (Add one Objective), if you do not need an objective item or you have all the objective items you need, you may just take it for its gold value to sell after your quest.</v>
          </cell>
          <cell r="C40" t="str">
            <v>150gp</v>
          </cell>
        </row>
        <row r="41">
          <cell r="A41">
            <v>40</v>
          </cell>
          <cell r="B41" t="str">
            <v>OBJECTIVE ITEM: You have found an Item you need to complete a Quest (Add one Objective), if you do not need an objective item or you have all the objective items you need, you may just take it for its gold value to sell after your quest.</v>
          </cell>
          <cell r="C41" t="str">
            <v>150gp</v>
          </cell>
        </row>
        <row r="42">
          <cell r="A42">
            <v>41</v>
          </cell>
          <cell r="B42" t="str">
            <v>OBJECTIVE ITEM: You have found an Item you need to complete a Quest (Add one Objective), if you do not need an objective item or you have all the objective items you need, you may just take it for its gold value to sell after your quest.</v>
          </cell>
          <cell r="C42" t="str">
            <v>150gp</v>
          </cell>
        </row>
        <row r="43">
          <cell r="A43">
            <v>42</v>
          </cell>
          <cell r="B43" t="str">
            <v>OBJECTIVE ITEM: You have found an Item you need to complete a Quest (Add one Objective), if you do not need an objective item or you have all the objective items you need, you may just take it for its gold value to sell after your quest.</v>
          </cell>
          <cell r="C43" t="str">
            <v>150gp</v>
          </cell>
        </row>
        <row r="44">
          <cell r="A44">
            <v>43</v>
          </cell>
          <cell r="B44" t="str">
            <v>OBJECTIVE ITEM: You have found an Item you need to complete a Quest (Add one Objective), if you do not need an objective item or you have all the objective items you need, you may just take it for its gold value to sell after your quest.</v>
          </cell>
          <cell r="C44" t="str">
            <v>150gp</v>
          </cell>
        </row>
        <row r="45">
          <cell r="A45">
            <v>44</v>
          </cell>
          <cell r="B45" t="str">
            <v>OBJECTIVE ITEM: You have found an Item you need to complete a Quest (Add one Objective), if you do not need an objective item or you have all the objective items you need, you may just take it for its gold value to sell after your quest.</v>
          </cell>
          <cell r="C45" t="str">
            <v>150gp</v>
          </cell>
        </row>
        <row r="46">
          <cell r="A46">
            <v>45</v>
          </cell>
          <cell r="B46" t="str">
            <v>OBJECTIVE ITEM: You have found an Item you need to complete a Quest (Add one Objective), if you do not need an objective item or you have all the objective items you need, you may just take it for its gold value to sell after your quest.</v>
          </cell>
          <cell r="C46" t="str">
            <v>150gp</v>
          </cell>
        </row>
        <row r="47">
          <cell r="A47">
            <v>46</v>
          </cell>
          <cell r="B47" t="str">
            <v>OBJECTIVE ITEM: You have found an Item you need to complete a Quest (Add one Objective), if you do not need an objective item or you have all the objective items you need, you may just take it for its gold value to sell after your quest.</v>
          </cell>
          <cell r="C47" t="str">
            <v>150gp</v>
          </cell>
        </row>
        <row r="48">
          <cell r="A48">
            <v>47</v>
          </cell>
          <cell r="B48" t="str">
            <v>BREW OF GREATER INTELLIGENCE: Drink to gain +10 Int for your next dice roll.</v>
          </cell>
          <cell r="C48" t="str">
            <v>150gp</v>
          </cell>
        </row>
        <row r="49">
          <cell r="A49">
            <v>48</v>
          </cell>
          <cell r="B49" t="str">
            <v>BREW OF GREATER INTELLIGENCE: Drink to gain +10 Int for your next dice roll.</v>
          </cell>
          <cell r="C49" t="str">
            <v>150gp</v>
          </cell>
        </row>
        <row r="50">
          <cell r="A50">
            <v>49</v>
          </cell>
          <cell r="B50" t="str">
            <v>BREW OF GREATER INTELLIGENCE: Drink to gain +10 Int for your next dice roll.</v>
          </cell>
          <cell r="C50" t="str">
            <v>150gp</v>
          </cell>
        </row>
        <row r="51">
          <cell r="A51">
            <v>50</v>
          </cell>
          <cell r="B51" t="str">
            <v>GREATER ARMOUR: Roll on the TABLE A - ARMOUR and record your find on your character sheet with “GREATER” before its name. Add +0.4 to its DEF, +200gp to its value and +40gp to its repair cost.</v>
          </cell>
          <cell r="C51" t="str">
            <v>+200gp</v>
          </cell>
        </row>
        <row r="52">
          <cell r="A52">
            <v>51</v>
          </cell>
          <cell r="B52" t="str">
            <v>GREATER ARMOUR: Roll on the TABLE A - ARMOUR and record your find on your character sheet with “GREATER” before its name. Add +0.4 to its DEF, +200gp to its value and +40gp to its repair cost.</v>
          </cell>
          <cell r="C52" t="str">
            <v>+200gp</v>
          </cell>
        </row>
        <row r="53">
          <cell r="A53">
            <v>52</v>
          </cell>
          <cell r="B53" t="str">
            <v>GREATER ARMOUR: Roll on the TABLE A - ARMOUR and record your find on your character sheet with “GREATER” before its name. Add +0.4 to its DEF, +200gp to its value and +40gp to its repair cost.</v>
          </cell>
          <cell r="C53" t="str">
            <v>+200gp</v>
          </cell>
        </row>
        <row r="54">
          <cell r="A54">
            <v>53</v>
          </cell>
          <cell r="B54" t="str">
            <v>GREATER WEAPON: Roll on the TABLE W - WEAPON and record your find on your character sheet with “GREATER” before its name. Add +2 to its DMG, +200gp to its value and +40gp to its repair cost.</v>
          </cell>
          <cell r="C54" t="str">
            <v>+200gp</v>
          </cell>
        </row>
        <row r="55">
          <cell r="A55">
            <v>54</v>
          </cell>
          <cell r="B55" t="str">
            <v>GREATER WEAPON: Roll on the TABLE W - WEAPON and record your find on your character sheet with “GREATER” before its name. Add +2 to its DMG, +200gp to its value and +40gp to its repair cost.</v>
          </cell>
          <cell r="C55" t="str">
            <v>+200gp</v>
          </cell>
        </row>
        <row r="56">
          <cell r="A56">
            <v>55</v>
          </cell>
          <cell r="B56" t="str">
            <v>GREATER WEAPON: Roll on the TABLE W - WEAPON and record your find on your character sheet with “GREATER” before its name. Add +2 to its DMG, +200gp to its value and +40gp to its repair cost.</v>
          </cell>
          <cell r="C56" t="str">
            <v>+200gp</v>
          </cell>
        </row>
        <row r="57">
          <cell r="A57">
            <v>56</v>
          </cell>
          <cell r="B57" t="str">
            <v>POTION OF GREATER REMOVE POISON: Drink to remove up to 6 shaded Poison pips.</v>
          </cell>
          <cell r="C57" t="str">
            <v>240gp</v>
          </cell>
        </row>
        <row r="58">
          <cell r="A58">
            <v>57</v>
          </cell>
          <cell r="B58" t="str">
            <v>POTION OF GREATER REMOVE POISON: Drink to remove up to 6 shaded Poison pips.</v>
          </cell>
          <cell r="C58" t="str">
            <v>240gp</v>
          </cell>
        </row>
        <row r="59">
          <cell r="A59">
            <v>58</v>
          </cell>
          <cell r="B59" t="str">
            <v>POTION OF GREATER REMOVE POISON: Drink to remove up to 6 shaded Poison pips.</v>
          </cell>
          <cell r="C59" t="str">
            <v>240gp</v>
          </cell>
        </row>
        <row r="60">
          <cell r="A60">
            <v>59</v>
          </cell>
          <cell r="B60" t="str">
            <v>POTION OF GREATER HEALING: Drink to restore 12 lost HP.</v>
          </cell>
          <cell r="C60" t="str">
            <v>240gp</v>
          </cell>
        </row>
        <row r="61">
          <cell r="A61">
            <v>60</v>
          </cell>
          <cell r="B61" t="str">
            <v>POTION OF GREATER HEALING: Drink to restore 12 lost HP.</v>
          </cell>
          <cell r="C61" t="str">
            <v>240gp</v>
          </cell>
        </row>
        <row r="62">
          <cell r="A62">
            <v>61</v>
          </cell>
          <cell r="B62" t="str">
            <v>POTION OF GREATER HEALING: Drink to restore 12 lost HP.</v>
          </cell>
          <cell r="C62" t="str">
            <v>240gp</v>
          </cell>
        </row>
        <row r="63">
          <cell r="A63">
            <v>62</v>
          </cell>
          <cell r="B63" t="str">
            <v>GOLD PIECES: You find a bag of gold pieces.</v>
          </cell>
          <cell r="C63" t="str">
            <v>280gp</v>
          </cell>
        </row>
        <row r="64">
          <cell r="A64">
            <v>63</v>
          </cell>
          <cell r="B64" t="str">
            <v>GOLD PIECES: You find a bag of gold pieces.</v>
          </cell>
          <cell r="C64" t="str">
            <v>280gp</v>
          </cell>
        </row>
        <row r="65">
          <cell r="A65">
            <v>64</v>
          </cell>
          <cell r="B65" t="str">
            <v>GOLD PIECES: You find a bag of gold pieces.</v>
          </cell>
          <cell r="C65" t="str">
            <v>280gp</v>
          </cell>
        </row>
        <row r="66">
          <cell r="A66">
            <v>65</v>
          </cell>
          <cell r="B66" t="str">
            <v>POTION OF GREATER STRENGTH: Drink to gain +10 Str for an entire encounter</v>
          </cell>
          <cell r="C66" t="str">
            <v>300gp</v>
          </cell>
        </row>
        <row r="67">
          <cell r="A67">
            <v>66</v>
          </cell>
          <cell r="B67" t="str">
            <v>POTION OF GREATER STRENGTH: Drink to gain +10 Str for an entire encounter</v>
          </cell>
          <cell r="C67" t="str">
            <v>300gp</v>
          </cell>
        </row>
        <row r="68">
          <cell r="A68">
            <v>67</v>
          </cell>
          <cell r="B68" t="str">
            <v>POTION OF GREATER STRENGTH: Drink to gain +10 Str for an entire encounter</v>
          </cell>
          <cell r="C68" t="str">
            <v>300gp</v>
          </cell>
        </row>
        <row r="69">
          <cell r="A69">
            <v>68</v>
          </cell>
          <cell r="B69" t="str">
            <v>POTION OF GREATER DEXTERITY: Drink to gain +10 Dex for an entire encounter</v>
          </cell>
          <cell r="C69" t="str">
            <v>300gp</v>
          </cell>
        </row>
        <row r="70">
          <cell r="A70">
            <v>69</v>
          </cell>
          <cell r="B70" t="str">
            <v>POTION OF GREATER DEXTERITY: Drink to gain +10 Dex for an entire encounter</v>
          </cell>
          <cell r="C70" t="str">
            <v>300gp</v>
          </cell>
        </row>
        <row r="71">
          <cell r="A71">
            <v>70</v>
          </cell>
          <cell r="B71" t="str">
            <v>POTION OF GREATER DEXTERITY: Drink to gain +10 Dex for an entire encounter</v>
          </cell>
          <cell r="C71" t="str">
            <v>300gp</v>
          </cell>
        </row>
        <row r="72">
          <cell r="A72">
            <v>71</v>
          </cell>
          <cell r="B72" t="str">
            <v>POTION OF GREATER INTELLIGENCE: Drink to gain +10 Int for an entire encounter</v>
          </cell>
          <cell r="C72" t="str">
            <v>300gp</v>
          </cell>
        </row>
        <row r="73">
          <cell r="A73">
            <v>72</v>
          </cell>
          <cell r="B73" t="str">
            <v>POTION OF GREATER INTELLIGENCE: Drink to gain +10 Int for an entire encounter</v>
          </cell>
          <cell r="C73" t="str">
            <v>300gp</v>
          </cell>
        </row>
        <row r="74">
          <cell r="A74">
            <v>73</v>
          </cell>
          <cell r="B74" t="str">
            <v>POTION OF GREATER INTELLIGENCE: Drink to gain +10 Int for an entire encounter</v>
          </cell>
          <cell r="C74" t="str">
            <v>300gp</v>
          </cell>
        </row>
        <row r="75">
          <cell r="A75">
            <v>74</v>
          </cell>
          <cell r="B75" t="str">
            <v>POTION OF GREATER CURE DISEASE: Drink to remove up to 6 shaded Disease pips.</v>
          </cell>
          <cell r="C75" t="str">
            <v>390gp</v>
          </cell>
        </row>
        <row r="76">
          <cell r="A76">
            <v>75</v>
          </cell>
          <cell r="B76" t="str">
            <v>POTION OF GREATER CURE DISEASE: Drink to remove up to 6 shaded Disease pips.</v>
          </cell>
          <cell r="C76" t="str">
            <v>390gp</v>
          </cell>
        </row>
        <row r="77">
          <cell r="A77">
            <v>76</v>
          </cell>
          <cell r="B77" t="str">
            <v>POTION OF GREATER CURE DISEASE: Drink to remove up to 6 shaded Disease pips.</v>
          </cell>
          <cell r="C77" t="str">
            <v>390gp</v>
          </cell>
        </row>
        <row r="78">
          <cell r="A78">
            <v>77</v>
          </cell>
          <cell r="B78" t="str">
            <v>ELIXIR OF GREATER FATE: Drink to gain +2 FATE.</v>
          </cell>
          <cell r="C78" t="str">
            <v>400gp</v>
          </cell>
        </row>
        <row r="79">
          <cell r="A79">
            <v>78</v>
          </cell>
          <cell r="B79" t="str">
            <v>ELIXIR OF GREATER FATE: Drink to gain +2 FATE.</v>
          </cell>
          <cell r="C79" t="str">
            <v>400gp</v>
          </cell>
        </row>
        <row r="80">
          <cell r="A80">
            <v>79</v>
          </cell>
          <cell r="B80" t="str">
            <v>ELIXIR OF GREATER FATE: Drink to gain +2 FATE.</v>
          </cell>
          <cell r="C80" t="str">
            <v>400gp</v>
          </cell>
        </row>
        <row r="81">
          <cell r="A81">
            <v>80</v>
          </cell>
          <cell r="B81" t="str">
            <v>GOLD PIECES: You find a large bag of gold pieces.</v>
          </cell>
          <cell r="C81" t="str">
            <v>560gp</v>
          </cell>
        </row>
        <row r="82">
          <cell r="A82">
            <v>81</v>
          </cell>
          <cell r="B82" t="str">
            <v>GOLD PIECES: You find a large bag of gold pieces.</v>
          </cell>
          <cell r="C82" t="str">
            <v>560gp</v>
          </cell>
        </row>
        <row r="83">
          <cell r="A83">
            <v>82</v>
          </cell>
          <cell r="B83" t="str">
            <v>GOLD PIECES: You find a large bag of gold pieces.</v>
          </cell>
          <cell r="C83" t="str">
            <v>560gp</v>
          </cell>
        </row>
        <row r="84">
          <cell r="A84">
            <v>83</v>
          </cell>
          <cell r="B84" t="str">
            <v>ELIXIR OF GREATER HEALTH: Drink to gain +2 Primary HP.</v>
          </cell>
          <cell r="C84" t="str">
            <v>800gp</v>
          </cell>
        </row>
        <row r="85">
          <cell r="A85">
            <v>84</v>
          </cell>
          <cell r="B85" t="str">
            <v>ELIXIR OF GREATER HEALTH: Drink to gain +2 Primary HP.</v>
          </cell>
          <cell r="C85" t="str">
            <v>800gp</v>
          </cell>
        </row>
        <row r="86">
          <cell r="A86">
            <v>85</v>
          </cell>
          <cell r="B86" t="str">
            <v>ELIXIR OF GREATER HEALTH: Drink to gain +2 Primary HP.</v>
          </cell>
          <cell r="C86" t="str">
            <v>800gp</v>
          </cell>
        </row>
        <row r="87">
          <cell r="A87">
            <v>86</v>
          </cell>
          <cell r="B87" t="str">
            <v>SPELL BOOK: You find a damaged book that contains a spell, Roll on TABLE S - SPELLS to see which it contains, you may add it to your spell book, providing its currently active.</v>
          </cell>
          <cell r="C87" t="str">
            <v>800gp</v>
          </cell>
        </row>
        <row r="88">
          <cell r="A88">
            <v>87</v>
          </cell>
          <cell r="B88" t="str">
            <v>SPELL BOOK: You find a damaged book that contains a spell, Roll on TABLE S - SPELLS to see which it contains, you may add it to your spell book, providing its currently active.</v>
          </cell>
          <cell r="C88" t="str">
            <v>800gp</v>
          </cell>
        </row>
        <row r="89">
          <cell r="A89">
            <v>88</v>
          </cell>
          <cell r="B89" t="str">
            <v>SPELL BOOK: You find a damaged book that contains a spell, Roll on TABLE S - SPELLS to see which it contains, you may add it to your spell book, providing its currently active.</v>
          </cell>
          <cell r="C89" t="str">
            <v>800gp</v>
          </cell>
        </row>
        <row r="90">
          <cell r="A90">
            <v>89</v>
          </cell>
          <cell r="B90" t="str">
            <v>ELIXIR OF GREATER STRENGTH: Drink to gain +3 Primary Str</v>
          </cell>
          <cell r="C90" t="str">
            <v>900gp</v>
          </cell>
        </row>
        <row r="91">
          <cell r="A91">
            <v>90</v>
          </cell>
          <cell r="B91" t="str">
            <v>ELIXIR OF GREATER STRENGTH: Drink to gain +3 Primary Str</v>
          </cell>
          <cell r="C91" t="str">
            <v>900gp</v>
          </cell>
        </row>
        <row r="92">
          <cell r="A92">
            <v>91</v>
          </cell>
          <cell r="B92" t="str">
            <v>ELIXIR OF GREATER STRENGTH: Drink to gain +3 Primary Str</v>
          </cell>
          <cell r="C92" t="str">
            <v>900gp</v>
          </cell>
        </row>
        <row r="93">
          <cell r="A93">
            <v>92</v>
          </cell>
          <cell r="B93" t="str">
            <v>ELIXIR OF GREATER DEXTERITY: Drink to gain +3 Primary Dex</v>
          </cell>
          <cell r="C93" t="str">
            <v>900gp</v>
          </cell>
        </row>
        <row r="94">
          <cell r="A94">
            <v>93</v>
          </cell>
          <cell r="B94" t="str">
            <v>ELIXIR OF GREATER DEXTERITY: Drink to gain +3 Primary Dex</v>
          </cell>
          <cell r="C94" t="str">
            <v>900gp</v>
          </cell>
        </row>
        <row r="95">
          <cell r="A95">
            <v>94</v>
          </cell>
          <cell r="B95" t="str">
            <v>ELIXIR OF GREATER INTELLIGENCE: Drink to gain +3 Primary Int</v>
          </cell>
          <cell r="C95" t="str">
            <v>900gp</v>
          </cell>
        </row>
        <row r="96">
          <cell r="A96">
            <v>95</v>
          </cell>
          <cell r="B96" t="str">
            <v>POTION OF GREATER FATE: When rolling on any table drink to add 60 to your result</v>
          </cell>
          <cell r="C96" t="str">
            <v>1200gp</v>
          </cell>
        </row>
        <row r="97">
          <cell r="A97">
            <v>96</v>
          </cell>
          <cell r="B97" t="str">
            <v>ELIXIR OF THE UNDYING: Drink to gain  +3 Lives</v>
          </cell>
          <cell r="C97" t="str">
            <v>3000gp</v>
          </cell>
        </row>
        <row r="98">
          <cell r="A98">
            <v>97</v>
          </cell>
          <cell r="B98" t="str">
            <v>UPGRADE: You have found a much grander Item than the rubbish here roll on TABLE TC</v>
          </cell>
          <cell r="C98" t="str">
            <v>-</v>
          </cell>
        </row>
        <row r="99">
          <cell r="A99">
            <v>98</v>
          </cell>
          <cell r="B99" t="str">
            <v>LEGENDARY RING roll on TABLE L for its Legend.</v>
          </cell>
          <cell r="C99" t="str">
            <v>-</v>
          </cell>
        </row>
        <row r="100">
          <cell r="A100">
            <v>99</v>
          </cell>
          <cell r="B100" t="str">
            <v>LEGENDARY NECKLACE roll on TABLE L for its Legend.</v>
          </cell>
          <cell r="C100" t="str">
            <v>-</v>
          </cell>
        </row>
        <row r="101">
          <cell r="A101">
            <v>100</v>
          </cell>
          <cell r="B101" t="str">
            <v>LEGENDARY WEAPON roll on TABLE W for type and Table L for its Legend.</v>
          </cell>
          <cell r="C101" t="str">
            <v>-</v>
          </cell>
        </row>
      </sheetData>
      <sheetData sheetId="21">
        <row r="1">
          <cell r="A1" t="str">
            <v>TC – TREASURE C (D100)</v>
          </cell>
        </row>
        <row r="2">
          <cell r="A2">
            <v>1</v>
          </cell>
          <cell r="B2" t="str">
            <v>BREW OF SUPERIOR POWER: Drink to gain +4 DMG for your next DAMAGE Dice roll.</v>
          </cell>
          <cell r="C2" t="str">
            <v>140gp</v>
          </cell>
        </row>
        <row r="3">
          <cell r="A3">
            <v>2</v>
          </cell>
          <cell r="B3" t="str">
            <v>BREW OF SUPERIOR POWER: Drink to gain +4 DMG for your next DAMAGE Dice roll.</v>
          </cell>
          <cell r="C3" t="str">
            <v>140gp</v>
          </cell>
        </row>
        <row r="4">
          <cell r="A4">
            <v>3</v>
          </cell>
          <cell r="B4" t="str">
            <v>BREW OF SUPERIOR POWER: Drink to gain +4 DMG for your next DAMAGE Dice roll.</v>
          </cell>
          <cell r="C4" t="str">
            <v>140gp</v>
          </cell>
        </row>
        <row r="5">
          <cell r="A5">
            <v>4</v>
          </cell>
          <cell r="B5" t="str">
            <v>BREW OF SUPERIOR DODGE: Drink to gain +4 DEF before a Monster rolls its DAMAGE dice.</v>
          </cell>
          <cell r="C5" t="str">
            <v>200gp</v>
          </cell>
        </row>
        <row r="6">
          <cell r="A6">
            <v>5</v>
          </cell>
          <cell r="B6" t="str">
            <v>BREW OF SUPERIOR DODGE: Drink to gain +4 DEF before a Monster rolls its DAMAGE dice.</v>
          </cell>
          <cell r="C6" t="str">
            <v>200gp</v>
          </cell>
        </row>
        <row r="7">
          <cell r="A7">
            <v>6</v>
          </cell>
          <cell r="B7" t="str">
            <v>BREW OF SUPERIOR DODGE: Drink to gain +4 DEF before a Monster rolls its DAMAGE dice.</v>
          </cell>
          <cell r="C7" t="str">
            <v>200gp</v>
          </cell>
        </row>
        <row r="8">
          <cell r="A8">
            <v>7</v>
          </cell>
          <cell r="B8" t="str">
            <v>BREW OF SUPERIOR STRENGTH: Drink to gain +15 Str for your next dice roll.</v>
          </cell>
          <cell r="C8" t="str">
            <v>225gp</v>
          </cell>
        </row>
        <row r="9">
          <cell r="A9">
            <v>8</v>
          </cell>
          <cell r="B9" t="str">
            <v>BREW OF SUPERIOR STRENGTH: Drink to gain +15 Str for your next dice roll.</v>
          </cell>
          <cell r="C9" t="str">
            <v>225gp</v>
          </cell>
        </row>
        <row r="10">
          <cell r="A10">
            <v>9</v>
          </cell>
          <cell r="B10" t="str">
            <v>BREW OF SUPERIOR STRENGTH: Drink to gain +15 Str for your next dice roll.</v>
          </cell>
          <cell r="C10" t="str">
            <v>225gp</v>
          </cell>
        </row>
        <row r="11">
          <cell r="A11">
            <v>10</v>
          </cell>
          <cell r="B11" t="str">
            <v>BREW OF SUPERIOR DEXTERITY: Drink to gain +15 Dex for your next dice roll.</v>
          </cell>
          <cell r="C11" t="str">
            <v>225gp</v>
          </cell>
        </row>
        <row r="12">
          <cell r="A12">
            <v>11</v>
          </cell>
          <cell r="B12" t="str">
            <v>BREW OF SUPERIOR DEXTERITY: Drink to gain +15 Dex for your next dice roll.</v>
          </cell>
          <cell r="C12" t="str">
            <v>225gp</v>
          </cell>
        </row>
        <row r="13">
          <cell r="A13">
            <v>12</v>
          </cell>
          <cell r="B13" t="str">
            <v>BREW OF SUPERIOR DEXTERITY: Drink to gain +15 Dex for your next dice roll.</v>
          </cell>
          <cell r="C13" t="str">
            <v>225gp</v>
          </cell>
        </row>
        <row r="14">
          <cell r="A14">
            <v>13</v>
          </cell>
          <cell r="B14" t="str">
            <v>BREW OF SUPERIOR INTELLIGENCE: Drink to gain +15 Int for your next dice roll.</v>
          </cell>
          <cell r="C14" t="str">
            <v>225gp</v>
          </cell>
        </row>
        <row r="15">
          <cell r="A15">
            <v>14</v>
          </cell>
          <cell r="B15" t="str">
            <v>BREW OF SUPERIOR INTELLIGENCE: Drink to gain +15 Int for your next dice roll.</v>
          </cell>
          <cell r="C15" t="str">
            <v>225gp</v>
          </cell>
        </row>
        <row r="16">
          <cell r="A16">
            <v>15</v>
          </cell>
          <cell r="B16" t="str">
            <v>BREW OF SUPERIOR INTELLIGENCE: Drink to gain +15 Int for your next dice roll.</v>
          </cell>
          <cell r="C16" t="str">
            <v>225gp</v>
          </cell>
        </row>
        <row r="17">
          <cell r="A17">
            <v>16</v>
          </cell>
          <cell r="B17" t="str">
            <v>OBJECTIVE ITEM: You have found an Item you need to complete a Quest (Add one Objective), if you do not need an objective item or you have all the objective items you need, you may just take it for its gold value to sell after your quest.</v>
          </cell>
          <cell r="C17" t="str">
            <v>250gp</v>
          </cell>
        </row>
        <row r="18">
          <cell r="A18">
            <v>17</v>
          </cell>
          <cell r="B18" t="str">
            <v>OBJECTIVE ITEM: You have found an Item you need to complete a Quest (Add one Objective), if you do not need an objective item or you have all the objective items you need, you may just take it for its gold value to sell after your quest.</v>
          </cell>
          <cell r="C18" t="str">
            <v>250gp</v>
          </cell>
        </row>
        <row r="19">
          <cell r="A19">
            <v>18</v>
          </cell>
          <cell r="B19" t="str">
            <v>OBJECTIVE ITEM: You have found an Item you need to complete a Quest (Add one Objective), if you do not need an objective item or you have all the objective items you need, you may just take it for its gold value to sell after your quest.</v>
          </cell>
          <cell r="C19" t="str">
            <v>250gp</v>
          </cell>
        </row>
        <row r="20">
          <cell r="A20">
            <v>19</v>
          </cell>
          <cell r="B20" t="str">
            <v>OBJECTIVE ITEM: You have found an Item you need to complete a Quest (Add one Objective), if you do not need an objective item or you have all the objective items you need, you may just take it for its gold value to sell after your quest.</v>
          </cell>
          <cell r="C20" t="str">
            <v>250gp</v>
          </cell>
        </row>
        <row r="21">
          <cell r="A21">
            <v>20</v>
          </cell>
          <cell r="B21" t="str">
            <v>OBJECTIVE ITEM: You have found an Item you need to complete a Quest (Add one Objective), if you do not need an objective item or you have all the objective items you need, you may just take it for its gold value to sell after your quest.</v>
          </cell>
          <cell r="C21" t="str">
            <v>250gp</v>
          </cell>
        </row>
        <row r="22">
          <cell r="A22">
            <v>21</v>
          </cell>
          <cell r="B22" t="str">
            <v>OBJECTIVE ITEM: You have found an Item you need to complete a Quest (Add one Objective), if you do not need an objective item or you have all the objective items you need, you may just take it for its gold value to sell after your quest.</v>
          </cell>
          <cell r="C22" t="str">
            <v>250gp</v>
          </cell>
        </row>
        <row r="23">
          <cell r="A23">
            <v>22</v>
          </cell>
          <cell r="B23" t="str">
            <v>OBJECTIVE ITEM: You have found an Item you need to complete a Quest (Add one Objective), if you do not need an objective item or you have all the objective items you need, you may just take it for its gold value to sell after your quest.</v>
          </cell>
          <cell r="C23" t="str">
            <v>250gp</v>
          </cell>
        </row>
        <row r="24">
          <cell r="A24">
            <v>23</v>
          </cell>
          <cell r="B24" t="str">
            <v>OBJECTIVE ITEM: You have found an Item you need to complete a Quest (Add one Objective), if you do not need an objective item or you have all the objective items you need, you may just take it for its gold value to sell after your quest.</v>
          </cell>
          <cell r="C24" t="str">
            <v>250gp</v>
          </cell>
        </row>
        <row r="25">
          <cell r="A25">
            <v>24</v>
          </cell>
          <cell r="B25" t="str">
            <v>OBJECTIVE ITEM: You have found an Item you need to complete a Quest (Add one Objective), if you do not need an objective item or you have all the objective items you need, you may just take it for its gold value to sell after your quest.</v>
          </cell>
          <cell r="C25" t="str">
            <v>250gp</v>
          </cell>
        </row>
        <row r="26">
          <cell r="A26">
            <v>25</v>
          </cell>
          <cell r="B26" t="str">
            <v>OBJECTIVE ITEM: You have found an Item you need to complete a Quest (Add one Objective), if you do not need an objective item or you have all the objective items you need, you may just take it for its gold value to sell after your quest.</v>
          </cell>
          <cell r="C26" t="str">
            <v>250gp</v>
          </cell>
        </row>
        <row r="27">
          <cell r="A27">
            <v>26</v>
          </cell>
          <cell r="B27" t="str">
            <v>OBJECTIVE ITEM: You have found an Item you need to complete a Quest (Add one Objective), if you do not need an objective item or you have all the objective items you need, you may just take it for its gold value to sell after your quest.</v>
          </cell>
          <cell r="C27" t="str">
            <v>250gp</v>
          </cell>
        </row>
        <row r="28">
          <cell r="A28">
            <v>27</v>
          </cell>
          <cell r="B28" t="str">
            <v>OBJECTIVE ITEM: You have found an Item you need to complete a Quest (Add one Objective), if you do not need an objective item or you have all the objective items you need, you may just take it for its gold value to sell after your quest.</v>
          </cell>
          <cell r="C28" t="str">
            <v>250gp</v>
          </cell>
        </row>
        <row r="29">
          <cell r="A29">
            <v>28</v>
          </cell>
          <cell r="B29" t="str">
            <v>OBJECTIVE ITEM: You have found an Item you need to complete a Quest (Add one Objective), if you do not need an objective item or you have all the objective items you need, you may just take it for its gold value to sell after your quest.</v>
          </cell>
          <cell r="C29" t="str">
            <v>250gp</v>
          </cell>
        </row>
        <row r="30">
          <cell r="A30">
            <v>29</v>
          </cell>
          <cell r="B30" t="str">
            <v>OBJECTIVE ITEM: You have found an Item you need to complete a Quest (Add one Objective), if you do not need an objective item or you have all the objective items you need, you may just take it for its gold value to sell after your quest.</v>
          </cell>
          <cell r="C30" t="str">
            <v>250gp</v>
          </cell>
        </row>
        <row r="31">
          <cell r="A31">
            <v>30</v>
          </cell>
          <cell r="B31" t="str">
            <v>OBJECTIVE ITEM: You have found an Item you need to complete a Quest (Add one Objective), if you do not need an objective item or you have all the objective items you need, you may just take it for its gold value to sell after your quest.</v>
          </cell>
          <cell r="C31" t="str">
            <v>250gp</v>
          </cell>
        </row>
        <row r="32">
          <cell r="A32">
            <v>31</v>
          </cell>
          <cell r="B32" t="str">
            <v>OBJECTIVE ITEM: You have found an Item you need to complete a Quest (Add one Objective), if you do not need an objective item or you have all the objective items you need, you may just take it for its gold value to sell after your quest.</v>
          </cell>
          <cell r="C32" t="str">
            <v>250gp</v>
          </cell>
        </row>
        <row r="33">
          <cell r="A33">
            <v>32</v>
          </cell>
          <cell r="B33" t="str">
            <v>OBJECTIVE ITEM: You have found an Item you need to complete a Quest (Add one Objective), if you do not need an objective item or you have all the objective items you need, you may just take it for its gold value to sell after your quest.</v>
          </cell>
          <cell r="C33" t="str">
            <v>250gp</v>
          </cell>
        </row>
        <row r="34">
          <cell r="A34">
            <v>33</v>
          </cell>
          <cell r="B34" t="str">
            <v>OBJECTIVE ITEM: You have found an Item you need to complete a Quest (Add one Objective), if you do not need an objective item or you have all the objective items you need, you may just take it for its gold value to sell after your quest.</v>
          </cell>
          <cell r="C34" t="str">
            <v>250gp</v>
          </cell>
        </row>
        <row r="35">
          <cell r="A35">
            <v>34</v>
          </cell>
          <cell r="B35" t="str">
            <v>OBJECTIVE ITEM: You have found an Item you need to complete a Quest (Add one Objective), if you do not need an objective item or you have all the objective items you need, you may just take it for its gold value to sell after your quest.</v>
          </cell>
          <cell r="C35" t="str">
            <v>250gp</v>
          </cell>
        </row>
        <row r="36">
          <cell r="A36">
            <v>35</v>
          </cell>
          <cell r="B36" t="str">
            <v>OBJECTIVE ITEM: You have found an Item you need to complete a Quest (Add one Objective), if you do not need an objective item or you have all the objective items you need, you may just take it for its gold value to sell after your quest.</v>
          </cell>
          <cell r="C36" t="str">
            <v>250gp</v>
          </cell>
        </row>
        <row r="37">
          <cell r="A37">
            <v>36</v>
          </cell>
          <cell r="B37" t="str">
            <v>OBJECTIVE ITEM: You have found an Item you need to complete a Quest (Add one Objective), if you do not need an objective item or you have all the objective items you need, you may just take it for its gold value to sell after your quest.</v>
          </cell>
          <cell r="C37" t="str">
            <v>250gp</v>
          </cell>
        </row>
        <row r="38">
          <cell r="A38">
            <v>37</v>
          </cell>
          <cell r="B38" t="str">
            <v>OBJECTIVE ITEM: You have found an Item you need to complete a Quest (Add one Objective), if you do not need an objective item or you have all the objective items you need, you may just take it for its gold value to sell after your quest.</v>
          </cell>
          <cell r="C38" t="str">
            <v>250gp</v>
          </cell>
        </row>
        <row r="39">
          <cell r="A39">
            <v>38</v>
          </cell>
          <cell r="B39" t="str">
            <v>OBJECTIVE ITEM: You have found an Item you need to complete a Quest (Add one Objective), if you do not need an objective item or you have all the objective items you need, you may just take it for its gold value to sell after your quest.</v>
          </cell>
          <cell r="C39" t="str">
            <v>250gp</v>
          </cell>
        </row>
        <row r="40">
          <cell r="A40">
            <v>39</v>
          </cell>
          <cell r="B40" t="str">
            <v>OBJECTIVE ITEM: You have found an Item you need to complete a Quest (Add one Objective), if you do not need an objective item or you have all the objective items you need, you may just take it for its gold value to sell after your quest.</v>
          </cell>
          <cell r="C40" t="str">
            <v>250gp</v>
          </cell>
        </row>
        <row r="41">
          <cell r="A41">
            <v>40</v>
          </cell>
          <cell r="B41" t="str">
            <v>OBJECTIVE ITEM: You have found an Item you need to complete a Quest (Add one Objective), if you do not need an objective item or you have all the objective items you need, you may just take it for its gold value to sell after your quest.</v>
          </cell>
          <cell r="C41" t="str">
            <v>250gp</v>
          </cell>
        </row>
        <row r="42">
          <cell r="A42">
            <v>41</v>
          </cell>
          <cell r="B42" t="str">
            <v>OBJECTIVE ITEM: You have found an Item you need to complete a Quest (Add one Objective), if you do not need an objective item or you have all the objective items you need, you may just take it for its gold value to sell after your quest.</v>
          </cell>
          <cell r="C42" t="str">
            <v>250gp</v>
          </cell>
        </row>
        <row r="43">
          <cell r="A43">
            <v>42</v>
          </cell>
          <cell r="B43" t="str">
            <v>OBJECTIVE ITEM: You have found an Item you need to complete a Quest (Add one Objective), if you do not need an objective item or you have all the objective items you need, you may just take it for its gold value to sell after your quest.</v>
          </cell>
          <cell r="C43" t="str">
            <v>250gp</v>
          </cell>
        </row>
        <row r="44">
          <cell r="A44">
            <v>43</v>
          </cell>
          <cell r="B44" t="str">
            <v>OBJECTIVE ITEM: You have found an Item you need to complete a Quest (Add one Objective), if you do not need an objective item or you have all the objective items you need, you may just take it for its gold value to sell after your quest.</v>
          </cell>
          <cell r="C44" t="str">
            <v>250gp</v>
          </cell>
        </row>
        <row r="45">
          <cell r="A45">
            <v>44</v>
          </cell>
          <cell r="B45" t="str">
            <v>OBJECTIVE ITEM: You have found an Item you need to complete a Quest (Add one Objective), if you do not need an objective item or you have all the objective items you need, you may just take it for its gold value to sell after your quest.</v>
          </cell>
          <cell r="C45" t="str">
            <v>250gp</v>
          </cell>
        </row>
        <row r="46">
          <cell r="A46">
            <v>45</v>
          </cell>
          <cell r="B46" t="str">
            <v>OBJECTIVE ITEM: You have found an Item you need to complete a Quest (Add one Objective), if you do not need an objective item or you have all the objective items you need, you may just take it for its gold value to sell after your quest.</v>
          </cell>
          <cell r="C46" t="str">
            <v>250gp</v>
          </cell>
        </row>
        <row r="47">
          <cell r="A47">
            <v>46</v>
          </cell>
          <cell r="B47" t="str">
            <v>OBJECTIVE ITEM: You have found an Item you need to complete a Quest (Add one Objective), if you do not need an objective item or you have all the objective items you need, you may just take it for its gold value to sell after your quest.</v>
          </cell>
          <cell r="C47" t="str">
            <v>250gp</v>
          </cell>
        </row>
        <row r="48">
          <cell r="A48">
            <v>47</v>
          </cell>
          <cell r="B48" t="str">
            <v>GEM STONES: You find a small bag of gem stones that are worth a decent amount of Gold.</v>
          </cell>
          <cell r="C48" t="str">
            <v>280gp</v>
          </cell>
        </row>
        <row r="49">
          <cell r="A49">
            <v>48</v>
          </cell>
          <cell r="B49" t="str">
            <v>GEM STONES: You find a small bag of gem stones that are worth a decent amount of Gold.</v>
          </cell>
          <cell r="C49" t="str">
            <v>280gp</v>
          </cell>
        </row>
        <row r="50">
          <cell r="A50">
            <v>49</v>
          </cell>
          <cell r="B50" t="str">
            <v>GEM STONES: You find a small bag of gem stones that are worth a decent amount of Gold.</v>
          </cell>
          <cell r="C50" t="str">
            <v>280gp</v>
          </cell>
        </row>
        <row r="51">
          <cell r="A51">
            <v>50</v>
          </cell>
          <cell r="B51" t="str">
            <v>SUPERIOR ARMOUR: Roll on the TABLE A - ARMOUR and record your find on your character sheet with “SUPERIOR” before its name. Add +0.6 to its DEF, +300gp to its value and
+60gp to its repair cost.</v>
          </cell>
          <cell r="C51" t="str">
            <v>+300gp</v>
          </cell>
        </row>
        <row r="52">
          <cell r="A52">
            <v>51</v>
          </cell>
          <cell r="B52" t="str">
            <v>SUPERIOR ARMOUR: Roll on the TABLE A - ARMOUR and record your find on your character sheet with “SUPERIOR” before its name. Add +0.6 to its DEF, +300gp to its value and
+60gp to its repair cost.</v>
          </cell>
          <cell r="C52" t="str">
            <v>+300gp</v>
          </cell>
        </row>
        <row r="53">
          <cell r="A53">
            <v>52</v>
          </cell>
          <cell r="B53" t="str">
            <v>SUPERIOR ARMOUR: Roll on the TABLE A - ARMOUR and record your find on your character sheet with “SUPERIOR” before its name. Add +0.6 to its DEF, +300gp to its value and
+60gp to its repair cost.</v>
          </cell>
          <cell r="C53" t="str">
            <v>+300gp</v>
          </cell>
        </row>
        <row r="54">
          <cell r="A54">
            <v>53</v>
          </cell>
          <cell r="B54" t="str">
            <v>SUPERIOR WEAPON: Roll on the TABLE W - WEAPON and record your find on your character sheet with “SUPERIOR” before its name. Add +3 to its DMG, +300gp to its value and
+60gp to its repair cost.</v>
          </cell>
          <cell r="C54" t="str">
            <v>+300gp</v>
          </cell>
        </row>
        <row r="55">
          <cell r="A55">
            <v>54</v>
          </cell>
          <cell r="B55" t="str">
            <v>SUPERIOR WEAPON: Roll on the TABLE W - WEAPON and record your find on your character sheet with “SUPERIOR” before its name. Add +3 to its DMG, +300gp to its value and
+60gp to its repair cost.</v>
          </cell>
          <cell r="C55" t="str">
            <v>+300gp</v>
          </cell>
        </row>
        <row r="56">
          <cell r="A56">
            <v>55</v>
          </cell>
          <cell r="B56" t="str">
            <v>SUPERIOR WEAPON: Roll on the TABLE W - WEAPON and record your find on your character sheet with “SUPERIOR” before its name. Add +3 to its DMG, +300gp to its value and
+60gp to its repair cost.</v>
          </cell>
          <cell r="C56" t="str">
            <v>+300gp</v>
          </cell>
        </row>
        <row r="57">
          <cell r="A57">
            <v>56</v>
          </cell>
          <cell r="B57" t="str">
            <v>POTION OF SUPERIOR REMOVE POISON: Drink to gain remove up to 8 shaded Poison pips.</v>
          </cell>
          <cell r="C57" t="str">
            <v>320gp</v>
          </cell>
        </row>
        <row r="58">
          <cell r="A58">
            <v>57</v>
          </cell>
          <cell r="B58" t="str">
            <v>POTION OF SUPERIOR REMOVE POISON: Drink to gain remove up to 8 shaded Poison pips.</v>
          </cell>
          <cell r="C58" t="str">
            <v>320gp</v>
          </cell>
        </row>
        <row r="59">
          <cell r="A59">
            <v>58</v>
          </cell>
          <cell r="B59" t="str">
            <v>POTION OF SUPERIOR REMOVE POISON: Drink to gain remove up to 8 shaded Poison pips.</v>
          </cell>
          <cell r="C59" t="str">
            <v>320gp</v>
          </cell>
        </row>
        <row r="60">
          <cell r="A60">
            <v>59</v>
          </cell>
          <cell r="B60" t="str">
            <v>POTION OF SUPERIOR HEALING: Drink to restore 16 lost HP.</v>
          </cell>
          <cell r="C60" t="str">
            <v>320gp</v>
          </cell>
        </row>
        <row r="61">
          <cell r="A61">
            <v>60</v>
          </cell>
          <cell r="B61" t="str">
            <v>POTION OF SUPERIOR HEALING: Drink to restore 16 lost HP.</v>
          </cell>
          <cell r="C61" t="str">
            <v>320gp</v>
          </cell>
        </row>
        <row r="62">
          <cell r="A62">
            <v>61</v>
          </cell>
          <cell r="B62" t="str">
            <v>POTION OF SUPERIOR HEALING: Drink to restore 16 lost HP.</v>
          </cell>
          <cell r="C62" t="str">
            <v>320gp</v>
          </cell>
        </row>
        <row r="63">
          <cell r="A63">
            <v>62</v>
          </cell>
          <cell r="B63" t="str">
            <v>POTION OF SUPERIOR STRENGTH: Drink to gain +15 Str for an entire encounter</v>
          </cell>
          <cell r="C63" t="str">
            <v>450gp</v>
          </cell>
        </row>
        <row r="64">
          <cell r="A64">
            <v>63</v>
          </cell>
          <cell r="B64" t="str">
            <v>POTION OF SUPERIOR STRENGTH: Drink to gain +15 Str for an entire encounter</v>
          </cell>
          <cell r="C64" t="str">
            <v>450gp</v>
          </cell>
        </row>
        <row r="65">
          <cell r="A65">
            <v>64</v>
          </cell>
          <cell r="B65" t="str">
            <v>POTION OF SUPERIOR STRENGTH: Drink to gain +15 Str for an entire encounter</v>
          </cell>
          <cell r="C65" t="str">
            <v>450gp</v>
          </cell>
        </row>
        <row r="66">
          <cell r="A66">
            <v>65</v>
          </cell>
          <cell r="B66" t="str">
            <v>POTION OF SUPERIOR DEXTERITY: Drink to gain +15 Dex for an entire encounter</v>
          </cell>
          <cell r="C66" t="str">
            <v>450gp</v>
          </cell>
        </row>
        <row r="67">
          <cell r="A67">
            <v>66</v>
          </cell>
          <cell r="B67" t="str">
            <v>POTION OF SUPERIOR DEXTERITY: Drink to gain +15 Dex for an entire encounter</v>
          </cell>
          <cell r="C67" t="str">
            <v>450gp</v>
          </cell>
        </row>
        <row r="68">
          <cell r="A68">
            <v>67</v>
          </cell>
          <cell r="B68" t="str">
            <v>POTION OF SUPERIOR DEXTERITY: Drink to gain +15 Dex for an entire encounter</v>
          </cell>
          <cell r="C68" t="str">
            <v>450gp</v>
          </cell>
        </row>
        <row r="69">
          <cell r="A69">
            <v>68</v>
          </cell>
          <cell r="B69" t="str">
            <v>POTION OF SUPERIOR INTELLIGENCE: Drink to gain +15 Int for an entire encounter</v>
          </cell>
          <cell r="C69" t="str">
            <v>450gp</v>
          </cell>
        </row>
        <row r="70">
          <cell r="A70">
            <v>69</v>
          </cell>
          <cell r="B70" t="str">
            <v>POTION OF SUPERIOR INTELLIGENCE: Drink to gain +15 Int for an entire encounter</v>
          </cell>
          <cell r="C70" t="str">
            <v>450gp</v>
          </cell>
        </row>
        <row r="71">
          <cell r="A71">
            <v>70</v>
          </cell>
          <cell r="B71" t="str">
            <v>POTION OF SUPERIOR INTELLIGENCE: Drink to gain +15 Int for an entire encounter</v>
          </cell>
          <cell r="C71" t="str">
            <v>450gp</v>
          </cell>
        </row>
        <row r="72">
          <cell r="A72">
            <v>71</v>
          </cell>
          <cell r="B72" t="str">
            <v>POTION OF SUPERIOR CURE DISEASE: Drink to remove up to 8 shaded Disease pips.</v>
          </cell>
          <cell r="C72" t="str">
            <v>520gp</v>
          </cell>
        </row>
        <row r="73">
          <cell r="A73">
            <v>72</v>
          </cell>
          <cell r="B73" t="str">
            <v>POTION OF SUPERIOR CURE DISEASE: Drink to remove up to 8 shaded Disease pips.</v>
          </cell>
          <cell r="C73" t="str">
            <v>520gp</v>
          </cell>
        </row>
        <row r="74">
          <cell r="A74">
            <v>73</v>
          </cell>
          <cell r="B74" t="str">
            <v>POTION OF SUPERIOR CURE DISEASE: Drink to remove up to 8 shaded Disease pips.</v>
          </cell>
          <cell r="C74" t="str">
            <v>520gp</v>
          </cell>
        </row>
        <row r="75">
          <cell r="A75">
            <v>74</v>
          </cell>
          <cell r="B75" t="str">
            <v>GEM STONES: You find a bag of gem stones that are worth a decent amount of Gold.</v>
          </cell>
          <cell r="C75" t="str">
            <v>560gp</v>
          </cell>
        </row>
        <row r="76">
          <cell r="A76">
            <v>75</v>
          </cell>
          <cell r="B76" t="str">
            <v>GEM STONES: You find a bag of gem stones that are worth a decent amount of Gold.</v>
          </cell>
          <cell r="C76" t="str">
            <v>560gp</v>
          </cell>
        </row>
        <row r="77">
          <cell r="A77">
            <v>76</v>
          </cell>
          <cell r="B77" t="str">
            <v>GEM STONES: You find a bag of gem stones that are worth a decent amount of Gold.</v>
          </cell>
          <cell r="C77" t="str">
            <v>560gp</v>
          </cell>
        </row>
        <row r="78">
          <cell r="A78">
            <v>77</v>
          </cell>
          <cell r="B78" t="str">
            <v>ELIXIR OF SUPERIOR FATE: Drink to gain +3 FATE.</v>
          </cell>
          <cell r="C78" t="str">
            <v>600gp</v>
          </cell>
        </row>
        <row r="79">
          <cell r="A79">
            <v>78</v>
          </cell>
          <cell r="B79" t="str">
            <v>ELIXIR OF SUPERIOR FATE: Drink to gain +3 FATE.</v>
          </cell>
          <cell r="C79" t="str">
            <v>600gp</v>
          </cell>
        </row>
        <row r="80">
          <cell r="A80">
            <v>79</v>
          </cell>
          <cell r="B80" t="str">
            <v>ELIXIR OF SUPERIOR FATE: Drink to gain +3 FATE.</v>
          </cell>
          <cell r="C80" t="str">
            <v>600gp</v>
          </cell>
        </row>
        <row r="81">
          <cell r="A81">
            <v>80</v>
          </cell>
          <cell r="B81" t="str">
            <v>GEM STONES: You find a large bag of gem stones that are worth a decent amount of Gold..</v>
          </cell>
          <cell r="C81" t="str">
            <v>1120gp</v>
          </cell>
        </row>
        <row r="82">
          <cell r="A82">
            <v>81</v>
          </cell>
          <cell r="B82" t="str">
            <v>GEM STONES: You find a large bag of gem stones that are worth a decent amount of Gold..</v>
          </cell>
          <cell r="C82" t="str">
            <v>1120gp</v>
          </cell>
        </row>
        <row r="83">
          <cell r="A83">
            <v>82</v>
          </cell>
          <cell r="B83" t="str">
            <v>GEM STONES: You find a large bag of gem stones that are worth a decent amount of Gold..</v>
          </cell>
          <cell r="C83" t="str">
            <v>1120gp</v>
          </cell>
        </row>
        <row r="84">
          <cell r="A84">
            <v>83</v>
          </cell>
          <cell r="B84" t="str">
            <v>ELIXIR OF SUPERIOR HEALTH: Drink to gain +3 Primary HP.</v>
          </cell>
          <cell r="C84" t="str">
            <v>1200gp</v>
          </cell>
        </row>
        <row r="85">
          <cell r="A85">
            <v>84</v>
          </cell>
          <cell r="B85" t="str">
            <v>ELIXIR OF SUPERIOR HEALTH: Drink to gain +3 Primary HP.</v>
          </cell>
          <cell r="C85" t="str">
            <v>1200gp</v>
          </cell>
        </row>
        <row r="86">
          <cell r="A86">
            <v>85</v>
          </cell>
          <cell r="B86" t="str">
            <v>ELIXIR OF SUPERIOR STRENGTH: Drink to gain +5 Primary Str</v>
          </cell>
          <cell r="C86" t="str">
            <v>1500gp</v>
          </cell>
        </row>
        <row r="87">
          <cell r="A87">
            <v>86</v>
          </cell>
          <cell r="B87" t="str">
            <v>ELIXIR OF SUPERIOR STRENGTH: Drink to gain +5 Primary Str</v>
          </cell>
          <cell r="C87" t="str">
            <v>1500gp</v>
          </cell>
        </row>
        <row r="88">
          <cell r="A88">
            <v>87</v>
          </cell>
          <cell r="B88" t="str">
            <v>ELIXIR OF SUPERIOR STRENGTH: Drink to gain +5 Primary Str</v>
          </cell>
          <cell r="C88" t="str">
            <v>1500gp</v>
          </cell>
        </row>
        <row r="89">
          <cell r="A89">
            <v>88</v>
          </cell>
          <cell r="B89" t="str">
            <v>ELIXIR OF SUPERIOR STRENGTH: Drink to gain +5 Primary Str</v>
          </cell>
          <cell r="C89" t="str">
            <v>1500gp</v>
          </cell>
        </row>
        <row r="90">
          <cell r="A90">
            <v>89</v>
          </cell>
          <cell r="B90" t="str">
            <v>ELIXIR OF SUPERIOR DEXTERITY: Drink to gain +5 Primary Dex</v>
          </cell>
          <cell r="C90" t="str">
            <v>1500gp</v>
          </cell>
        </row>
        <row r="91">
          <cell r="A91">
            <v>90</v>
          </cell>
          <cell r="B91" t="str">
            <v>ELIXIR OF SUPERIOR DEXTERITY: Drink to gain +5 Primary Dex</v>
          </cell>
          <cell r="C91" t="str">
            <v>1500gp</v>
          </cell>
        </row>
        <row r="92">
          <cell r="A92">
            <v>91</v>
          </cell>
          <cell r="B92" t="str">
            <v>ELIXIR OF SUPERIOR DEXTERITY: Drink to gain +5 Primary Dex</v>
          </cell>
          <cell r="C92" t="str">
            <v>1500gp</v>
          </cell>
        </row>
        <row r="93">
          <cell r="A93">
            <v>92</v>
          </cell>
          <cell r="B93" t="str">
            <v>ELIXIR OF SUPERIOR INTELLIGENCE: Drink to gain +5 Primary Int</v>
          </cell>
          <cell r="C93" t="str">
            <v>1500gp</v>
          </cell>
        </row>
        <row r="94">
          <cell r="A94">
            <v>93</v>
          </cell>
          <cell r="B94" t="str">
            <v>ELIXIR OF SUPERIOR INTELLIGENCE: Drink to gain +5 Primary Int</v>
          </cell>
          <cell r="C94" t="str">
            <v>1500gp</v>
          </cell>
        </row>
        <row r="95">
          <cell r="A95">
            <v>94</v>
          </cell>
          <cell r="B95" t="str">
            <v>SPELL BOOK: You find a book that contains 2 spell, Roll twice on TABLE S - SPELLS to see which spells it contains, you may add them to your spell book.</v>
          </cell>
          <cell r="C95" t="str">
            <v>1600gp</v>
          </cell>
        </row>
        <row r="96">
          <cell r="A96">
            <v>95</v>
          </cell>
          <cell r="B96" t="str">
            <v>POTION OF SUPERIOR FATE: When rolling on any table drink to add 80 to your result</v>
          </cell>
          <cell r="C96" t="str">
            <v>1600gp</v>
          </cell>
        </row>
        <row r="97">
          <cell r="A97">
            <v>96</v>
          </cell>
          <cell r="B97" t="str">
            <v>ELIXIR OF THE IMMORTALS: Drink to gain +5 Lives</v>
          </cell>
          <cell r="C97" t="str">
            <v>5000gp</v>
          </cell>
        </row>
        <row r="98">
          <cell r="A98">
            <v>97</v>
          </cell>
          <cell r="B98" t="str">
            <v>LEGENDARY RING roll on TABLE L for its Legend.</v>
          </cell>
          <cell r="C98" t="str">
            <v>-</v>
          </cell>
        </row>
        <row r="99">
          <cell r="A99">
            <v>98</v>
          </cell>
          <cell r="B99" t="str">
            <v>LEGENDARY NECK ITEM roll on TABLE L for its Legend.</v>
          </cell>
          <cell r="C99" t="str">
            <v>-</v>
          </cell>
        </row>
        <row r="100">
          <cell r="A100">
            <v>99</v>
          </cell>
          <cell r="B100" t="str">
            <v>LEGENDARY WEAPON roll on TABLE W for type and Table L for its Legend.</v>
          </cell>
          <cell r="C100" t="str">
            <v>-</v>
          </cell>
        </row>
        <row r="101">
          <cell r="A101">
            <v>100</v>
          </cell>
          <cell r="B101" t="str">
            <v>LEGENDARY ARMOUR roll on TABLE A for type and Table L for its Legend.</v>
          </cell>
          <cell r="C101" t="str">
            <v>-</v>
          </cell>
        </row>
      </sheetData>
      <sheetData sheetId="22">
        <row r="1">
          <cell r="A1" t="str">
            <v>W – WEAPON (D100) </v>
          </cell>
        </row>
        <row r="2">
          <cell r="A2" t="str">
            <v>D100</v>
          </cell>
          <cell r="B2" t="str">
            <v>Type</v>
          </cell>
          <cell r="C2" t="str">
            <v>Handed</v>
          </cell>
          <cell r="D2" t="str">
            <v>WEAPON</v>
          </cell>
          <cell r="E2" t="str">
            <v>Adjustment</v>
          </cell>
          <cell r="F2" t="str">
            <v>Condition</v>
          </cell>
          <cell r="G2" t="str">
            <v>Value</v>
          </cell>
          <cell r="H2" t="str">
            <v>Rep. Cost</v>
          </cell>
        </row>
        <row r="3">
          <cell r="A3">
            <v>1</v>
          </cell>
          <cell r="B3" t="str">
            <v></v>
          </cell>
          <cell r="C3" t="str">
            <v>(R)</v>
          </cell>
          <cell r="D3" t="str">
            <v>SLING</v>
          </cell>
          <cell r="E3" t="str">
            <v>-2 DMG</v>
          </cell>
          <cell r="F3" t="str">
            <v></v>
          </cell>
          <cell r="G3">
            <v>12</v>
          </cell>
          <cell r="H3">
            <v>3</v>
          </cell>
        </row>
        <row r="4">
          <cell r="A4">
            <v>2</v>
          </cell>
          <cell r="B4" t="str">
            <v></v>
          </cell>
          <cell r="C4" t="str">
            <v>(R)</v>
          </cell>
          <cell r="D4" t="str">
            <v>SLING</v>
          </cell>
          <cell r="E4" t="str">
            <v>-2 DMG</v>
          </cell>
          <cell r="F4" t="str">
            <v></v>
          </cell>
          <cell r="G4">
            <v>12</v>
          </cell>
          <cell r="H4">
            <v>3</v>
          </cell>
        </row>
        <row r="5">
          <cell r="A5">
            <v>3</v>
          </cell>
          <cell r="B5" t="str">
            <v></v>
          </cell>
          <cell r="C5" t="str">
            <v>(R)</v>
          </cell>
          <cell r="D5" t="str">
            <v>CATAPULT</v>
          </cell>
          <cell r="E5" t="str">
            <v>-2 DMG</v>
          </cell>
          <cell r="F5" t="str">
            <v></v>
          </cell>
          <cell r="G5">
            <v>15</v>
          </cell>
          <cell r="H5">
            <v>3</v>
          </cell>
        </row>
        <row r="6">
          <cell r="A6">
            <v>4</v>
          </cell>
          <cell r="B6" t="str">
            <v></v>
          </cell>
          <cell r="C6" t="str">
            <v>(R)</v>
          </cell>
          <cell r="D6" t="str">
            <v>CATAPULT</v>
          </cell>
          <cell r="E6" t="str">
            <v>-2 DMG</v>
          </cell>
          <cell r="F6" t="str">
            <v></v>
          </cell>
          <cell r="G6">
            <v>15</v>
          </cell>
          <cell r="H6">
            <v>3</v>
          </cell>
        </row>
        <row r="7">
          <cell r="A7">
            <v>5</v>
          </cell>
          <cell r="B7" t="str">
            <v></v>
          </cell>
          <cell r="C7" t="str">
            <v>(H)</v>
          </cell>
          <cell r="D7" t="str">
            <v>BATON</v>
          </cell>
          <cell r="E7" t="str">
            <v>-2 DMG</v>
          </cell>
          <cell r="F7" t="str">
            <v></v>
          </cell>
          <cell r="G7">
            <v>23</v>
          </cell>
          <cell r="H7">
            <v>5</v>
          </cell>
        </row>
        <row r="8">
          <cell r="A8">
            <v>6</v>
          </cell>
          <cell r="B8" t="str">
            <v></v>
          </cell>
          <cell r="C8" t="str">
            <v>(H)</v>
          </cell>
          <cell r="D8" t="str">
            <v>BATON</v>
          </cell>
          <cell r="E8" t="str">
            <v>-2 DMG</v>
          </cell>
          <cell r="F8" t="str">
            <v></v>
          </cell>
          <cell r="G8">
            <v>23</v>
          </cell>
          <cell r="H8">
            <v>5</v>
          </cell>
        </row>
        <row r="9">
          <cell r="A9">
            <v>7</v>
          </cell>
          <cell r="B9" t="str">
            <v></v>
          </cell>
          <cell r="C9" t="str">
            <v>(H)</v>
          </cell>
          <cell r="D9" t="str">
            <v>STAVE</v>
          </cell>
          <cell r="E9" t="str">
            <v>-2 DMG</v>
          </cell>
          <cell r="F9" t="str">
            <v></v>
          </cell>
          <cell r="G9">
            <v>32</v>
          </cell>
          <cell r="H9">
            <v>7</v>
          </cell>
        </row>
        <row r="10">
          <cell r="A10">
            <v>8</v>
          </cell>
          <cell r="B10" t="str">
            <v></v>
          </cell>
          <cell r="C10" t="str">
            <v>(H)</v>
          </cell>
          <cell r="D10" t="str">
            <v>STAVE</v>
          </cell>
          <cell r="E10" t="str">
            <v>-2 DMG</v>
          </cell>
          <cell r="F10" t="str">
            <v></v>
          </cell>
          <cell r="G10">
            <v>32</v>
          </cell>
          <cell r="H10">
            <v>7</v>
          </cell>
        </row>
        <row r="11">
          <cell r="A11">
            <v>9</v>
          </cell>
          <cell r="B11" t="str">
            <v></v>
          </cell>
          <cell r="C11" t="str">
            <v>(H)</v>
          </cell>
          <cell r="D11" t="str">
            <v>KNIFE</v>
          </cell>
          <cell r="E11" t="str">
            <v>-2 DMG</v>
          </cell>
          <cell r="F11" t="str">
            <v></v>
          </cell>
          <cell r="G11">
            <v>44</v>
          </cell>
          <cell r="H11">
            <v>9</v>
          </cell>
        </row>
        <row r="12">
          <cell r="A12">
            <v>10</v>
          </cell>
          <cell r="B12" t="str">
            <v></v>
          </cell>
          <cell r="C12" t="str">
            <v>(H)</v>
          </cell>
          <cell r="D12" t="str">
            <v>KNIFE</v>
          </cell>
          <cell r="E12" t="str">
            <v>-2 DMG</v>
          </cell>
          <cell r="F12" t="str">
            <v></v>
          </cell>
          <cell r="G12">
            <v>44</v>
          </cell>
          <cell r="H12">
            <v>9</v>
          </cell>
        </row>
        <row r="13">
          <cell r="A13">
            <v>11</v>
          </cell>
          <cell r="B13" t="str">
            <v></v>
          </cell>
          <cell r="C13" t="str">
            <v>(H)</v>
          </cell>
          <cell r="D13" t="str">
            <v>CLUB</v>
          </cell>
          <cell r="E13" t="str">
            <v>-1 DMG</v>
          </cell>
          <cell r="F13" t="str">
            <v></v>
          </cell>
          <cell r="G13">
            <v>50</v>
          </cell>
          <cell r="H13">
            <v>10</v>
          </cell>
        </row>
        <row r="14">
          <cell r="A14">
            <v>12</v>
          </cell>
          <cell r="B14" t="str">
            <v></v>
          </cell>
          <cell r="C14" t="str">
            <v>(H)</v>
          </cell>
          <cell r="D14" t="str">
            <v>CLUB</v>
          </cell>
          <cell r="E14" t="str">
            <v>-1 DMG</v>
          </cell>
          <cell r="F14" t="str">
            <v></v>
          </cell>
          <cell r="G14">
            <v>50</v>
          </cell>
          <cell r="H14">
            <v>10</v>
          </cell>
        </row>
        <row r="15">
          <cell r="A15">
            <v>13</v>
          </cell>
          <cell r="B15" t="str">
            <v></v>
          </cell>
          <cell r="C15" t="str">
            <v>(H)</v>
          </cell>
          <cell r="D15" t="str">
            <v>QUARTERSTAFF</v>
          </cell>
          <cell r="E15" t="str">
            <v>-1 DMG</v>
          </cell>
          <cell r="F15" t="str">
            <v></v>
          </cell>
          <cell r="G15">
            <v>51</v>
          </cell>
          <cell r="H15">
            <v>11</v>
          </cell>
        </row>
        <row r="16">
          <cell r="A16">
            <v>14</v>
          </cell>
          <cell r="B16" t="str">
            <v></v>
          </cell>
          <cell r="C16" t="str">
            <v>(H)</v>
          </cell>
          <cell r="D16" t="str">
            <v>QUARTERSTAFF</v>
          </cell>
          <cell r="E16" t="str">
            <v>-1 DMG</v>
          </cell>
          <cell r="F16" t="str">
            <v></v>
          </cell>
          <cell r="G16">
            <v>51</v>
          </cell>
          <cell r="H16">
            <v>11</v>
          </cell>
        </row>
        <row r="17">
          <cell r="A17">
            <v>15</v>
          </cell>
          <cell r="B17" t="str">
            <v></v>
          </cell>
          <cell r="C17" t="str">
            <v>(H,R)</v>
          </cell>
          <cell r="D17" t="str">
            <v>THROWING KNIFE</v>
          </cell>
          <cell r="E17" t="str">
            <v>-1 DMG</v>
          </cell>
          <cell r="F17" t="str">
            <v></v>
          </cell>
          <cell r="G17">
            <v>54</v>
          </cell>
          <cell r="H17">
            <v>11</v>
          </cell>
        </row>
        <row r="18">
          <cell r="A18">
            <v>16</v>
          </cell>
          <cell r="B18" t="str">
            <v></v>
          </cell>
          <cell r="C18" t="str">
            <v>(H,R)</v>
          </cell>
          <cell r="D18" t="str">
            <v>THROWING KNIFE</v>
          </cell>
          <cell r="E18" t="str">
            <v>-1 DMG</v>
          </cell>
          <cell r="F18" t="str">
            <v></v>
          </cell>
          <cell r="G18">
            <v>54</v>
          </cell>
          <cell r="H18">
            <v>11</v>
          </cell>
        </row>
        <row r="19">
          <cell r="A19">
            <v>17</v>
          </cell>
          <cell r="B19" t="str">
            <v></v>
          </cell>
          <cell r="C19" t="str">
            <v>(H)</v>
          </cell>
          <cell r="D19" t="str">
            <v>DAGGER</v>
          </cell>
          <cell r="E19" t="str">
            <v>-1 DMG</v>
          </cell>
          <cell r="F19" t="str">
            <v></v>
          </cell>
          <cell r="G19">
            <v>54</v>
          </cell>
          <cell r="H19">
            <v>11</v>
          </cell>
        </row>
        <row r="20">
          <cell r="A20">
            <v>18</v>
          </cell>
          <cell r="B20" t="str">
            <v></v>
          </cell>
          <cell r="C20" t="str">
            <v>(H)</v>
          </cell>
          <cell r="D20" t="str">
            <v>DAGGER</v>
          </cell>
          <cell r="E20" t="str">
            <v>-1 DMG</v>
          </cell>
          <cell r="F20" t="str">
            <v></v>
          </cell>
          <cell r="G20">
            <v>54</v>
          </cell>
          <cell r="H20">
            <v>11</v>
          </cell>
        </row>
        <row r="21">
          <cell r="A21">
            <v>19</v>
          </cell>
          <cell r="B21" t="str">
            <v></v>
          </cell>
          <cell r="C21" t="str">
            <v>(H)</v>
          </cell>
          <cell r="D21" t="str">
            <v>SPIKED CLUB</v>
          </cell>
          <cell r="E21" t="str">
            <v>+0 DMG</v>
          </cell>
          <cell r="F21" t="str">
            <v></v>
          </cell>
          <cell r="G21">
            <v>57</v>
          </cell>
          <cell r="H21">
            <v>12</v>
          </cell>
        </row>
        <row r="22">
          <cell r="A22">
            <v>20</v>
          </cell>
          <cell r="B22" t="str">
            <v></v>
          </cell>
          <cell r="C22" t="str">
            <v>(H)</v>
          </cell>
          <cell r="D22" t="str">
            <v>SPIKED CLUB</v>
          </cell>
          <cell r="E22" t="str">
            <v>+0 DMG</v>
          </cell>
          <cell r="F22" t="str">
            <v></v>
          </cell>
          <cell r="G22">
            <v>57</v>
          </cell>
          <cell r="H22">
            <v>12</v>
          </cell>
        </row>
        <row r="23">
          <cell r="A23">
            <v>21</v>
          </cell>
          <cell r="B23" t="str">
            <v></v>
          </cell>
          <cell r="C23" t="str">
            <v>(H)</v>
          </cell>
          <cell r="D23" t="str">
            <v>HAMMER</v>
          </cell>
          <cell r="E23" t="str">
            <v>+0 DMG</v>
          </cell>
          <cell r="F23" t="str">
            <v></v>
          </cell>
          <cell r="G23">
            <v>60</v>
          </cell>
          <cell r="H23">
            <v>12</v>
          </cell>
        </row>
        <row r="24">
          <cell r="A24">
            <v>22</v>
          </cell>
          <cell r="B24" t="str">
            <v></v>
          </cell>
          <cell r="C24" t="str">
            <v>(H)</v>
          </cell>
          <cell r="D24" t="str">
            <v>HAMMER</v>
          </cell>
          <cell r="E24" t="str">
            <v>+0 DMG</v>
          </cell>
          <cell r="F24" t="str">
            <v></v>
          </cell>
          <cell r="G24">
            <v>60</v>
          </cell>
          <cell r="H24">
            <v>12</v>
          </cell>
        </row>
        <row r="25">
          <cell r="A25">
            <v>23</v>
          </cell>
          <cell r="B25" t="str">
            <v></v>
          </cell>
          <cell r="C25" t="str">
            <v>(H,R)</v>
          </cell>
          <cell r="D25" t="str">
            <v>THROWING SPEAR</v>
          </cell>
          <cell r="E25" t="str">
            <v>+0 DMG</v>
          </cell>
          <cell r="F25" t="str">
            <v></v>
          </cell>
          <cell r="G25">
            <v>66</v>
          </cell>
          <cell r="H25">
            <v>14</v>
          </cell>
        </row>
        <row r="26">
          <cell r="A26">
            <v>24</v>
          </cell>
          <cell r="B26" t="str">
            <v></v>
          </cell>
          <cell r="C26" t="str">
            <v>(H,R)</v>
          </cell>
          <cell r="D26" t="str">
            <v>THROWING SPEAR</v>
          </cell>
          <cell r="E26" t="str">
            <v>+0 DMG</v>
          </cell>
          <cell r="F26" t="str">
            <v></v>
          </cell>
          <cell r="G26">
            <v>66</v>
          </cell>
          <cell r="H26">
            <v>14</v>
          </cell>
        </row>
        <row r="27">
          <cell r="A27">
            <v>25</v>
          </cell>
          <cell r="B27" t="str">
            <v></v>
          </cell>
          <cell r="C27" t="str">
            <v>(R)</v>
          </cell>
          <cell r="D27" t="str">
            <v>SHORT BOW</v>
          </cell>
          <cell r="E27" t="str">
            <v>+0 DMG</v>
          </cell>
          <cell r="F27" t="str">
            <v></v>
          </cell>
          <cell r="G27">
            <v>67</v>
          </cell>
          <cell r="H27">
            <v>14</v>
          </cell>
        </row>
        <row r="28">
          <cell r="A28">
            <v>26</v>
          </cell>
          <cell r="B28" t="str">
            <v></v>
          </cell>
          <cell r="C28" t="str">
            <v>(R)</v>
          </cell>
          <cell r="D28" t="str">
            <v>SHORT BOW</v>
          </cell>
          <cell r="E28" t="str">
            <v>+0 DMG</v>
          </cell>
          <cell r="F28" t="str">
            <v></v>
          </cell>
          <cell r="G28">
            <v>67</v>
          </cell>
          <cell r="H28">
            <v>14</v>
          </cell>
        </row>
        <row r="29">
          <cell r="A29">
            <v>27</v>
          </cell>
          <cell r="B29" t="str">
            <v></v>
          </cell>
          <cell r="C29" t="str">
            <v>(H)</v>
          </cell>
          <cell r="D29" t="str">
            <v>WAR PICK</v>
          </cell>
          <cell r="E29" t="str">
            <v>+0 DMG</v>
          </cell>
          <cell r="F29" t="str">
            <v></v>
          </cell>
          <cell r="G29">
            <v>68</v>
          </cell>
          <cell r="H29">
            <v>14</v>
          </cell>
        </row>
        <row r="30">
          <cell r="A30">
            <v>28</v>
          </cell>
          <cell r="B30" t="str">
            <v></v>
          </cell>
          <cell r="C30" t="str">
            <v>(H)</v>
          </cell>
          <cell r="D30" t="str">
            <v>WAR PICK</v>
          </cell>
          <cell r="E30" t="str">
            <v>+0 DMG</v>
          </cell>
          <cell r="F30" t="str">
            <v></v>
          </cell>
          <cell r="G30">
            <v>68</v>
          </cell>
          <cell r="H30">
            <v>14</v>
          </cell>
        </row>
        <row r="31">
          <cell r="A31">
            <v>29</v>
          </cell>
          <cell r="B31" t="str">
            <v></v>
          </cell>
          <cell r="C31" t="str">
            <v>(H)</v>
          </cell>
          <cell r="D31" t="str">
            <v>SHORT SWORD</v>
          </cell>
          <cell r="E31" t="str">
            <v>+0 DMG</v>
          </cell>
          <cell r="F31" t="str">
            <v></v>
          </cell>
          <cell r="G31">
            <v>70</v>
          </cell>
          <cell r="H31">
            <v>14</v>
          </cell>
        </row>
        <row r="32">
          <cell r="A32">
            <v>30</v>
          </cell>
          <cell r="B32" t="str">
            <v></v>
          </cell>
          <cell r="C32" t="str">
            <v>(H)</v>
          </cell>
          <cell r="D32" t="str">
            <v>SHORT SWORD</v>
          </cell>
          <cell r="E32" t="str">
            <v>+0 DMG</v>
          </cell>
          <cell r="F32" t="str">
            <v></v>
          </cell>
          <cell r="G32">
            <v>70</v>
          </cell>
          <cell r="H32">
            <v>14</v>
          </cell>
        </row>
        <row r="33">
          <cell r="A33">
            <v>31</v>
          </cell>
          <cell r="B33" t="str">
            <v></v>
          </cell>
          <cell r="C33" t="str">
            <v>(H)</v>
          </cell>
          <cell r="D33" t="str">
            <v>SCIMITAR</v>
          </cell>
          <cell r="E33" t="str">
            <v>+0 DMG</v>
          </cell>
          <cell r="F33" t="str">
            <v></v>
          </cell>
          <cell r="G33">
            <v>73</v>
          </cell>
          <cell r="H33">
            <v>15</v>
          </cell>
        </row>
        <row r="34">
          <cell r="A34">
            <v>32</v>
          </cell>
          <cell r="B34" t="str">
            <v></v>
          </cell>
          <cell r="C34" t="str">
            <v>(H)</v>
          </cell>
          <cell r="D34" t="str">
            <v>SCIMITAR</v>
          </cell>
          <cell r="E34" t="str">
            <v>+0 DMG</v>
          </cell>
          <cell r="F34" t="str">
            <v></v>
          </cell>
          <cell r="G34">
            <v>73</v>
          </cell>
          <cell r="H34">
            <v>15</v>
          </cell>
        </row>
        <row r="35">
          <cell r="A35">
            <v>33</v>
          </cell>
          <cell r="B35" t="str">
            <v></v>
          </cell>
          <cell r="C35" t="str">
            <v>(H)</v>
          </cell>
          <cell r="D35" t="str">
            <v>RAPIER</v>
          </cell>
          <cell r="E35" t="str">
            <v>+0 DMG</v>
          </cell>
          <cell r="F35" t="str">
            <v></v>
          </cell>
          <cell r="G35">
            <v>75</v>
          </cell>
          <cell r="H35">
            <v>15</v>
          </cell>
        </row>
        <row r="36">
          <cell r="A36">
            <v>34</v>
          </cell>
          <cell r="B36" t="str">
            <v></v>
          </cell>
          <cell r="C36" t="str">
            <v>(H)</v>
          </cell>
          <cell r="D36" t="str">
            <v>RAPIER</v>
          </cell>
          <cell r="E36" t="str">
            <v>+0 DMG</v>
          </cell>
          <cell r="F36" t="str">
            <v></v>
          </cell>
          <cell r="G36">
            <v>75</v>
          </cell>
          <cell r="H36">
            <v>15</v>
          </cell>
        </row>
        <row r="37">
          <cell r="A37">
            <v>35</v>
          </cell>
          <cell r="B37" t="str">
            <v></v>
          </cell>
          <cell r="C37" t="str">
            <v>(H)</v>
          </cell>
          <cell r="D37" t="str">
            <v>SCYTHE</v>
          </cell>
          <cell r="E37" t="str">
            <v>+0 DMG</v>
          </cell>
          <cell r="F37" t="str">
            <v></v>
          </cell>
          <cell r="G37">
            <v>75</v>
          </cell>
          <cell r="H37">
            <v>15</v>
          </cell>
        </row>
        <row r="38">
          <cell r="A38">
            <v>36</v>
          </cell>
          <cell r="B38" t="str">
            <v></v>
          </cell>
          <cell r="C38" t="str">
            <v>(H)</v>
          </cell>
          <cell r="D38" t="str">
            <v>SCYTHE</v>
          </cell>
          <cell r="E38" t="str">
            <v>+0 DMG</v>
          </cell>
          <cell r="F38" t="str">
            <v></v>
          </cell>
          <cell r="G38">
            <v>75</v>
          </cell>
          <cell r="H38">
            <v>15</v>
          </cell>
        </row>
        <row r="39">
          <cell r="A39">
            <v>37</v>
          </cell>
          <cell r="B39" t="str">
            <v></v>
          </cell>
          <cell r="C39" t="str">
            <v>(H)</v>
          </cell>
          <cell r="D39" t="str">
            <v>MACE</v>
          </cell>
          <cell r="E39" t="str">
            <v>+0 DMG</v>
          </cell>
          <cell r="F39" t="str">
            <v></v>
          </cell>
          <cell r="G39">
            <v>78</v>
          </cell>
          <cell r="H39">
            <v>16</v>
          </cell>
        </row>
        <row r="40">
          <cell r="A40">
            <v>38</v>
          </cell>
          <cell r="B40" t="str">
            <v></v>
          </cell>
          <cell r="C40" t="str">
            <v>(H)</v>
          </cell>
          <cell r="D40" t="str">
            <v>MACE</v>
          </cell>
          <cell r="E40" t="str">
            <v>+0 DMG</v>
          </cell>
          <cell r="F40" t="str">
            <v></v>
          </cell>
          <cell r="G40">
            <v>78</v>
          </cell>
          <cell r="H40">
            <v>16</v>
          </cell>
        </row>
        <row r="41">
          <cell r="A41">
            <v>39</v>
          </cell>
          <cell r="B41" t="str">
            <v></v>
          </cell>
          <cell r="C41" t="str">
            <v>(H,R)</v>
          </cell>
          <cell r="D41" t="str">
            <v>THROWING AXE</v>
          </cell>
          <cell r="E41" t="str">
            <v>+0 DMG</v>
          </cell>
          <cell r="F41" t="str">
            <v></v>
          </cell>
          <cell r="G41">
            <v>87</v>
          </cell>
          <cell r="H41">
            <v>18</v>
          </cell>
        </row>
        <row r="42">
          <cell r="A42">
            <v>40</v>
          </cell>
          <cell r="B42" t="str">
            <v></v>
          </cell>
          <cell r="C42" t="str">
            <v>(H,R)</v>
          </cell>
          <cell r="D42" t="str">
            <v>THROWING AXE</v>
          </cell>
          <cell r="E42" t="str">
            <v>+0 DMG</v>
          </cell>
          <cell r="F42" t="str">
            <v></v>
          </cell>
          <cell r="G42">
            <v>87</v>
          </cell>
          <cell r="H42">
            <v>18</v>
          </cell>
        </row>
        <row r="43">
          <cell r="A43">
            <v>41</v>
          </cell>
          <cell r="B43" t="str">
            <v></v>
          </cell>
          <cell r="C43" t="str">
            <v>(H,R)</v>
          </cell>
          <cell r="D43" t="str">
            <v>CHAKRAM</v>
          </cell>
          <cell r="E43" t="str">
            <v>+0 DMG</v>
          </cell>
          <cell r="F43" t="str">
            <v></v>
          </cell>
          <cell r="G43">
            <v>89</v>
          </cell>
          <cell r="H43">
            <v>18</v>
          </cell>
        </row>
        <row r="44">
          <cell r="A44">
            <v>42</v>
          </cell>
          <cell r="B44" t="str">
            <v></v>
          </cell>
          <cell r="C44" t="str">
            <v>(H,R)</v>
          </cell>
          <cell r="D44" t="str">
            <v>CHAKRAM</v>
          </cell>
          <cell r="E44" t="str">
            <v>+0 DMG</v>
          </cell>
          <cell r="F44" t="str">
            <v></v>
          </cell>
          <cell r="G44">
            <v>89</v>
          </cell>
          <cell r="H44">
            <v>18</v>
          </cell>
        </row>
        <row r="45">
          <cell r="A45">
            <v>43</v>
          </cell>
          <cell r="B45" t="str">
            <v></v>
          </cell>
          <cell r="C45" t="str">
            <v>(R)</v>
          </cell>
          <cell r="D45" t="str">
            <v>REPEATING CROSSBOW</v>
          </cell>
          <cell r="E45" t="str">
            <v>+0 DMG</v>
          </cell>
          <cell r="F45" t="str">
            <v></v>
          </cell>
          <cell r="G45">
            <v>94</v>
          </cell>
          <cell r="H45">
            <v>19</v>
          </cell>
        </row>
        <row r="46">
          <cell r="A46">
            <v>44</v>
          </cell>
          <cell r="B46" t="str">
            <v></v>
          </cell>
          <cell r="C46" t="str">
            <v>(R)</v>
          </cell>
          <cell r="D46" t="str">
            <v>REPEATING CROSSBOW</v>
          </cell>
          <cell r="E46" t="str">
            <v>+0 DMG</v>
          </cell>
          <cell r="F46" t="str">
            <v></v>
          </cell>
          <cell r="G46">
            <v>94</v>
          </cell>
          <cell r="H46">
            <v>19</v>
          </cell>
        </row>
        <row r="47">
          <cell r="A47">
            <v>45</v>
          </cell>
          <cell r="B47" t="str">
            <v></v>
          </cell>
          <cell r="C47" t="str">
            <v>(H)</v>
          </cell>
          <cell r="D47" t="str">
            <v>LANCE</v>
          </cell>
          <cell r="E47" t="str">
            <v>+1 DMG</v>
          </cell>
          <cell r="F47" t="str">
            <v></v>
          </cell>
          <cell r="G47">
            <v>123</v>
          </cell>
          <cell r="H47">
            <v>25</v>
          </cell>
        </row>
        <row r="48">
          <cell r="A48">
            <v>46</v>
          </cell>
          <cell r="B48" t="str">
            <v></v>
          </cell>
          <cell r="C48" t="str">
            <v>(H)</v>
          </cell>
          <cell r="D48" t="str">
            <v>LANCE</v>
          </cell>
          <cell r="E48" t="str">
            <v>+1 DMG</v>
          </cell>
          <cell r="F48" t="str">
            <v></v>
          </cell>
          <cell r="G48">
            <v>123</v>
          </cell>
          <cell r="H48">
            <v>25</v>
          </cell>
        </row>
        <row r="49">
          <cell r="A49">
            <v>47</v>
          </cell>
          <cell r="B49" t="str">
            <v></v>
          </cell>
          <cell r="C49" t="str">
            <v>(H,R)</v>
          </cell>
          <cell r="D49" t="str">
            <v>SPEAR</v>
          </cell>
          <cell r="E49" t="str">
            <v>+1 DMG</v>
          </cell>
          <cell r="F49" t="str">
            <v></v>
          </cell>
          <cell r="G49">
            <v>132</v>
          </cell>
          <cell r="H49">
            <v>27</v>
          </cell>
        </row>
        <row r="50">
          <cell r="A50">
            <v>48</v>
          </cell>
          <cell r="B50" t="str">
            <v></v>
          </cell>
          <cell r="C50" t="str">
            <v>(H,R)</v>
          </cell>
          <cell r="D50" t="str">
            <v>SPEAR</v>
          </cell>
          <cell r="E50" t="str">
            <v>+1 DMG</v>
          </cell>
          <cell r="F50" t="str">
            <v></v>
          </cell>
          <cell r="G50">
            <v>132</v>
          </cell>
          <cell r="H50">
            <v>27</v>
          </cell>
        </row>
        <row r="51">
          <cell r="A51">
            <v>49</v>
          </cell>
          <cell r="B51" t="str">
            <v></v>
          </cell>
          <cell r="C51" t="str">
            <v>(H)</v>
          </cell>
          <cell r="D51" t="str">
            <v>MAUL</v>
          </cell>
          <cell r="E51" t="str">
            <v>+1 DMG</v>
          </cell>
          <cell r="F51" t="str">
            <v></v>
          </cell>
          <cell r="G51">
            <v>134</v>
          </cell>
          <cell r="H51">
            <v>27</v>
          </cell>
        </row>
        <row r="52">
          <cell r="A52">
            <v>50</v>
          </cell>
          <cell r="B52" t="str">
            <v></v>
          </cell>
          <cell r="C52" t="str">
            <v>(H)</v>
          </cell>
          <cell r="D52" t="str">
            <v>MAUL</v>
          </cell>
          <cell r="E52" t="str">
            <v>+1 DMG</v>
          </cell>
          <cell r="F52" t="str">
            <v></v>
          </cell>
          <cell r="G52">
            <v>134</v>
          </cell>
          <cell r="H52">
            <v>27</v>
          </cell>
        </row>
        <row r="53">
          <cell r="A53">
            <v>51</v>
          </cell>
          <cell r="B53" t="str">
            <v></v>
          </cell>
          <cell r="C53" t="str">
            <v>(H)</v>
          </cell>
          <cell r="D53" t="str">
            <v>FALCHION</v>
          </cell>
          <cell r="E53" t="str">
            <v>+1DMG</v>
          </cell>
          <cell r="F53" t="str">
            <v></v>
          </cell>
          <cell r="G53">
            <v>143</v>
          </cell>
          <cell r="H53">
            <v>29</v>
          </cell>
        </row>
        <row r="54">
          <cell r="A54">
            <v>52</v>
          </cell>
          <cell r="B54" t="str">
            <v></v>
          </cell>
          <cell r="C54" t="str">
            <v>(H)</v>
          </cell>
          <cell r="D54" t="str">
            <v>FALCHION</v>
          </cell>
          <cell r="E54" t="str">
            <v>+1DMG</v>
          </cell>
          <cell r="F54" t="str">
            <v></v>
          </cell>
          <cell r="G54">
            <v>143</v>
          </cell>
          <cell r="H54">
            <v>29</v>
          </cell>
        </row>
        <row r="55">
          <cell r="A55">
            <v>53</v>
          </cell>
          <cell r="B55" t="str">
            <v></v>
          </cell>
          <cell r="C55" t="str">
            <v>(R)</v>
          </cell>
          <cell r="D55" t="str">
            <v>BOW</v>
          </cell>
          <cell r="E55" t="str">
            <v>+1 DMG</v>
          </cell>
          <cell r="F55" t="str">
            <v></v>
          </cell>
          <cell r="G55">
            <v>146</v>
          </cell>
          <cell r="H55">
            <v>30</v>
          </cell>
        </row>
        <row r="56">
          <cell r="A56">
            <v>54</v>
          </cell>
          <cell r="B56" t="str">
            <v></v>
          </cell>
          <cell r="C56" t="str">
            <v>(R)</v>
          </cell>
          <cell r="D56" t="str">
            <v>BOW</v>
          </cell>
          <cell r="E56" t="str">
            <v>+1 DMG</v>
          </cell>
          <cell r="F56" t="str">
            <v></v>
          </cell>
          <cell r="G56">
            <v>146</v>
          </cell>
          <cell r="H56">
            <v>30</v>
          </cell>
        </row>
        <row r="57">
          <cell r="A57">
            <v>55</v>
          </cell>
          <cell r="B57" t="str">
            <v></v>
          </cell>
          <cell r="C57" t="str">
            <v>(H)</v>
          </cell>
          <cell r="D57" t="str">
            <v>AXE</v>
          </cell>
          <cell r="E57" t="str">
            <v>+1 DMG</v>
          </cell>
          <cell r="F57" t="str">
            <v></v>
          </cell>
          <cell r="G57">
            <v>165</v>
          </cell>
          <cell r="H57">
            <v>33</v>
          </cell>
        </row>
        <row r="58">
          <cell r="A58">
            <v>56</v>
          </cell>
          <cell r="B58" t="str">
            <v></v>
          </cell>
          <cell r="C58" t="str">
            <v>(H)</v>
          </cell>
          <cell r="D58" t="str">
            <v>AXE</v>
          </cell>
          <cell r="E58" t="str">
            <v>+1 DMG</v>
          </cell>
          <cell r="F58" t="str">
            <v></v>
          </cell>
          <cell r="G58">
            <v>165</v>
          </cell>
          <cell r="H58">
            <v>33</v>
          </cell>
        </row>
        <row r="59">
          <cell r="A59">
            <v>57</v>
          </cell>
          <cell r="B59" t="str">
            <v></v>
          </cell>
          <cell r="C59" t="str">
            <v>(H)</v>
          </cell>
          <cell r="D59" t="str">
            <v>MORNING STAR</v>
          </cell>
          <cell r="E59" t="str">
            <v>+1 DMG</v>
          </cell>
          <cell r="F59" t="str">
            <v></v>
          </cell>
          <cell r="G59">
            <v>167</v>
          </cell>
          <cell r="H59">
            <v>34</v>
          </cell>
        </row>
        <row r="60">
          <cell r="A60">
            <v>58</v>
          </cell>
          <cell r="B60" t="str">
            <v></v>
          </cell>
          <cell r="C60" t="str">
            <v>(H)</v>
          </cell>
          <cell r="D60" t="str">
            <v>MORNING STAR</v>
          </cell>
          <cell r="E60" t="str">
            <v>+1 DMG</v>
          </cell>
          <cell r="F60" t="str">
            <v></v>
          </cell>
          <cell r="G60">
            <v>167</v>
          </cell>
          <cell r="H60">
            <v>34</v>
          </cell>
        </row>
        <row r="61">
          <cell r="A61">
            <v>59</v>
          </cell>
          <cell r="B61" t="str">
            <v></v>
          </cell>
          <cell r="C61" t="str">
            <v>(H)</v>
          </cell>
          <cell r="D61" t="str">
            <v>BROADSWORD</v>
          </cell>
          <cell r="E61" t="str">
            <v>+1 DMG</v>
          </cell>
          <cell r="F61" t="str">
            <v></v>
          </cell>
          <cell r="G61">
            <v>178</v>
          </cell>
          <cell r="H61">
            <v>36</v>
          </cell>
        </row>
        <row r="62">
          <cell r="A62">
            <v>60</v>
          </cell>
          <cell r="B62" t="str">
            <v></v>
          </cell>
          <cell r="C62" t="str">
            <v>(H)</v>
          </cell>
          <cell r="D62" t="str">
            <v>BROADSWORD</v>
          </cell>
          <cell r="E62" t="str">
            <v>+1 DMG</v>
          </cell>
          <cell r="F62" t="str">
            <v></v>
          </cell>
          <cell r="G62">
            <v>178</v>
          </cell>
          <cell r="H62">
            <v>36</v>
          </cell>
        </row>
        <row r="63">
          <cell r="A63">
            <v>61</v>
          </cell>
          <cell r="B63" t="str">
            <v></v>
          </cell>
          <cell r="C63" t="str">
            <v>(H)</v>
          </cell>
          <cell r="D63" t="str">
            <v>PERNACH</v>
          </cell>
          <cell r="E63" t="str">
            <v>+1 DMG</v>
          </cell>
          <cell r="F63" t="str">
            <v></v>
          </cell>
          <cell r="G63">
            <v>178</v>
          </cell>
          <cell r="H63">
            <v>36</v>
          </cell>
        </row>
        <row r="64">
          <cell r="A64">
            <v>62</v>
          </cell>
          <cell r="B64" t="str">
            <v></v>
          </cell>
          <cell r="C64" t="str">
            <v>(H)</v>
          </cell>
          <cell r="D64" t="str">
            <v>PERNACH</v>
          </cell>
          <cell r="E64" t="str">
            <v>+1 DMG</v>
          </cell>
          <cell r="F64" t="str">
            <v></v>
          </cell>
          <cell r="G64">
            <v>178</v>
          </cell>
          <cell r="H64">
            <v>36</v>
          </cell>
        </row>
        <row r="65">
          <cell r="A65">
            <v>63</v>
          </cell>
          <cell r="B65" t="str">
            <v></v>
          </cell>
          <cell r="C65" t="str">
            <v>(H)</v>
          </cell>
          <cell r="D65" t="str">
            <v>MILITARY FORK</v>
          </cell>
          <cell r="E65" t="str">
            <v>+1 DMG</v>
          </cell>
          <cell r="F65" t="str">
            <v></v>
          </cell>
          <cell r="G65">
            <v>187</v>
          </cell>
          <cell r="H65">
            <v>38</v>
          </cell>
        </row>
        <row r="66">
          <cell r="A66">
            <v>64</v>
          </cell>
          <cell r="B66" t="str">
            <v></v>
          </cell>
          <cell r="C66" t="str">
            <v>(H)</v>
          </cell>
          <cell r="D66" t="str">
            <v>MILITARY FORK</v>
          </cell>
          <cell r="E66" t="str">
            <v>+1 DMG</v>
          </cell>
          <cell r="F66" t="str">
            <v></v>
          </cell>
          <cell r="G66">
            <v>187</v>
          </cell>
          <cell r="H66">
            <v>38</v>
          </cell>
        </row>
        <row r="67">
          <cell r="A67">
            <v>65</v>
          </cell>
          <cell r="B67" t="str">
            <v></v>
          </cell>
          <cell r="C67" t="str">
            <v>(H)</v>
          </cell>
          <cell r="D67" t="str">
            <v>PARTISAN</v>
          </cell>
          <cell r="E67" t="str">
            <v>+1 DMG</v>
          </cell>
          <cell r="F67" t="str">
            <v></v>
          </cell>
          <cell r="G67">
            <v>189</v>
          </cell>
          <cell r="H67">
            <v>38</v>
          </cell>
        </row>
        <row r="68">
          <cell r="A68">
            <v>66</v>
          </cell>
          <cell r="B68" t="str">
            <v></v>
          </cell>
          <cell r="C68" t="str">
            <v>(H)</v>
          </cell>
          <cell r="D68" t="str">
            <v>PARTISAN</v>
          </cell>
          <cell r="E68" t="str">
            <v>+1 DMG</v>
          </cell>
          <cell r="F68" t="str">
            <v></v>
          </cell>
          <cell r="G68">
            <v>189</v>
          </cell>
          <cell r="H68">
            <v>38</v>
          </cell>
        </row>
        <row r="69">
          <cell r="A69">
            <v>67</v>
          </cell>
          <cell r="B69" t="str">
            <v></v>
          </cell>
          <cell r="C69" t="str">
            <v>(H)</v>
          </cell>
          <cell r="D69" t="str">
            <v>GLAIVE</v>
          </cell>
          <cell r="E69" t="str">
            <v>+1 DMG</v>
          </cell>
          <cell r="F69" t="str">
            <v></v>
          </cell>
          <cell r="G69">
            <v>190</v>
          </cell>
          <cell r="H69">
            <v>38</v>
          </cell>
        </row>
        <row r="70">
          <cell r="A70">
            <v>68</v>
          </cell>
          <cell r="B70" t="str">
            <v></v>
          </cell>
          <cell r="C70" t="str">
            <v>(H)</v>
          </cell>
          <cell r="D70" t="str">
            <v>GLAIVE</v>
          </cell>
          <cell r="E70" t="str">
            <v>+1 DMG</v>
          </cell>
          <cell r="F70" t="str">
            <v></v>
          </cell>
          <cell r="G70">
            <v>190</v>
          </cell>
          <cell r="H70">
            <v>38</v>
          </cell>
        </row>
        <row r="71">
          <cell r="A71">
            <v>69</v>
          </cell>
          <cell r="B71" t="str">
            <v></v>
          </cell>
          <cell r="C71" t="str">
            <v>(H)</v>
          </cell>
          <cell r="D71" t="str">
            <v>HALBERD</v>
          </cell>
          <cell r="E71" t="str">
            <v>+2 DMG</v>
          </cell>
          <cell r="F71" t="str">
            <v></v>
          </cell>
          <cell r="G71">
            <v>234</v>
          </cell>
          <cell r="H71">
            <v>47</v>
          </cell>
        </row>
        <row r="72">
          <cell r="A72">
            <v>70</v>
          </cell>
          <cell r="B72" t="str">
            <v></v>
          </cell>
          <cell r="C72" t="str">
            <v>(H)</v>
          </cell>
          <cell r="D72" t="str">
            <v>HALBERD</v>
          </cell>
          <cell r="E72" t="str">
            <v>+2 DMG</v>
          </cell>
          <cell r="F72" t="str">
            <v></v>
          </cell>
          <cell r="G72">
            <v>234</v>
          </cell>
          <cell r="H72">
            <v>47</v>
          </cell>
        </row>
        <row r="73">
          <cell r="A73">
            <v>71</v>
          </cell>
          <cell r="B73" t="str">
            <v></v>
          </cell>
          <cell r="C73" t="str">
            <v>(H)</v>
          </cell>
          <cell r="D73" t="str">
            <v>BILL</v>
          </cell>
          <cell r="E73" t="str">
            <v>+2 DMG</v>
          </cell>
          <cell r="F73" t="str">
            <v></v>
          </cell>
          <cell r="G73">
            <v>236</v>
          </cell>
          <cell r="H73">
            <v>48</v>
          </cell>
        </row>
        <row r="74">
          <cell r="A74">
            <v>72</v>
          </cell>
          <cell r="B74" t="str">
            <v></v>
          </cell>
          <cell r="C74" t="str">
            <v>(H)</v>
          </cell>
          <cell r="D74" t="str">
            <v>BILL</v>
          </cell>
          <cell r="E74" t="str">
            <v>+2 DMG</v>
          </cell>
          <cell r="F74" t="str">
            <v></v>
          </cell>
          <cell r="G74">
            <v>236</v>
          </cell>
          <cell r="H74">
            <v>48</v>
          </cell>
        </row>
        <row r="75">
          <cell r="A75">
            <v>73</v>
          </cell>
          <cell r="B75" t="str">
            <v></v>
          </cell>
          <cell r="C75" t="str">
            <v>(H)</v>
          </cell>
          <cell r="D75" t="str">
            <v>TWO HANDED FLAIL</v>
          </cell>
          <cell r="E75" t="str">
            <v>+2 DMG</v>
          </cell>
          <cell r="F75" t="str">
            <v></v>
          </cell>
          <cell r="G75">
            <v>243</v>
          </cell>
          <cell r="H75">
            <v>49</v>
          </cell>
        </row>
        <row r="76">
          <cell r="A76">
            <v>74</v>
          </cell>
          <cell r="B76" t="str">
            <v></v>
          </cell>
          <cell r="C76" t="str">
            <v>(H)</v>
          </cell>
          <cell r="D76" t="str">
            <v>TWO HANDED FLAIL</v>
          </cell>
          <cell r="E76" t="str">
            <v>+2 DMG</v>
          </cell>
          <cell r="F76" t="str">
            <v></v>
          </cell>
          <cell r="G76">
            <v>243</v>
          </cell>
          <cell r="H76">
            <v>49</v>
          </cell>
        </row>
        <row r="77">
          <cell r="A77">
            <v>75</v>
          </cell>
          <cell r="B77" t="str">
            <v></v>
          </cell>
          <cell r="C77" t="str">
            <v>(R)</v>
          </cell>
          <cell r="D77" t="str">
            <v>RECURVE BOW</v>
          </cell>
          <cell r="E77" t="str">
            <v>+2 DMG</v>
          </cell>
          <cell r="F77" t="str">
            <v></v>
          </cell>
          <cell r="G77">
            <v>256</v>
          </cell>
          <cell r="H77">
            <v>52</v>
          </cell>
        </row>
        <row r="78">
          <cell r="A78">
            <v>76</v>
          </cell>
          <cell r="B78" t="str">
            <v></v>
          </cell>
          <cell r="C78" t="str">
            <v>(R)</v>
          </cell>
          <cell r="D78" t="str">
            <v>RECURVE BOW</v>
          </cell>
          <cell r="E78" t="str">
            <v>+2 DMG</v>
          </cell>
          <cell r="F78" t="str">
            <v></v>
          </cell>
          <cell r="G78">
            <v>256</v>
          </cell>
          <cell r="H78">
            <v>52</v>
          </cell>
        </row>
        <row r="79">
          <cell r="A79">
            <v>77</v>
          </cell>
          <cell r="B79" t="str">
            <v></v>
          </cell>
          <cell r="C79" t="str">
            <v>(H)</v>
          </cell>
          <cell r="D79" t="str">
            <v>HALF MAUL</v>
          </cell>
          <cell r="E79" t="str">
            <v>+2 DMG</v>
          </cell>
          <cell r="F79" t="str">
            <v></v>
          </cell>
          <cell r="G79">
            <v>265</v>
          </cell>
          <cell r="H79">
            <v>53</v>
          </cell>
        </row>
        <row r="80">
          <cell r="A80">
            <v>78</v>
          </cell>
          <cell r="B80" t="str">
            <v></v>
          </cell>
          <cell r="C80" t="str">
            <v>(H)</v>
          </cell>
          <cell r="D80" t="str">
            <v>HALF MAUL</v>
          </cell>
          <cell r="E80" t="str">
            <v>+2 DMG</v>
          </cell>
          <cell r="F80" t="str">
            <v></v>
          </cell>
          <cell r="G80">
            <v>265</v>
          </cell>
          <cell r="H80">
            <v>53</v>
          </cell>
        </row>
        <row r="81">
          <cell r="A81">
            <v>79</v>
          </cell>
          <cell r="B81" t="str">
            <v></v>
          </cell>
          <cell r="C81" t="str">
            <v>(H)</v>
          </cell>
          <cell r="D81" t="str">
            <v>WAR SCYTHE</v>
          </cell>
          <cell r="E81" t="str">
            <v>+2 DMG</v>
          </cell>
          <cell r="F81" t="str">
            <v></v>
          </cell>
          <cell r="G81">
            <v>266</v>
          </cell>
          <cell r="H81">
            <v>54</v>
          </cell>
        </row>
        <row r="82">
          <cell r="A82">
            <v>80</v>
          </cell>
          <cell r="B82" t="str">
            <v></v>
          </cell>
          <cell r="C82" t="str">
            <v>(H)</v>
          </cell>
          <cell r="D82" t="str">
            <v>WAR SCYTHE</v>
          </cell>
          <cell r="E82" t="str">
            <v>+2 DMG</v>
          </cell>
          <cell r="F82" t="str">
            <v></v>
          </cell>
          <cell r="G82">
            <v>266</v>
          </cell>
          <cell r="H82">
            <v>54</v>
          </cell>
        </row>
        <row r="83">
          <cell r="A83">
            <v>81</v>
          </cell>
          <cell r="B83" t="str">
            <v></v>
          </cell>
          <cell r="C83" t="str">
            <v>(H)</v>
          </cell>
          <cell r="D83" t="str">
            <v>BARDICHE</v>
          </cell>
          <cell r="E83" t="str">
            <v>+2 DMG</v>
          </cell>
          <cell r="F83" t="str">
            <v></v>
          </cell>
          <cell r="G83">
            <v>267</v>
          </cell>
          <cell r="H83">
            <v>54</v>
          </cell>
        </row>
        <row r="84">
          <cell r="A84">
            <v>82</v>
          </cell>
          <cell r="B84" t="str">
            <v></v>
          </cell>
          <cell r="C84" t="str">
            <v>(H)</v>
          </cell>
          <cell r="D84" t="str">
            <v>BARDICHE</v>
          </cell>
          <cell r="E84" t="str">
            <v>+2 DMG</v>
          </cell>
          <cell r="F84" t="str">
            <v></v>
          </cell>
          <cell r="G84">
            <v>267</v>
          </cell>
          <cell r="H84">
            <v>54</v>
          </cell>
        </row>
        <row r="85">
          <cell r="A85">
            <v>83</v>
          </cell>
          <cell r="B85" t="str">
            <v></v>
          </cell>
          <cell r="C85" t="str">
            <v>(H)</v>
          </cell>
          <cell r="D85" t="str">
            <v>LONG SWORD</v>
          </cell>
          <cell r="E85" t="str">
            <v>+2 DMG</v>
          </cell>
          <cell r="F85" t="str">
            <v></v>
          </cell>
          <cell r="G85">
            <v>278</v>
          </cell>
          <cell r="H85">
            <v>56</v>
          </cell>
        </row>
        <row r="86">
          <cell r="A86">
            <v>84</v>
          </cell>
          <cell r="B86" t="str">
            <v></v>
          </cell>
          <cell r="C86" t="str">
            <v>(H)</v>
          </cell>
          <cell r="D86" t="str">
            <v>LONG SWORD</v>
          </cell>
          <cell r="E86" t="str">
            <v>+2 DMG</v>
          </cell>
          <cell r="F86" t="str">
            <v></v>
          </cell>
          <cell r="G86">
            <v>278</v>
          </cell>
          <cell r="H86">
            <v>56</v>
          </cell>
        </row>
        <row r="87">
          <cell r="A87">
            <v>85</v>
          </cell>
          <cell r="B87" t="str">
            <v></v>
          </cell>
          <cell r="C87" t="str">
            <v>(H)</v>
          </cell>
          <cell r="D87" t="str">
            <v>BATTLE AXE</v>
          </cell>
          <cell r="E87" t="str">
            <v>+2 DMG</v>
          </cell>
          <cell r="F87" t="str">
            <v></v>
          </cell>
          <cell r="G87">
            <v>287</v>
          </cell>
          <cell r="H87">
            <v>58</v>
          </cell>
        </row>
        <row r="88">
          <cell r="A88">
            <v>86</v>
          </cell>
          <cell r="B88" t="str">
            <v></v>
          </cell>
          <cell r="C88" t="str">
            <v>(H)</v>
          </cell>
          <cell r="D88" t="str">
            <v>BATTLE AXE</v>
          </cell>
          <cell r="E88" t="str">
            <v>+2 DMG</v>
          </cell>
          <cell r="F88" t="str">
            <v></v>
          </cell>
          <cell r="G88">
            <v>287</v>
          </cell>
          <cell r="H88">
            <v>58</v>
          </cell>
        </row>
        <row r="89">
          <cell r="A89">
            <v>87</v>
          </cell>
          <cell r="B89" t="str">
            <v></v>
          </cell>
          <cell r="C89" t="str">
            <v>(H)</v>
          </cell>
          <cell r="D89" t="str">
            <v>CLAYMORE</v>
          </cell>
          <cell r="E89" t="str">
            <v>+2 DMG</v>
          </cell>
          <cell r="F89" t="str">
            <v></v>
          </cell>
          <cell r="G89">
            <v>290</v>
          </cell>
          <cell r="H89">
            <v>58</v>
          </cell>
        </row>
        <row r="90">
          <cell r="A90">
            <v>88</v>
          </cell>
          <cell r="B90" t="str">
            <v></v>
          </cell>
          <cell r="C90" t="str">
            <v>(H)</v>
          </cell>
          <cell r="D90" t="str">
            <v>CLAYMORE</v>
          </cell>
          <cell r="E90" t="str">
            <v>+2 DMG</v>
          </cell>
          <cell r="F90" t="str">
            <v></v>
          </cell>
          <cell r="G90">
            <v>290</v>
          </cell>
          <cell r="H90">
            <v>58</v>
          </cell>
        </row>
        <row r="91">
          <cell r="A91">
            <v>89</v>
          </cell>
          <cell r="B91" t="str">
            <v></v>
          </cell>
          <cell r="C91" t="str">
            <v>(R)</v>
          </cell>
          <cell r="D91" t="str">
            <v>CROSSBOW</v>
          </cell>
          <cell r="E91" t="str">
            <v>+2 DMG</v>
          </cell>
          <cell r="F91" t="str">
            <v></v>
          </cell>
          <cell r="G91">
            <v>298</v>
          </cell>
          <cell r="H91">
            <v>60</v>
          </cell>
        </row>
        <row r="92">
          <cell r="A92">
            <v>90</v>
          </cell>
          <cell r="B92" t="str">
            <v></v>
          </cell>
          <cell r="C92" t="str">
            <v>(R)</v>
          </cell>
          <cell r="D92" t="str">
            <v>CROSSBOW</v>
          </cell>
          <cell r="E92" t="str">
            <v>+2 DMG</v>
          </cell>
          <cell r="F92" t="str">
            <v></v>
          </cell>
          <cell r="G92">
            <v>298</v>
          </cell>
          <cell r="H92">
            <v>60</v>
          </cell>
        </row>
        <row r="93">
          <cell r="A93">
            <v>91</v>
          </cell>
          <cell r="B93" t="str">
            <v></v>
          </cell>
          <cell r="C93" t="str">
            <v>(H)</v>
          </cell>
          <cell r="D93" t="str">
            <v>WAR HAMMER</v>
          </cell>
          <cell r="E93" t="str">
            <v>+3 DMG</v>
          </cell>
          <cell r="F93" t="str">
            <v></v>
          </cell>
          <cell r="G93">
            <v>367</v>
          </cell>
          <cell r="H93">
            <v>74</v>
          </cell>
        </row>
        <row r="94">
          <cell r="A94">
            <v>92</v>
          </cell>
          <cell r="B94" t="str">
            <v></v>
          </cell>
          <cell r="C94" t="str">
            <v>(H)</v>
          </cell>
          <cell r="D94" t="str">
            <v>WAR HAMMER</v>
          </cell>
          <cell r="E94" t="str">
            <v>+3 DMG</v>
          </cell>
          <cell r="F94" t="str">
            <v></v>
          </cell>
          <cell r="G94">
            <v>367</v>
          </cell>
          <cell r="H94">
            <v>74</v>
          </cell>
        </row>
        <row r="95">
          <cell r="A95">
            <v>93</v>
          </cell>
          <cell r="B95" t="str">
            <v></v>
          </cell>
          <cell r="C95" t="str">
            <v>(R)</v>
          </cell>
          <cell r="D95" t="str">
            <v>ARBALEST</v>
          </cell>
          <cell r="E95" t="str">
            <v>+3 DMG</v>
          </cell>
          <cell r="F95" t="str">
            <v></v>
          </cell>
          <cell r="G95">
            <v>367</v>
          </cell>
          <cell r="H95">
            <v>74</v>
          </cell>
        </row>
        <row r="96">
          <cell r="A96">
            <v>94</v>
          </cell>
          <cell r="B96" t="str">
            <v></v>
          </cell>
          <cell r="C96" t="str">
            <v>(R)</v>
          </cell>
          <cell r="D96" t="str">
            <v>ARBALEST</v>
          </cell>
          <cell r="E96" t="str">
            <v>+3 DMG</v>
          </cell>
          <cell r="F96" t="str">
            <v></v>
          </cell>
          <cell r="G96">
            <v>367</v>
          </cell>
          <cell r="H96">
            <v>74</v>
          </cell>
        </row>
        <row r="97">
          <cell r="A97">
            <v>95</v>
          </cell>
          <cell r="B97" t="str">
            <v></v>
          </cell>
          <cell r="C97" t="str">
            <v>(R)</v>
          </cell>
          <cell r="D97" t="str">
            <v>LONG BOW</v>
          </cell>
          <cell r="E97" t="str">
            <v>+3 DMG</v>
          </cell>
          <cell r="F97" t="str">
            <v></v>
          </cell>
          <cell r="G97">
            <v>378</v>
          </cell>
          <cell r="H97">
            <v>76</v>
          </cell>
        </row>
        <row r="98">
          <cell r="A98">
            <v>96</v>
          </cell>
          <cell r="B98" t="str">
            <v></v>
          </cell>
          <cell r="C98" t="str">
            <v>(R)</v>
          </cell>
          <cell r="D98" t="str">
            <v>LONG BOW</v>
          </cell>
          <cell r="E98" t="str">
            <v>+3 DMG</v>
          </cell>
          <cell r="F98" t="str">
            <v></v>
          </cell>
          <cell r="G98">
            <v>378</v>
          </cell>
          <cell r="H98">
            <v>76</v>
          </cell>
        </row>
        <row r="99">
          <cell r="A99">
            <v>97</v>
          </cell>
          <cell r="B99" t="str">
            <v></v>
          </cell>
          <cell r="C99" t="str">
            <v>(H)</v>
          </cell>
          <cell r="D99" t="str">
            <v>BASTARD SWORD</v>
          </cell>
          <cell r="E99" t="str">
            <v>+3 DMG</v>
          </cell>
          <cell r="F99" t="str">
            <v></v>
          </cell>
          <cell r="G99">
            <v>378</v>
          </cell>
          <cell r="H99">
            <v>76</v>
          </cell>
        </row>
        <row r="100">
          <cell r="A100">
            <v>98</v>
          </cell>
          <cell r="B100" t="str">
            <v></v>
          </cell>
          <cell r="C100" t="str">
            <v>(H)</v>
          </cell>
          <cell r="D100" t="str">
            <v>BASTARD SWORD</v>
          </cell>
          <cell r="E100" t="str">
            <v>+3 DMG</v>
          </cell>
          <cell r="F100" t="str">
            <v></v>
          </cell>
          <cell r="G100">
            <v>378</v>
          </cell>
          <cell r="H100">
            <v>76</v>
          </cell>
        </row>
        <row r="101">
          <cell r="A101">
            <v>99</v>
          </cell>
          <cell r="B101" t="str">
            <v></v>
          </cell>
          <cell r="C101" t="str">
            <v>(H)</v>
          </cell>
          <cell r="D101" t="str">
            <v>GREAT SWORD</v>
          </cell>
          <cell r="E101" t="str">
            <v>+4 DMG</v>
          </cell>
          <cell r="F101" t="str">
            <v></v>
          </cell>
          <cell r="G101">
            <v>420</v>
          </cell>
          <cell r="H101">
            <v>84</v>
          </cell>
        </row>
        <row r="102">
          <cell r="A102">
            <v>100</v>
          </cell>
          <cell r="B102" t="str">
            <v></v>
          </cell>
          <cell r="C102" t="str">
            <v>(H)</v>
          </cell>
          <cell r="D102" t="str">
            <v>MIGHTY CLAYMORE</v>
          </cell>
          <cell r="E102" t="str">
            <v>+4 DMG</v>
          </cell>
          <cell r="F102" t="str">
            <v></v>
          </cell>
          <cell r="G102">
            <v>467</v>
          </cell>
          <cell r="H102">
            <v>94</v>
          </cell>
        </row>
      </sheetData>
      <sheetData sheetId="23">
        <row r="2">
          <cell r="A2">
            <v>1</v>
          </cell>
          <cell r="B2" t="str">
            <v>YELLOW</v>
          </cell>
          <cell r="C2" t="str">
            <v>NONE</v>
          </cell>
        </row>
        <row r="3">
          <cell r="A3">
            <v>2</v>
          </cell>
          <cell r="B3" t="str">
            <v>RED</v>
          </cell>
          <cell r="C3" t="str">
            <v>E</v>
          </cell>
        </row>
        <row r="4">
          <cell r="A4">
            <v>3</v>
          </cell>
          <cell r="B4" t="str">
            <v>YELLOW</v>
          </cell>
          <cell r="C4" t="str">
            <v>NONE</v>
          </cell>
        </row>
        <row r="5">
          <cell r="A5">
            <v>4</v>
          </cell>
          <cell r="B5" t="str">
            <v>RED</v>
          </cell>
          <cell r="C5" t="str">
            <v>E</v>
          </cell>
        </row>
        <row r="6">
          <cell r="A6">
            <v>5</v>
          </cell>
          <cell r="B6" t="str">
            <v>YELLOW</v>
          </cell>
          <cell r="C6" t="str">
            <v>NONE</v>
          </cell>
        </row>
        <row r="7">
          <cell r="A7">
            <v>6</v>
          </cell>
          <cell r="B7" t="str">
            <v>GREEN</v>
          </cell>
          <cell r="C7" t="str">
            <v>G</v>
          </cell>
          <cell r="E7" t="str">
            <v>AREA MODIFIER TABLE F</v>
          </cell>
        </row>
        <row r="8">
          <cell r="A8">
            <v>7</v>
          </cell>
          <cell r="B8" t="str">
            <v>RED</v>
          </cell>
          <cell r="C8" t="str">
            <v>E</v>
          </cell>
          <cell r="E8" t="str">
            <v>Yellow</v>
          </cell>
          <cell r="F8">
            <v>0</v>
          </cell>
        </row>
        <row r="9">
          <cell r="A9">
            <v>8</v>
          </cell>
          <cell r="B9" t="str">
            <v>YELLOW</v>
          </cell>
          <cell r="C9" t="str">
            <v>NONE</v>
          </cell>
          <cell r="E9" t="str">
            <v>RED</v>
          </cell>
          <cell r="F9">
            <v>10</v>
          </cell>
        </row>
        <row r="10">
          <cell r="A10">
            <v>9</v>
          </cell>
          <cell r="B10" t="str">
            <v>GREEN</v>
          </cell>
          <cell r="C10" t="str">
            <v>G</v>
          </cell>
          <cell r="E10" t="str">
            <v>GREEN</v>
          </cell>
          <cell r="F10">
            <v>5</v>
          </cell>
        </row>
        <row r="11">
          <cell r="A11">
            <v>10</v>
          </cell>
          <cell r="B11" t="str">
            <v>RED</v>
          </cell>
          <cell r="C11" t="str">
            <v>E</v>
          </cell>
          <cell r="E11" t="str">
            <v>BLUE</v>
          </cell>
          <cell r="F11">
            <v>20</v>
          </cell>
        </row>
        <row r="12">
          <cell r="A12">
            <v>11</v>
          </cell>
          <cell r="B12" t="str">
            <v>GREEN</v>
          </cell>
          <cell r="C12" t="str">
            <v>G</v>
          </cell>
        </row>
        <row r="13">
          <cell r="A13">
            <v>12</v>
          </cell>
          <cell r="B13" t="str">
            <v>RED</v>
          </cell>
          <cell r="C13" t="str">
            <v>E</v>
          </cell>
        </row>
        <row r="14">
          <cell r="A14">
            <v>13</v>
          </cell>
          <cell r="B14" t="str">
            <v>YELLOW</v>
          </cell>
          <cell r="C14" t="str">
            <v>NONE</v>
          </cell>
        </row>
        <row r="15">
          <cell r="A15">
            <v>14</v>
          </cell>
          <cell r="B15" t="str">
            <v>GREEN</v>
          </cell>
          <cell r="C15" t="str">
            <v>G</v>
          </cell>
        </row>
        <row r="16">
          <cell r="A16">
            <v>15</v>
          </cell>
          <cell r="B16" t="str">
            <v>RED</v>
          </cell>
          <cell r="C16" t="str">
            <v>E</v>
          </cell>
        </row>
        <row r="17">
          <cell r="A17">
            <v>16</v>
          </cell>
          <cell r="B17" t="str">
            <v>RED</v>
          </cell>
          <cell r="C17" t="str">
            <v>E</v>
          </cell>
        </row>
        <row r="18">
          <cell r="A18">
            <v>17</v>
          </cell>
          <cell r="B18" t="str">
            <v>YELLOW</v>
          </cell>
          <cell r="C18" t="str">
            <v>NONE</v>
          </cell>
        </row>
        <row r="19">
          <cell r="A19">
            <v>18</v>
          </cell>
          <cell r="B19" t="str">
            <v>RED</v>
          </cell>
          <cell r="C19" t="str">
            <v>E</v>
          </cell>
        </row>
        <row r="20">
          <cell r="A20">
            <v>19</v>
          </cell>
          <cell r="B20" t="str">
            <v>YELLOW</v>
          </cell>
          <cell r="C20" t="str">
            <v>NONE</v>
          </cell>
        </row>
        <row r="21">
          <cell r="A21">
            <v>20</v>
          </cell>
          <cell r="B21" t="str">
            <v>GREEN</v>
          </cell>
          <cell r="C21" t="str">
            <v>G</v>
          </cell>
        </row>
        <row r="22">
          <cell r="A22">
            <v>21</v>
          </cell>
          <cell r="B22" t="str">
            <v>YELLOW</v>
          </cell>
          <cell r="C22" t="str">
            <v>NONE</v>
          </cell>
        </row>
        <row r="23">
          <cell r="A23">
            <v>22</v>
          </cell>
          <cell r="B23" t="str">
            <v>RED</v>
          </cell>
          <cell r="C23" t="str">
            <v>E</v>
          </cell>
        </row>
        <row r="24">
          <cell r="A24">
            <v>23</v>
          </cell>
          <cell r="B24" t="str">
            <v>YELLOW</v>
          </cell>
          <cell r="C24" t="str">
            <v>NONE</v>
          </cell>
        </row>
        <row r="25">
          <cell r="A25">
            <v>24</v>
          </cell>
          <cell r="B25" t="str">
            <v>YELLOW</v>
          </cell>
          <cell r="C25" t="str">
            <v>NONE</v>
          </cell>
        </row>
        <row r="26">
          <cell r="A26">
            <v>25</v>
          </cell>
          <cell r="B26" t="str">
            <v>RED</v>
          </cell>
          <cell r="C26" t="str">
            <v>E</v>
          </cell>
        </row>
        <row r="27">
          <cell r="A27">
            <v>26</v>
          </cell>
          <cell r="B27" t="str">
            <v>GREEN</v>
          </cell>
          <cell r="C27" t="str">
            <v>G</v>
          </cell>
        </row>
        <row r="28">
          <cell r="A28">
            <v>27</v>
          </cell>
          <cell r="B28" t="str">
            <v>YELLOW</v>
          </cell>
          <cell r="C28" t="str">
            <v>NONE</v>
          </cell>
        </row>
        <row r="29">
          <cell r="A29">
            <v>28</v>
          </cell>
          <cell r="B29" t="str">
            <v>YELLOW</v>
          </cell>
          <cell r="C29" t="str">
            <v>NONE</v>
          </cell>
        </row>
        <row r="30">
          <cell r="A30">
            <v>29</v>
          </cell>
          <cell r="B30" t="str">
            <v>YELLOW</v>
          </cell>
          <cell r="C30" t="str">
            <v>NONE</v>
          </cell>
        </row>
        <row r="31">
          <cell r="A31">
            <v>30</v>
          </cell>
          <cell r="B31" t="str">
            <v>RED</v>
          </cell>
          <cell r="C31" t="str">
            <v>E</v>
          </cell>
        </row>
        <row r="32">
          <cell r="A32">
            <v>31</v>
          </cell>
          <cell r="B32" t="str">
            <v>RED</v>
          </cell>
          <cell r="C32" t="str">
            <v>E</v>
          </cell>
        </row>
        <row r="33">
          <cell r="A33">
            <v>32</v>
          </cell>
          <cell r="B33" t="str">
            <v>YELLOW</v>
          </cell>
          <cell r="C33" t="str">
            <v>NONE</v>
          </cell>
        </row>
        <row r="34">
          <cell r="A34">
            <v>33</v>
          </cell>
          <cell r="B34" t="str">
            <v>RED</v>
          </cell>
          <cell r="C34" t="str">
            <v>E</v>
          </cell>
        </row>
        <row r="35">
          <cell r="A35">
            <v>34</v>
          </cell>
          <cell r="B35" t="str">
            <v>YELLOW</v>
          </cell>
          <cell r="C35" t="str">
            <v>NONE</v>
          </cell>
        </row>
        <row r="36">
          <cell r="A36">
            <v>35</v>
          </cell>
          <cell r="B36" t="str">
            <v>GREEN</v>
          </cell>
          <cell r="C36" t="str">
            <v>G</v>
          </cell>
        </row>
        <row r="37">
          <cell r="A37">
            <v>36</v>
          </cell>
          <cell r="B37" t="str">
            <v>RED</v>
          </cell>
          <cell r="C37" t="str">
            <v>E</v>
          </cell>
        </row>
        <row r="38">
          <cell r="A38">
            <v>37</v>
          </cell>
          <cell r="B38" t="str">
            <v>YELLOW</v>
          </cell>
          <cell r="C38" t="str">
            <v>NONE</v>
          </cell>
        </row>
        <row r="39">
          <cell r="A39">
            <v>38</v>
          </cell>
          <cell r="B39" t="str">
            <v>RED</v>
          </cell>
          <cell r="C39" t="str">
            <v>E</v>
          </cell>
        </row>
        <row r="40">
          <cell r="A40">
            <v>39</v>
          </cell>
          <cell r="B40" t="str">
            <v>GREEN</v>
          </cell>
          <cell r="C40" t="str">
            <v>G</v>
          </cell>
        </row>
        <row r="41">
          <cell r="A41">
            <v>40</v>
          </cell>
          <cell r="B41" t="str">
            <v>YELLOW</v>
          </cell>
          <cell r="C41" t="str">
            <v>NONE</v>
          </cell>
        </row>
        <row r="42">
          <cell r="A42">
            <v>41</v>
          </cell>
          <cell r="B42" t="str">
            <v>YELLOW</v>
          </cell>
          <cell r="C42" t="str">
            <v>NONE</v>
          </cell>
        </row>
        <row r="43">
          <cell r="A43">
            <v>42</v>
          </cell>
          <cell r="B43" t="str">
            <v>RED</v>
          </cell>
          <cell r="C43" t="str">
            <v>E</v>
          </cell>
        </row>
        <row r="44">
          <cell r="A44">
            <v>43</v>
          </cell>
          <cell r="B44" t="str">
            <v>YELLOW</v>
          </cell>
          <cell r="C44" t="str">
            <v>NONE</v>
          </cell>
        </row>
        <row r="45">
          <cell r="A45">
            <v>44</v>
          </cell>
          <cell r="B45" t="str">
            <v>GREEN</v>
          </cell>
          <cell r="C45" t="str">
            <v>G</v>
          </cell>
        </row>
        <row r="46">
          <cell r="A46">
            <v>45</v>
          </cell>
          <cell r="B46" t="str">
            <v>YELLOW</v>
          </cell>
          <cell r="C46" t="str">
            <v>NONE</v>
          </cell>
        </row>
        <row r="47">
          <cell r="A47">
            <v>46</v>
          </cell>
          <cell r="B47" t="str">
            <v>RED</v>
          </cell>
          <cell r="C47" t="str">
            <v>E</v>
          </cell>
        </row>
        <row r="48">
          <cell r="A48">
            <v>47</v>
          </cell>
          <cell r="B48" t="str">
            <v>YELLOW</v>
          </cell>
          <cell r="C48" t="str">
            <v>NONE</v>
          </cell>
        </row>
        <row r="49">
          <cell r="A49">
            <v>48</v>
          </cell>
          <cell r="B49" t="str">
            <v>RED</v>
          </cell>
          <cell r="C49" t="str">
            <v>E</v>
          </cell>
        </row>
        <row r="50">
          <cell r="A50">
            <v>49</v>
          </cell>
          <cell r="B50" t="str">
            <v>YELLOW</v>
          </cell>
          <cell r="C50" t="str">
            <v>NONE</v>
          </cell>
        </row>
        <row r="51">
          <cell r="A51">
            <v>50</v>
          </cell>
          <cell r="B51" t="str">
            <v>RED</v>
          </cell>
          <cell r="C51" t="str">
            <v>E</v>
          </cell>
        </row>
        <row r="52">
          <cell r="A52">
            <v>51</v>
          </cell>
          <cell r="B52" t="str">
            <v>GREEN</v>
          </cell>
          <cell r="C52" t="str">
            <v>G</v>
          </cell>
        </row>
        <row r="53">
          <cell r="A53">
            <v>52</v>
          </cell>
          <cell r="B53" t="str">
            <v>YELLOW</v>
          </cell>
          <cell r="C53" t="str">
            <v>NONE</v>
          </cell>
        </row>
        <row r="54">
          <cell r="A54">
            <v>53</v>
          </cell>
          <cell r="B54" t="str">
            <v>RED</v>
          </cell>
          <cell r="C54" t="str">
            <v>E</v>
          </cell>
        </row>
        <row r="55">
          <cell r="A55">
            <v>54</v>
          </cell>
          <cell r="B55" t="str">
            <v>GREEN</v>
          </cell>
          <cell r="C55" t="str">
            <v>G</v>
          </cell>
        </row>
        <row r="56">
          <cell r="A56">
            <v>55</v>
          </cell>
          <cell r="B56" t="str">
            <v>YELLOW</v>
          </cell>
          <cell r="C56" t="str">
            <v>NONE</v>
          </cell>
        </row>
        <row r="57">
          <cell r="A57">
            <v>56</v>
          </cell>
          <cell r="B57" t="str">
            <v>RED</v>
          </cell>
          <cell r="C57" t="str">
            <v>E</v>
          </cell>
        </row>
        <row r="58">
          <cell r="A58">
            <v>57</v>
          </cell>
          <cell r="B58" t="str">
            <v>GREEN</v>
          </cell>
          <cell r="C58" t="str">
            <v>G</v>
          </cell>
        </row>
        <row r="59">
          <cell r="A59">
            <v>58</v>
          </cell>
          <cell r="B59" t="str">
            <v>RED</v>
          </cell>
          <cell r="C59" t="str">
            <v>E</v>
          </cell>
        </row>
        <row r="60">
          <cell r="A60">
            <v>59</v>
          </cell>
          <cell r="B60" t="str">
            <v>YELLOW</v>
          </cell>
          <cell r="C60" t="str">
            <v>NONE</v>
          </cell>
        </row>
        <row r="61">
          <cell r="A61">
            <v>60</v>
          </cell>
          <cell r="B61" t="str">
            <v>RED</v>
          </cell>
          <cell r="C61" t="str">
            <v>E</v>
          </cell>
        </row>
        <row r="62">
          <cell r="A62">
            <v>61</v>
          </cell>
          <cell r="B62" t="str">
            <v>RED</v>
          </cell>
          <cell r="C62" t="str">
            <v>E</v>
          </cell>
        </row>
        <row r="63">
          <cell r="A63">
            <v>62</v>
          </cell>
          <cell r="B63" t="str">
            <v>YELLOW</v>
          </cell>
          <cell r="C63" t="str">
            <v>NONE</v>
          </cell>
        </row>
        <row r="64">
          <cell r="A64">
            <v>63</v>
          </cell>
          <cell r="B64" t="str">
            <v>GREEN</v>
          </cell>
          <cell r="C64" t="str">
            <v>G</v>
          </cell>
        </row>
        <row r="65">
          <cell r="A65">
            <v>64</v>
          </cell>
          <cell r="B65" t="str">
            <v>YELLOW</v>
          </cell>
          <cell r="C65" t="str">
            <v>NONE</v>
          </cell>
        </row>
        <row r="66">
          <cell r="A66">
            <v>65</v>
          </cell>
          <cell r="B66" t="str">
            <v>GREEN</v>
          </cell>
          <cell r="C66" t="str">
            <v>G</v>
          </cell>
        </row>
        <row r="67">
          <cell r="A67">
            <v>66</v>
          </cell>
          <cell r="B67" t="str">
            <v>YELLOW</v>
          </cell>
          <cell r="C67" t="str">
            <v>NONE</v>
          </cell>
        </row>
        <row r="68">
          <cell r="A68">
            <v>67</v>
          </cell>
          <cell r="B68" t="str">
            <v>YELLOW</v>
          </cell>
          <cell r="C68" t="str">
            <v>NONE</v>
          </cell>
        </row>
        <row r="69">
          <cell r="A69">
            <v>68</v>
          </cell>
          <cell r="B69" t="str">
            <v>GREEN</v>
          </cell>
          <cell r="C69" t="str">
            <v>G</v>
          </cell>
        </row>
        <row r="70">
          <cell r="A70">
            <v>69</v>
          </cell>
          <cell r="B70" t="str">
            <v>RED</v>
          </cell>
          <cell r="C70" t="str">
            <v>E</v>
          </cell>
        </row>
        <row r="71">
          <cell r="A71">
            <v>70</v>
          </cell>
          <cell r="B71" t="str">
            <v>YELLOW</v>
          </cell>
          <cell r="C71" t="str">
            <v>NONE</v>
          </cell>
        </row>
        <row r="72">
          <cell r="A72">
            <v>71</v>
          </cell>
          <cell r="B72" t="str">
            <v>GREEN</v>
          </cell>
          <cell r="C72" t="str">
            <v>G</v>
          </cell>
        </row>
        <row r="73">
          <cell r="A73">
            <v>72</v>
          </cell>
          <cell r="B73" t="str">
            <v>RED</v>
          </cell>
          <cell r="C73" t="str">
            <v>E</v>
          </cell>
        </row>
        <row r="74">
          <cell r="A74">
            <v>73</v>
          </cell>
          <cell r="B74" t="str">
            <v>YELLOW</v>
          </cell>
          <cell r="C74" t="str">
            <v>NONE</v>
          </cell>
        </row>
        <row r="75">
          <cell r="A75">
            <v>74</v>
          </cell>
          <cell r="B75" t="str">
            <v>RED</v>
          </cell>
          <cell r="C75" t="str">
            <v>E</v>
          </cell>
        </row>
        <row r="76">
          <cell r="A76">
            <v>75</v>
          </cell>
          <cell r="B76" t="str">
            <v>YELLOW</v>
          </cell>
          <cell r="C76" t="str">
            <v>NONE</v>
          </cell>
        </row>
        <row r="77">
          <cell r="A77">
            <v>76</v>
          </cell>
          <cell r="B77" t="str">
            <v>YELLOW</v>
          </cell>
          <cell r="C77" t="str">
            <v>NONE</v>
          </cell>
        </row>
        <row r="78">
          <cell r="A78">
            <v>77</v>
          </cell>
          <cell r="B78" t="str">
            <v>RED</v>
          </cell>
          <cell r="C78" t="str">
            <v>E</v>
          </cell>
        </row>
        <row r="79">
          <cell r="A79">
            <v>78</v>
          </cell>
          <cell r="B79" t="str">
            <v>YELLOW</v>
          </cell>
          <cell r="C79" t="str">
            <v>NONE</v>
          </cell>
        </row>
        <row r="80">
          <cell r="A80">
            <v>79</v>
          </cell>
          <cell r="B80" t="str">
            <v>RED</v>
          </cell>
          <cell r="C80" t="str">
            <v>E</v>
          </cell>
        </row>
        <row r="81">
          <cell r="A81">
            <v>80</v>
          </cell>
          <cell r="B81" t="str">
            <v>GREEN</v>
          </cell>
          <cell r="C81" t="str">
            <v>G</v>
          </cell>
        </row>
        <row r="82">
          <cell r="A82">
            <v>81</v>
          </cell>
          <cell r="B82" t="str">
            <v>RED</v>
          </cell>
          <cell r="C82" t="str">
            <v>E</v>
          </cell>
        </row>
        <row r="83">
          <cell r="A83">
            <v>82</v>
          </cell>
          <cell r="B83" t="str">
            <v>YELLOW</v>
          </cell>
          <cell r="C83" t="str">
            <v>NONE</v>
          </cell>
        </row>
        <row r="84">
          <cell r="A84">
            <v>83</v>
          </cell>
          <cell r="B84" t="str">
            <v>GREEN</v>
          </cell>
          <cell r="C84" t="str">
            <v>G</v>
          </cell>
        </row>
        <row r="85">
          <cell r="A85">
            <v>84</v>
          </cell>
          <cell r="B85" t="str">
            <v>RED</v>
          </cell>
          <cell r="C85" t="str">
            <v>E</v>
          </cell>
        </row>
        <row r="86">
          <cell r="A86">
            <v>85</v>
          </cell>
          <cell r="B86" t="str">
            <v>YELLOW</v>
          </cell>
          <cell r="C86" t="str">
            <v>NONE</v>
          </cell>
        </row>
        <row r="87">
          <cell r="A87">
            <v>86</v>
          </cell>
          <cell r="B87" t="str">
            <v>RED</v>
          </cell>
          <cell r="C87" t="str">
            <v>E</v>
          </cell>
        </row>
        <row r="88">
          <cell r="A88">
            <v>87</v>
          </cell>
          <cell r="B88" t="str">
            <v>YELLOW</v>
          </cell>
          <cell r="C88" t="str">
            <v>NONE</v>
          </cell>
        </row>
        <row r="89">
          <cell r="A89">
            <v>88</v>
          </cell>
          <cell r="B89" t="str">
            <v>GREEN</v>
          </cell>
          <cell r="C89" t="str">
            <v>G</v>
          </cell>
        </row>
        <row r="90">
          <cell r="A90">
            <v>89</v>
          </cell>
          <cell r="B90" t="str">
            <v>YELLOW</v>
          </cell>
          <cell r="C90" t="str">
            <v>NONE</v>
          </cell>
        </row>
        <row r="91">
          <cell r="A91">
            <v>90</v>
          </cell>
          <cell r="B91" t="str">
            <v>RED</v>
          </cell>
          <cell r="C91" t="str">
            <v>E</v>
          </cell>
        </row>
        <row r="92">
          <cell r="A92">
            <v>91</v>
          </cell>
          <cell r="B92" t="str">
            <v>BLUE</v>
          </cell>
          <cell r="C92" t="str">
            <v>CHECK QUEST</v>
          </cell>
        </row>
        <row r="93">
          <cell r="A93">
            <v>92</v>
          </cell>
          <cell r="B93" t="str">
            <v>BLUE</v>
          </cell>
          <cell r="C93" t="str">
            <v>CHECK QUEST</v>
          </cell>
        </row>
        <row r="94">
          <cell r="A94">
            <v>93</v>
          </cell>
          <cell r="B94" t="str">
            <v>BLUE</v>
          </cell>
          <cell r="C94" t="str">
            <v>CHECK QUEST</v>
          </cell>
        </row>
        <row r="95">
          <cell r="A95">
            <v>94</v>
          </cell>
          <cell r="B95" t="str">
            <v>BLUE</v>
          </cell>
          <cell r="C95" t="str">
            <v>CHECK QUEST</v>
          </cell>
        </row>
        <row r="96">
          <cell r="A96">
            <v>95</v>
          </cell>
          <cell r="B96" t="str">
            <v>BLUE</v>
          </cell>
          <cell r="C96" t="str">
            <v>CHECK QUEST</v>
          </cell>
        </row>
        <row r="97">
          <cell r="A97">
            <v>96</v>
          </cell>
          <cell r="B97" t="str">
            <v>BLUE</v>
          </cell>
          <cell r="C97" t="str">
            <v>CHECK QUEST</v>
          </cell>
        </row>
        <row r="98">
          <cell r="A98">
            <v>97</v>
          </cell>
          <cell r="B98" t="str">
            <v>BLUE</v>
          </cell>
          <cell r="C98" t="str">
            <v>CHECK QUEST</v>
          </cell>
        </row>
        <row r="99">
          <cell r="A99">
            <v>98</v>
          </cell>
          <cell r="B99" t="str">
            <v>BLUE</v>
          </cell>
          <cell r="C99" t="str">
            <v>CHECK QUEST</v>
          </cell>
        </row>
        <row r="100">
          <cell r="A100">
            <v>99</v>
          </cell>
          <cell r="B100" t="str">
            <v>BLUE</v>
          </cell>
          <cell r="C100" t="str">
            <v>CHECK QUEST</v>
          </cell>
        </row>
        <row r="101">
          <cell r="A101">
            <v>100</v>
          </cell>
          <cell r="B101" t="str">
            <v>BLUE</v>
          </cell>
          <cell r="C101" t="str">
            <v>CHECK QUEST</v>
          </cell>
        </row>
      </sheetData>
      <sheetData sheetId="24">
        <row r="3">
          <cell r="A3">
            <v>1</v>
          </cell>
          <cell r="B3" t="str">
            <v>If less than Half HP AV+10</v>
          </cell>
        </row>
        <row r="4">
          <cell r="A4">
            <v>2</v>
          </cell>
          <cell r="B4" t="str">
            <v>If less than half HP AV+5</v>
          </cell>
        </row>
        <row r="5">
          <cell r="A5">
            <v>3</v>
          </cell>
          <cell r="B5" t="str">
            <v>ATTACK</v>
          </cell>
        </row>
        <row r="6">
          <cell r="A6">
            <v>4</v>
          </cell>
          <cell r="B6" t="str">
            <v>ATTACK</v>
          </cell>
        </row>
        <row r="7">
          <cell r="A7">
            <v>5</v>
          </cell>
          <cell r="B7" t="str">
            <v>ATTACK</v>
          </cell>
        </row>
        <row r="8">
          <cell r="A8">
            <v>6</v>
          </cell>
          <cell r="B8" t="str">
            <v>ATTACK</v>
          </cell>
        </row>
        <row r="9">
          <cell r="A9">
            <v>7</v>
          </cell>
          <cell r="B9" t="str">
            <v>ATTACK</v>
          </cell>
        </row>
        <row r="10">
          <cell r="A10">
            <v>8</v>
          </cell>
          <cell r="B10" t="str">
            <v>If less than half HP  ESCAPE</v>
          </cell>
        </row>
        <row r="11">
          <cell r="A11">
            <v>9</v>
          </cell>
          <cell r="B11" t="str">
            <v>If DMGD last Round ESCAPE</v>
          </cell>
        </row>
        <row r="12">
          <cell r="A12">
            <v>10</v>
          </cell>
          <cell r="B12" t="str">
            <v>Escape</v>
          </cell>
        </row>
        <row r="14">
          <cell r="A14" t="str">
            <v>HIT LOCATION</v>
          </cell>
          <cell r="C14" t="str">
            <v>MODIFIER</v>
          </cell>
        </row>
        <row r="15">
          <cell r="A15">
            <v>1</v>
          </cell>
          <cell r="B15" t="str">
            <v>Head</v>
          </cell>
          <cell r="C15">
            <v>3</v>
          </cell>
          <cell r="D15" t="str">
            <v>Nothing</v>
          </cell>
        </row>
        <row r="16">
          <cell r="A16">
            <v>2</v>
          </cell>
          <cell r="B16" t="str">
            <v>Back</v>
          </cell>
          <cell r="C16">
            <v>2</v>
          </cell>
          <cell r="D16" t="str">
            <v>Nothing</v>
          </cell>
        </row>
        <row r="17">
          <cell r="A17">
            <v>3</v>
          </cell>
          <cell r="B17" t="str">
            <v>Torso</v>
          </cell>
          <cell r="C17">
            <v>1</v>
          </cell>
          <cell r="D17" t="str">
            <v>Nothing</v>
          </cell>
        </row>
        <row r="18">
          <cell r="A18">
            <v>4</v>
          </cell>
          <cell r="B18" t="str">
            <v>Arms</v>
          </cell>
          <cell r="C18">
            <v>0</v>
          </cell>
          <cell r="D18" t="str">
            <v>Nothing</v>
          </cell>
        </row>
        <row r="19">
          <cell r="A19">
            <v>5</v>
          </cell>
          <cell r="B19" t="str">
            <v>Hands</v>
          </cell>
          <cell r="C19">
            <v>0</v>
          </cell>
          <cell r="D19" t="str">
            <v>Nothing</v>
          </cell>
        </row>
        <row r="20">
          <cell r="A20">
            <v>6</v>
          </cell>
          <cell r="B20" t="str">
            <v>Main Weapon</v>
          </cell>
          <cell r="C20">
            <v>0</v>
          </cell>
          <cell r="D20" t="str">
            <v>Nothing</v>
          </cell>
        </row>
        <row r="21">
          <cell r="A21">
            <v>7</v>
          </cell>
          <cell r="B21" t="str">
            <v>Off Weapon</v>
          </cell>
          <cell r="C21">
            <v>0</v>
          </cell>
          <cell r="D21" t="str">
            <v>Nothing</v>
          </cell>
        </row>
        <row r="22">
          <cell r="A22">
            <v>8</v>
          </cell>
          <cell r="B22" t="str">
            <v>Waist</v>
          </cell>
          <cell r="C22">
            <v>0</v>
          </cell>
          <cell r="D22" t="str">
            <v>BELT CHECK</v>
          </cell>
        </row>
        <row r="23">
          <cell r="A23">
            <v>9</v>
          </cell>
          <cell r="B23" t="str">
            <v>Legs</v>
          </cell>
          <cell r="C23">
            <v>-1</v>
          </cell>
          <cell r="D23" t="str">
            <v>Nothing</v>
          </cell>
        </row>
        <row r="24">
          <cell r="A24">
            <v>10</v>
          </cell>
          <cell r="B24" t="str">
            <v>Feet</v>
          </cell>
          <cell r="C24">
            <v>-1</v>
          </cell>
          <cell r="D24" t="str">
            <v>Nothing</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18" Type="http://schemas.openxmlformats.org/officeDocument/2006/relationships/control" Target="../activeX/activeX14.xml"/><Relationship Id="rId26" Type="http://schemas.openxmlformats.org/officeDocument/2006/relationships/control" Target="../activeX/activeX22.xml"/><Relationship Id="rId3" Type="http://schemas.openxmlformats.org/officeDocument/2006/relationships/vmlDrawing" Target="../drawings/vmlDrawing1.vml"/><Relationship Id="rId21" Type="http://schemas.openxmlformats.org/officeDocument/2006/relationships/control" Target="../activeX/activeX17.xml"/><Relationship Id="rId34" Type="http://schemas.openxmlformats.org/officeDocument/2006/relationships/control" Target="../activeX/activeX30.xml"/><Relationship Id="rId7" Type="http://schemas.openxmlformats.org/officeDocument/2006/relationships/control" Target="../activeX/activeX3.xml"/><Relationship Id="rId12" Type="http://schemas.openxmlformats.org/officeDocument/2006/relationships/control" Target="../activeX/activeX8.xml"/><Relationship Id="rId17" Type="http://schemas.openxmlformats.org/officeDocument/2006/relationships/control" Target="../activeX/activeX13.xml"/><Relationship Id="rId25" Type="http://schemas.openxmlformats.org/officeDocument/2006/relationships/control" Target="../activeX/activeX21.xml"/><Relationship Id="rId33" Type="http://schemas.openxmlformats.org/officeDocument/2006/relationships/control" Target="../activeX/activeX29.xml"/><Relationship Id="rId2" Type="http://schemas.openxmlformats.org/officeDocument/2006/relationships/drawing" Target="../drawings/drawing1.xml"/><Relationship Id="rId16" Type="http://schemas.openxmlformats.org/officeDocument/2006/relationships/control" Target="../activeX/activeX12.xml"/><Relationship Id="rId20" Type="http://schemas.openxmlformats.org/officeDocument/2006/relationships/control" Target="../activeX/activeX16.xml"/><Relationship Id="rId29" Type="http://schemas.openxmlformats.org/officeDocument/2006/relationships/control" Target="../activeX/activeX2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24" Type="http://schemas.openxmlformats.org/officeDocument/2006/relationships/control" Target="../activeX/activeX20.xml"/><Relationship Id="rId32" Type="http://schemas.openxmlformats.org/officeDocument/2006/relationships/control" Target="../activeX/activeX28.xml"/><Relationship Id="rId5" Type="http://schemas.openxmlformats.org/officeDocument/2006/relationships/image" Target="../media/image1.emf"/><Relationship Id="rId15" Type="http://schemas.openxmlformats.org/officeDocument/2006/relationships/control" Target="../activeX/activeX11.xml"/><Relationship Id="rId23" Type="http://schemas.openxmlformats.org/officeDocument/2006/relationships/control" Target="../activeX/activeX19.xml"/><Relationship Id="rId28" Type="http://schemas.openxmlformats.org/officeDocument/2006/relationships/control" Target="../activeX/activeX24.xml"/><Relationship Id="rId10" Type="http://schemas.openxmlformats.org/officeDocument/2006/relationships/control" Target="../activeX/activeX6.xml"/><Relationship Id="rId19" Type="http://schemas.openxmlformats.org/officeDocument/2006/relationships/control" Target="../activeX/activeX15.xml"/><Relationship Id="rId31" Type="http://schemas.openxmlformats.org/officeDocument/2006/relationships/control" Target="../activeX/activeX27.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control" Target="../activeX/activeX10.xml"/><Relationship Id="rId22" Type="http://schemas.openxmlformats.org/officeDocument/2006/relationships/control" Target="../activeX/activeX18.xml"/><Relationship Id="rId27" Type="http://schemas.openxmlformats.org/officeDocument/2006/relationships/control" Target="../activeX/activeX23.xml"/><Relationship Id="rId30" Type="http://schemas.openxmlformats.org/officeDocument/2006/relationships/control" Target="../activeX/activeX26.xml"/><Relationship Id="rId35"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8" Type="http://schemas.openxmlformats.org/officeDocument/2006/relationships/control" Target="../activeX/activeX33.xml"/><Relationship Id="rId13" Type="http://schemas.openxmlformats.org/officeDocument/2006/relationships/image" Target="../media/image108.emf"/><Relationship Id="rId3" Type="http://schemas.openxmlformats.org/officeDocument/2006/relationships/vmlDrawing" Target="../drawings/vmlDrawing3.vml"/><Relationship Id="rId7" Type="http://schemas.openxmlformats.org/officeDocument/2006/relationships/image" Target="../media/image105.emf"/><Relationship Id="rId12" Type="http://schemas.openxmlformats.org/officeDocument/2006/relationships/control" Target="../activeX/activeX35.x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ntrol" Target="../activeX/activeX32.xml"/><Relationship Id="rId11" Type="http://schemas.openxmlformats.org/officeDocument/2006/relationships/image" Target="../media/image107.emf"/><Relationship Id="rId5" Type="http://schemas.openxmlformats.org/officeDocument/2006/relationships/image" Target="../media/image104.emf"/><Relationship Id="rId10" Type="http://schemas.openxmlformats.org/officeDocument/2006/relationships/control" Target="../activeX/activeX34.xml"/><Relationship Id="rId4" Type="http://schemas.openxmlformats.org/officeDocument/2006/relationships/control" Target="../activeX/activeX31.xml"/><Relationship Id="rId9" Type="http://schemas.openxmlformats.org/officeDocument/2006/relationships/image" Target="../media/image106.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247E8-C137-4F94-8A39-8903F4B035F8}">
  <sheetPr codeName="Sheet1"/>
  <dimension ref="B1:AD74"/>
  <sheetViews>
    <sheetView topLeftCell="A4" zoomScale="145" zoomScaleNormal="145" workbookViewId="0">
      <selection activeCell="E13" sqref="E13"/>
    </sheetView>
  </sheetViews>
  <sheetFormatPr defaultRowHeight="12.75" x14ac:dyDescent="0.2"/>
  <cols>
    <col min="1" max="1" width="4" style="67" customWidth="1"/>
    <col min="2" max="2" width="9.33203125" style="67"/>
    <col min="3" max="3" width="11.1640625" style="67" customWidth="1"/>
    <col min="4" max="4" width="9.33203125" style="67"/>
    <col min="5" max="5" width="19.33203125" style="67" customWidth="1"/>
    <col min="6" max="16384" width="9.33203125" style="67"/>
  </cols>
  <sheetData>
    <row r="1" spans="2:30" x14ac:dyDescent="0.2">
      <c r="B1" s="67" t="s">
        <v>1325</v>
      </c>
    </row>
    <row r="3" spans="2:30" ht="13.5" thickBot="1" x14ac:dyDescent="0.25"/>
    <row r="4" spans="2:30" ht="15" thickBot="1" x14ac:dyDescent="0.25">
      <c r="B4" s="67" t="s">
        <v>1326</v>
      </c>
      <c r="C4" s="160"/>
      <c r="D4" s="161"/>
      <c r="E4" s="162"/>
      <c r="F4" s="67" t="s">
        <v>1446</v>
      </c>
      <c r="H4" s="163"/>
      <c r="I4" s="164"/>
      <c r="J4" s="67" t="s">
        <v>1447</v>
      </c>
      <c r="K4" s="163"/>
      <c r="L4" s="164"/>
    </row>
    <row r="5" spans="2:30" x14ac:dyDescent="0.2">
      <c r="B5" s="121" t="s">
        <v>1327</v>
      </c>
      <c r="C5" s="68" t="s">
        <v>1329</v>
      </c>
      <c r="D5" s="68" t="s">
        <v>1330</v>
      </c>
      <c r="F5" s="165" t="s">
        <v>1448</v>
      </c>
      <c r="G5" s="166"/>
      <c r="J5" s="165" t="s">
        <v>1331</v>
      </c>
      <c r="K5" s="166"/>
    </row>
    <row r="6" spans="2:30" ht="15.75" x14ac:dyDescent="0.2">
      <c r="B6" s="69">
        <v>1</v>
      </c>
      <c r="C6" s="69">
        <v>3</v>
      </c>
      <c r="D6" s="69">
        <v>3</v>
      </c>
      <c r="F6" s="167">
        <v>25</v>
      </c>
      <c r="G6" s="167"/>
      <c r="J6" s="167">
        <v>-40</v>
      </c>
      <c r="K6" s="167"/>
    </row>
    <row r="8" spans="2:30" x14ac:dyDescent="0.2">
      <c r="C8" s="67" t="s">
        <v>1332</v>
      </c>
      <c r="D8" s="67" t="s">
        <v>1333</v>
      </c>
      <c r="E8" s="67" t="s">
        <v>1334</v>
      </c>
    </row>
    <row r="9" spans="2:30" x14ac:dyDescent="0.2">
      <c r="B9" s="67" t="s">
        <v>1335</v>
      </c>
      <c r="C9" s="70">
        <v>40</v>
      </c>
      <c r="D9" s="70"/>
      <c r="E9" s="91"/>
      <c r="F9" s="159"/>
      <c r="H9" s="171" t="s">
        <v>1336</v>
      </c>
      <c r="I9" s="171"/>
      <c r="J9" s="67" t="s">
        <v>1337</v>
      </c>
    </row>
    <row r="10" spans="2:30" x14ac:dyDescent="0.2">
      <c r="B10" s="67" t="s">
        <v>1338</v>
      </c>
      <c r="C10" s="70">
        <v>50</v>
      </c>
      <c r="D10" s="70"/>
      <c r="E10" s="91"/>
      <c r="F10" s="159"/>
      <c r="H10" s="171" t="s">
        <v>1339</v>
      </c>
      <c r="I10" s="171"/>
      <c r="J10" s="67" t="s">
        <v>1340</v>
      </c>
    </row>
    <row r="11" spans="2:30" ht="13.5" thickBot="1" x14ac:dyDescent="0.25">
      <c r="B11" s="67" t="s">
        <v>1341</v>
      </c>
      <c r="C11" s="70">
        <v>30</v>
      </c>
      <c r="D11" s="70"/>
      <c r="E11" s="91"/>
      <c r="F11" s="159"/>
      <c r="H11" s="171" t="s">
        <v>1342</v>
      </c>
      <c r="I11" s="171"/>
      <c r="J11" s="67" t="s">
        <v>1343</v>
      </c>
    </row>
    <row r="12" spans="2:30" x14ac:dyDescent="0.2">
      <c r="S12" s="172" t="s">
        <v>1344</v>
      </c>
      <c r="T12" s="173"/>
      <c r="U12" s="173"/>
      <c r="V12" s="173"/>
      <c r="W12" s="173"/>
      <c r="X12" s="173"/>
      <c r="Y12" s="173"/>
      <c r="Z12" s="173"/>
      <c r="AA12" s="173"/>
      <c r="AB12" s="173"/>
      <c r="AC12" s="173"/>
      <c r="AD12" s="174"/>
    </row>
    <row r="13" spans="2:30" ht="13.5" thickBot="1" x14ac:dyDescent="0.25">
      <c r="B13" s="67" t="s">
        <v>1345</v>
      </c>
      <c r="S13" s="175"/>
      <c r="T13" s="176"/>
      <c r="U13" s="176"/>
      <c r="V13" s="176"/>
      <c r="W13" s="176"/>
      <c r="X13" s="176"/>
      <c r="Y13" s="176"/>
      <c r="Z13" s="176"/>
      <c r="AA13" s="176"/>
      <c r="AB13" s="176"/>
      <c r="AC13" s="176"/>
      <c r="AD13" s="177"/>
    </row>
    <row r="14" spans="2:30" ht="24.75" customHeight="1" x14ac:dyDescent="0.2">
      <c r="B14" s="71" t="s">
        <v>1346</v>
      </c>
      <c r="C14" s="72" t="s">
        <v>1347</v>
      </c>
      <c r="D14" s="168" t="s">
        <v>1164</v>
      </c>
      <c r="E14" s="168"/>
      <c r="F14" s="72" t="s">
        <v>1335</v>
      </c>
      <c r="G14" s="72" t="s">
        <v>1338</v>
      </c>
      <c r="H14" s="72" t="s">
        <v>1341</v>
      </c>
      <c r="I14" s="72" t="s">
        <v>178</v>
      </c>
      <c r="J14" s="72" t="s">
        <v>176</v>
      </c>
      <c r="K14" s="72" t="s">
        <v>177</v>
      </c>
      <c r="L14" s="72" t="s">
        <v>1348</v>
      </c>
      <c r="M14" s="72" t="s">
        <v>1349</v>
      </c>
      <c r="N14" s="71" t="s">
        <v>1350</v>
      </c>
      <c r="S14" s="73" t="s">
        <v>1347</v>
      </c>
      <c r="T14" s="169" t="s">
        <v>1164</v>
      </c>
      <c r="U14" s="169"/>
      <c r="V14" s="74" t="s">
        <v>1335</v>
      </c>
      <c r="W14" s="74" t="s">
        <v>1338</v>
      </c>
      <c r="X14" s="74" t="s">
        <v>1341</v>
      </c>
      <c r="Y14" s="74" t="s">
        <v>178</v>
      </c>
      <c r="Z14" s="74" t="s">
        <v>176</v>
      </c>
      <c r="AA14" s="74" t="s">
        <v>177</v>
      </c>
      <c r="AB14" s="74" t="s">
        <v>1348</v>
      </c>
      <c r="AC14" s="74" t="s">
        <v>1349</v>
      </c>
      <c r="AD14" s="75" t="s">
        <v>1350</v>
      </c>
    </row>
    <row r="15" spans="2:30" x14ac:dyDescent="0.2">
      <c r="B15" s="68">
        <v>3</v>
      </c>
      <c r="C15" s="70" t="s">
        <v>1008</v>
      </c>
      <c r="D15" s="170"/>
      <c r="E15" s="170"/>
      <c r="F15" s="70"/>
      <c r="G15" s="70"/>
      <c r="H15" s="70"/>
      <c r="I15" s="70"/>
      <c r="J15" s="70"/>
      <c r="K15" s="70"/>
      <c r="L15" s="70"/>
      <c r="M15" s="70"/>
      <c r="N15" s="70"/>
      <c r="S15" s="76"/>
      <c r="T15" s="171" t="s">
        <v>1351</v>
      </c>
      <c r="U15" s="171"/>
      <c r="Z15" s="67">
        <v>4</v>
      </c>
      <c r="AB15" s="67">
        <v>97</v>
      </c>
      <c r="AC15" s="67">
        <v>20</v>
      </c>
      <c r="AD15" s="77" t="s">
        <v>1352</v>
      </c>
    </row>
    <row r="16" spans="2:30" x14ac:dyDescent="0.2">
      <c r="B16" s="68">
        <v>2</v>
      </c>
      <c r="C16" s="70" t="s">
        <v>1009</v>
      </c>
      <c r="D16" s="170"/>
      <c r="E16" s="170"/>
      <c r="F16" s="70"/>
      <c r="G16" s="70"/>
      <c r="H16" s="70"/>
      <c r="I16" s="70"/>
      <c r="J16" s="70"/>
      <c r="K16" s="70"/>
      <c r="L16" s="70"/>
      <c r="M16" s="70"/>
      <c r="N16" s="70"/>
      <c r="S16" s="76"/>
      <c r="T16" s="171"/>
      <c r="U16" s="171"/>
      <c r="AD16" s="77"/>
    </row>
    <row r="17" spans="2:30" ht="12.75" customHeight="1" x14ac:dyDescent="0.2">
      <c r="B17" s="68">
        <v>1</v>
      </c>
      <c r="C17" s="70" t="s">
        <v>1010</v>
      </c>
      <c r="D17" s="170"/>
      <c r="E17" s="170"/>
      <c r="F17" s="70"/>
      <c r="G17" s="70"/>
      <c r="H17" s="70"/>
      <c r="I17" s="70"/>
      <c r="J17" s="70"/>
      <c r="K17" s="70"/>
      <c r="L17" s="70"/>
      <c r="M17" s="70"/>
      <c r="N17" s="70"/>
      <c r="S17" s="76"/>
      <c r="T17" s="171"/>
      <c r="U17" s="171"/>
      <c r="AD17" s="77"/>
    </row>
    <row r="18" spans="2:30" x14ac:dyDescent="0.2">
      <c r="B18" s="68" t="s">
        <v>483</v>
      </c>
      <c r="C18" s="70" t="s">
        <v>1011</v>
      </c>
      <c r="D18" s="170"/>
      <c r="E18" s="170"/>
      <c r="F18" s="70"/>
      <c r="G18" s="70"/>
      <c r="H18" s="70"/>
      <c r="I18" s="70"/>
      <c r="J18" s="70"/>
      <c r="K18" s="70"/>
      <c r="L18" s="70"/>
      <c r="M18" s="70"/>
      <c r="N18" s="70"/>
      <c r="S18" s="76"/>
      <c r="T18" s="171"/>
      <c r="U18" s="171"/>
      <c r="AD18" s="77"/>
    </row>
    <row r="19" spans="2:30" x14ac:dyDescent="0.2">
      <c r="B19" s="68" t="s">
        <v>483</v>
      </c>
      <c r="C19" s="70" t="s">
        <v>1012</v>
      </c>
      <c r="D19" s="170" t="s">
        <v>1353</v>
      </c>
      <c r="E19" s="170"/>
      <c r="F19" s="70"/>
      <c r="G19" s="70"/>
      <c r="H19" s="70"/>
      <c r="I19" s="70"/>
      <c r="J19" s="70">
        <v>3</v>
      </c>
      <c r="K19" s="70"/>
      <c r="L19" s="70">
        <v>54</v>
      </c>
      <c r="M19" s="70">
        <v>11</v>
      </c>
      <c r="N19" s="70" t="s">
        <v>1352</v>
      </c>
      <c r="S19" s="76"/>
      <c r="T19" s="171"/>
      <c r="U19" s="171"/>
      <c r="AD19" s="77"/>
    </row>
    <row r="20" spans="2:30" x14ac:dyDescent="0.2">
      <c r="B20" s="68" t="s">
        <v>483</v>
      </c>
      <c r="C20" s="70" t="s">
        <v>1354</v>
      </c>
      <c r="D20" s="170" t="s">
        <v>1355</v>
      </c>
      <c r="E20" s="170"/>
      <c r="F20" s="70"/>
      <c r="G20" s="70"/>
      <c r="H20" s="70"/>
      <c r="I20" s="70"/>
      <c r="J20" s="70"/>
      <c r="K20" s="70">
        <v>1</v>
      </c>
      <c r="L20" s="70">
        <v>123</v>
      </c>
      <c r="M20" s="70">
        <v>25</v>
      </c>
      <c r="N20" s="70"/>
      <c r="S20" s="76"/>
      <c r="T20" s="171"/>
      <c r="U20" s="171"/>
      <c r="AD20" s="77"/>
    </row>
    <row r="21" spans="2:30" x14ac:dyDescent="0.2">
      <c r="B21" s="68" t="s">
        <v>483</v>
      </c>
      <c r="C21" s="70" t="s">
        <v>1356</v>
      </c>
      <c r="D21" s="170"/>
      <c r="E21" s="170"/>
      <c r="F21" s="70"/>
      <c r="G21" s="70"/>
      <c r="H21" s="70"/>
      <c r="I21" s="70"/>
      <c r="J21" s="70"/>
      <c r="K21" s="70"/>
      <c r="L21" s="70"/>
      <c r="M21" s="70"/>
      <c r="N21" s="70"/>
      <c r="S21" s="76"/>
      <c r="T21" s="171"/>
      <c r="U21" s="171"/>
      <c r="AD21" s="77"/>
    </row>
    <row r="22" spans="2:30" x14ac:dyDescent="0.2">
      <c r="B22" s="68" t="s">
        <v>1357</v>
      </c>
      <c r="C22" s="70" t="s">
        <v>1015</v>
      </c>
      <c r="D22" s="170" t="s">
        <v>1358</v>
      </c>
      <c r="E22" s="170"/>
      <c r="F22" s="70"/>
      <c r="G22" s="70"/>
      <c r="H22" s="70"/>
      <c r="I22" s="70"/>
      <c r="J22" s="70">
        <v>1</v>
      </c>
      <c r="K22" s="70"/>
      <c r="L22" s="70">
        <v>34</v>
      </c>
      <c r="M22" s="70">
        <v>7</v>
      </c>
      <c r="N22" s="70" t="s">
        <v>1359</v>
      </c>
      <c r="S22" s="76"/>
      <c r="T22" s="171"/>
      <c r="U22" s="171"/>
      <c r="AD22" s="77"/>
    </row>
    <row r="23" spans="2:30" x14ac:dyDescent="0.2">
      <c r="B23" s="68">
        <v>-1</v>
      </c>
      <c r="C23" s="70" t="s">
        <v>1017</v>
      </c>
      <c r="D23" s="170"/>
      <c r="E23" s="170"/>
      <c r="F23" s="70"/>
      <c r="G23" s="70"/>
      <c r="H23" s="70"/>
      <c r="I23" s="70"/>
      <c r="J23" s="70"/>
      <c r="K23" s="70"/>
      <c r="L23" s="70"/>
      <c r="M23" s="70"/>
      <c r="N23" s="70"/>
      <c r="S23" s="76"/>
      <c r="T23" s="171"/>
      <c r="U23" s="171"/>
      <c r="AD23" s="77"/>
    </row>
    <row r="24" spans="2:30" x14ac:dyDescent="0.2">
      <c r="B24" s="68">
        <v>-1</v>
      </c>
      <c r="C24" s="70" t="s">
        <v>1018</v>
      </c>
      <c r="D24" s="170"/>
      <c r="E24" s="170"/>
      <c r="F24" s="70"/>
      <c r="G24" s="70"/>
      <c r="H24" s="70"/>
      <c r="I24" s="70"/>
      <c r="J24" s="70"/>
      <c r="K24" s="70"/>
      <c r="L24" s="70"/>
      <c r="M24" s="70"/>
      <c r="N24" s="70"/>
      <c r="O24" s="74"/>
      <c r="P24" s="74"/>
      <c r="Q24" s="74"/>
      <c r="S24" s="76"/>
      <c r="T24" s="171"/>
      <c r="U24" s="171"/>
      <c r="AD24" s="77"/>
    </row>
    <row r="25" spans="2:30" ht="13.5" thickBot="1" x14ac:dyDescent="0.25">
      <c r="C25" s="70" t="s">
        <v>1360</v>
      </c>
      <c r="D25" s="170"/>
      <c r="E25" s="170"/>
      <c r="F25" s="70"/>
      <c r="G25" s="70"/>
      <c r="H25" s="70"/>
      <c r="I25" s="70"/>
      <c r="J25" s="70"/>
      <c r="K25" s="70"/>
      <c r="M25" s="78"/>
      <c r="N25" s="78"/>
      <c r="S25" s="76"/>
      <c r="T25" s="171"/>
      <c r="U25" s="171"/>
      <c r="AD25" s="77"/>
    </row>
    <row r="26" spans="2:30" x14ac:dyDescent="0.2">
      <c r="C26" s="70" t="s">
        <v>1361</v>
      </c>
      <c r="D26" s="170"/>
      <c r="E26" s="170"/>
      <c r="F26" s="70"/>
      <c r="G26" s="70"/>
      <c r="H26" s="70"/>
      <c r="I26" s="70"/>
      <c r="J26" s="70"/>
      <c r="K26" s="70"/>
      <c r="M26" s="178" t="s">
        <v>1362</v>
      </c>
      <c r="N26" s="179"/>
      <c r="O26" s="180"/>
      <c r="P26" s="79" t="s">
        <v>1363</v>
      </c>
      <c r="Q26" s="80"/>
      <c r="S26" s="76"/>
      <c r="T26" s="171"/>
      <c r="U26" s="171"/>
      <c r="AD26" s="77"/>
    </row>
    <row r="27" spans="2:30" ht="13.5" thickBot="1" x14ac:dyDescent="0.25">
      <c r="C27" s="70" t="s">
        <v>1361</v>
      </c>
      <c r="D27" s="170"/>
      <c r="E27" s="170"/>
      <c r="F27" s="81"/>
      <c r="G27" s="81"/>
      <c r="H27" s="81"/>
      <c r="I27" s="81"/>
      <c r="J27" s="81"/>
      <c r="K27" s="81"/>
      <c r="M27" s="82" t="s">
        <v>1364</v>
      </c>
      <c r="N27" s="70">
        <v>20</v>
      </c>
      <c r="O27" s="83" t="s">
        <v>1365</v>
      </c>
      <c r="P27" s="84" t="s">
        <v>1366</v>
      </c>
      <c r="Q27" s="83"/>
      <c r="S27" s="85"/>
      <c r="T27" s="171"/>
      <c r="U27" s="171"/>
      <c r="V27" s="86"/>
      <c r="W27" s="86"/>
      <c r="X27" s="86"/>
      <c r="Y27" s="86"/>
      <c r="Z27" s="86"/>
      <c r="AA27" s="86"/>
      <c r="AB27" s="86"/>
      <c r="AC27" s="86"/>
      <c r="AD27" s="87"/>
    </row>
    <row r="28" spans="2:30" ht="13.5" thickBot="1" x14ac:dyDescent="0.25">
      <c r="E28" s="88" t="s">
        <v>1367</v>
      </c>
      <c r="F28" s="68">
        <f>SUM(F15:F27)</f>
        <v>0</v>
      </c>
      <c r="G28" s="68">
        <f t="shared" ref="G28:L28" si="0">SUM(G15:G27)</f>
        <v>0</v>
      </c>
      <c r="H28" s="68">
        <f t="shared" si="0"/>
        <v>0</v>
      </c>
      <c r="I28" s="68">
        <f t="shared" si="0"/>
        <v>0</v>
      </c>
      <c r="J28" s="68">
        <f t="shared" si="0"/>
        <v>4</v>
      </c>
      <c r="K28" s="89">
        <f t="shared" si="0"/>
        <v>1</v>
      </c>
      <c r="L28" s="90">
        <f t="shared" si="0"/>
        <v>211</v>
      </c>
      <c r="M28" s="84" t="s">
        <v>1368</v>
      </c>
      <c r="N28" s="70">
        <v>10</v>
      </c>
      <c r="O28" s="83" t="s">
        <v>1369</v>
      </c>
      <c r="P28" s="84" t="s">
        <v>1370</v>
      </c>
      <c r="Q28" s="83"/>
      <c r="S28" s="181" t="s">
        <v>1371</v>
      </c>
      <c r="T28" s="182"/>
      <c r="U28" s="182"/>
      <c r="V28" s="182"/>
      <c r="W28" s="182"/>
      <c r="X28" s="182"/>
      <c r="Y28" s="182"/>
      <c r="Z28" s="182"/>
      <c r="AA28" s="182"/>
      <c r="AB28" s="182"/>
      <c r="AC28" s="182"/>
      <c r="AD28" s="183"/>
    </row>
    <row r="29" spans="2:30" ht="13.5" thickBot="1" x14ac:dyDescent="0.25">
      <c r="F29" s="70" t="s">
        <v>1372</v>
      </c>
      <c r="G29" s="70" t="s">
        <v>1372</v>
      </c>
      <c r="H29" s="70" t="s">
        <v>1372</v>
      </c>
      <c r="I29" s="70" t="s">
        <v>1372</v>
      </c>
      <c r="J29" s="70" t="s">
        <v>1372</v>
      </c>
      <c r="K29" s="91" t="s">
        <v>1372</v>
      </c>
      <c r="L29" s="92" t="s">
        <v>1328</v>
      </c>
      <c r="M29" s="93" t="s">
        <v>1373</v>
      </c>
      <c r="N29" s="94">
        <v>15</v>
      </c>
      <c r="O29" s="95" t="s">
        <v>1365</v>
      </c>
      <c r="P29" s="93" t="s">
        <v>209</v>
      </c>
      <c r="Q29" s="95"/>
      <c r="S29" s="96" t="s">
        <v>1374</v>
      </c>
      <c r="T29" s="179" t="s">
        <v>1164</v>
      </c>
      <c r="U29" s="179"/>
      <c r="V29" s="179"/>
      <c r="W29" s="179"/>
      <c r="X29" s="80" t="s">
        <v>1166</v>
      </c>
      <c r="Y29" s="96" t="s">
        <v>1374</v>
      </c>
      <c r="Z29" s="179" t="s">
        <v>1164</v>
      </c>
      <c r="AA29" s="179"/>
      <c r="AB29" s="179"/>
      <c r="AC29" s="179"/>
      <c r="AD29" s="80" t="s">
        <v>1166</v>
      </c>
    </row>
    <row r="30" spans="2:30" ht="12.75" customHeight="1" x14ac:dyDescent="0.2">
      <c r="B30" s="184" t="s">
        <v>1375</v>
      </c>
      <c r="C30" s="184"/>
      <c r="D30" s="184"/>
      <c r="E30" s="185" t="s">
        <v>1376</v>
      </c>
      <c r="F30" s="185"/>
      <c r="G30" s="185" t="s">
        <v>1377</v>
      </c>
      <c r="H30" s="185"/>
      <c r="I30" s="185"/>
      <c r="J30" s="185" t="s">
        <v>1378</v>
      </c>
      <c r="K30" s="185"/>
      <c r="L30" s="186"/>
      <c r="M30" s="186" t="s">
        <v>1379</v>
      </c>
      <c r="N30" s="186"/>
      <c r="O30" s="186"/>
      <c r="S30" s="97">
        <v>1</v>
      </c>
      <c r="T30" s="170" t="s">
        <v>1441</v>
      </c>
      <c r="U30" s="170"/>
      <c r="V30" s="170"/>
      <c r="W30" s="170"/>
      <c r="X30" s="83"/>
      <c r="Y30" s="97"/>
      <c r="Z30" s="170"/>
      <c r="AA30" s="170"/>
      <c r="AB30" s="170"/>
      <c r="AC30" s="170"/>
      <c r="AD30" s="83"/>
    </row>
    <row r="31" spans="2:30" ht="12.75" customHeight="1" x14ac:dyDescent="0.2">
      <c r="B31" s="196" t="s">
        <v>1380</v>
      </c>
      <c r="C31" s="197"/>
      <c r="D31" s="198"/>
      <c r="E31" s="199" t="s">
        <v>1380</v>
      </c>
      <c r="F31" s="200"/>
      <c r="G31" s="199" t="s">
        <v>1380</v>
      </c>
      <c r="H31" s="201"/>
      <c r="I31" s="200"/>
      <c r="J31" s="199"/>
      <c r="K31" s="201"/>
      <c r="L31" s="200"/>
      <c r="M31" s="199"/>
      <c r="N31" s="201"/>
      <c r="O31" s="200"/>
      <c r="S31" s="97">
        <v>1</v>
      </c>
      <c r="T31" s="170" t="s">
        <v>1442</v>
      </c>
      <c r="U31" s="170"/>
      <c r="V31" s="170"/>
      <c r="W31" s="170"/>
      <c r="X31" s="83"/>
      <c r="Y31" s="97"/>
      <c r="Z31" s="187"/>
      <c r="AA31" s="188"/>
      <c r="AB31" s="188"/>
      <c r="AC31" s="189"/>
      <c r="AD31" s="83"/>
    </row>
    <row r="32" spans="2:30" ht="15" customHeight="1" x14ac:dyDescent="0.2">
      <c r="B32" s="190"/>
      <c r="C32" s="191"/>
      <c r="D32" s="192"/>
      <c r="E32" s="193"/>
      <c r="F32" s="194"/>
      <c r="G32" s="193"/>
      <c r="H32" s="195"/>
      <c r="I32" s="194"/>
      <c r="J32" s="193"/>
      <c r="K32" s="195"/>
      <c r="L32" s="194"/>
      <c r="M32" s="193"/>
      <c r="N32" s="195"/>
      <c r="O32" s="194"/>
      <c r="S32" s="97"/>
      <c r="T32" s="170"/>
      <c r="U32" s="170"/>
      <c r="V32" s="170"/>
      <c r="W32" s="170"/>
      <c r="X32" s="83"/>
      <c r="Y32" s="97"/>
      <c r="Z32" s="170"/>
      <c r="AA32" s="170"/>
      <c r="AB32" s="170"/>
      <c r="AC32" s="170"/>
      <c r="AD32" s="83"/>
    </row>
    <row r="33" spans="2:30" ht="12.75" customHeight="1" thickBot="1" x14ac:dyDescent="0.25">
      <c r="B33" s="208" t="s">
        <v>1381</v>
      </c>
      <c r="C33" s="202" t="s">
        <v>1382</v>
      </c>
      <c r="D33" s="209" t="s">
        <v>1383</v>
      </c>
      <c r="E33" s="210" t="s">
        <v>1384</v>
      </c>
      <c r="F33" s="208" t="s">
        <v>1385</v>
      </c>
      <c r="G33" s="211" t="s">
        <v>1386</v>
      </c>
      <c r="H33" s="202" t="s">
        <v>1387</v>
      </c>
      <c r="I33" s="202"/>
      <c r="J33" s="202"/>
      <c r="K33" s="203" t="s">
        <v>1170</v>
      </c>
      <c r="M33" s="204" t="s">
        <v>178</v>
      </c>
      <c r="N33" s="169"/>
      <c r="O33" s="205"/>
      <c r="S33" s="97"/>
      <c r="T33" s="170"/>
      <c r="U33" s="170"/>
      <c r="V33" s="170"/>
      <c r="W33" s="170"/>
      <c r="X33" s="83"/>
      <c r="Y33" s="97"/>
      <c r="Z33" s="170"/>
      <c r="AA33" s="170"/>
      <c r="AB33" s="170"/>
      <c r="AC33" s="170"/>
      <c r="AD33" s="83"/>
    </row>
    <row r="34" spans="2:30" ht="13.5" thickBot="1" x14ac:dyDescent="0.25">
      <c r="B34" s="208"/>
      <c r="C34" s="202"/>
      <c r="D34" s="209"/>
      <c r="E34" s="210"/>
      <c r="F34" s="208"/>
      <c r="G34" s="211"/>
      <c r="H34" s="202"/>
      <c r="I34" s="202"/>
      <c r="J34" s="202"/>
      <c r="K34" s="203"/>
      <c r="M34" s="206" t="s">
        <v>1388</v>
      </c>
      <c r="N34" s="207"/>
      <c r="O34" s="98">
        <v>20</v>
      </c>
      <c r="S34" s="97"/>
      <c r="T34" s="170"/>
      <c r="U34" s="170"/>
      <c r="V34" s="170"/>
      <c r="W34" s="170"/>
      <c r="X34" s="83"/>
      <c r="Y34" s="97"/>
      <c r="Z34" s="170"/>
      <c r="AA34" s="170"/>
      <c r="AB34" s="170"/>
      <c r="AC34" s="170"/>
      <c r="AD34" s="83"/>
    </row>
    <row r="35" spans="2:30" ht="13.5" thickBot="1" x14ac:dyDescent="0.25">
      <c r="B35" s="76" t="s">
        <v>1389</v>
      </c>
      <c r="D35" s="77"/>
      <c r="F35" s="220">
        <v>50</v>
      </c>
      <c r="G35" s="67">
        <v>20</v>
      </c>
      <c r="H35" s="171"/>
      <c r="I35" s="171"/>
      <c r="J35" s="171"/>
      <c r="K35" s="99"/>
      <c r="M35" s="206" t="s">
        <v>1390</v>
      </c>
      <c r="N35" s="207"/>
      <c r="O35" s="100"/>
      <c r="S35" s="97"/>
      <c r="T35" s="170"/>
      <c r="U35" s="170"/>
      <c r="V35" s="170"/>
      <c r="W35" s="170"/>
      <c r="X35" s="83"/>
      <c r="Y35" s="97"/>
      <c r="Z35" s="170"/>
      <c r="AA35" s="170"/>
      <c r="AB35" s="170"/>
      <c r="AC35" s="170"/>
      <c r="AD35" s="83"/>
    </row>
    <row r="36" spans="2:30" ht="13.5" thickBot="1" x14ac:dyDescent="0.25">
      <c r="B36" s="76" t="s">
        <v>1391</v>
      </c>
      <c r="D36" s="77">
        <v>1</v>
      </c>
      <c r="F36" s="220"/>
      <c r="G36" s="67">
        <v>15</v>
      </c>
      <c r="H36" s="171"/>
      <c r="I36" s="171"/>
      <c r="J36" s="171"/>
      <c r="K36" s="99"/>
      <c r="M36" s="221" t="s">
        <v>1392</v>
      </c>
      <c r="N36" s="222"/>
      <c r="O36" s="101"/>
      <c r="S36" s="97"/>
      <c r="T36" s="170"/>
      <c r="U36" s="170"/>
      <c r="V36" s="170"/>
      <c r="W36" s="170"/>
      <c r="X36" s="83"/>
      <c r="Y36" s="97"/>
      <c r="Z36" s="170"/>
      <c r="AA36" s="170"/>
      <c r="AB36" s="170"/>
      <c r="AC36" s="170"/>
      <c r="AD36" s="83"/>
    </row>
    <row r="37" spans="2:30" x14ac:dyDescent="0.2">
      <c r="B37" s="76" t="s">
        <v>1393</v>
      </c>
      <c r="D37" s="77"/>
      <c r="F37" s="220"/>
      <c r="G37" s="67">
        <v>10</v>
      </c>
      <c r="H37" s="171"/>
      <c r="I37" s="171"/>
      <c r="J37" s="171"/>
      <c r="K37" s="99"/>
      <c r="M37" s="212" t="s">
        <v>1394</v>
      </c>
      <c r="N37" s="213"/>
      <c r="O37" s="216" t="s">
        <v>1395</v>
      </c>
      <c r="P37" s="218">
        <v>1</v>
      </c>
      <c r="S37" s="97"/>
      <c r="T37" s="170"/>
      <c r="U37" s="170"/>
      <c r="V37" s="170"/>
      <c r="W37" s="170"/>
      <c r="X37" s="83"/>
      <c r="Y37" s="97"/>
      <c r="Z37" s="170"/>
      <c r="AA37" s="170"/>
      <c r="AB37" s="170"/>
      <c r="AC37" s="170"/>
      <c r="AD37" s="83"/>
    </row>
    <row r="38" spans="2:30" ht="13.5" thickBot="1" x14ac:dyDescent="0.25">
      <c r="B38" s="76" t="s">
        <v>1396</v>
      </c>
      <c r="C38" s="67">
        <v>5</v>
      </c>
      <c r="D38" s="77">
        <v>2</v>
      </c>
      <c r="F38" s="220"/>
      <c r="G38" s="67">
        <v>5</v>
      </c>
      <c r="H38" s="171"/>
      <c r="I38" s="171"/>
      <c r="J38" s="171"/>
      <c r="K38" s="99"/>
      <c r="M38" s="214"/>
      <c r="N38" s="215"/>
      <c r="O38" s="217"/>
      <c r="P38" s="219"/>
      <c r="S38" s="97"/>
      <c r="T38" s="170"/>
      <c r="U38" s="170"/>
      <c r="V38" s="170"/>
      <c r="W38" s="170"/>
      <c r="X38" s="83"/>
      <c r="Y38" s="97"/>
      <c r="Z38" s="170"/>
      <c r="AA38" s="170"/>
      <c r="AB38" s="170"/>
      <c r="AC38" s="170"/>
      <c r="AD38" s="83"/>
    </row>
    <row r="39" spans="2:30" ht="13.5" thickBot="1" x14ac:dyDescent="0.25">
      <c r="B39" s="76" t="s">
        <v>992</v>
      </c>
      <c r="D39" s="77"/>
      <c r="F39" s="220"/>
      <c r="G39" s="67">
        <v>0</v>
      </c>
      <c r="H39" s="171"/>
      <c r="I39" s="171"/>
      <c r="J39" s="171"/>
      <c r="K39" s="99"/>
      <c r="M39" s="102">
        <v>1</v>
      </c>
      <c r="N39" s="102">
        <v>2</v>
      </c>
      <c r="O39" s="102">
        <v>3</v>
      </c>
      <c r="P39" s="102">
        <v>4</v>
      </c>
      <c r="S39" s="103"/>
      <c r="T39" s="223"/>
      <c r="U39" s="223"/>
      <c r="V39" s="223"/>
      <c r="W39" s="223"/>
      <c r="X39" s="95"/>
      <c r="Y39" s="103"/>
      <c r="Z39" s="223"/>
      <c r="AA39" s="223"/>
      <c r="AB39" s="223"/>
      <c r="AC39" s="223"/>
      <c r="AD39" s="95"/>
    </row>
    <row r="40" spans="2:30" ht="13.5" thickBot="1" x14ac:dyDescent="0.25">
      <c r="B40" s="76" t="s">
        <v>1397</v>
      </c>
      <c r="D40" s="77"/>
      <c r="F40" s="104">
        <v>60</v>
      </c>
      <c r="G40" s="67">
        <v>0</v>
      </c>
      <c r="H40" s="171"/>
      <c r="I40" s="171"/>
      <c r="J40" s="171"/>
      <c r="K40" s="99"/>
      <c r="M40" s="105" t="s">
        <v>1398</v>
      </c>
      <c r="N40" s="105"/>
      <c r="O40" s="105" t="s">
        <v>1399</v>
      </c>
      <c r="P40" s="105"/>
      <c r="S40" s="181" t="s">
        <v>1400</v>
      </c>
      <c r="T40" s="182"/>
      <c r="U40" s="182"/>
      <c r="V40" s="182"/>
      <c r="W40" s="182"/>
      <c r="X40" s="182"/>
      <c r="Y40" s="182"/>
      <c r="Z40" s="182"/>
      <c r="AA40" s="182"/>
      <c r="AB40" s="182"/>
      <c r="AC40" s="182"/>
      <c r="AD40" s="183"/>
    </row>
    <row r="41" spans="2:30" ht="13.5" thickBot="1" x14ac:dyDescent="0.25">
      <c r="B41" s="76" t="s">
        <v>1401</v>
      </c>
      <c r="D41" s="77"/>
      <c r="F41" s="104">
        <v>70</v>
      </c>
      <c r="G41" s="67">
        <v>-5</v>
      </c>
      <c r="H41" s="171"/>
      <c r="I41" s="171"/>
      <c r="J41" s="171"/>
      <c r="K41" s="99"/>
      <c r="M41" s="102">
        <v>5</v>
      </c>
      <c r="N41" s="102">
        <v>6</v>
      </c>
      <c r="O41" s="102">
        <v>7</v>
      </c>
      <c r="P41" s="102">
        <v>8</v>
      </c>
      <c r="S41" s="224" t="s">
        <v>1402</v>
      </c>
      <c r="T41" s="225"/>
      <c r="U41" s="226"/>
      <c r="V41" s="224" t="s">
        <v>1403</v>
      </c>
      <c r="W41" s="225"/>
      <c r="X41" s="226"/>
      <c r="Y41" s="224" t="s">
        <v>1404</v>
      </c>
      <c r="Z41" s="225"/>
      <c r="AA41" s="226"/>
      <c r="AB41" s="224" t="s">
        <v>1405</v>
      </c>
      <c r="AC41" s="225"/>
      <c r="AD41" s="226"/>
    </row>
    <row r="42" spans="2:30" ht="13.5" thickBot="1" x14ac:dyDescent="0.25">
      <c r="B42" s="76" t="s">
        <v>1406</v>
      </c>
      <c r="D42" s="77"/>
      <c r="F42" s="104">
        <v>80</v>
      </c>
      <c r="G42" s="67">
        <v>-10</v>
      </c>
      <c r="H42" s="171"/>
      <c r="I42" s="171"/>
      <c r="J42" s="171"/>
      <c r="K42" s="99"/>
      <c r="M42" s="105" t="s">
        <v>1398</v>
      </c>
      <c r="N42" s="105"/>
      <c r="O42" s="105" t="s">
        <v>1407</v>
      </c>
      <c r="P42" s="105"/>
      <c r="S42" s="227" t="s">
        <v>1408</v>
      </c>
      <c r="T42" s="228"/>
      <c r="U42" s="106"/>
      <c r="V42" s="227" t="s">
        <v>1408</v>
      </c>
      <c r="W42" s="228"/>
      <c r="X42" s="106"/>
      <c r="Y42" s="227" t="s">
        <v>1408</v>
      </c>
      <c r="Z42" s="228"/>
      <c r="AA42" s="106"/>
      <c r="AB42" s="227" t="s">
        <v>1408</v>
      </c>
      <c r="AC42" s="228"/>
      <c r="AD42" s="106"/>
    </row>
    <row r="43" spans="2:30" ht="13.5" thickBot="1" x14ac:dyDescent="0.25">
      <c r="B43" s="76" t="s">
        <v>1409</v>
      </c>
      <c r="C43" s="67">
        <v>5</v>
      </c>
      <c r="D43" s="77"/>
      <c r="F43" s="104">
        <v>90</v>
      </c>
      <c r="G43" s="67">
        <v>-15</v>
      </c>
      <c r="H43" s="171"/>
      <c r="I43" s="171"/>
      <c r="J43" s="171"/>
      <c r="K43" s="99"/>
      <c r="M43" s="102">
        <v>9</v>
      </c>
      <c r="N43" s="102">
        <v>10</v>
      </c>
      <c r="O43" s="102">
        <v>11</v>
      </c>
      <c r="P43" s="102">
        <v>12</v>
      </c>
      <c r="S43" s="227" t="s">
        <v>1410</v>
      </c>
      <c r="T43" s="228"/>
      <c r="U43" s="98"/>
      <c r="V43" s="227" t="s">
        <v>1410</v>
      </c>
      <c r="W43" s="228"/>
      <c r="X43" s="98"/>
      <c r="Y43" s="227" t="s">
        <v>1410</v>
      </c>
      <c r="Z43" s="228"/>
      <c r="AA43" s="98"/>
      <c r="AB43" s="227" t="s">
        <v>1410</v>
      </c>
      <c r="AC43" s="228"/>
      <c r="AD43" s="98"/>
    </row>
    <row r="44" spans="2:30" ht="13.5" thickBot="1" x14ac:dyDescent="0.25">
      <c r="B44" s="85" t="s">
        <v>1411</v>
      </c>
      <c r="C44" s="86"/>
      <c r="D44" s="87"/>
      <c r="F44" s="107">
        <v>100</v>
      </c>
      <c r="G44" s="86">
        <v>-20</v>
      </c>
      <c r="H44" s="232"/>
      <c r="I44" s="232"/>
      <c r="J44" s="232"/>
      <c r="K44" s="108"/>
      <c r="M44" s="105" t="s">
        <v>1398</v>
      </c>
      <c r="N44" s="105"/>
      <c r="O44" s="105" t="s">
        <v>1412</v>
      </c>
      <c r="P44" s="105" t="s">
        <v>1413</v>
      </c>
      <c r="S44" s="109" t="s">
        <v>1414</v>
      </c>
      <c r="T44" s="110">
        <v>100</v>
      </c>
      <c r="U44" s="77"/>
      <c r="V44" s="109" t="s">
        <v>1414</v>
      </c>
      <c r="W44" s="110">
        <v>300</v>
      </c>
      <c r="X44" s="77"/>
      <c r="Y44" s="109" t="s">
        <v>1414</v>
      </c>
      <c r="Z44" s="110">
        <v>500</v>
      </c>
      <c r="AA44" s="77"/>
      <c r="AB44" s="109" t="s">
        <v>1414</v>
      </c>
      <c r="AC44" s="110">
        <v>1000</v>
      </c>
      <c r="AD44" s="77"/>
    </row>
    <row r="45" spans="2:30" ht="13.5" thickBot="1" x14ac:dyDescent="0.25">
      <c r="M45" s="111" t="s">
        <v>1415</v>
      </c>
      <c r="N45" s="98">
        <v>3</v>
      </c>
      <c r="S45" s="112" t="s">
        <v>1416</v>
      </c>
      <c r="T45" s="88">
        <v>20</v>
      </c>
      <c r="U45" s="113"/>
      <c r="V45" s="112" t="s">
        <v>1416</v>
      </c>
      <c r="W45" s="88">
        <v>60</v>
      </c>
      <c r="X45" s="77"/>
      <c r="Y45" s="112" t="s">
        <v>1416</v>
      </c>
      <c r="Z45" s="88">
        <v>100</v>
      </c>
      <c r="AA45" s="77"/>
      <c r="AB45" s="112" t="s">
        <v>1416</v>
      </c>
      <c r="AC45" s="88">
        <v>250</v>
      </c>
      <c r="AD45" s="77"/>
    </row>
    <row r="46" spans="2:30" ht="13.5" thickBot="1" x14ac:dyDescent="0.25">
      <c r="B46" s="168" t="s">
        <v>1425</v>
      </c>
      <c r="C46" s="168"/>
      <c r="D46" s="168"/>
      <c r="E46" s="168"/>
      <c r="F46" s="168"/>
      <c r="G46" s="110"/>
      <c r="S46" s="221" t="s">
        <v>1417</v>
      </c>
      <c r="T46" s="222"/>
      <c r="U46" s="87">
        <f>(U42*T44)+(U43*T45)</f>
        <v>0</v>
      </c>
      <c r="V46" s="221" t="s">
        <v>1417</v>
      </c>
      <c r="W46" s="222"/>
      <c r="X46" s="87">
        <f>(X42*W44)+(X43*W45)</f>
        <v>0</v>
      </c>
      <c r="Y46" s="221" t="s">
        <v>1417</v>
      </c>
      <c r="Z46" s="222"/>
      <c r="AA46" s="87">
        <f>(AA42*Z44)+(AA43*Z45)</f>
        <v>0</v>
      </c>
      <c r="AB46" s="221" t="s">
        <v>1417</v>
      </c>
      <c r="AC46" s="222"/>
      <c r="AD46" s="87">
        <f>(AD42*AC44)+(AD43*AC45)</f>
        <v>0</v>
      </c>
    </row>
    <row r="47" spans="2:30" ht="13.5" thickBot="1" x14ac:dyDescent="0.25">
      <c r="B47" s="231" t="s">
        <v>1439</v>
      </c>
      <c r="C47" s="231"/>
      <c r="D47" s="231"/>
      <c r="E47" s="114" t="s">
        <v>1426</v>
      </c>
      <c r="F47" s="114" t="s">
        <v>1170</v>
      </c>
      <c r="G47" s="115"/>
      <c r="S47" s="88"/>
      <c r="T47" s="88"/>
      <c r="V47" s="88"/>
      <c r="W47" s="88"/>
      <c r="Y47" s="88"/>
      <c r="Z47" s="88"/>
      <c r="AB47" s="88"/>
      <c r="AC47" s="88"/>
    </row>
    <row r="48" spans="2:30" ht="13.5" thickBot="1" x14ac:dyDescent="0.25">
      <c r="B48" s="230" t="s">
        <v>1423</v>
      </c>
      <c r="C48" s="230"/>
      <c r="D48" s="230"/>
      <c r="E48" s="70"/>
      <c r="F48" s="116">
        <f t="shared" ref="F48:F62" si="1">(VLOOKUP(B48,RESUPPLY,2,FALSE))*E48</f>
        <v>0</v>
      </c>
      <c r="H48" s="181" t="s">
        <v>1444</v>
      </c>
      <c r="I48" s="182"/>
      <c r="J48" s="183"/>
      <c r="K48" s="117" t="s">
        <v>1445</v>
      </c>
      <c r="L48" s="117"/>
      <c r="M48" s="117"/>
      <c r="N48" s="117"/>
    </row>
    <row r="49" spans="2:11" x14ac:dyDescent="0.2">
      <c r="B49" s="230" t="s">
        <v>1424</v>
      </c>
      <c r="C49" s="230"/>
      <c r="D49" s="230"/>
      <c r="E49" s="70">
        <v>1</v>
      </c>
      <c r="F49" s="116">
        <f t="shared" si="1"/>
        <v>10</v>
      </c>
      <c r="H49" s="229" t="s">
        <v>642</v>
      </c>
      <c r="I49" s="229"/>
      <c r="J49" s="229"/>
      <c r="K49" s="67" t="s">
        <v>1443</v>
      </c>
    </row>
    <row r="50" spans="2:11" x14ac:dyDescent="0.2">
      <c r="B50" s="230" t="s">
        <v>1364</v>
      </c>
      <c r="C50" s="230"/>
      <c r="D50" s="230"/>
      <c r="E50" s="70">
        <v>5</v>
      </c>
      <c r="F50" s="116">
        <f t="shared" si="1"/>
        <v>75</v>
      </c>
      <c r="H50" s="170"/>
      <c r="I50" s="170"/>
      <c r="J50" s="170"/>
    </row>
    <row r="51" spans="2:11" x14ac:dyDescent="0.2">
      <c r="B51" s="230" t="s">
        <v>1427</v>
      </c>
      <c r="C51" s="230"/>
      <c r="D51" s="230"/>
      <c r="E51" s="70"/>
      <c r="F51" s="116">
        <f t="shared" si="1"/>
        <v>0</v>
      </c>
      <c r="H51" s="170"/>
      <c r="I51" s="170"/>
      <c r="J51" s="170"/>
    </row>
    <row r="52" spans="2:11" x14ac:dyDescent="0.2">
      <c r="B52" s="230" t="s">
        <v>1428</v>
      </c>
      <c r="C52" s="230"/>
      <c r="D52" s="230"/>
      <c r="E52" s="70"/>
      <c r="F52" s="116">
        <f t="shared" si="1"/>
        <v>0</v>
      </c>
      <c r="H52" s="170"/>
      <c r="I52" s="170"/>
      <c r="J52" s="170"/>
    </row>
    <row r="53" spans="2:11" x14ac:dyDescent="0.2">
      <c r="B53" s="230" t="s">
        <v>1429</v>
      </c>
      <c r="C53" s="230"/>
      <c r="D53" s="230"/>
      <c r="E53" s="70"/>
      <c r="F53" s="116">
        <f t="shared" si="1"/>
        <v>0</v>
      </c>
      <c r="H53" s="170"/>
      <c r="I53" s="170"/>
      <c r="J53" s="170"/>
    </row>
    <row r="54" spans="2:11" x14ac:dyDescent="0.2">
      <c r="B54" s="230" t="s">
        <v>1430</v>
      </c>
      <c r="C54" s="230"/>
      <c r="D54" s="230"/>
      <c r="E54" s="70"/>
      <c r="F54" s="116">
        <f t="shared" si="1"/>
        <v>0</v>
      </c>
      <c r="H54" s="170"/>
      <c r="I54" s="170"/>
      <c r="J54" s="170"/>
    </row>
    <row r="55" spans="2:11" x14ac:dyDescent="0.2">
      <c r="B55" s="230" t="s">
        <v>1431</v>
      </c>
      <c r="C55" s="230"/>
      <c r="D55" s="230"/>
      <c r="E55" s="70"/>
      <c r="F55" s="116">
        <f t="shared" si="1"/>
        <v>0</v>
      </c>
      <c r="H55" s="170"/>
      <c r="I55" s="170"/>
      <c r="J55" s="170"/>
    </row>
    <row r="56" spans="2:11" x14ac:dyDescent="0.2">
      <c r="B56" s="230" t="s">
        <v>1432</v>
      </c>
      <c r="C56" s="230"/>
      <c r="D56" s="230"/>
      <c r="E56" s="70"/>
      <c r="F56" s="116">
        <f t="shared" si="1"/>
        <v>0</v>
      </c>
      <c r="H56" s="170"/>
      <c r="I56" s="170"/>
      <c r="J56" s="170"/>
    </row>
    <row r="57" spans="2:11" x14ac:dyDescent="0.2">
      <c r="B57" s="230" t="s">
        <v>1433</v>
      </c>
      <c r="C57" s="230"/>
      <c r="D57" s="230"/>
      <c r="E57" s="70"/>
      <c r="F57" s="116">
        <f t="shared" si="1"/>
        <v>0</v>
      </c>
      <c r="H57" s="170"/>
      <c r="I57" s="170"/>
      <c r="J57" s="170"/>
    </row>
    <row r="58" spans="2:11" x14ac:dyDescent="0.2">
      <c r="B58" s="230" t="s">
        <v>1434</v>
      </c>
      <c r="C58" s="230"/>
      <c r="D58" s="230"/>
      <c r="E58" s="70"/>
      <c r="F58" s="116">
        <f t="shared" si="1"/>
        <v>0</v>
      </c>
      <c r="H58" s="170"/>
      <c r="I58" s="170"/>
      <c r="J58" s="170"/>
    </row>
    <row r="59" spans="2:11" x14ac:dyDescent="0.2">
      <c r="B59" s="230" t="s">
        <v>1435</v>
      </c>
      <c r="C59" s="230"/>
      <c r="D59" s="230"/>
      <c r="E59" s="70"/>
      <c r="F59" s="116">
        <f t="shared" si="1"/>
        <v>0</v>
      </c>
      <c r="H59" s="170"/>
      <c r="I59" s="170"/>
      <c r="J59" s="170"/>
    </row>
    <row r="60" spans="2:11" x14ac:dyDescent="0.2">
      <c r="B60" s="230" t="s">
        <v>1436</v>
      </c>
      <c r="C60" s="230"/>
      <c r="D60" s="230"/>
      <c r="E60" s="70"/>
      <c r="F60" s="116">
        <f t="shared" si="1"/>
        <v>0</v>
      </c>
      <c r="H60" s="170"/>
      <c r="I60" s="170"/>
      <c r="J60" s="170"/>
    </row>
    <row r="61" spans="2:11" x14ac:dyDescent="0.2">
      <c r="B61" s="230" t="s">
        <v>1437</v>
      </c>
      <c r="C61" s="230"/>
      <c r="D61" s="230"/>
      <c r="E61" s="70"/>
      <c r="F61" s="116">
        <f t="shared" si="1"/>
        <v>0</v>
      </c>
      <c r="H61" s="170"/>
      <c r="I61" s="170"/>
      <c r="J61" s="170"/>
    </row>
    <row r="62" spans="2:11" ht="13.5" thickBot="1" x14ac:dyDescent="0.25">
      <c r="B62" s="230" t="s">
        <v>1438</v>
      </c>
      <c r="C62" s="230"/>
      <c r="D62" s="230"/>
      <c r="E62" s="81"/>
      <c r="F62" s="118">
        <f t="shared" si="1"/>
        <v>0</v>
      </c>
      <c r="H62" s="170"/>
      <c r="I62" s="170"/>
      <c r="J62" s="170"/>
    </row>
    <row r="63" spans="2:11" ht="13.5" thickBot="1" x14ac:dyDescent="0.25">
      <c r="E63" s="119" t="s">
        <v>1440</v>
      </c>
      <c r="F63" s="120">
        <f>SUM(F48:F62)</f>
        <v>85</v>
      </c>
      <c r="H63" s="170"/>
      <c r="I63" s="170"/>
      <c r="J63" s="170"/>
    </row>
    <row r="64" spans="2:11" x14ac:dyDescent="0.2">
      <c r="H64" s="170"/>
      <c r="I64" s="170"/>
      <c r="J64" s="170"/>
    </row>
    <row r="65" spans="8:10" x14ac:dyDescent="0.2">
      <c r="H65" s="170"/>
      <c r="I65" s="170"/>
      <c r="J65" s="170"/>
    </row>
    <row r="66" spans="8:10" x14ac:dyDescent="0.2">
      <c r="H66" s="170"/>
      <c r="I66" s="170"/>
      <c r="J66" s="170"/>
    </row>
    <row r="67" spans="8:10" x14ac:dyDescent="0.2">
      <c r="H67" s="170"/>
      <c r="I67" s="170"/>
      <c r="J67" s="170"/>
    </row>
    <row r="68" spans="8:10" x14ac:dyDescent="0.2">
      <c r="H68" s="170"/>
      <c r="I68" s="170"/>
      <c r="J68" s="170"/>
    </row>
    <row r="69" spans="8:10" x14ac:dyDescent="0.2">
      <c r="H69" s="170"/>
      <c r="I69" s="170"/>
      <c r="J69" s="170"/>
    </row>
    <row r="70" spans="8:10" x14ac:dyDescent="0.2">
      <c r="H70" s="170"/>
      <c r="I70" s="170"/>
      <c r="J70" s="170"/>
    </row>
    <row r="71" spans="8:10" x14ac:dyDescent="0.2">
      <c r="H71" s="170"/>
      <c r="I71" s="170"/>
      <c r="J71" s="170"/>
    </row>
    <row r="72" spans="8:10" x14ac:dyDescent="0.2">
      <c r="H72" s="170"/>
      <c r="I72" s="170"/>
      <c r="J72" s="170"/>
    </row>
    <row r="73" spans="8:10" x14ac:dyDescent="0.2">
      <c r="H73" s="170"/>
      <c r="I73" s="170"/>
      <c r="J73" s="170"/>
    </row>
    <row r="74" spans="8:10" x14ac:dyDescent="0.2">
      <c r="H74" s="170"/>
      <c r="I74" s="170"/>
      <c r="J74" s="170"/>
    </row>
  </sheetData>
  <mergeCells count="165">
    <mergeCell ref="H74:J74"/>
    <mergeCell ref="H68:J68"/>
    <mergeCell ref="H69:J69"/>
    <mergeCell ref="H70:J70"/>
    <mergeCell ref="H71:J71"/>
    <mergeCell ref="H72:J72"/>
    <mergeCell ref="H73:J73"/>
    <mergeCell ref="H62:J62"/>
    <mergeCell ref="H63:J63"/>
    <mergeCell ref="H64:J64"/>
    <mergeCell ref="H65:J65"/>
    <mergeCell ref="H66:J66"/>
    <mergeCell ref="H67:J67"/>
    <mergeCell ref="H56:J56"/>
    <mergeCell ref="H57:J57"/>
    <mergeCell ref="H58:J58"/>
    <mergeCell ref="H59:J59"/>
    <mergeCell ref="H60:J60"/>
    <mergeCell ref="H61:J61"/>
    <mergeCell ref="H50:J50"/>
    <mergeCell ref="H51:J51"/>
    <mergeCell ref="H52:J52"/>
    <mergeCell ref="H53:J53"/>
    <mergeCell ref="H54:J54"/>
    <mergeCell ref="H55:J55"/>
    <mergeCell ref="B46:F46"/>
    <mergeCell ref="J5:K5"/>
    <mergeCell ref="T31:W31"/>
    <mergeCell ref="H48:J48"/>
    <mergeCell ref="H49:J49"/>
    <mergeCell ref="B60:D60"/>
    <mergeCell ref="B61:D61"/>
    <mergeCell ref="B62:D62"/>
    <mergeCell ref="B53:D53"/>
    <mergeCell ref="B52:D52"/>
    <mergeCell ref="B51:D51"/>
    <mergeCell ref="B50:D50"/>
    <mergeCell ref="B49:D49"/>
    <mergeCell ref="B47:D47"/>
    <mergeCell ref="B54:D54"/>
    <mergeCell ref="B55:D55"/>
    <mergeCell ref="B56:D56"/>
    <mergeCell ref="B57:D57"/>
    <mergeCell ref="B58:D58"/>
    <mergeCell ref="B59:D59"/>
    <mergeCell ref="B48:D48"/>
    <mergeCell ref="H44:J44"/>
    <mergeCell ref="S46:T46"/>
    <mergeCell ref="V46:W46"/>
    <mergeCell ref="H40:J40"/>
    <mergeCell ref="S40:AD40"/>
    <mergeCell ref="H41:J41"/>
    <mergeCell ref="S41:U41"/>
    <mergeCell ref="V41:X41"/>
    <mergeCell ref="Y41:AA41"/>
    <mergeCell ref="AB41:AD41"/>
    <mergeCell ref="Y46:Z46"/>
    <mergeCell ref="AB46:AC46"/>
    <mergeCell ref="H42:J42"/>
    <mergeCell ref="S42:T42"/>
    <mergeCell ref="V42:W42"/>
    <mergeCell ref="Y42:Z42"/>
    <mergeCell ref="AB42:AC42"/>
    <mergeCell ref="H43:J43"/>
    <mergeCell ref="S43:T43"/>
    <mergeCell ref="V43:W43"/>
    <mergeCell ref="Y43:Z43"/>
    <mergeCell ref="AB43:AC43"/>
    <mergeCell ref="M37:N38"/>
    <mergeCell ref="O37:O38"/>
    <mergeCell ref="P37:P38"/>
    <mergeCell ref="T37:W37"/>
    <mergeCell ref="Z37:AC37"/>
    <mergeCell ref="H38:J38"/>
    <mergeCell ref="T38:W38"/>
    <mergeCell ref="Z38:AC38"/>
    <mergeCell ref="F35:F39"/>
    <mergeCell ref="H35:J35"/>
    <mergeCell ref="M35:N35"/>
    <mergeCell ref="T35:W35"/>
    <mergeCell ref="Z35:AC35"/>
    <mergeCell ref="H36:J36"/>
    <mergeCell ref="M36:N36"/>
    <mergeCell ref="T36:W36"/>
    <mergeCell ref="Z36:AC36"/>
    <mergeCell ref="H37:J37"/>
    <mergeCell ref="H39:J39"/>
    <mergeCell ref="T39:W39"/>
    <mergeCell ref="Z39:AC39"/>
    <mergeCell ref="H33:J34"/>
    <mergeCell ref="K33:K34"/>
    <mergeCell ref="M33:O33"/>
    <mergeCell ref="T33:W33"/>
    <mergeCell ref="Z33:AC33"/>
    <mergeCell ref="M34:N34"/>
    <mergeCell ref="T34:W34"/>
    <mergeCell ref="Z34:AC34"/>
    <mergeCell ref="B33:B34"/>
    <mergeCell ref="C33:C34"/>
    <mergeCell ref="D33:D34"/>
    <mergeCell ref="E33:E34"/>
    <mergeCell ref="F33:F34"/>
    <mergeCell ref="G33:G34"/>
    <mergeCell ref="Z31:AC31"/>
    <mergeCell ref="B32:D32"/>
    <mergeCell ref="E32:F32"/>
    <mergeCell ref="G32:I32"/>
    <mergeCell ref="J32:L32"/>
    <mergeCell ref="M32:O32"/>
    <mergeCell ref="T32:W32"/>
    <mergeCell ref="Z32:AC32"/>
    <mergeCell ref="B31:D31"/>
    <mergeCell ref="E31:F31"/>
    <mergeCell ref="G31:I31"/>
    <mergeCell ref="J31:L31"/>
    <mergeCell ref="M31:O31"/>
    <mergeCell ref="T29:W29"/>
    <mergeCell ref="Z29:AC29"/>
    <mergeCell ref="B30:D30"/>
    <mergeCell ref="E30:F30"/>
    <mergeCell ref="G30:I30"/>
    <mergeCell ref="J30:L30"/>
    <mergeCell ref="M30:O30"/>
    <mergeCell ref="T30:W30"/>
    <mergeCell ref="Z30:AC30"/>
    <mergeCell ref="D26:E26"/>
    <mergeCell ref="M26:O26"/>
    <mergeCell ref="T26:U26"/>
    <mergeCell ref="D27:E27"/>
    <mergeCell ref="T27:U27"/>
    <mergeCell ref="S28:AD28"/>
    <mergeCell ref="D23:E23"/>
    <mergeCell ref="T23:U23"/>
    <mergeCell ref="D24:E24"/>
    <mergeCell ref="T24:U24"/>
    <mergeCell ref="D25:E25"/>
    <mergeCell ref="T25:U25"/>
    <mergeCell ref="D21:E21"/>
    <mergeCell ref="T21:U21"/>
    <mergeCell ref="D22:E22"/>
    <mergeCell ref="T22:U22"/>
    <mergeCell ref="D17:E17"/>
    <mergeCell ref="T17:U17"/>
    <mergeCell ref="D18:E18"/>
    <mergeCell ref="T18:U18"/>
    <mergeCell ref="D19:E19"/>
    <mergeCell ref="T19:U19"/>
    <mergeCell ref="D16:E16"/>
    <mergeCell ref="T16:U16"/>
    <mergeCell ref="J6:K6"/>
    <mergeCell ref="H9:I9"/>
    <mergeCell ref="H10:I10"/>
    <mergeCell ref="H11:I11"/>
    <mergeCell ref="S12:AD13"/>
    <mergeCell ref="D20:E20"/>
    <mergeCell ref="T20:U20"/>
    <mergeCell ref="C4:E4"/>
    <mergeCell ref="H4:I4"/>
    <mergeCell ref="K4:L4"/>
    <mergeCell ref="F5:G5"/>
    <mergeCell ref="F6:G6"/>
    <mergeCell ref="D14:E14"/>
    <mergeCell ref="T14:U14"/>
    <mergeCell ref="D15:E15"/>
    <mergeCell ref="T15:U15"/>
  </mergeCells>
  <pageMargins left="0.7" right="0.7" top="0.75" bottom="0.75" header="0.3" footer="0.3"/>
  <pageSetup orientation="portrait" r:id="rId1"/>
  <drawing r:id="rId2"/>
  <legacyDrawing r:id="rId3"/>
  <controls>
    <mc:AlternateContent xmlns:mc="http://schemas.openxmlformats.org/markup-compatibility/2006">
      <mc:Choice Requires="x14">
        <control shapeId="4139" r:id="rId4" name="ToggleButton30">
          <controlPr defaultSize="0" autoLine="0" r:id="rId5">
            <anchor moveWithCells="1">
              <from>
                <xdr:col>5</xdr:col>
                <xdr:colOff>47625</xdr:colOff>
                <xdr:row>10</xdr:row>
                <xdr:rowOff>47625</xdr:rowOff>
              </from>
              <to>
                <xdr:col>5</xdr:col>
                <xdr:colOff>152400</xdr:colOff>
                <xdr:row>10</xdr:row>
                <xdr:rowOff>152400</xdr:rowOff>
              </to>
            </anchor>
          </controlPr>
        </control>
      </mc:Choice>
      <mc:Fallback>
        <control shapeId="4139" r:id="rId4" name="ToggleButton30"/>
      </mc:Fallback>
    </mc:AlternateContent>
    <mc:AlternateContent xmlns:mc="http://schemas.openxmlformats.org/markup-compatibility/2006">
      <mc:Choice Requires="x14">
        <control shapeId="4138" r:id="rId6" name="ToggleButton29">
          <controlPr defaultSize="0" autoLine="0" r:id="rId5">
            <anchor moveWithCells="1">
              <from>
                <xdr:col>4</xdr:col>
                <xdr:colOff>1028700</xdr:colOff>
                <xdr:row>10</xdr:row>
                <xdr:rowOff>47625</xdr:rowOff>
              </from>
              <to>
                <xdr:col>5</xdr:col>
                <xdr:colOff>28575</xdr:colOff>
                <xdr:row>10</xdr:row>
                <xdr:rowOff>152400</xdr:rowOff>
              </to>
            </anchor>
          </controlPr>
        </control>
      </mc:Choice>
      <mc:Fallback>
        <control shapeId="4138" r:id="rId6" name="ToggleButton29"/>
      </mc:Fallback>
    </mc:AlternateContent>
    <mc:AlternateContent xmlns:mc="http://schemas.openxmlformats.org/markup-compatibility/2006">
      <mc:Choice Requires="x14">
        <control shapeId="4137" r:id="rId7" name="ToggleButton28">
          <controlPr defaultSize="0" autoLine="0" r:id="rId5">
            <anchor moveWithCells="1">
              <from>
                <xdr:col>4</xdr:col>
                <xdr:colOff>904875</xdr:colOff>
                <xdr:row>10</xdr:row>
                <xdr:rowOff>47625</xdr:rowOff>
              </from>
              <to>
                <xdr:col>4</xdr:col>
                <xdr:colOff>1009650</xdr:colOff>
                <xdr:row>10</xdr:row>
                <xdr:rowOff>152400</xdr:rowOff>
              </to>
            </anchor>
          </controlPr>
        </control>
      </mc:Choice>
      <mc:Fallback>
        <control shapeId="4137" r:id="rId7" name="ToggleButton28"/>
      </mc:Fallback>
    </mc:AlternateContent>
    <mc:AlternateContent xmlns:mc="http://schemas.openxmlformats.org/markup-compatibility/2006">
      <mc:Choice Requires="x14">
        <control shapeId="4136" r:id="rId8" name="ToggleButton27">
          <controlPr defaultSize="0" autoLine="0" r:id="rId5">
            <anchor moveWithCells="1">
              <from>
                <xdr:col>4</xdr:col>
                <xdr:colOff>781050</xdr:colOff>
                <xdr:row>10</xdr:row>
                <xdr:rowOff>47625</xdr:rowOff>
              </from>
              <to>
                <xdr:col>4</xdr:col>
                <xdr:colOff>885825</xdr:colOff>
                <xdr:row>10</xdr:row>
                <xdr:rowOff>152400</xdr:rowOff>
              </to>
            </anchor>
          </controlPr>
        </control>
      </mc:Choice>
      <mc:Fallback>
        <control shapeId="4136" r:id="rId8" name="ToggleButton27"/>
      </mc:Fallback>
    </mc:AlternateContent>
    <mc:AlternateContent xmlns:mc="http://schemas.openxmlformats.org/markup-compatibility/2006">
      <mc:Choice Requires="x14">
        <control shapeId="4135" r:id="rId9" name="ToggleButton26">
          <controlPr defaultSize="0" autoLine="0" r:id="rId5">
            <anchor moveWithCells="1">
              <from>
                <xdr:col>4</xdr:col>
                <xdr:colOff>533400</xdr:colOff>
                <xdr:row>10</xdr:row>
                <xdr:rowOff>47625</xdr:rowOff>
              </from>
              <to>
                <xdr:col>4</xdr:col>
                <xdr:colOff>638175</xdr:colOff>
                <xdr:row>10</xdr:row>
                <xdr:rowOff>152400</xdr:rowOff>
              </to>
            </anchor>
          </controlPr>
        </control>
      </mc:Choice>
      <mc:Fallback>
        <control shapeId="4135" r:id="rId9" name="ToggleButton26"/>
      </mc:Fallback>
    </mc:AlternateContent>
    <mc:AlternateContent xmlns:mc="http://schemas.openxmlformats.org/markup-compatibility/2006">
      <mc:Choice Requires="x14">
        <control shapeId="4134" r:id="rId10" name="ToggleButton25">
          <controlPr defaultSize="0" autoLine="0" r:id="rId5">
            <anchor moveWithCells="1">
              <from>
                <xdr:col>4</xdr:col>
                <xdr:colOff>657225</xdr:colOff>
                <xdr:row>10</xdr:row>
                <xdr:rowOff>47625</xdr:rowOff>
              </from>
              <to>
                <xdr:col>4</xdr:col>
                <xdr:colOff>762000</xdr:colOff>
                <xdr:row>10</xdr:row>
                <xdr:rowOff>152400</xdr:rowOff>
              </to>
            </anchor>
          </controlPr>
        </control>
      </mc:Choice>
      <mc:Fallback>
        <control shapeId="4134" r:id="rId10" name="ToggleButton25"/>
      </mc:Fallback>
    </mc:AlternateContent>
    <mc:AlternateContent xmlns:mc="http://schemas.openxmlformats.org/markup-compatibility/2006">
      <mc:Choice Requires="x14">
        <control shapeId="4133" r:id="rId11" name="ToggleButton24">
          <controlPr defaultSize="0" autoLine="0" r:id="rId5">
            <anchor moveWithCells="1">
              <from>
                <xdr:col>4</xdr:col>
                <xdr:colOff>409575</xdr:colOff>
                <xdr:row>10</xdr:row>
                <xdr:rowOff>47625</xdr:rowOff>
              </from>
              <to>
                <xdr:col>4</xdr:col>
                <xdr:colOff>514350</xdr:colOff>
                <xdr:row>10</xdr:row>
                <xdr:rowOff>152400</xdr:rowOff>
              </to>
            </anchor>
          </controlPr>
        </control>
      </mc:Choice>
      <mc:Fallback>
        <control shapeId="4133" r:id="rId11" name="ToggleButton24"/>
      </mc:Fallback>
    </mc:AlternateContent>
    <mc:AlternateContent xmlns:mc="http://schemas.openxmlformats.org/markup-compatibility/2006">
      <mc:Choice Requires="x14">
        <control shapeId="4132" r:id="rId12" name="ToggleButton23">
          <controlPr defaultSize="0" autoLine="0" r:id="rId5">
            <anchor moveWithCells="1">
              <from>
                <xdr:col>4</xdr:col>
                <xdr:colOff>285750</xdr:colOff>
                <xdr:row>10</xdr:row>
                <xdr:rowOff>47625</xdr:rowOff>
              </from>
              <to>
                <xdr:col>4</xdr:col>
                <xdr:colOff>390525</xdr:colOff>
                <xdr:row>10</xdr:row>
                <xdr:rowOff>152400</xdr:rowOff>
              </to>
            </anchor>
          </controlPr>
        </control>
      </mc:Choice>
      <mc:Fallback>
        <control shapeId="4132" r:id="rId12" name="ToggleButton23"/>
      </mc:Fallback>
    </mc:AlternateContent>
    <mc:AlternateContent xmlns:mc="http://schemas.openxmlformats.org/markup-compatibility/2006">
      <mc:Choice Requires="x14">
        <control shapeId="4131" r:id="rId13" name="ToggleButton22">
          <controlPr defaultSize="0" autoLine="0" r:id="rId5">
            <anchor moveWithCells="1">
              <from>
                <xdr:col>4</xdr:col>
                <xdr:colOff>161925</xdr:colOff>
                <xdr:row>10</xdr:row>
                <xdr:rowOff>47625</xdr:rowOff>
              </from>
              <to>
                <xdr:col>4</xdr:col>
                <xdr:colOff>266700</xdr:colOff>
                <xdr:row>10</xdr:row>
                <xdr:rowOff>152400</xdr:rowOff>
              </to>
            </anchor>
          </controlPr>
        </control>
      </mc:Choice>
      <mc:Fallback>
        <control shapeId="4131" r:id="rId13" name="ToggleButton22"/>
      </mc:Fallback>
    </mc:AlternateContent>
    <mc:AlternateContent xmlns:mc="http://schemas.openxmlformats.org/markup-compatibility/2006">
      <mc:Choice Requires="x14">
        <control shapeId="4130" r:id="rId14" name="ToggleButton21">
          <controlPr defaultSize="0" autoLine="0" r:id="rId5">
            <anchor moveWithCells="1">
              <from>
                <xdr:col>4</xdr:col>
                <xdr:colOff>38100</xdr:colOff>
                <xdr:row>10</xdr:row>
                <xdr:rowOff>47625</xdr:rowOff>
              </from>
              <to>
                <xdr:col>4</xdr:col>
                <xdr:colOff>142875</xdr:colOff>
                <xdr:row>10</xdr:row>
                <xdr:rowOff>152400</xdr:rowOff>
              </to>
            </anchor>
          </controlPr>
        </control>
      </mc:Choice>
      <mc:Fallback>
        <control shapeId="4130" r:id="rId14" name="ToggleButton21"/>
      </mc:Fallback>
    </mc:AlternateContent>
    <mc:AlternateContent xmlns:mc="http://schemas.openxmlformats.org/markup-compatibility/2006">
      <mc:Choice Requires="x14">
        <control shapeId="4129" r:id="rId15" name="ToggleButton20">
          <controlPr defaultSize="0" autoLine="0" r:id="rId5">
            <anchor moveWithCells="1">
              <from>
                <xdr:col>5</xdr:col>
                <xdr:colOff>47625</xdr:colOff>
                <xdr:row>9</xdr:row>
                <xdr:rowOff>28575</xdr:rowOff>
              </from>
              <to>
                <xdr:col>5</xdr:col>
                <xdr:colOff>152400</xdr:colOff>
                <xdr:row>9</xdr:row>
                <xdr:rowOff>133350</xdr:rowOff>
              </to>
            </anchor>
          </controlPr>
        </control>
      </mc:Choice>
      <mc:Fallback>
        <control shapeId="4129" r:id="rId15" name="ToggleButton20"/>
      </mc:Fallback>
    </mc:AlternateContent>
    <mc:AlternateContent xmlns:mc="http://schemas.openxmlformats.org/markup-compatibility/2006">
      <mc:Choice Requires="x14">
        <control shapeId="4128" r:id="rId16" name="ToggleButton19">
          <controlPr defaultSize="0" autoLine="0" r:id="rId5">
            <anchor moveWithCells="1">
              <from>
                <xdr:col>4</xdr:col>
                <xdr:colOff>1028700</xdr:colOff>
                <xdr:row>9</xdr:row>
                <xdr:rowOff>28575</xdr:rowOff>
              </from>
              <to>
                <xdr:col>5</xdr:col>
                <xdr:colOff>28575</xdr:colOff>
                <xdr:row>9</xdr:row>
                <xdr:rowOff>133350</xdr:rowOff>
              </to>
            </anchor>
          </controlPr>
        </control>
      </mc:Choice>
      <mc:Fallback>
        <control shapeId="4128" r:id="rId16" name="ToggleButton19"/>
      </mc:Fallback>
    </mc:AlternateContent>
    <mc:AlternateContent xmlns:mc="http://schemas.openxmlformats.org/markup-compatibility/2006">
      <mc:Choice Requires="x14">
        <control shapeId="4127" r:id="rId17" name="ToggleButton18">
          <controlPr defaultSize="0" autoLine="0" r:id="rId5">
            <anchor moveWithCells="1">
              <from>
                <xdr:col>4</xdr:col>
                <xdr:colOff>904875</xdr:colOff>
                <xdr:row>9</xdr:row>
                <xdr:rowOff>28575</xdr:rowOff>
              </from>
              <to>
                <xdr:col>4</xdr:col>
                <xdr:colOff>1009650</xdr:colOff>
                <xdr:row>9</xdr:row>
                <xdr:rowOff>133350</xdr:rowOff>
              </to>
            </anchor>
          </controlPr>
        </control>
      </mc:Choice>
      <mc:Fallback>
        <control shapeId="4127" r:id="rId17" name="ToggleButton18"/>
      </mc:Fallback>
    </mc:AlternateContent>
    <mc:AlternateContent xmlns:mc="http://schemas.openxmlformats.org/markup-compatibility/2006">
      <mc:Choice Requires="x14">
        <control shapeId="4126" r:id="rId18" name="ToggleButton17">
          <controlPr defaultSize="0" autoLine="0" r:id="rId5">
            <anchor moveWithCells="1">
              <from>
                <xdr:col>4</xdr:col>
                <xdr:colOff>781050</xdr:colOff>
                <xdr:row>9</xdr:row>
                <xdr:rowOff>28575</xdr:rowOff>
              </from>
              <to>
                <xdr:col>4</xdr:col>
                <xdr:colOff>885825</xdr:colOff>
                <xdr:row>9</xdr:row>
                <xdr:rowOff>133350</xdr:rowOff>
              </to>
            </anchor>
          </controlPr>
        </control>
      </mc:Choice>
      <mc:Fallback>
        <control shapeId="4126" r:id="rId18" name="ToggleButton17"/>
      </mc:Fallback>
    </mc:AlternateContent>
    <mc:AlternateContent xmlns:mc="http://schemas.openxmlformats.org/markup-compatibility/2006">
      <mc:Choice Requires="x14">
        <control shapeId="4125" r:id="rId19" name="ToggleButton16">
          <controlPr defaultSize="0" autoLine="0" r:id="rId5">
            <anchor moveWithCells="1">
              <from>
                <xdr:col>4</xdr:col>
                <xdr:colOff>533400</xdr:colOff>
                <xdr:row>9</xdr:row>
                <xdr:rowOff>28575</xdr:rowOff>
              </from>
              <to>
                <xdr:col>4</xdr:col>
                <xdr:colOff>638175</xdr:colOff>
                <xdr:row>9</xdr:row>
                <xdr:rowOff>133350</xdr:rowOff>
              </to>
            </anchor>
          </controlPr>
        </control>
      </mc:Choice>
      <mc:Fallback>
        <control shapeId="4125" r:id="rId19" name="ToggleButton16"/>
      </mc:Fallback>
    </mc:AlternateContent>
    <mc:AlternateContent xmlns:mc="http://schemas.openxmlformats.org/markup-compatibility/2006">
      <mc:Choice Requires="x14">
        <control shapeId="4124" r:id="rId20" name="ToggleButton15">
          <controlPr defaultSize="0" autoLine="0" r:id="rId5">
            <anchor moveWithCells="1">
              <from>
                <xdr:col>4</xdr:col>
                <xdr:colOff>657225</xdr:colOff>
                <xdr:row>9</xdr:row>
                <xdr:rowOff>28575</xdr:rowOff>
              </from>
              <to>
                <xdr:col>4</xdr:col>
                <xdr:colOff>762000</xdr:colOff>
                <xdr:row>9</xdr:row>
                <xdr:rowOff>133350</xdr:rowOff>
              </to>
            </anchor>
          </controlPr>
        </control>
      </mc:Choice>
      <mc:Fallback>
        <control shapeId="4124" r:id="rId20" name="ToggleButton15"/>
      </mc:Fallback>
    </mc:AlternateContent>
    <mc:AlternateContent xmlns:mc="http://schemas.openxmlformats.org/markup-compatibility/2006">
      <mc:Choice Requires="x14">
        <control shapeId="4123" r:id="rId21" name="ToggleButton14">
          <controlPr defaultSize="0" autoLine="0" r:id="rId5">
            <anchor moveWithCells="1">
              <from>
                <xdr:col>4</xdr:col>
                <xdr:colOff>409575</xdr:colOff>
                <xdr:row>9</xdr:row>
                <xdr:rowOff>28575</xdr:rowOff>
              </from>
              <to>
                <xdr:col>4</xdr:col>
                <xdr:colOff>514350</xdr:colOff>
                <xdr:row>9</xdr:row>
                <xdr:rowOff>133350</xdr:rowOff>
              </to>
            </anchor>
          </controlPr>
        </control>
      </mc:Choice>
      <mc:Fallback>
        <control shapeId="4123" r:id="rId21" name="ToggleButton14"/>
      </mc:Fallback>
    </mc:AlternateContent>
    <mc:AlternateContent xmlns:mc="http://schemas.openxmlformats.org/markup-compatibility/2006">
      <mc:Choice Requires="x14">
        <control shapeId="4122" r:id="rId22" name="ToggleButton13">
          <controlPr defaultSize="0" autoLine="0" r:id="rId5">
            <anchor moveWithCells="1">
              <from>
                <xdr:col>4</xdr:col>
                <xdr:colOff>285750</xdr:colOff>
                <xdr:row>9</xdr:row>
                <xdr:rowOff>28575</xdr:rowOff>
              </from>
              <to>
                <xdr:col>4</xdr:col>
                <xdr:colOff>390525</xdr:colOff>
                <xdr:row>9</xdr:row>
                <xdr:rowOff>133350</xdr:rowOff>
              </to>
            </anchor>
          </controlPr>
        </control>
      </mc:Choice>
      <mc:Fallback>
        <control shapeId="4122" r:id="rId22" name="ToggleButton13"/>
      </mc:Fallback>
    </mc:AlternateContent>
    <mc:AlternateContent xmlns:mc="http://schemas.openxmlformats.org/markup-compatibility/2006">
      <mc:Choice Requires="x14">
        <control shapeId="4121" r:id="rId23" name="ToggleButton12">
          <controlPr defaultSize="0" autoLine="0" r:id="rId5">
            <anchor moveWithCells="1">
              <from>
                <xdr:col>4</xdr:col>
                <xdr:colOff>161925</xdr:colOff>
                <xdr:row>9</xdr:row>
                <xdr:rowOff>28575</xdr:rowOff>
              </from>
              <to>
                <xdr:col>4</xdr:col>
                <xdr:colOff>266700</xdr:colOff>
                <xdr:row>9</xdr:row>
                <xdr:rowOff>133350</xdr:rowOff>
              </to>
            </anchor>
          </controlPr>
        </control>
      </mc:Choice>
      <mc:Fallback>
        <control shapeId="4121" r:id="rId23" name="ToggleButton12"/>
      </mc:Fallback>
    </mc:AlternateContent>
    <mc:AlternateContent xmlns:mc="http://schemas.openxmlformats.org/markup-compatibility/2006">
      <mc:Choice Requires="x14">
        <control shapeId="4120" r:id="rId24" name="ToggleButton11">
          <controlPr defaultSize="0" autoLine="0" r:id="rId5">
            <anchor moveWithCells="1">
              <from>
                <xdr:col>4</xdr:col>
                <xdr:colOff>38100</xdr:colOff>
                <xdr:row>9</xdr:row>
                <xdr:rowOff>28575</xdr:rowOff>
              </from>
              <to>
                <xdr:col>4</xdr:col>
                <xdr:colOff>142875</xdr:colOff>
                <xdr:row>9</xdr:row>
                <xdr:rowOff>133350</xdr:rowOff>
              </to>
            </anchor>
          </controlPr>
        </control>
      </mc:Choice>
      <mc:Fallback>
        <control shapeId="4120" r:id="rId24" name="ToggleButton11"/>
      </mc:Fallback>
    </mc:AlternateContent>
    <mc:AlternateContent xmlns:mc="http://schemas.openxmlformats.org/markup-compatibility/2006">
      <mc:Choice Requires="x14">
        <control shapeId="4119" r:id="rId25" name="ToggleButton10">
          <controlPr defaultSize="0" autoLine="0" r:id="rId5">
            <anchor moveWithCells="1">
              <from>
                <xdr:col>5</xdr:col>
                <xdr:colOff>47625</xdr:colOff>
                <xdr:row>8</xdr:row>
                <xdr:rowOff>28575</xdr:rowOff>
              </from>
              <to>
                <xdr:col>5</xdr:col>
                <xdr:colOff>152400</xdr:colOff>
                <xdr:row>8</xdr:row>
                <xdr:rowOff>133350</xdr:rowOff>
              </to>
            </anchor>
          </controlPr>
        </control>
      </mc:Choice>
      <mc:Fallback>
        <control shapeId="4119" r:id="rId25" name="ToggleButton10"/>
      </mc:Fallback>
    </mc:AlternateContent>
    <mc:AlternateContent xmlns:mc="http://schemas.openxmlformats.org/markup-compatibility/2006">
      <mc:Choice Requires="x14">
        <control shapeId="4118" r:id="rId26" name="ToggleButton9">
          <controlPr defaultSize="0" autoLine="0" r:id="rId5">
            <anchor moveWithCells="1">
              <from>
                <xdr:col>4</xdr:col>
                <xdr:colOff>1028700</xdr:colOff>
                <xdr:row>8</xdr:row>
                <xdr:rowOff>28575</xdr:rowOff>
              </from>
              <to>
                <xdr:col>5</xdr:col>
                <xdr:colOff>28575</xdr:colOff>
                <xdr:row>8</xdr:row>
                <xdr:rowOff>133350</xdr:rowOff>
              </to>
            </anchor>
          </controlPr>
        </control>
      </mc:Choice>
      <mc:Fallback>
        <control shapeId="4118" r:id="rId26" name="ToggleButton9"/>
      </mc:Fallback>
    </mc:AlternateContent>
    <mc:AlternateContent xmlns:mc="http://schemas.openxmlformats.org/markup-compatibility/2006">
      <mc:Choice Requires="x14">
        <control shapeId="4117" r:id="rId27" name="ToggleButton8">
          <controlPr defaultSize="0" autoLine="0" r:id="rId5">
            <anchor moveWithCells="1">
              <from>
                <xdr:col>4</xdr:col>
                <xdr:colOff>904875</xdr:colOff>
                <xdr:row>8</xdr:row>
                <xdr:rowOff>28575</xdr:rowOff>
              </from>
              <to>
                <xdr:col>4</xdr:col>
                <xdr:colOff>1009650</xdr:colOff>
                <xdr:row>8</xdr:row>
                <xdr:rowOff>133350</xdr:rowOff>
              </to>
            </anchor>
          </controlPr>
        </control>
      </mc:Choice>
      <mc:Fallback>
        <control shapeId="4117" r:id="rId27" name="ToggleButton8"/>
      </mc:Fallback>
    </mc:AlternateContent>
    <mc:AlternateContent xmlns:mc="http://schemas.openxmlformats.org/markup-compatibility/2006">
      <mc:Choice Requires="x14">
        <control shapeId="4116" r:id="rId28" name="ToggleButton7">
          <controlPr defaultSize="0" autoLine="0" r:id="rId5">
            <anchor moveWithCells="1">
              <from>
                <xdr:col>4</xdr:col>
                <xdr:colOff>781050</xdr:colOff>
                <xdr:row>8</xdr:row>
                <xdr:rowOff>28575</xdr:rowOff>
              </from>
              <to>
                <xdr:col>4</xdr:col>
                <xdr:colOff>885825</xdr:colOff>
                <xdr:row>8</xdr:row>
                <xdr:rowOff>133350</xdr:rowOff>
              </to>
            </anchor>
          </controlPr>
        </control>
      </mc:Choice>
      <mc:Fallback>
        <control shapeId="4116" r:id="rId28" name="ToggleButton7"/>
      </mc:Fallback>
    </mc:AlternateContent>
    <mc:AlternateContent xmlns:mc="http://schemas.openxmlformats.org/markup-compatibility/2006">
      <mc:Choice Requires="x14">
        <control shapeId="4115" r:id="rId29" name="ToggleButton6">
          <controlPr defaultSize="0" autoLine="0" r:id="rId5">
            <anchor moveWithCells="1">
              <from>
                <xdr:col>4</xdr:col>
                <xdr:colOff>533400</xdr:colOff>
                <xdr:row>8</xdr:row>
                <xdr:rowOff>28575</xdr:rowOff>
              </from>
              <to>
                <xdr:col>4</xdr:col>
                <xdr:colOff>638175</xdr:colOff>
                <xdr:row>8</xdr:row>
                <xdr:rowOff>133350</xdr:rowOff>
              </to>
            </anchor>
          </controlPr>
        </control>
      </mc:Choice>
      <mc:Fallback>
        <control shapeId="4115" r:id="rId29" name="ToggleButton6"/>
      </mc:Fallback>
    </mc:AlternateContent>
    <mc:AlternateContent xmlns:mc="http://schemas.openxmlformats.org/markup-compatibility/2006">
      <mc:Choice Requires="x14">
        <control shapeId="4114" r:id="rId30" name="ToggleButton5">
          <controlPr defaultSize="0" autoLine="0" r:id="rId5">
            <anchor moveWithCells="1">
              <from>
                <xdr:col>4</xdr:col>
                <xdr:colOff>657225</xdr:colOff>
                <xdr:row>8</xdr:row>
                <xdr:rowOff>28575</xdr:rowOff>
              </from>
              <to>
                <xdr:col>4</xdr:col>
                <xdr:colOff>762000</xdr:colOff>
                <xdr:row>8</xdr:row>
                <xdr:rowOff>133350</xdr:rowOff>
              </to>
            </anchor>
          </controlPr>
        </control>
      </mc:Choice>
      <mc:Fallback>
        <control shapeId="4114" r:id="rId30" name="ToggleButton5"/>
      </mc:Fallback>
    </mc:AlternateContent>
    <mc:AlternateContent xmlns:mc="http://schemas.openxmlformats.org/markup-compatibility/2006">
      <mc:Choice Requires="x14">
        <control shapeId="4113" r:id="rId31" name="ToggleButton4">
          <controlPr defaultSize="0" autoLine="0" r:id="rId5">
            <anchor moveWithCells="1">
              <from>
                <xdr:col>4</xdr:col>
                <xdr:colOff>409575</xdr:colOff>
                <xdr:row>8</xdr:row>
                <xdr:rowOff>28575</xdr:rowOff>
              </from>
              <to>
                <xdr:col>4</xdr:col>
                <xdr:colOff>514350</xdr:colOff>
                <xdr:row>8</xdr:row>
                <xdr:rowOff>133350</xdr:rowOff>
              </to>
            </anchor>
          </controlPr>
        </control>
      </mc:Choice>
      <mc:Fallback>
        <control shapeId="4113" r:id="rId31" name="ToggleButton4"/>
      </mc:Fallback>
    </mc:AlternateContent>
    <mc:AlternateContent xmlns:mc="http://schemas.openxmlformats.org/markup-compatibility/2006">
      <mc:Choice Requires="x14">
        <control shapeId="4111" r:id="rId32" name="ToggleButton3">
          <controlPr defaultSize="0" autoLine="0" r:id="rId5">
            <anchor moveWithCells="1">
              <from>
                <xdr:col>4</xdr:col>
                <xdr:colOff>285750</xdr:colOff>
                <xdr:row>8</xdr:row>
                <xdr:rowOff>28575</xdr:rowOff>
              </from>
              <to>
                <xdr:col>4</xdr:col>
                <xdr:colOff>390525</xdr:colOff>
                <xdr:row>8</xdr:row>
                <xdr:rowOff>133350</xdr:rowOff>
              </to>
            </anchor>
          </controlPr>
        </control>
      </mc:Choice>
      <mc:Fallback>
        <control shapeId="4111" r:id="rId32" name="ToggleButton3"/>
      </mc:Fallback>
    </mc:AlternateContent>
    <mc:AlternateContent xmlns:mc="http://schemas.openxmlformats.org/markup-compatibility/2006">
      <mc:Choice Requires="x14">
        <control shapeId="4110" r:id="rId33" name="ToggleButton2">
          <controlPr defaultSize="0" autoLine="0" r:id="rId5">
            <anchor moveWithCells="1">
              <from>
                <xdr:col>4</xdr:col>
                <xdr:colOff>161925</xdr:colOff>
                <xdr:row>8</xdr:row>
                <xdr:rowOff>28575</xdr:rowOff>
              </from>
              <to>
                <xdr:col>4</xdr:col>
                <xdr:colOff>266700</xdr:colOff>
                <xdr:row>8</xdr:row>
                <xdr:rowOff>133350</xdr:rowOff>
              </to>
            </anchor>
          </controlPr>
        </control>
      </mc:Choice>
      <mc:Fallback>
        <control shapeId="4110" r:id="rId33" name="ToggleButton2"/>
      </mc:Fallback>
    </mc:AlternateContent>
    <mc:AlternateContent xmlns:mc="http://schemas.openxmlformats.org/markup-compatibility/2006">
      <mc:Choice Requires="x14">
        <control shapeId="4108" r:id="rId34" name="ToggleButton1">
          <controlPr defaultSize="0" autoLine="0" r:id="rId35">
            <anchor moveWithCells="1">
              <from>
                <xdr:col>4</xdr:col>
                <xdr:colOff>38100</xdr:colOff>
                <xdr:row>8</xdr:row>
                <xdr:rowOff>28575</xdr:rowOff>
              </from>
              <to>
                <xdr:col>4</xdr:col>
                <xdr:colOff>133350</xdr:colOff>
                <xdr:row>8</xdr:row>
                <xdr:rowOff>133350</xdr:rowOff>
              </to>
            </anchor>
          </controlPr>
        </control>
      </mc:Choice>
      <mc:Fallback>
        <control shapeId="4108" r:id="rId34" name="Toggle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6B12B-0DC5-4794-AC4B-ABA1B1651048}">
  <sheetPr codeName="Sheet11"/>
  <dimension ref="A1:R45"/>
  <sheetViews>
    <sheetView tabSelected="1" topLeftCell="A7" workbookViewId="0">
      <selection activeCell="B11" sqref="B11"/>
    </sheetView>
  </sheetViews>
  <sheetFormatPr defaultRowHeight="12.75" x14ac:dyDescent="0.2"/>
  <cols>
    <col min="1" max="1" width="9.33203125" style="122"/>
    <col min="2" max="2" width="9.33203125" style="123"/>
    <col min="3" max="3" width="8.83203125" style="123" customWidth="1"/>
    <col min="4" max="4" width="32" style="123" customWidth="1"/>
    <col min="5" max="5" width="17.5" style="123" customWidth="1"/>
    <col min="6" max="6" width="9.33203125" style="123"/>
    <col min="7" max="7" width="34" style="123" customWidth="1"/>
    <col min="8" max="9" width="9.33203125" style="123"/>
    <col min="10" max="10" width="18" style="123" customWidth="1"/>
    <col min="11" max="11" width="14" style="123" customWidth="1"/>
    <col min="12" max="12" width="22" style="123" customWidth="1"/>
    <col min="13" max="16384" width="9.33203125" style="123"/>
  </cols>
  <sheetData>
    <row r="1" spans="1:18" x14ac:dyDescent="0.2">
      <c r="A1" s="122" t="s">
        <v>1024</v>
      </c>
    </row>
    <row r="2" spans="1:18" x14ac:dyDescent="0.2">
      <c r="A2" s="122">
        <v>1</v>
      </c>
      <c r="B2" s="123" t="s">
        <v>1178</v>
      </c>
    </row>
    <row r="3" spans="1:18" x14ac:dyDescent="0.2">
      <c r="A3" s="122">
        <v>2</v>
      </c>
      <c r="B3" s="123" t="s">
        <v>1179</v>
      </c>
    </row>
    <row r="4" spans="1:18" x14ac:dyDescent="0.2">
      <c r="A4" s="122">
        <v>3</v>
      </c>
      <c r="B4" s="124" t="s">
        <v>1209</v>
      </c>
    </row>
    <row r="5" spans="1:18" ht="13.5" thickBot="1" x14ac:dyDescent="0.25">
      <c r="B5" s="234" t="s">
        <v>1180</v>
      </c>
      <c r="C5" s="234"/>
    </row>
    <row r="6" spans="1:18" ht="13.5" thickBot="1" x14ac:dyDescent="0.25">
      <c r="B6" s="125">
        <v>93</v>
      </c>
      <c r="C6" s="123" t="s">
        <v>1055</v>
      </c>
      <c r="D6" s="123" t="str">
        <f>VLOOKUP($B$6,D,2,FALSE)</f>
        <v>JAMMED (JD)</v>
      </c>
      <c r="E6" s="123" t="str">
        <f>VLOOKUP($B6,D,3,FALSE)</f>
        <v>To open test JAMMED DOOR – Test: Str -20 [S: Open] [F:-1HP,+1] (Strong)</v>
      </c>
    </row>
    <row r="7" spans="1:18" x14ac:dyDescent="0.2">
      <c r="A7" s="122">
        <v>4</v>
      </c>
      <c r="B7" s="123" t="s">
        <v>1181</v>
      </c>
    </row>
    <row r="8" spans="1:18" ht="13.5" thickBot="1" x14ac:dyDescent="0.25">
      <c r="B8" s="234" t="s">
        <v>1182</v>
      </c>
      <c r="C8" s="234"/>
    </row>
    <row r="9" spans="1:18" ht="13.5" thickBot="1" x14ac:dyDescent="0.25">
      <c r="C9" s="126"/>
      <c r="D9" s="126" t="s">
        <v>1184</v>
      </c>
      <c r="E9" s="127"/>
      <c r="F9" s="128" t="s">
        <v>1162</v>
      </c>
      <c r="G9" s="129" t="s">
        <v>174</v>
      </c>
      <c r="H9" s="129" t="s">
        <v>175</v>
      </c>
      <c r="I9" s="129" t="s">
        <v>176</v>
      </c>
      <c r="J9" s="129" t="s">
        <v>177</v>
      </c>
      <c r="K9" s="129" t="s">
        <v>178</v>
      </c>
      <c r="L9" s="129" t="s">
        <v>179</v>
      </c>
      <c r="M9" s="129" t="s">
        <v>180</v>
      </c>
      <c r="N9" s="130"/>
      <c r="O9" s="130"/>
      <c r="P9" s="130"/>
      <c r="Q9" s="130"/>
      <c r="R9" s="131"/>
    </row>
    <row r="10" spans="1:18" ht="13.5" thickBot="1" x14ac:dyDescent="0.25">
      <c r="B10" s="125">
        <v>90</v>
      </c>
      <c r="C10" s="124" t="str">
        <f>VLOOKUP(B10,MAPS!A2:C101,2,FALSE)</f>
        <v>MAP90_</v>
      </c>
      <c r="D10" s="242">
        <f ca="1">INDIRECT(C10)</f>
        <v>0</v>
      </c>
      <c r="E10" s="125">
        <v>2</v>
      </c>
      <c r="F10" s="124" t="s">
        <v>1056</v>
      </c>
      <c r="G10" s="123" t="str">
        <f>VLOOKUP($E$10,E,2,FALSE)</f>
        <v>GIANT RATS (C)</v>
      </c>
      <c r="H10" s="123">
        <f>VLOOKUP($E$10,E,3,FALSE)</f>
        <v>25</v>
      </c>
      <c r="I10" s="123">
        <f>VLOOKUP($E$10,E,4,FALSE)</f>
        <v>0</v>
      </c>
      <c r="J10" s="123">
        <f>VLOOKUP($E$10,E,5,FALSE)</f>
        <v>-2</v>
      </c>
      <c r="K10" s="123" t="str">
        <f>VLOOKUP($E$10,E,6,FALSE)</f>
        <v>3/2/2</v>
      </c>
      <c r="L10" s="123" t="str">
        <f>VLOOKUP($E$10,E,7,FALSE)</f>
        <v>[K:Table P2]</v>
      </c>
      <c r="M10" s="123" t="str">
        <f>VLOOKUP($E$10,E,8,FALSE)</f>
        <v>(Disease, Pack)</v>
      </c>
      <c r="R10" s="132"/>
    </row>
    <row r="11" spans="1:18" ht="13.5" customHeight="1" thickBot="1" x14ac:dyDescent="0.25">
      <c r="D11" s="242"/>
      <c r="E11" s="125">
        <v>21</v>
      </c>
      <c r="F11" s="124" t="s">
        <v>15</v>
      </c>
      <c r="G11" s="233" t="str">
        <f>VLOOKUP(E11,G,2,FALSE)</f>
        <v>TRAPPED CHEST: A large wooden chest banded with golden trims stands before you, if you wish to open the chest -
Test -  TRAPPED CHEST – Test: Dex -20 [S:Open, TABLE TC+10] [F:-5 HP, +1 ] ((Traps/Lucky)</v>
      </c>
      <c r="H11" s="233"/>
      <c r="I11" s="233"/>
      <c r="J11" s="233"/>
      <c r="K11" s="233"/>
      <c r="L11" s="233"/>
      <c r="M11" s="233"/>
      <c r="N11" s="233"/>
      <c r="O11" s="233"/>
      <c r="P11" s="233"/>
      <c r="Q11" s="233"/>
      <c r="R11" s="239"/>
    </row>
    <row r="12" spans="1:18" x14ac:dyDescent="0.2">
      <c r="D12" s="242"/>
      <c r="E12" s="133"/>
      <c r="G12" s="233"/>
      <c r="H12" s="233"/>
      <c r="I12" s="233"/>
      <c r="J12" s="233"/>
      <c r="K12" s="233"/>
      <c r="L12" s="233"/>
      <c r="M12" s="233"/>
      <c r="N12" s="233"/>
      <c r="O12" s="233"/>
      <c r="P12" s="233"/>
      <c r="Q12" s="233"/>
      <c r="R12" s="239"/>
    </row>
    <row r="13" spans="1:18" x14ac:dyDescent="0.2">
      <c r="D13" s="242"/>
      <c r="E13" s="133"/>
      <c r="G13" s="233"/>
      <c r="H13" s="233"/>
      <c r="I13" s="233"/>
      <c r="J13" s="233"/>
      <c r="K13" s="233"/>
      <c r="L13" s="233"/>
      <c r="M13" s="233"/>
      <c r="N13" s="233"/>
      <c r="O13" s="233"/>
      <c r="P13" s="233"/>
      <c r="Q13" s="233"/>
      <c r="R13" s="239"/>
    </row>
    <row r="14" spans="1:18" x14ac:dyDescent="0.2">
      <c r="D14" s="242"/>
      <c r="E14" s="133"/>
      <c r="G14" s="233"/>
      <c r="H14" s="233"/>
      <c r="I14" s="233"/>
      <c r="J14" s="233"/>
      <c r="K14" s="233"/>
      <c r="L14" s="233"/>
      <c r="M14" s="233"/>
      <c r="N14" s="233"/>
      <c r="O14" s="233"/>
      <c r="P14" s="233"/>
      <c r="Q14" s="233"/>
      <c r="R14" s="239"/>
    </row>
    <row r="15" spans="1:18" x14ac:dyDescent="0.2">
      <c r="D15" s="242"/>
      <c r="E15" s="133"/>
      <c r="G15" s="233"/>
      <c r="H15" s="233"/>
      <c r="I15" s="233"/>
      <c r="J15" s="233"/>
      <c r="K15" s="233"/>
      <c r="L15" s="233"/>
      <c r="M15" s="233"/>
      <c r="N15" s="233"/>
      <c r="O15" s="233"/>
      <c r="P15" s="233"/>
      <c r="Q15" s="233"/>
      <c r="R15" s="239"/>
    </row>
    <row r="16" spans="1:18" x14ac:dyDescent="0.2">
      <c r="D16" s="242"/>
      <c r="E16" s="133"/>
      <c r="G16" s="233"/>
      <c r="H16" s="233"/>
      <c r="I16" s="233"/>
      <c r="J16" s="233"/>
      <c r="K16" s="233"/>
      <c r="L16" s="233"/>
      <c r="M16" s="233"/>
      <c r="N16" s="233"/>
      <c r="O16" s="233"/>
      <c r="P16" s="233"/>
      <c r="Q16" s="233"/>
      <c r="R16" s="239"/>
    </row>
    <row r="17" spans="1:18" x14ac:dyDescent="0.2">
      <c r="D17" s="242"/>
      <c r="E17" s="133"/>
      <c r="G17" s="233"/>
      <c r="H17" s="233"/>
      <c r="I17" s="233"/>
      <c r="J17" s="233"/>
      <c r="K17" s="233"/>
      <c r="L17" s="233"/>
      <c r="M17" s="233"/>
      <c r="N17" s="233"/>
      <c r="O17" s="233"/>
      <c r="P17" s="233"/>
      <c r="Q17" s="233"/>
      <c r="R17" s="239"/>
    </row>
    <row r="18" spans="1:18" x14ac:dyDescent="0.2">
      <c r="D18" s="242"/>
      <c r="E18" s="133"/>
      <c r="G18" s="233"/>
      <c r="H18" s="233"/>
      <c r="I18" s="233"/>
      <c r="J18" s="233"/>
      <c r="K18" s="233"/>
      <c r="L18" s="233"/>
      <c r="M18" s="233"/>
      <c r="N18" s="233"/>
      <c r="O18" s="233"/>
      <c r="P18" s="233"/>
      <c r="Q18" s="233"/>
      <c r="R18" s="239"/>
    </row>
    <row r="19" spans="1:18" x14ac:dyDescent="0.2">
      <c r="C19" s="123" t="s">
        <v>1173</v>
      </c>
      <c r="D19" s="123" t="str">
        <f>VLOOKUP(B10,MAPS!A:D,4,FALSE)</f>
        <v>RED</v>
      </c>
      <c r="E19" s="133"/>
      <c r="G19" s="233"/>
      <c r="H19" s="233"/>
      <c r="I19" s="233"/>
      <c r="J19" s="233"/>
      <c r="K19" s="233"/>
      <c r="L19" s="233"/>
      <c r="M19" s="233"/>
      <c r="N19" s="233"/>
      <c r="O19" s="233"/>
      <c r="P19" s="233"/>
      <c r="Q19" s="233"/>
      <c r="R19" s="239"/>
    </row>
    <row r="20" spans="1:18" x14ac:dyDescent="0.2">
      <c r="E20" s="133"/>
      <c r="G20" s="233"/>
      <c r="H20" s="233"/>
      <c r="I20" s="233"/>
      <c r="J20" s="233"/>
      <c r="K20" s="233"/>
      <c r="L20" s="233"/>
      <c r="M20" s="233"/>
      <c r="N20" s="233"/>
      <c r="O20" s="233"/>
      <c r="P20" s="233"/>
      <c r="Q20" s="233"/>
      <c r="R20" s="239"/>
    </row>
    <row r="21" spans="1:18" x14ac:dyDescent="0.2">
      <c r="E21" s="133"/>
      <c r="G21" s="233"/>
      <c r="H21" s="233"/>
      <c r="I21" s="233"/>
      <c r="J21" s="233"/>
      <c r="K21" s="233"/>
      <c r="L21" s="233"/>
      <c r="M21" s="233"/>
      <c r="N21" s="233"/>
      <c r="O21" s="233"/>
      <c r="P21" s="233"/>
      <c r="Q21" s="233"/>
      <c r="R21" s="239"/>
    </row>
    <row r="22" spans="1:18" x14ac:dyDescent="0.2">
      <c r="E22" s="133"/>
      <c r="G22" s="233"/>
      <c r="H22" s="233"/>
      <c r="I22" s="233"/>
      <c r="J22" s="233"/>
      <c r="K22" s="233"/>
      <c r="L22" s="233"/>
      <c r="M22" s="233"/>
      <c r="N22" s="233"/>
      <c r="O22" s="233"/>
      <c r="P22" s="233"/>
      <c r="Q22" s="233"/>
      <c r="R22" s="239"/>
    </row>
    <row r="23" spans="1:18" ht="13.5" thickBot="1" x14ac:dyDescent="0.25">
      <c r="E23" s="134"/>
      <c r="F23" s="135"/>
      <c r="G23" s="240"/>
      <c r="H23" s="240"/>
      <c r="I23" s="240"/>
      <c r="J23" s="240"/>
      <c r="K23" s="240"/>
      <c r="L23" s="240"/>
      <c r="M23" s="240"/>
      <c r="N23" s="240"/>
      <c r="O23" s="240"/>
      <c r="P23" s="240"/>
      <c r="Q23" s="240"/>
      <c r="R23" s="241"/>
    </row>
    <row r="24" spans="1:18" x14ac:dyDescent="0.2">
      <c r="A24" s="122">
        <v>5</v>
      </c>
      <c r="B24" s="235" t="s">
        <v>1185</v>
      </c>
      <c r="C24" s="235"/>
      <c r="D24" s="235"/>
      <c r="G24" s="136"/>
      <c r="H24" s="136"/>
      <c r="I24" s="136"/>
      <c r="J24" s="136"/>
      <c r="K24" s="136"/>
      <c r="L24" s="136"/>
      <c r="M24" s="136"/>
      <c r="N24" s="136"/>
      <c r="O24" s="136"/>
      <c r="P24" s="136"/>
      <c r="Q24" s="136"/>
    </row>
    <row r="25" spans="1:18" ht="14.25" thickBot="1" x14ac:dyDescent="0.25">
      <c r="B25" s="238" t="s">
        <v>1204</v>
      </c>
      <c r="C25" s="238"/>
      <c r="D25" s="238"/>
      <c r="G25" s="136"/>
      <c r="H25" s="136"/>
      <c r="I25" s="136"/>
      <c r="J25" s="136"/>
      <c r="K25" s="136"/>
      <c r="L25" s="136"/>
      <c r="M25" s="136"/>
      <c r="N25" s="136"/>
      <c r="O25" s="136"/>
    </row>
    <row r="26" spans="1:18" ht="13.5" thickBot="1" x14ac:dyDescent="0.25">
      <c r="B26" s="122" t="s">
        <v>1208</v>
      </c>
      <c r="C26" s="125">
        <v>2</v>
      </c>
      <c r="D26" s="137" t="str">
        <f>VLOOKUP(C26,reaction,2,FALSE)</f>
        <v>If less than half HP AV+5</v>
      </c>
    </row>
    <row r="27" spans="1:18" ht="13.5" thickBot="1" x14ac:dyDescent="0.25">
      <c r="C27" s="126" t="s">
        <v>1205</v>
      </c>
      <c r="D27" s="138" t="s">
        <v>1206</v>
      </c>
    </row>
    <row r="28" spans="1:18" ht="13.5" thickBot="1" x14ac:dyDescent="0.25">
      <c r="B28" s="124" t="s">
        <v>1207</v>
      </c>
      <c r="C28" s="125">
        <v>6</v>
      </c>
      <c r="D28" s="123">
        <f>C28+E30</f>
        <v>9</v>
      </c>
    </row>
    <row r="29" spans="1:18" ht="13.5" thickBot="1" x14ac:dyDescent="0.25">
      <c r="C29" s="235" t="s">
        <v>1004</v>
      </c>
      <c r="D29" s="235"/>
      <c r="E29" s="138" t="s">
        <v>1211</v>
      </c>
      <c r="F29" s="138" t="s">
        <v>1212</v>
      </c>
    </row>
    <row r="30" spans="1:18" ht="13.5" thickBot="1" x14ac:dyDescent="0.25">
      <c r="B30" s="124" t="s">
        <v>1208</v>
      </c>
      <c r="C30" s="125">
        <v>1</v>
      </c>
      <c r="D30" s="123" t="str">
        <f>VLOOKUP(C30,location,2,FALSE)</f>
        <v>HEAD</v>
      </c>
      <c r="E30" s="123">
        <f>VLOOKUP(C30,location,3,FALSE)</f>
        <v>3</v>
      </c>
      <c r="F30" s="123" t="str">
        <f>VLOOKUP(C30,location2,4,FALSE)</f>
        <v>Nothing</v>
      </c>
    </row>
    <row r="32" spans="1:18" hidden="1" x14ac:dyDescent="0.2">
      <c r="D32" s="137" t="s">
        <v>1215</v>
      </c>
    </row>
    <row r="33" spans="1:18" ht="16.899999999999999" customHeight="1" x14ac:dyDescent="0.2">
      <c r="B33" s="123" t="s">
        <v>1183</v>
      </c>
      <c r="C33" s="123" t="str">
        <f>D19</f>
        <v>RED</v>
      </c>
      <c r="D33" s="137">
        <f>VLOOKUP(C33,areamodifier,2,FALSE)</f>
        <v>10</v>
      </c>
    </row>
    <row r="34" spans="1:18" x14ac:dyDescent="0.2">
      <c r="A34" s="122">
        <v>6</v>
      </c>
      <c r="B34" s="235" t="s">
        <v>1214</v>
      </c>
      <c r="C34" s="235"/>
      <c r="D34" s="235"/>
    </row>
    <row r="35" spans="1:18" ht="13.5" thickBot="1" x14ac:dyDescent="0.25">
      <c r="B35" s="234" t="s">
        <v>1218</v>
      </c>
      <c r="C35" s="234"/>
      <c r="D35" s="138" t="s">
        <v>336</v>
      </c>
      <c r="E35" s="235" t="s">
        <v>1168</v>
      </c>
      <c r="F35" s="235"/>
      <c r="G35" s="235"/>
      <c r="H35" s="235"/>
      <c r="I35" s="235"/>
      <c r="J35" s="235"/>
      <c r="K35" s="235"/>
      <c r="L35" s="235"/>
    </row>
    <row r="36" spans="1:18" ht="16.5" customHeight="1" thickBot="1" x14ac:dyDescent="0.25">
      <c r="B36" s="125">
        <v>95</v>
      </c>
      <c r="C36" s="139">
        <f>B36+D33</f>
        <v>105</v>
      </c>
      <c r="D36" s="140" t="e">
        <f>VLOOKUP($C$36,f,2,FALSE)</f>
        <v>#N/A</v>
      </c>
      <c r="E36" s="233" t="e">
        <f>VLOOKUP($C$36,f,3,FALSE)</f>
        <v>#N/A</v>
      </c>
      <c r="F36" s="233"/>
      <c r="G36" s="233"/>
      <c r="H36" s="233"/>
      <c r="I36" s="233"/>
      <c r="J36" s="233"/>
      <c r="K36" s="233"/>
      <c r="L36" s="233"/>
      <c r="M36" s="136"/>
      <c r="N36" s="136"/>
      <c r="O36" s="136"/>
      <c r="P36" s="136"/>
      <c r="Q36" s="136"/>
      <c r="R36" s="136"/>
    </row>
    <row r="37" spans="1:18" x14ac:dyDescent="0.2">
      <c r="B37" s="236" t="s">
        <v>1219</v>
      </c>
      <c r="C37" s="236"/>
      <c r="E37" s="233"/>
      <c r="F37" s="233"/>
      <c r="G37" s="233"/>
      <c r="H37" s="233"/>
      <c r="I37" s="233"/>
      <c r="J37" s="233"/>
      <c r="K37" s="233"/>
      <c r="L37" s="233"/>
      <c r="M37" s="136"/>
      <c r="N37" s="136"/>
      <c r="O37" s="136"/>
      <c r="P37" s="136"/>
      <c r="Q37" s="136"/>
      <c r="R37" s="136"/>
    </row>
    <row r="38" spans="1:18" x14ac:dyDescent="0.2">
      <c r="E38" s="233"/>
      <c r="F38" s="233"/>
      <c r="G38" s="233"/>
      <c r="H38" s="233"/>
      <c r="I38" s="233"/>
      <c r="J38" s="233"/>
      <c r="K38" s="233"/>
      <c r="L38" s="233"/>
      <c r="M38" s="136"/>
      <c r="N38" s="136"/>
      <c r="O38" s="136"/>
      <c r="P38" s="136"/>
      <c r="Q38" s="136"/>
      <c r="R38" s="136"/>
    </row>
    <row r="39" spans="1:18" x14ac:dyDescent="0.2">
      <c r="E39" s="136"/>
      <c r="F39" s="136"/>
      <c r="G39" s="136"/>
      <c r="H39" s="136"/>
      <c r="I39" s="136"/>
      <c r="J39" s="136"/>
      <c r="K39" s="136"/>
      <c r="L39" s="136"/>
      <c r="M39" s="136"/>
      <c r="N39" s="136"/>
      <c r="O39" s="136"/>
      <c r="P39" s="136"/>
      <c r="Q39" s="136"/>
      <c r="R39" s="136"/>
    </row>
    <row r="40" spans="1:18" x14ac:dyDescent="0.2">
      <c r="B40" s="124" t="s">
        <v>1220</v>
      </c>
      <c r="E40" s="136"/>
      <c r="F40" s="136"/>
      <c r="G40" s="136"/>
      <c r="H40" s="136"/>
      <c r="I40" s="136"/>
      <c r="J40" s="136"/>
      <c r="K40" s="136"/>
      <c r="L40" s="136"/>
      <c r="M40" s="136"/>
      <c r="N40" s="136"/>
      <c r="O40" s="136"/>
      <c r="P40" s="136"/>
      <c r="Q40" s="136"/>
      <c r="R40" s="136"/>
    </row>
    <row r="41" spans="1:18" ht="13.5" thickBot="1" x14ac:dyDescent="0.25">
      <c r="B41" s="234" t="s">
        <v>1221</v>
      </c>
      <c r="C41" s="234"/>
    </row>
    <row r="42" spans="1:18" ht="12.75" customHeight="1" thickBot="1" x14ac:dyDescent="0.25">
      <c r="A42" s="123"/>
      <c r="B42" s="141">
        <v>100</v>
      </c>
      <c r="C42" s="237" t="s">
        <v>1171</v>
      </c>
      <c r="D42" s="237"/>
      <c r="E42" s="237"/>
      <c r="F42" s="237"/>
      <c r="G42" s="237"/>
      <c r="H42" s="237"/>
      <c r="I42" s="237"/>
      <c r="J42" s="126" t="s">
        <v>1166</v>
      </c>
    </row>
    <row r="43" spans="1:18" ht="26.25" customHeight="1" x14ac:dyDescent="0.2">
      <c r="B43" s="138" t="s">
        <v>1065</v>
      </c>
      <c r="C43" s="233" t="str">
        <f>VLOOKUP(B42,TA,2,FALSE)</f>
        <v>LEGENDARY NECKLACE roll on TABLE L for its Legend.</v>
      </c>
      <c r="D43" s="233"/>
      <c r="E43" s="233"/>
      <c r="F43" s="233"/>
      <c r="G43" s="233"/>
      <c r="H43" s="233"/>
      <c r="I43" s="233"/>
      <c r="J43" s="136" t="str">
        <f>VLOOKUP(B42,TA,3,FALSE)</f>
        <v>-</v>
      </c>
    </row>
    <row r="44" spans="1:18" ht="26.25" customHeight="1" x14ac:dyDescent="0.2">
      <c r="A44" s="123"/>
      <c r="B44" s="138" t="s">
        <v>1066</v>
      </c>
      <c r="C44" s="233" t="str">
        <f>VLOOKUP(B42,TB,2,FALSE)</f>
        <v>LEGENDARY WEAPON roll on TABLE W for type and Table L for its Legend.</v>
      </c>
      <c r="D44" s="233"/>
      <c r="E44" s="233"/>
      <c r="F44" s="233"/>
      <c r="G44" s="233"/>
      <c r="H44" s="233"/>
      <c r="I44" s="233"/>
      <c r="J44" s="136" t="str">
        <f>VLOOKUP(B42,TB,3,FALSE)</f>
        <v>-</v>
      </c>
    </row>
    <row r="45" spans="1:18" ht="26.25" customHeight="1" x14ac:dyDescent="0.2">
      <c r="A45" s="123"/>
      <c r="B45" s="138" t="s">
        <v>1067</v>
      </c>
      <c r="C45" s="233" t="str">
        <f>VLOOKUP(B42,TC,2,FALSE)</f>
        <v>LEGENDARY ARMOUR roll on TABLE A for type and Table L for its Legend.</v>
      </c>
      <c r="D45" s="233"/>
      <c r="E45" s="233"/>
      <c r="F45" s="233"/>
      <c r="G45" s="233"/>
      <c r="H45" s="233"/>
      <c r="I45" s="233"/>
      <c r="J45" s="136" t="str">
        <f>VLOOKUP(B42,TC,3,FALSE)</f>
        <v>-</v>
      </c>
    </row>
  </sheetData>
  <mergeCells count="17">
    <mergeCell ref="E35:L35"/>
    <mergeCell ref="B37:C37"/>
    <mergeCell ref="C42:I42"/>
    <mergeCell ref="C29:D29"/>
    <mergeCell ref="B5:C5"/>
    <mergeCell ref="B8:C8"/>
    <mergeCell ref="B24:D24"/>
    <mergeCell ref="B25:D25"/>
    <mergeCell ref="B35:C35"/>
    <mergeCell ref="G11:R23"/>
    <mergeCell ref="D10:D18"/>
    <mergeCell ref="B34:D34"/>
    <mergeCell ref="C43:I43"/>
    <mergeCell ref="C44:I44"/>
    <mergeCell ref="C45:I45"/>
    <mergeCell ref="B41:C41"/>
    <mergeCell ref="E36:L38"/>
  </mergeCell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488A5-0E27-4481-81A3-F4198A51284A}">
  <sheetPr codeName="Sheet21"/>
  <dimension ref="A2:T101"/>
  <sheetViews>
    <sheetView topLeftCell="A22" workbookViewId="0">
      <selection activeCell="B39" sqref="B39"/>
    </sheetView>
  </sheetViews>
  <sheetFormatPr defaultRowHeight="12.75" x14ac:dyDescent="0.2"/>
  <cols>
    <col min="1" max="1" width="10" style="13" customWidth="1"/>
    <col min="3" max="3" width="25.1640625" customWidth="1"/>
    <col min="4" max="4" width="18.5" customWidth="1"/>
    <col min="8" max="8" width="17.1640625" customWidth="1"/>
    <col min="9" max="9" width="19.33203125" customWidth="1"/>
    <col min="12" max="12" width="11.5" customWidth="1"/>
    <col min="13" max="13" width="15.5" customWidth="1"/>
  </cols>
  <sheetData>
    <row r="2" spans="1:20" x14ac:dyDescent="0.2">
      <c r="A2" s="23" t="s">
        <v>1162</v>
      </c>
    </row>
    <row r="3" spans="1:20" ht="13.5" thickBot="1" x14ac:dyDescent="0.25">
      <c r="A3" s="23"/>
      <c r="C3" s="56" t="s">
        <v>1163</v>
      </c>
      <c r="D3" s="34" t="s">
        <v>1164</v>
      </c>
      <c r="E3" s="34" t="s">
        <v>176</v>
      </c>
      <c r="F3" s="34" t="s">
        <v>1165</v>
      </c>
      <c r="G3" s="34" t="s">
        <v>1166</v>
      </c>
      <c r="H3" s="34" t="s">
        <v>1167</v>
      </c>
    </row>
    <row r="4" spans="1:20" ht="13.5" thickBot="1" x14ac:dyDescent="0.25">
      <c r="A4" s="51" t="s">
        <v>1053</v>
      </c>
      <c r="B4" s="55">
        <v>90</v>
      </c>
      <c r="C4" s="20" t="str">
        <f>VLOOKUP($B$4,a,2,FALSE)</f>
        <v>Head</v>
      </c>
      <c r="D4" s="20" t="str">
        <f>VLOOKUP($B$4,a,3,FALSE)</f>
        <v>SCALE MAIL ARMET</v>
      </c>
      <c r="E4" s="20" t="str">
        <f>VLOOKUP($B$4,a,4,FALSE)</f>
        <v>3 DEF</v>
      </c>
      <c r="F4" s="20" t="str">
        <f>VLOOKUP($B$4,a,5,FALSE)</f>
        <v></v>
      </c>
      <c r="G4" s="20" t="str">
        <f>VLOOKUP($B$4,a,6,FALSE)</f>
        <v>52 gp</v>
      </c>
      <c r="H4" s="20" t="str">
        <f>VLOOKUP($B$4,a,7,FALSE)</f>
        <v>11 gp</v>
      </c>
    </row>
    <row r="5" spans="1:20" ht="13.5" thickBot="1" x14ac:dyDescent="0.25">
      <c r="A5" s="40"/>
      <c r="B5" s="29"/>
      <c r="C5" s="43"/>
      <c r="D5" s="43"/>
      <c r="E5" s="43"/>
      <c r="F5" s="43"/>
      <c r="G5" s="43"/>
      <c r="H5" s="43"/>
    </row>
    <row r="6" spans="1:20" ht="82.5" customHeight="1" thickBot="1" x14ac:dyDescent="0.25">
      <c r="A6" s="51" t="s">
        <v>14</v>
      </c>
      <c r="B6" s="30">
        <v>16</v>
      </c>
      <c r="C6" s="243" t="str">
        <f>VLOOKUP($B$6,b,2,FALSE)</f>
        <v>TOUGHNESS: Your skin becomes more resilient, add +1 DEF to the time track</v>
      </c>
      <c r="D6" s="244"/>
      <c r="E6" s="244"/>
      <c r="F6" s="244"/>
      <c r="G6" s="244"/>
      <c r="H6" s="244"/>
      <c r="I6" s="244"/>
      <c r="J6" s="244"/>
      <c r="K6" s="244"/>
      <c r="L6" s="244"/>
      <c r="M6" s="244"/>
      <c r="N6" s="244"/>
      <c r="O6" s="244"/>
      <c r="P6" s="244"/>
      <c r="Q6" s="244"/>
      <c r="R6" s="244"/>
      <c r="S6" s="244"/>
      <c r="T6" s="244"/>
    </row>
    <row r="7" spans="1:20" ht="12" customHeight="1" thickBot="1" x14ac:dyDescent="0.25">
      <c r="A7" s="58"/>
      <c r="B7" s="57"/>
      <c r="C7" s="64"/>
      <c r="D7" s="64"/>
      <c r="E7" s="64"/>
      <c r="F7" s="64"/>
      <c r="G7" s="64"/>
      <c r="H7" s="64"/>
      <c r="I7" s="64"/>
      <c r="J7" s="64"/>
      <c r="K7" s="64"/>
      <c r="L7" s="64"/>
      <c r="M7" s="64"/>
      <c r="N7" s="64"/>
      <c r="O7" s="64"/>
      <c r="P7" s="64"/>
      <c r="Q7" s="27"/>
      <c r="R7" s="27"/>
      <c r="S7" s="27"/>
      <c r="T7" s="27"/>
    </row>
    <row r="8" spans="1:20" ht="13.5" thickBot="1" x14ac:dyDescent="0.25">
      <c r="A8" s="51" t="s">
        <v>1054</v>
      </c>
      <c r="B8" s="55">
        <v>35</v>
      </c>
      <c r="C8" s="245" t="str">
        <f>VLOOKUP($B$8,curse,2,FALSE)</f>
        <v>WEAPON DESTROYED: A surge of power strikes out at one of your Equipped Weapon (If you have more than  one  Roll  1d10,  Evens  =  MAIN  hand  is  affected  and  Odds  =  OFF  hand  weapon  is  affected)  and  it disappears (remove it from your character sheet).</v>
      </c>
      <c r="D8" s="245"/>
      <c r="E8" s="245"/>
      <c r="F8" s="245"/>
      <c r="G8" s="245"/>
      <c r="H8" s="245"/>
      <c r="I8" s="245"/>
      <c r="J8" s="245"/>
      <c r="K8" s="245"/>
      <c r="L8" s="245"/>
      <c r="M8" s="245"/>
      <c r="N8" s="245"/>
      <c r="O8" s="245"/>
      <c r="P8" s="245"/>
    </row>
    <row r="9" spans="1:20" x14ac:dyDescent="0.2">
      <c r="A9" s="35"/>
      <c r="B9" s="60"/>
      <c r="C9" s="245"/>
      <c r="D9" s="245"/>
      <c r="E9" s="245"/>
      <c r="F9" s="245"/>
      <c r="G9" s="245"/>
      <c r="H9" s="245"/>
      <c r="I9" s="245"/>
      <c r="J9" s="245"/>
      <c r="K9" s="245"/>
      <c r="L9" s="245"/>
      <c r="M9" s="245"/>
      <c r="N9" s="245"/>
      <c r="O9" s="245"/>
      <c r="P9" s="245"/>
    </row>
    <row r="10" spans="1:20" ht="13.5" thickBot="1" x14ac:dyDescent="0.25">
      <c r="A10" s="58"/>
      <c r="B10" s="59"/>
      <c r="C10" s="32"/>
      <c r="D10" s="32"/>
      <c r="E10" s="32"/>
      <c r="F10" s="32"/>
      <c r="G10" s="32"/>
      <c r="H10" s="32"/>
      <c r="I10" s="32"/>
      <c r="J10" s="32"/>
      <c r="K10" s="32"/>
      <c r="L10" s="32"/>
      <c r="M10" s="32"/>
      <c r="N10" s="32"/>
      <c r="O10" s="32"/>
      <c r="P10" s="32"/>
    </row>
    <row r="11" spans="1:20" ht="13.5" thickBot="1" x14ac:dyDescent="0.25">
      <c r="A11" s="51" t="s">
        <v>1055</v>
      </c>
      <c r="B11" s="55">
        <v>94</v>
      </c>
      <c r="C11" s="20" t="str">
        <f>VLOOKUP($B$11,D,2,FALSE)</f>
        <v>LEVER (LVD)</v>
      </c>
      <c r="D11" s="251" t="str">
        <f>VLOOKUP($B$11,D,3,FALSE)</f>
        <v>Roll equal to or less than the number of Levers you have to open, [S: Opens, Remove 1 lever pip] [F: Closed/To open test JAMMED DOOR – Test: Str -20 [S: Open] [F:-1HP,+1] (Strong)]</v>
      </c>
      <c r="E11" s="251"/>
      <c r="F11" s="251"/>
      <c r="G11" s="251"/>
      <c r="H11" s="251"/>
      <c r="I11" s="251"/>
      <c r="J11" s="251"/>
      <c r="K11" s="251"/>
      <c r="L11" s="251"/>
      <c r="M11" s="251"/>
      <c r="N11" s="251"/>
      <c r="O11" s="251"/>
      <c r="P11" s="251"/>
      <c r="Q11" s="251"/>
    </row>
    <row r="12" spans="1:20" ht="13.5" thickBot="1" x14ac:dyDescent="0.25">
      <c r="A12" s="41"/>
      <c r="B12" s="29"/>
      <c r="C12" s="42" t="s">
        <v>1161</v>
      </c>
      <c r="D12" s="42" t="s">
        <v>175</v>
      </c>
      <c r="E12" s="42" t="s">
        <v>176</v>
      </c>
      <c r="F12" s="42" t="s">
        <v>177</v>
      </c>
      <c r="G12" s="42" t="s">
        <v>178</v>
      </c>
      <c r="H12" s="42" t="s">
        <v>179</v>
      </c>
      <c r="I12" s="42" t="s">
        <v>180</v>
      </c>
    </row>
    <row r="13" spans="1:20" ht="13.5" thickBot="1" x14ac:dyDescent="0.25">
      <c r="A13" s="51" t="s">
        <v>1056</v>
      </c>
      <c r="B13" s="55">
        <v>55</v>
      </c>
      <c r="C13" s="20" t="str">
        <f>VLOOKUP($B$13,E,2,FALSE)</f>
        <v>ZOMBIES(ud)</v>
      </c>
      <c r="D13" s="20">
        <f>VLOOKUP($B$13,E,3,FALSE)</f>
        <v>35</v>
      </c>
      <c r="E13" s="20">
        <f>VLOOKUP($B$13,E,4,FALSE)</f>
        <v>0</v>
      </c>
      <c r="F13" s="20">
        <f>VLOOKUP($B$13,E,5,FALSE)</f>
        <v>0</v>
      </c>
      <c r="G13" s="20" t="str">
        <f>VLOOKUP($B$13,E,6,FALSE)</f>
        <v>4/4/4/5</v>
      </c>
      <c r="H13" s="20" t="str">
        <f>VLOOKUP($B$13,E,7,FALSE)</f>
        <v>[K:Nothing]</v>
      </c>
      <c r="I13" s="20" t="str">
        <f>VLOOKUP($B$13,E,8,FALSE)</f>
        <v>Disease, Pack</v>
      </c>
    </row>
    <row r="14" spans="1:20" x14ac:dyDescent="0.2">
      <c r="A14" s="35"/>
      <c r="B14" s="29"/>
      <c r="C14" s="48" t="s">
        <v>336</v>
      </c>
      <c r="D14" s="48" t="s">
        <v>1168</v>
      </c>
    </row>
    <row r="15" spans="1:20" x14ac:dyDescent="0.2">
      <c r="A15" s="52" t="s">
        <v>1057</v>
      </c>
      <c r="B15" s="50">
        <v>41</v>
      </c>
      <c r="C15" s="253" t="str">
        <f>VLOOKUP($B$15,f,2,FALSE)</f>
        <v>+1</v>
      </c>
      <c r="D15" s="245" t="str">
        <f>VLOOKUP($B$15,f,3,FALSE)</f>
        <v>This area is dank and foul smelling, which is no surprise when you come across a Tomb hidden behind some broken furniture. If you wish you can spend some time opening it, +1  on the time track.
1 = It is empty.
2-4 = You find a corpse clutching a bag of gold (+480gp)
5-10 = Inside apart from some old bones is a Treasure, roll on TABLE TA – TREASURE A -15.</v>
      </c>
      <c r="E15" s="245"/>
      <c r="F15" s="245"/>
      <c r="G15" s="245"/>
      <c r="H15" s="245"/>
      <c r="I15" s="245"/>
      <c r="J15" s="245"/>
      <c r="K15" s="245"/>
      <c r="L15" s="245"/>
      <c r="M15" s="245"/>
      <c r="N15" s="245"/>
      <c r="O15" s="245"/>
      <c r="P15" s="245"/>
      <c r="Q15" s="245"/>
      <c r="R15" s="245"/>
      <c r="S15" s="245"/>
      <c r="T15" s="245"/>
    </row>
    <row r="16" spans="1:20" ht="47.25" customHeight="1" x14ac:dyDescent="0.2">
      <c r="A16" s="61"/>
      <c r="B16" s="44"/>
      <c r="C16" s="254"/>
      <c r="D16" s="245"/>
      <c r="E16" s="245"/>
      <c r="F16" s="245"/>
      <c r="G16" s="245"/>
      <c r="H16" s="245"/>
      <c r="I16" s="245"/>
      <c r="J16" s="245"/>
      <c r="K16" s="245"/>
      <c r="L16" s="245"/>
      <c r="M16" s="245"/>
      <c r="N16" s="245"/>
      <c r="O16" s="245"/>
      <c r="P16" s="245"/>
      <c r="Q16" s="245"/>
      <c r="R16" s="245"/>
      <c r="S16" s="245"/>
      <c r="T16" s="245"/>
    </row>
    <row r="17" spans="1:20" ht="135.75" customHeight="1" x14ac:dyDescent="0.2">
      <c r="A17" s="34" t="s">
        <v>15</v>
      </c>
      <c r="B17" s="50">
        <v>70</v>
      </c>
      <c r="C17" s="245" t="str">
        <f>VLOOKUP($B$17,G,2,FALSE)</f>
        <v>TREE: Rooted In the centre of this area is a gigantic tree with long spreading branches that blocks out the entire ceiling with bright green leaves. A beautiful white flower grows from most of its stems, they have a pulsating white glow that reminds you of a beating heart. As you walk around the flowers twist and turn so they always face you. If you wish to pick a flower roll 1d10.
1 = As you take a flower the leaves attached to its branch fade and turn brown, slowly at first more and more leaves begin to die until the spreading sickness connects with flowers, turning them jet black and reducing their glow until they have no energy at all. In less than a minute the dying leaves are shredding from the now knurled decaying branches and in less than 10 minutes the tree has completely died and is nothing more than a blackened trunk with rotting leafless branches. Wishing you hadn't taken a flower, you curse your bad luck (lose 1 FATE point, if you do not have a FATE point, lose half of your current HP rounded up).
2 = The flower is hot to touch and burns you -1 HP.
3 = When you take a flower it stops glowing and turns black, might be worth a few gold (Value – 2gp).
4-6 = While in your hand the flower continues to glow brightly to a pulsating rhythm, each time you put it down its glow halts. The flower will make an excellent light source the next time your lantern needs refuelling (+1 Oil)
7-10 = As you pick a flower it immediately crystallises, you have heard of this type of tree before, called a “Crystal Tree”. The flowers when picked transforms into a magnificent crystal. You know that they will fetch a high price and pick as many as you can safely carry +300gp.</v>
      </c>
      <c r="D17" s="245"/>
      <c r="E17" s="245"/>
      <c r="F17" s="245"/>
      <c r="G17" s="245"/>
      <c r="H17" s="245"/>
      <c r="I17" s="245"/>
      <c r="J17" s="245"/>
      <c r="K17" s="245"/>
      <c r="L17" s="245"/>
      <c r="M17" s="245"/>
      <c r="N17" s="245"/>
      <c r="O17" s="245"/>
      <c r="P17" s="245"/>
      <c r="Q17" s="245"/>
      <c r="R17" s="245"/>
      <c r="S17" s="245"/>
      <c r="T17" s="245"/>
    </row>
    <row r="18" spans="1:20" ht="13.5" thickBot="1" x14ac:dyDescent="0.25">
      <c r="A18" s="49"/>
      <c r="B18" s="29"/>
      <c r="C18" s="257" t="s">
        <v>1164</v>
      </c>
      <c r="D18" s="257"/>
      <c r="E18" s="257"/>
      <c r="F18" s="257"/>
      <c r="G18" s="257"/>
      <c r="H18" s="257"/>
      <c r="I18" s="42" t="s">
        <v>1166</v>
      </c>
    </row>
    <row r="19" spans="1:20" ht="53.25" customHeight="1" thickBot="1" x14ac:dyDescent="0.25">
      <c r="A19" s="51" t="s">
        <v>1058</v>
      </c>
      <c r="B19" s="30">
        <v>97</v>
      </c>
      <c r="C19" s="252" t="str">
        <f>VLOOKUP($B$19,I,2,FALSE)</f>
        <v>SKELETON KEY: Use when opening a locked door, roll 1d10
1 = Skeleton Key Breaks (remove from character sheet) 2-3 = Key jams the lock and the door is impassable.
4-10 = Door opens</v>
      </c>
      <c r="D19" s="245"/>
      <c r="E19" s="245"/>
      <c r="F19" s="245"/>
      <c r="G19" s="245"/>
      <c r="H19" s="245"/>
      <c r="I19" s="47" t="str">
        <f>VLOOKUP($B$19,I,3,FALSE)</f>
        <v>300gp</v>
      </c>
    </row>
    <row r="20" spans="1:20" ht="12.75" customHeight="1" thickBot="1" x14ac:dyDescent="0.25">
      <c r="A20" s="46"/>
      <c r="B20" s="28"/>
      <c r="C20" s="32"/>
      <c r="D20" s="32"/>
      <c r="E20" s="32"/>
      <c r="F20" s="32"/>
      <c r="G20" s="32"/>
      <c r="H20" s="32"/>
      <c r="I20" s="33"/>
      <c r="J20" s="28"/>
      <c r="K20" s="28"/>
      <c r="L20" s="28"/>
      <c r="M20" s="28"/>
      <c r="N20" s="28"/>
      <c r="O20" s="28"/>
      <c r="P20" s="28"/>
      <c r="Q20" s="28"/>
    </row>
    <row r="21" spans="1:20" ht="13.5" thickBot="1" x14ac:dyDescent="0.25">
      <c r="A21" s="51" t="s">
        <v>1059</v>
      </c>
      <c r="B21" s="30">
        <v>55</v>
      </c>
      <c r="C21" s="255" t="s">
        <v>485</v>
      </c>
      <c r="D21" s="256"/>
      <c r="E21" s="256" t="s">
        <v>486</v>
      </c>
      <c r="F21" s="256"/>
      <c r="G21" s="256"/>
      <c r="H21" s="256"/>
      <c r="I21" s="256" t="s">
        <v>487</v>
      </c>
      <c r="J21" s="256"/>
      <c r="K21" s="256"/>
      <c r="L21" s="256"/>
      <c r="M21" s="260" t="s">
        <v>488</v>
      </c>
      <c r="N21" s="260"/>
      <c r="O21" s="260"/>
      <c r="P21" s="260"/>
      <c r="Q21" s="260"/>
    </row>
    <row r="22" spans="1:20" x14ac:dyDescent="0.2">
      <c r="A22" s="35"/>
      <c r="B22" s="43"/>
      <c r="C22" s="258" t="str">
        <f>VLOOKUP($B$21,J,2,FALSE)</f>
        <v>+2 Pips</v>
      </c>
      <c r="D22" s="258"/>
      <c r="E22" s="259" t="str">
        <f>VLOOKUP($B$21,J,3,FALSE)</f>
        <v>+1 Pip</v>
      </c>
      <c r="F22" s="259"/>
      <c r="G22" s="259"/>
      <c r="H22" s="259"/>
      <c r="I22" s="259" t="str">
        <f>VLOOKUP($B$21,J,4,FALSE)</f>
        <v>No Gain</v>
      </c>
      <c r="J22" s="259"/>
      <c r="K22" s="259"/>
      <c r="L22" s="259"/>
      <c r="M22" s="259" t="str">
        <f>VLOOKUP($B$21,J,5,FALSE)</f>
        <v>-1 Pips</v>
      </c>
      <c r="N22" s="259"/>
      <c r="O22" s="259"/>
      <c r="P22" s="259"/>
      <c r="Q22" s="259"/>
    </row>
    <row r="23" spans="1:20" ht="13.5" thickBot="1" x14ac:dyDescent="0.25">
      <c r="A23" s="41"/>
      <c r="B23" s="45"/>
      <c r="C23" s="62"/>
      <c r="D23" s="62"/>
      <c r="E23" s="63"/>
      <c r="F23" s="63"/>
      <c r="G23" s="63"/>
      <c r="H23" s="63"/>
      <c r="I23" s="63"/>
      <c r="J23" s="63"/>
      <c r="K23" s="31"/>
      <c r="L23" s="31"/>
      <c r="M23" s="31"/>
      <c r="N23" s="31"/>
      <c r="O23" s="31"/>
      <c r="P23" s="31"/>
      <c r="Q23" s="31"/>
    </row>
    <row r="24" spans="1:20" ht="13.5" thickBot="1" x14ac:dyDescent="0.25">
      <c r="A24" s="53" t="s">
        <v>1060</v>
      </c>
      <c r="B24" s="30">
        <v>37</v>
      </c>
      <c r="C24" s="54" t="s">
        <v>503</v>
      </c>
      <c r="D24" s="37"/>
      <c r="E24" s="37"/>
      <c r="F24" s="37" t="s">
        <v>504</v>
      </c>
      <c r="G24" s="37"/>
      <c r="H24" s="37" t="s">
        <v>505</v>
      </c>
      <c r="I24" s="37" t="s">
        <v>395</v>
      </c>
      <c r="J24" s="37" t="s">
        <v>506</v>
      </c>
      <c r="K24" s="13"/>
      <c r="L24" s="13"/>
      <c r="M24" s="13"/>
      <c r="N24" s="13"/>
      <c r="O24" s="13"/>
      <c r="P24" s="13"/>
      <c r="Q24" s="13"/>
    </row>
    <row r="25" spans="1:20" x14ac:dyDescent="0.2">
      <c r="A25" s="41"/>
      <c r="B25" s="29"/>
      <c r="C25" s="247" t="str">
        <f>VLOOKUP($B$24,L,2,FALSE)</f>
        <v>LEGEND of the Turtle</v>
      </c>
      <c r="D25" s="248"/>
      <c r="E25" s="249"/>
      <c r="F25" s="20" t="str">
        <f>VLOOKUP($B$24,L,3,FALSE)</f>
        <v>+2 DEF</v>
      </c>
      <c r="G25" s="20"/>
      <c r="H25" s="20" t="str">
        <f>VLOOKUP($B$24,L,4,FALSE)</f>
        <v></v>
      </c>
      <c r="I25" s="20" t="str">
        <f>VLOOKUP($B$24,L,5,FALSE)</f>
        <v>1000gp</v>
      </c>
      <c r="J25" s="20" t="str">
        <f>VLOOKUP($B$24,L,6,FALSE)</f>
        <v>200gp</v>
      </c>
    </row>
    <row r="26" spans="1:20" ht="13.5" thickBot="1" x14ac:dyDescent="0.25">
      <c r="A26" s="40"/>
      <c r="B26" s="29"/>
      <c r="C26" s="28"/>
      <c r="D26" s="28"/>
      <c r="E26" s="28"/>
      <c r="F26" s="28"/>
      <c r="G26" s="28"/>
      <c r="H26" s="28"/>
      <c r="I26" s="28"/>
      <c r="J26" s="28"/>
    </row>
    <row r="27" spans="1:20" ht="13.5" thickBot="1" x14ac:dyDescent="0.25">
      <c r="A27" s="51" t="s">
        <v>1061</v>
      </c>
      <c r="B27" s="30">
        <v>66</v>
      </c>
      <c r="C27" s="38" t="str">
        <f>VLOOKUP($B$27,P,2,FALSE)</f>
        <v>HEART</v>
      </c>
      <c r="D27" s="20" t="str">
        <f>VLOOKUP($B$27,P,3,FALSE)</f>
        <v>Highly sought after by ambitious wizards to further their studies.</v>
      </c>
      <c r="E27" s="20"/>
      <c r="F27" s="20"/>
      <c r="G27" s="20"/>
      <c r="H27" s="20"/>
      <c r="I27" s="39"/>
      <c r="J27" s="39"/>
    </row>
    <row r="28" spans="1:20" x14ac:dyDescent="0.2">
      <c r="A28" s="35"/>
      <c r="B28" s="29"/>
      <c r="C28" s="28"/>
      <c r="D28" s="28"/>
      <c r="E28" s="28"/>
      <c r="F28" s="28"/>
      <c r="G28" s="28"/>
      <c r="H28" s="28"/>
      <c r="I28" s="28"/>
      <c r="J28" s="28"/>
    </row>
    <row r="29" spans="1:20" ht="13.5" thickBot="1" x14ac:dyDescent="0.25">
      <c r="A29" s="35"/>
      <c r="B29" s="29"/>
      <c r="C29" s="23" t="s">
        <v>636</v>
      </c>
      <c r="D29" s="246" t="s">
        <v>637</v>
      </c>
      <c r="E29" s="246"/>
      <c r="F29" s="246"/>
      <c r="G29" s="246"/>
      <c r="H29" s="246"/>
      <c r="I29" s="246"/>
      <c r="J29" s="246"/>
      <c r="K29" s="23" t="s">
        <v>638</v>
      </c>
      <c r="L29" s="23" t="s">
        <v>639</v>
      </c>
      <c r="M29" s="23" t="s">
        <v>640</v>
      </c>
    </row>
    <row r="30" spans="1:20" ht="84" customHeight="1" thickBot="1" x14ac:dyDescent="0.25">
      <c r="A30" s="51" t="s">
        <v>1062</v>
      </c>
      <c r="B30" s="30">
        <v>88</v>
      </c>
      <c r="C30" s="38" t="str">
        <f>VLOOKUP($B$30,Q,2,FALSE)</f>
        <v>Talisman of the Unfailing</v>
      </c>
      <c r="D30" s="245" t="str">
        <f>VLOOKUP($B$30,Q,3,FALSE)</f>
        <v>A notable treasure has come to your attention its last known location rumoured it to be lost within a deadly dungeon filled with unspeakable danger, find any Legendary Neck Item.</v>
      </c>
      <c r="E30" s="245"/>
      <c r="F30" s="245"/>
      <c r="G30" s="245"/>
      <c r="H30" s="245"/>
      <c r="I30" s="245"/>
      <c r="J30" s="245"/>
      <c r="K30" s="20">
        <f>VLOOKUP($B$30,Q,4,FALSE)</f>
        <v>10</v>
      </c>
      <c r="L30" s="20" t="str">
        <f>VLOOKUP($B$30,Q,5,FALSE)</f>
        <v>3000gp
+1 REP
Neck</v>
      </c>
      <c r="M30" s="20" t="str">
        <f>VLOOKUP($B$30,Q,6,FALSE)</f>
        <v>-1 REP
-1 CHA</v>
      </c>
    </row>
    <row r="31" spans="1:20" ht="13.5" thickBot="1" x14ac:dyDescent="0.25">
      <c r="A31" s="35"/>
      <c r="B31" s="29"/>
      <c r="C31" s="246" t="s">
        <v>1169</v>
      </c>
      <c r="D31" s="246"/>
      <c r="E31" s="246"/>
      <c r="F31" s="246"/>
      <c r="G31" s="25" t="s">
        <v>1166</v>
      </c>
    </row>
    <row r="32" spans="1:20" ht="26.25" customHeight="1" thickBot="1" x14ac:dyDescent="0.25">
      <c r="A32" s="51" t="s">
        <v>1063</v>
      </c>
      <c r="B32" s="30">
        <v>7</v>
      </c>
      <c r="C32" s="252" t="str">
        <f>VLOOKUP($B$32,REQ,2,FALSE)</f>
        <v>LOCK PICK: Easy to break (+1 Pick)</v>
      </c>
      <c r="D32" s="245"/>
      <c r="E32" s="245"/>
      <c r="F32" s="245"/>
      <c r="G32" s="20" t="str">
        <f>VLOOKUP($B$32,REQ,3,FALSE)</f>
        <v>5gp</v>
      </c>
    </row>
    <row r="33" spans="1:15" ht="12" customHeight="1" thickBot="1" x14ac:dyDescent="0.25">
      <c r="A33" s="35"/>
      <c r="B33" s="29"/>
      <c r="C33" s="250" t="s">
        <v>537</v>
      </c>
      <c r="D33" s="250"/>
      <c r="E33" s="250"/>
      <c r="F33" s="250"/>
      <c r="G33" s="250"/>
      <c r="H33" s="250"/>
      <c r="O33" s="25" t="s">
        <v>1170</v>
      </c>
    </row>
    <row r="34" spans="1:15" ht="40.5" customHeight="1" thickBot="1" x14ac:dyDescent="0.25">
      <c r="A34" s="51" t="s">
        <v>1064</v>
      </c>
      <c r="B34" s="30">
        <v>88</v>
      </c>
      <c r="C34" s="243" t="str">
        <f>VLOOKUP($B$34,S,2,FALSE)</f>
        <v>MIRROR  IMAGE:    At  the  start  of  a  combat  round,  you  create  four  illusionary  copies  of yourself confusing a monster who now has to work out which is you and which is a copy. While a copy of you exists the monster when it scores an attack and has rolled for damage, rolls 1d10. Rolls of 1-2 the monster has hit you and all of the images vanish. Rolls of 3 and above strike a copy which vanishes, you do not receive this damage. When all copies have vanished the spell is over and combat returns to normal.</v>
      </c>
      <c r="D34" s="244"/>
      <c r="E34" s="244"/>
      <c r="F34" s="244"/>
      <c r="G34" s="244"/>
      <c r="H34" s="244"/>
      <c r="I34" s="244"/>
      <c r="J34" s="244"/>
      <c r="K34" s="244"/>
      <c r="L34" s="244"/>
      <c r="M34" s="244"/>
      <c r="N34" s="244"/>
      <c r="O34" s="20" t="str">
        <f>VLOOKUP($B$34,S,3,FALSE)</f>
        <v>-5 HP</v>
      </c>
    </row>
    <row r="35" spans="1:15" ht="13.5" customHeight="1" thickBot="1" x14ac:dyDescent="0.25">
      <c r="A35" s="35"/>
      <c r="B35" s="29"/>
      <c r="C35" s="250" t="s">
        <v>1171</v>
      </c>
      <c r="D35" s="250"/>
      <c r="E35" s="250"/>
      <c r="F35" s="250"/>
      <c r="G35" s="250"/>
      <c r="H35" s="250"/>
      <c r="I35" s="250"/>
      <c r="J35" s="25" t="s">
        <v>1166</v>
      </c>
    </row>
    <row r="36" spans="1:15" ht="27.75" customHeight="1" thickBot="1" x14ac:dyDescent="0.25">
      <c r="A36" s="51" t="s">
        <v>1065</v>
      </c>
      <c r="B36" s="30">
        <v>16</v>
      </c>
      <c r="C36" s="243" t="str">
        <f>VLOOKUP($B$36,TA,2,FALSE)</f>
        <v>OBJECTIVE ITEM: You have found an Item you need to complete a Quest (Add one Objective), if you do not need an objective item or you have all the objective items you need, you may just take it for its gold value to sell after your quest.</v>
      </c>
      <c r="D36" s="244"/>
      <c r="E36" s="244"/>
      <c r="F36" s="244"/>
      <c r="G36" s="244"/>
      <c r="H36" s="244"/>
      <c r="I36" s="244"/>
      <c r="J36" s="36" t="str">
        <f>VLOOKUP($B$36,TA,3,FALSE)</f>
        <v>100 GP</v>
      </c>
    </row>
    <row r="37" spans="1:15" ht="27.75" customHeight="1" thickBot="1" x14ac:dyDescent="0.25">
      <c r="A37" s="51" t="s">
        <v>1066</v>
      </c>
      <c r="B37" s="30">
        <v>22</v>
      </c>
      <c r="C37" s="243" t="str">
        <f>VLOOKUP($B$37,TB,2,FALSE)</f>
        <v>OBJECTIVE ITEM: You have found an Item you need to complete a Quest (Add one Objective), if you do not need an objective item or you have all the objective items you need, you may just take it for its gold value to sell after your quest.</v>
      </c>
      <c r="D37" s="244"/>
      <c r="E37" s="244"/>
      <c r="F37" s="244"/>
      <c r="G37" s="244"/>
      <c r="H37" s="244"/>
      <c r="I37" s="244"/>
      <c r="J37" s="36" t="str">
        <f>VLOOKUP($B$37,TB,3,FALSE)</f>
        <v>150gp</v>
      </c>
    </row>
    <row r="38" spans="1:15" ht="25.5" customHeight="1" thickBot="1" x14ac:dyDescent="0.25">
      <c r="A38" s="51" t="s">
        <v>1067</v>
      </c>
      <c r="B38" s="30">
        <v>71</v>
      </c>
      <c r="C38" s="243" t="str">
        <f>VLOOKUP($B$38,TC,2,FALSE)</f>
        <v>POTION OF SUPERIOR CURE DISEASE: Drink to remove up to 8 shaded Disease pips.</v>
      </c>
      <c r="D38" s="244"/>
      <c r="E38" s="244"/>
      <c r="F38" s="244"/>
      <c r="G38" s="244"/>
      <c r="H38" s="244"/>
      <c r="I38" s="244"/>
      <c r="J38" s="36" t="str">
        <f>VLOOKUP($B$38,TC,3,FALSE)</f>
        <v>520gp</v>
      </c>
    </row>
    <row r="39" spans="1:15" ht="15" customHeight="1" thickBot="1" x14ac:dyDescent="0.25">
      <c r="A39" s="35"/>
      <c r="B39" s="29"/>
      <c r="C39" s="25" t="s">
        <v>922</v>
      </c>
      <c r="D39" s="25" t="s">
        <v>923</v>
      </c>
      <c r="E39" s="246" t="s">
        <v>924</v>
      </c>
      <c r="F39" s="246"/>
      <c r="G39" s="246"/>
      <c r="H39" s="25" t="s">
        <v>504</v>
      </c>
      <c r="I39" s="25" t="s">
        <v>505</v>
      </c>
      <c r="J39" s="25" t="s">
        <v>395</v>
      </c>
      <c r="K39" s="25" t="s">
        <v>506</v>
      </c>
    </row>
    <row r="40" spans="1:15" ht="13.5" thickBot="1" x14ac:dyDescent="0.25">
      <c r="A40" s="51" t="s">
        <v>1068</v>
      </c>
      <c r="B40" s="30">
        <v>90</v>
      </c>
      <c r="C40" s="38" t="str">
        <f>VLOOKUP($B$40,W,2,FALSE)</f>
        <v></v>
      </c>
      <c r="D40" s="20" t="str">
        <f>VLOOKUP($B$40,W,3,FALSE)</f>
        <v>(R)</v>
      </c>
      <c r="E40" s="245" t="str">
        <f>VLOOKUP($B$40,W,4,FALSE)</f>
        <v>CROSSBOW</v>
      </c>
      <c r="F40" s="245"/>
      <c r="G40" s="245"/>
      <c r="H40" s="20" t="str">
        <f>VLOOKUP($B$40,W,5,FALSE)</f>
        <v>+2 DMG</v>
      </c>
      <c r="I40" s="20" t="str">
        <f>VLOOKUP($B$40,W,6,FALSE)</f>
        <v></v>
      </c>
      <c r="J40" s="20">
        <f>VLOOKUP($B$40,W,7,FALSE)</f>
        <v>298</v>
      </c>
      <c r="K40" s="20">
        <f>VLOOKUP($B$40,W,8,FALSE)</f>
        <v>60</v>
      </c>
    </row>
    <row r="41" spans="1:15" x14ac:dyDescent="0.2">
      <c r="A41" s="23"/>
    </row>
    <row r="42" spans="1:15" x14ac:dyDescent="0.2">
      <c r="A42" s="23"/>
    </row>
    <row r="43" spans="1:15" x14ac:dyDescent="0.2">
      <c r="A43" s="23"/>
    </row>
    <row r="44" spans="1:15" x14ac:dyDescent="0.2">
      <c r="A44" s="23"/>
    </row>
    <row r="45" spans="1:15" x14ac:dyDescent="0.2">
      <c r="A45" s="23"/>
    </row>
    <row r="46" spans="1:15" x14ac:dyDescent="0.2">
      <c r="A46" s="23"/>
    </row>
    <row r="47" spans="1:15" x14ac:dyDescent="0.2">
      <c r="A47" s="23"/>
    </row>
    <row r="48" spans="1:15" x14ac:dyDescent="0.2">
      <c r="A48" s="23"/>
    </row>
    <row r="49" spans="1:1" x14ac:dyDescent="0.2">
      <c r="A49" s="23"/>
    </row>
    <row r="50" spans="1:1" x14ac:dyDescent="0.2">
      <c r="A50" s="23"/>
    </row>
    <row r="51" spans="1:1" x14ac:dyDescent="0.2">
      <c r="A51" s="23"/>
    </row>
    <row r="52" spans="1:1" x14ac:dyDescent="0.2">
      <c r="A52" s="23"/>
    </row>
    <row r="53" spans="1:1" x14ac:dyDescent="0.2">
      <c r="A53" s="23"/>
    </row>
    <row r="54" spans="1:1" x14ac:dyDescent="0.2">
      <c r="A54" s="23"/>
    </row>
    <row r="55" spans="1:1" x14ac:dyDescent="0.2">
      <c r="A55" s="23"/>
    </row>
    <row r="56" spans="1:1" x14ac:dyDescent="0.2">
      <c r="A56" s="23"/>
    </row>
    <row r="57" spans="1:1" x14ac:dyDescent="0.2">
      <c r="A57" s="23"/>
    </row>
    <row r="58" spans="1:1" x14ac:dyDescent="0.2">
      <c r="A58" s="23"/>
    </row>
    <row r="59" spans="1:1" x14ac:dyDescent="0.2">
      <c r="A59" s="23"/>
    </row>
    <row r="60" spans="1:1" x14ac:dyDescent="0.2">
      <c r="A60" s="23"/>
    </row>
    <row r="61" spans="1:1" x14ac:dyDescent="0.2">
      <c r="A61" s="23"/>
    </row>
    <row r="62" spans="1:1" x14ac:dyDescent="0.2">
      <c r="A62" s="23"/>
    </row>
    <row r="63" spans="1:1" x14ac:dyDescent="0.2">
      <c r="A63" s="23"/>
    </row>
    <row r="64" spans="1:1" x14ac:dyDescent="0.2">
      <c r="A64" s="23"/>
    </row>
    <row r="65" spans="1:1" x14ac:dyDescent="0.2">
      <c r="A65" s="23"/>
    </row>
    <row r="66" spans="1:1" x14ac:dyDescent="0.2">
      <c r="A66" s="23"/>
    </row>
    <row r="67" spans="1:1" x14ac:dyDescent="0.2">
      <c r="A67" s="23"/>
    </row>
    <row r="68" spans="1:1" x14ac:dyDescent="0.2">
      <c r="A68" s="23"/>
    </row>
    <row r="69" spans="1:1" x14ac:dyDescent="0.2">
      <c r="A69" s="23"/>
    </row>
    <row r="70" spans="1:1" x14ac:dyDescent="0.2">
      <c r="A70" s="23"/>
    </row>
    <row r="71" spans="1:1" x14ac:dyDescent="0.2">
      <c r="A71" s="23"/>
    </row>
    <row r="72" spans="1:1" x14ac:dyDescent="0.2">
      <c r="A72" s="23"/>
    </row>
    <row r="73" spans="1:1" x14ac:dyDescent="0.2">
      <c r="A73" s="23"/>
    </row>
    <row r="74" spans="1:1" x14ac:dyDescent="0.2">
      <c r="A74" s="23"/>
    </row>
    <row r="75" spans="1:1" x14ac:dyDescent="0.2">
      <c r="A75" s="23"/>
    </row>
    <row r="76" spans="1:1" x14ac:dyDescent="0.2">
      <c r="A76" s="23"/>
    </row>
    <row r="77" spans="1:1" x14ac:dyDescent="0.2">
      <c r="A77" s="23"/>
    </row>
    <row r="78" spans="1:1" x14ac:dyDescent="0.2">
      <c r="A78" s="23"/>
    </row>
    <row r="79" spans="1:1" x14ac:dyDescent="0.2">
      <c r="A79" s="23"/>
    </row>
    <row r="80" spans="1:1" x14ac:dyDescent="0.2">
      <c r="A80" s="23"/>
    </row>
    <row r="81" spans="1:1" x14ac:dyDescent="0.2">
      <c r="A81" s="23"/>
    </row>
    <row r="82" spans="1:1" x14ac:dyDescent="0.2">
      <c r="A82" s="23"/>
    </row>
    <row r="83" spans="1:1" x14ac:dyDescent="0.2">
      <c r="A83" s="23"/>
    </row>
    <row r="84" spans="1:1" x14ac:dyDescent="0.2">
      <c r="A84" s="23"/>
    </row>
    <row r="85" spans="1:1" x14ac:dyDescent="0.2">
      <c r="A85" s="23"/>
    </row>
    <row r="86" spans="1:1" x14ac:dyDescent="0.2">
      <c r="A86" s="23"/>
    </row>
    <row r="87" spans="1:1" x14ac:dyDescent="0.2">
      <c r="A87" s="23"/>
    </row>
    <row r="88" spans="1:1" x14ac:dyDescent="0.2">
      <c r="A88" s="23"/>
    </row>
    <row r="89" spans="1:1" x14ac:dyDescent="0.2">
      <c r="A89" s="23"/>
    </row>
    <row r="90" spans="1:1" x14ac:dyDescent="0.2">
      <c r="A90" s="23"/>
    </row>
    <row r="91" spans="1:1" x14ac:dyDescent="0.2">
      <c r="A91" s="23"/>
    </row>
    <row r="92" spans="1:1" x14ac:dyDescent="0.2">
      <c r="A92" s="23"/>
    </row>
    <row r="93" spans="1:1" x14ac:dyDescent="0.2">
      <c r="A93" s="23"/>
    </row>
    <row r="94" spans="1:1" x14ac:dyDescent="0.2">
      <c r="A94" s="23"/>
    </row>
    <row r="95" spans="1:1" x14ac:dyDescent="0.2">
      <c r="A95" s="23"/>
    </row>
    <row r="96" spans="1:1" x14ac:dyDescent="0.2">
      <c r="A96" s="23"/>
    </row>
    <row r="97" spans="1:1" x14ac:dyDescent="0.2">
      <c r="A97" s="23"/>
    </row>
    <row r="98" spans="1:1" x14ac:dyDescent="0.2">
      <c r="A98" s="23"/>
    </row>
    <row r="99" spans="1:1" x14ac:dyDescent="0.2">
      <c r="A99" s="23"/>
    </row>
    <row r="100" spans="1:1" x14ac:dyDescent="0.2">
      <c r="A100" s="23"/>
    </row>
    <row r="101" spans="1:1" x14ac:dyDescent="0.2">
      <c r="A101" s="23"/>
    </row>
  </sheetData>
  <mergeCells count="29">
    <mergeCell ref="I22:L22"/>
    <mergeCell ref="M22:Q22"/>
    <mergeCell ref="M21:Q21"/>
    <mergeCell ref="I21:L21"/>
    <mergeCell ref="E21:H21"/>
    <mergeCell ref="C6:T6"/>
    <mergeCell ref="C8:P9"/>
    <mergeCell ref="D11:Q11"/>
    <mergeCell ref="C17:T17"/>
    <mergeCell ref="C33:H33"/>
    <mergeCell ref="C19:H19"/>
    <mergeCell ref="D15:T16"/>
    <mergeCell ref="C15:C16"/>
    <mergeCell ref="C21:D21"/>
    <mergeCell ref="D30:J30"/>
    <mergeCell ref="D29:J29"/>
    <mergeCell ref="C32:F32"/>
    <mergeCell ref="C31:F31"/>
    <mergeCell ref="C18:H18"/>
    <mergeCell ref="C22:D22"/>
    <mergeCell ref="E22:H22"/>
    <mergeCell ref="C37:I37"/>
    <mergeCell ref="C38:I38"/>
    <mergeCell ref="E40:G40"/>
    <mergeCell ref="E39:G39"/>
    <mergeCell ref="C25:E25"/>
    <mergeCell ref="C36:I36"/>
    <mergeCell ref="C35:I35"/>
    <mergeCell ref="C34:N34"/>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013A88-31F0-4193-BE0E-12B725BA955D}">
  <sheetPr codeName="Sheet3"/>
  <dimension ref="A1:G6"/>
  <sheetViews>
    <sheetView workbookViewId="0">
      <selection activeCell="G7" sqref="G7"/>
    </sheetView>
  </sheetViews>
  <sheetFormatPr defaultRowHeight="12.75" x14ac:dyDescent="0.2"/>
  <cols>
    <col min="1" max="1" width="37.5" style="66" customWidth="1"/>
    <col min="2" max="5" width="9.33203125" style="66"/>
    <col min="6" max="6" width="18.5" style="66" customWidth="1"/>
    <col min="7" max="16384" width="9.33203125" style="66"/>
  </cols>
  <sheetData>
    <row r="1" spans="1:7" x14ac:dyDescent="0.2">
      <c r="A1" s="66" t="s">
        <v>1418</v>
      </c>
    </row>
    <row r="2" spans="1:7" x14ac:dyDescent="0.2">
      <c r="A2" s="66" t="s">
        <v>1161</v>
      </c>
      <c r="B2" s="66" t="s">
        <v>175</v>
      </c>
      <c r="C2" s="66" t="s">
        <v>176</v>
      </c>
      <c r="D2" s="66" t="s">
        <v>177</v>
      </c>
      <c r="E2" s="66" t="s">
        <v>178</v>
      </c>
      <c r="F2" s="66" t="s">
        <v>1419</v>
      </c>
      <c r="G2" s="66" t="s">
        <v>1420</v>
      </c>
    </row>
    <row r="3" spans="1:7" x14ac:dyDescent="0.2">
      <c r="A3" s="66" t="s">
        <v>181</v>
      </c>
      <c r="B3" s="66">
        <v>25</v>
      </c>
      <c r="C3" s="66">
        <v>0</v>
      </c>
      <c r="D3" s="66">
        <v>-2</v>
      </c>
      <c r="E3" s="66" t="s">
        <v>182</v>
      </c>
      <c r="F3" s="66" t="s">
        <v>183</v>
      </c>
      <c r="G3" s="66" t="s">
        <v>1421</v>
      </c>
    </row>
    <row r="4" spans="1:7" x14ac:dyDescent="0.2">
      <c r="A4" s="66" t="s">
        <v>181</v>
      </c>
      <c r="B4" s="66">
        <v>25</v>
      </c>
      <c r="C4" s="66">
        <v>0</v>
      </c>
      <c r="D4" s="66">
        <v>-2</v>
      </c>
      <c r="E4" s="66" t="s">
        <v>182</v>
      </c>
      <c r="F4" s="66" t="s">
        <v>183</v>
      </c>
      <c r="G4" s="66" t="s">
        <v>1421</v>
      </c>
    </row>
    <row r="5" spans="1:7" x14ac:dyDescent="0.2">
      <c r="A5" s="66" t="s">
        <v>215</v>
      </c>
      <c r="B5" s="66">
        <v>35</v>
      </c>
      <c r="C5" s="66">
        <v>0</v>
      </c>
      <c r="D5" s="66">
        <v>0</v>
      </c>
      <c r="E5" s="66" t="s">
        <v>216</v>
      </c>
      <c r="F5" s="66" t="s">
        <v>217</v>
      </c>
      <c r="G5" s="66" t="s">
        <v>1422</v>
      </c>
    </row>
    <row r="6" spans="1:7" x14ac:dyDescent="0.2">
      <c r="A6" s="66" t="s">
        <v>185</v>
      </c>
      <c r="B6" s="66">
        <v>25</v>
      </c>
      <c r="C6" s="66">
        <v>0</v>
      </c>
      <c r="D6" s="66">
        <v>-3</v>
      </c>
      <c r="E6" s="66" t="s">
        <v>186</v>
      </c>
      <c r="F6" s="66" t="s">
        <v>183</v>
      </c>
      <c r="G6" s="66" t="s">
        <v>1421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D128C-3315-4630-89CE-4BB6E759EB31}">
  <sheetPr codeName="Sheet31"/>
  <dimension ref="A1:E52"/>
  <sheetViews>
    <sheetView topLeftCell="A22" workbookViewId="0">
      <selection activeCell="G13" sqref="G13"/>
    </sheetView>
  </sheetViews>
  <sheetFormatPr defaultRowHeight="12.75" x14ac:dyDescent="0.2"/>
  <cols>
    <col min="1" max="1" width="19.33203125" customWidth="1"/>
    <col min="2" max="2" width="44.83203125" customWidth="1"/>
    <col min="3" max="3" width="17.1640625" customWidth="1"/>
    <col min="4" max="4" width="14.33203125" customWidth="1"/>
    <col min="5" max="5" width="13.5" customWidth="1"/>
  </cols>
  <sheetData>
    <row r="1" spans="1:5" ht="13.5" thickBot="1" x14ac:dyDescent="0.25">
      <c r="A1" t="s">
        <v>987</v>
      </c>
    </row>
    <row r="2" spans="1:5" ht="13.5" thickBot="1" x14ac:dyDescent="0.25">
      <c r="A2" s="261" t="s">
        <v>988</v>
      </c>
      <c r="B2" s="263"/>
    </row>
    <row r="3" spans="1:5" x14ac:dyDescent="0.2">
      <c r="A3" s="264" t="s">
        <v>989</v>
      </c>
      <c r="B3" s="265"/>
      <c r="C3" s="266" t="s">
        <v>1004</v>
      </c>
      <c r="D3" s="267"/>
      <c r="E3" s="268"/>
    </row>
    <row r="4" spans="1:5" ht="18.75" customHeight="1" x14ac:dyDescent="0.2">
      <c r="A4" s="14" t="s">
        <v>990</v>
      </c>
      <c r="B4" s="15" t="s">
        <v>991</v>
      </c>
      <c r="C4" s="16" t="s">
        <v>1005</v>
      </c>
      <c r="D4" s="14" t="s">
        <v>1006</v>
      </c>
      <c r="E4" s="17" t="s">
        <v>1007</v>
      </c>
    </row>
    <row r="5" spans="1:5" ht="25.5" customHeight="1" x14ac:dyDescent="0.2">
      <c r="A5" s="14">
        <v>10</v>
      </c>
      <c r="B5" s="15" t="s">
        <v>992</v>
      </c>
      <c r="C5" s="16">
        <v>10</v>
      </c>
      <c r="D5" s="14" t="s">
        <v>1008</v>
      </c>
      <c r="E5" s="21" t="s">
        <v>1050</v>
      </c>
    </row>
    <row r="6" spans="1:5" ht="25.5" customHeight="1" x14ac:dyDescent="0.2">
      <c r="A6" s="14">
        <v>9</v>
      </c>
      <c r="B6" s="15" t="s">
        <v>993</v>
      </c>
      <c r="C6" s="16">
        <v>9</v>
      </c>
      <c r="D6" s="14" t="s">
        <v>1009</v>
      </c>
      <c r="E6" s="21" t="s">
        <v>1051</v>
      </c>
    </row>
    <row r="7" spans="1:5" ht="25.5" customHeight="1" x14ac:dyDescent="0.2">
      <c r="A7" s="14">
        <v>8</v>
      </c>
      <c r="B7" s="15" t="s">
        <v>994</v>
      </c>
      <c r="C7" s="16">
        <v>8</v>
      </c>
      <c r="D7" s="14" t="s">
        <v>1010</v>
      </c>
      <c r="E7" s="21" t="s">
        <v>1052</v>
      </c>
    </row>
    <row r="8" spans="1:5" ht="25.5" customHeight="1" x14ac:dyDescent="0.2">
      <c r="A8" s="14">
        <v>7</v>
      </c>
      <c r="B8" s="15" t="s">
        <v>995</v>
      </c>
      <c r="C8" s="16">
        <v>7</v>
      </c>
      <c r="D8" s="14" t="s">
        <v>1011</v>
      </c>
      <c r="E8" s="17" t="s">
        <v>483</v>
      </c>
    </row>
    <row r="9" spans="1:5" ht="25.5" customHeight="1" x14ac:dyDescent="0.2">
      <c r="A9" s="14">
        <v>6</v>
      </c>
      <c r="B9" s="15" t="s">
        <v>995</v>
      </c>
      <c r="C9" s="16">
        <v>6</v>
      </c>
      <c r="D9" s="14" t="s">
        <v>1012</v>
      </c>
      <c r="E9" s="17" t="s">
        <v>483</v>
      </c>
    </row>
    <row r="10" spans="1:5" ht="25.5" customHeight="1" x14ac:dyDescent="0.2">
      <c r="A10" s="14">
        <v>5</v>
      </c>
      <c r="B10" s="15" t="s">
        <v>995</v>
      </c>
      <c r="C10" s="16">
        <v>5</v>
      </c>
      <c r="D10" s="14" t="s">
        <v>1013</v>
      </c>
      <c r="E10" s="17" t="s">
        <v>483</v>
      </c>
    </row>
    <row r="11" spans="1:5" ht="25.5" customHeight="1" x14ac:dyDescent="0.2">
      <c r="A11" s="14">
        <v>4</v>
      </c>
      <c r="B11" s="15" t="s">
        <v>995</v>
      </c>
      <c r="C11" s="16">
        <v>4</v>
      </c>
      <c r="D11" s="14" t="s">
        <v>1014</v>
      </c>
      <c r="E11" s="17" t="s">
        <v>483</v>
      </c>
    </row>
    <row r="12" spans="1:5" ht="25.5" customHeight="1" x14ac:dyDescent="0.2">
      <c r="A12" s="14">
        <v>3</v>
      </c>
      <c r="B12" s="15" t="s">
        <v>995</v>
      </c>
      <c r="C12" s="16">
        <v>3</v>
      </c>
      <c r="D12" s="14" t="s">
        <v>1015</v>
      </c>
      <c r="E12" s="17" t="s">
        <v>1016</v>
      </c>
    </row>
    <row r="13" spans="1:5" ht="25.5" customHeight="1" x14ac:dyDescent="0.2">
      <c r="A13" s="14">
        <v>2</v>
      </c>
      <c r="B13" s="15" t="s">
        <v>996</v>
      </c>
      <c r="C13" s="16">
        <v>2</v>
      </c>
      <c r="D13" s="14" t="s">
        <v>1017</v>
      </c>
      <c r="E13" s="17">
        <v>-1</v>
      </c>
    </row>
    <row r="14" spans="1:5" ht="25.5" customHeight="1" thickBot="1" x14ac:dyDescent="0.25">
      <c r="A14" s="14">
        <v>1</v>
      </c>
      <c r="B14" s="15" t="s">
        <v>997</v>
      </c>
      <c r="C14" s="18">
        <v>1</v>
      </c>
      <c r="D14" s="22" t="s">
        <v>1018</v>
      </c>
      <c r="E14" s="19">
        <v>-1</v>
      </c>
    </row>
    <row r="16" spans="1:5" ht="26.25" customHeight="1" x14ac:dyDescent="0.2">
      <c r="A16" s="244" t="s">
        <v>998</v>
      </c>
      <c r="B16" s="244"/>
      <c r="C16" s="244"/>
      <c r="D16" s="244"/>
      <c r="E16" s="244"/>
    </row>
    <row r="17" spans="1:5" ht="26.25" customHeight="1" x14ac:dyDescent="0.2">
      <c r="A17" s="269" t="s">
        <v>999</v>
      </c>
      <c r="B17" s="269"/>
      <c r="C17" s="269"/>
      <c r="D17" s="269"/>
      <c r="E17" s="269"/>
    </row>
    <row r="18" spans="1:5" ht="41.25" customHeight="1" x14ac:dyDescent="0.2">
      <c r="A18" s="245" t="s">
        <v>1000</v>
      </c>
      <c r="B18" s="245"/>
      <c r="C18" s="245"/>
      <c r="D18" s="245"/>
      <c r="E18" s="245"/>
    </row>
    <row r="19" spans="1:5" ht="54.75" customHeight="1" x14ac:dyDescent="0.2">
      <c r="A19" s="245" t="s">
        <v>1001</v>
      </c>
      <c r="B19" s="245"/>
      <c r="C19" s="245"/>
      <c r="D19" s="245"/>
      <c r="E19" s="245"/>
    </row>
    <row r="20" spans="1:5" ht="26.25" customHeight="1" x14ac:dyDescent="0.2">
      <c r="A20" s="245" t="s">
        <v>1002</v>
      </c>
      <c r="B20" s="245"/>
      <c r="C20" s="245"/>
      <c r="D20" s="245"/>
      <c r="E20" s="245"/>
    </row>
    <row r="21" spans="1:5" ht="78" customHeight="1" thickBot="1" x14ac:dyDescent="0.25">
      <c r="A21" s="270" t="s">
        <v>1003</v>
      </c>
      <c r="B21" s="270"/>
      <c r="C21" s="270"/>
      <c r="D21" s="270"/>
      <c r="E21" s="270"/>
    </row>
    <row r="22" spans="1:5" ht="13.5" thickBot="1" x14ac:dyDescent="0.25">
      <c r="A22" s="261" t="s">
        <v>1019</v>
      </c>
      <c r="B22" s="262"/>
      <c r="C22" s="262"/>
      <c r="D22" s="262"/>
      <c r="E22" s="263"/>
    </row>
    <row r="23" spans="1:5" x14ac:dyDescent="0.2">
      <c r="A23" t="s">
        <v>1020</v>
      </c>
    </row>
    <row r="24" spans="1:5" x14ac:dyDescent="0.2">
      <c r="A24" t="s">
        <v>1021</v>
      </c>
    </row>
    <row r="25" spans="1:5" x14ac:dyDescent="0.2">
      <c r="A25" t="s">
        <v>1022</v>
      </c>
    </row>
    <row r="26" spans="1:5" ht="13.5" thickBot="1" x14ac:dyDescent="0.25">
      <c r="A26" t="s">
        <v>1023</v>
      </c>
    </row>
    <row r="27" spans="1:5" ht="13.5" thickBot="1" x14ac:dyDescent="0.25">
      <c r="A27" s="261" t="s">
        <v>1024</v>
      </c>
      <c r="B27" s="262"/>
      <c r="C27" s="262"/>
      <c r="D27" s="262"/>
      <c r="E27" s="263"/>
    </row>
    <row r="28" spans="1:5" x14ac:dyDescent="0.2">
      <c r="A28" t="s">
        <v>1025</v>
      </c>
    </row>
    <row r="29" spans="1:5" x14ac:dyDescent="0.2">
      <c r="A29" t="s">
        <v>1026</v>
      </c>
    </row>
    <row r="30" spans="1:5" x14ac:dyDescent="0.2">
      <c r="A30" t="s">
        <v>1027</v>
      </c>
    </row>
    <row r="31" spans="1:5" x14ac:dyDescent="0.2">
      <c r="A31" t="s">
        <v>1028</v>
      </c>
    </row>
    <row r="32" spans="1:5" ht="13.5" thickBot="1" x14ac:dyDescent="0.25">
      <c r="A32" t="s">
        <v>1029</v>
      </c>
    </row>
    <row r="33" spans="1:5" ht="13.5" thickBot="1" x14ac:dyDescent="0.25">
      <c r="A33" s="261" t="s">
        <v>1030</v>
      </c>
      <c r="B33" s="262"/>
      <c r="C33" s="262"/>
      <c r="D33" s="262"/>
      <c r="E33" s="263"/>
    </row>
    <row r="34" spans="1:5" x14ac:dyDescent="0.2">
      <c r="A34" t="s">
        <v>1031</v>
      </c>
    </row>
    <row r="35" spans="1:5" x14ac:dyDescent="0.2">
      <c r="A35" t="s">
        <v>1032</v>
      </c>
    </row>
    <row r="36" spans="1:5" x14ac:dyDescent="0.2">
      <c r="A36" t="s">
        <v>1033</v>
      </c>
    </row>
    <row r="37" spans="1:5" x14ac:dyDescent="0.2">
      <c r="A37" t="s">
        <v>1034</v>
      </c>
    </row>
    <row r="38" spans="1:5" x14ac:dyDescent="0.2">
      <c r="A38" t="s">
        <v>1035</v>
      </c>
    </row>
    <row r="39" spans="1:5" x14ac:dyDescent="0.2">
      <c r="A39" t="s">
        <v>1036</v>
      </c>
    </row>
    <row r="40" spans="1:5" x14ac:dyDescent="0.2">
      <c r="A40" t="s">
        <v>1037</v>
      </c>
    </row>
    <row r="41" spans="1:5" x14ac:dyDescent="0.2">
      <c r="A41" t="s">
        <v>1038</v>
      </c>
    </row>
    <row r="42" spans="1:5" x14ac:dyDescent="0.2">
      <c r="A42" t="s">
        <v>1039</v>
      </c>
    </row>
    <row r="43" spans="1:5" x14ac:dyDescent="0.2">
      <c r="A43" t="s">
        <v>1040</v>
      </c>
    </row>
    <row r="44" spans="1:5" x14ac:dyDescent="0.2">
      <c r="A44" t="s">
        <v>1041</v>
      </c>
    </row>
    <row r="45" spans="1:5" x14ac:dyDescent="0.2">
      <c r="A45" t="s">
        <v>1042</v>
      </c>
    </row>
    <row r="46" spans="1:5" x14ac:dyDescent="0.2">
      <c r="A46" t="s">
        <v>1043</v>
      </c>
    </row>
    <row r="47" spans="1:5" x14ac:dyDescent="0.2">
      <c r="A47" t="s">
        <v>1044</v>
      </c>
    </row>
    <row r="48" spans="1:5" x14ac:dyDescent="0.2">
      <c r="A48" t="s">
        <v>1045</v>
      </c>
    </row>
    <row r="49" spans="1:1" x14ac:dyDescent="0.2">
      <c r="A49" t="s">
        <v>1046</v>
      </c>
    </row>
    <row r="50" spans="1:1" x14ac:dyDescent="0.2">
      <c r="A50" t="s">
        <v>1047</v>
      </c>
    </row>
    <row r="51" spans="1:1" x14ac:dyDescent="0.2">
      <c r="A51" t="s">
        <v>1048</v>
      </c>
    </row>
    <row r="52" spans="1:1" x14ac:dyDescent="0.2">
      <c r="A52" t="s">
        <v>1049</v>
      </c>
    </row>
  </sheetData>
  <mergeCells count="12">
    <mergeCell ref="A22:E22"/>
    <mergeCell ref="A27:E27"/>
    <mergeCell ref="A33:E33"/>
    <mergeCell ref="A3:B3"/>
    <mergeCell ref="A2:B2"/>
    <mergeCell ref="C3:E3"/>
    <mergeCell ref="A16:E16"/>
    <mergeCell ref="A17:E17"/>
    <mergeCell ref="A18:E18"/>
    <mergeCell ref="A19:E19"/>
    <mergeCell ref="A20:E20"/>
    <mergeCell ref="A21:E2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G202"/>
  <sheetViews>
    <sheetView topLeftCell="A2" workbookViewId="0">
      <selection activeCell="A2" sqref="A2:G102"/>
    </sheetView>
  </sheetViews>
  <sheetFormatPr defaultRowHeight="12.75" x14ac:dyDescent="0.2"/>
  <cols>
    <col min="1" max="1" width="9" customWidth="1"/>
    <col min="2" max="2" width="40.33203125" customWidth="1"/>
    <col min="3" max="3" width="40" customWidth="1"/>
    <col min="4" max="4" width="19.6640625" customWidth="1"/>
    <col min="5" max="5" width="30.5" customWidth="1"/>
    <col min="6" max="6" width="23.6640625" customWidth="1"/>
    <col min="7" max="7" width="23.1640625" customWidth="1"/>
  </cols>
  <sheetData>
    <row r="1" spans="1:7" ht="19.5" customHeight="1" x14ac:dyDescent="0.2">
      <c r="A1" s="1" t="s">
        <v>0</v>
      </c>
      <c r="B1" s="2"/>
      <c r="C1" s="2"/>
      <c r="D1" s="2"/>
      <c r="E1" s="2"/>
      <c r="F1" s="2"/>
      <c r="G1" s="2"/>
    </row>
    <row r="2" spans="1:7" ht="17.100000000000001" customHeight="1" x14ac:dyDescent="0.2">
      <c r="A2" s="3" t="s">
        <v>1</v>
      </c>
      <c r="B2" s="4" t="s">
        <v>2</v>
      </c>
      <c r="C2" s="4" t="s">
        <v>3</v>
      </c>
      <c r="D2" s="4" t="s">
        <v>4</v>
      </c>
      <c r="E2" s="4" t="s">
        <v>5</v>
      </c>
      <c r="F2" s="4" t="s">
        <v>6</v>
      </c>
      <c r="G2" s="4" t="s">
        <v>7</v>
      </c>
    </row>
    <row r="3" spans="1:7" ht="15.95" customHeight="1" x14ac:dyDescent="0.2">
      <c r="A3" s="3">
        <v>1</v>
      </c>
      <c r="B3" s="5" t="s">
        <v>8</v>
      </c>
      <c r="C3" s="6" t="s">
        <v>9</v>
      </c>
      <c r="D3" s="5" t="s">
        <v>10</v>
      </c>
      <c r="E3" s="7" t="s">
        <v>11</v>
      </c>
      <c r="F3" s="5" t="s">
        <v>12</v>
      </c>
      <c r="G3" s="5" t="s">
        <v>13</v>
      </c>
    </row>
    <row r="4" spans="1:7" ht="15.95" customHeight="1" x14ac:dyDescent="0.2">
      <c r="A4" s="3">
        <v>2</v>
      </c>
      <c r="B4" s="5" t="s">
        <v>8</v>
      </c>
      <c r="C4" s="6" t="s">
        <v>9</v>
      </c>
      <c r="D4" s="5" t="s">
        <v>10</v>
      </c>
      <c r="E4" s="7" t="s">
        <v>11</v>
      </c>
      <c r="F4" s="5" t="s">
        <v>12</v>
      </c>
      <c r="G4" s="5" t="s">
        <v>13</v>
      </c>
    </row>
    <row r="5" spans="1:7" ht="15.95" customHeight="1" x14ac:dyDescent="0.2">
      <c r="A5" s="3">
        <v>3</v>
      </c>
      <c r="B5" s="5" t="s">
        <v>8</v>
      </c>
      <c r="C5" s="6" t="s">
        <v>9</v>
      </c>
      <c r="D5" s="5" t="s">
        <v>10</v>
      </c>
      <c r="E5" s="7" t="s">
        <v>11</v>
      </c>
      <c r="F5" s="5" t="s">
        <v>12</v>
      </c>
      <c r="G5" s="5" t="s">
        <v>13</v>
      </c>
    </row>
    <row r="6" spans="1:7" ht="15.95" customHeight="1" x14ac:dyDescent="0.2">
      <c r="A6" s="3">
        <v>4</v>
      </c>
      <c r="B6" s="5" t="s">
        <v>8</v>
      </c>
      <c r="C6" s="6" t="s">
        <v>9</v>
      </c>
      <c r="D6" s="5" t="s">
        <v>10</v>
      </c>
      <c r="E6" s="7" t="s">
        <v>11</v>
      </c>
      <c r="F6" s="5" t="s">
        <v>12</v>
      </c>
      <c r="G6" s="5" t="s">
        <v>13</v>
      </c>
    </row>
    <row r="7" spans="1:7" ht="15.95" customHeight="1" x14ac:dyDescent="0.2">
      <c r="A7" s="8">
        <v>5</v>
      </c>
      <c r="B7" s="5" t="s">
        <v>1010</v>
      </c>
      <c r="C7" s="6" t="s">
        <v>1069</v>
      </c>
      <c r="D7" s="9" t="s">
        <v>1070</v>
      </c>
      <c r="E7" s="7" t="s">
        <v>509</v>
      </c>
      <c r="F7" s="5" t="s">
        <v>1071</v>
      </c>
      <c r="G7" s="5" t="s">
        <v>1072</v>
      </c>
    </row>
    <row r="8" spans="1:7" ht="15.95" customHeight="1" x14ac:dyDescent="0.2">
      <c r="A8" s="24">
        <f>A7+1</f>
        <v>6</v>
      </c>
      <c r="B8" s="5" t="s">
        <v>1010</v>
      </c>
      <c r="C8" s="6" t="s">
        <v>1069</v>
      </c>
      <c r="D8" s="9" t="s">
        <v>1070</v>
      </c>
      <c r="E8" s="7" t="s">
        <v>509</v>
      </c>
      <c r="F8" s="5" t="s">
        <v>1071</v>
      </c>
      <c r="G8" s="5" t="s">
        <v>1072</v>
      </c>
    </row>
    <row r="9" spans="1:7" ht="15.95" customHeight="1" x14ac:dyDescent="0.2">
      <c r="A9" s="24">
        <f t="shared" ref="A9:A72" si="0">A8+1</f>
        <v>7</v>
      </c>
      <c r="B9" s="5" t="s">
        <v>1010</v>
      </c>
      <c r="C9" s="6" t="s">
        <v>1069</v>
      </c>
      <c r="D9" s="9" t="s">
        <v>1070</v>
      </c>
      <c r="E9" s="7" t="s">
        <v>509</v>
      </c>
      <c r="F9" s="5" t="s">
        <v>1071</v>
      </c>
      <c r="G9" s="5" t="s">
        <v>1072</v>
      </c>
    </row>
    <row r="10" spans="1:7" ht="15.95" customHeight="1" x14ac:dyDescent="0.2">
      <c r="A10" s="24">
        <f t="shared" si="0"/>
        <v>8</v>
      </c>
      <c r="B10" s="5" t="s">
        <v>1010</v>
      </c>
      <c r="C10" s="6" t="s">
        <v>1069</v>
      </c>
      <c r="D10" s="9" t="s">
        <v>1070</v>
      </c>
      <c r="E10" s="7" t="s">
        <v>509</v>
      </c>
      <c r="F10" s="5" t="s">
        <v>1071</v>
      </c>
      <c r="G10" s="5" t="s">
        <v>1072</v>
      </c>
    </row>
    <row r="11" spans="1:7" ht="15.95" customHeight="1" x14ac:dyDescent="0.2">
      <c r="A11" s="24">
        <f t="shared" si="0"/>
        <v>9</v>
      </c>
      <c r="B11" s="5" t="s">
        <v>1012</v>
      </c>
      <c r="C11" s="6" t="s">
        <v>1073</v>
      </c>
      <c r="D11" s="5" t="s">
        <v>1070</v>
      </c>
      <c r="E11" s="7" t="s">
        <v>523</v>
      </c>
      <c r="F11" s="5" t="s">
        <v>1074</v>
      </c>
      <c r="G11" s="5" t="s">
        <v>1075</v>
      </c>
    </row>
    <row r="12" spans="1:7" ht="15.95" customHeight="1" x14ac:dyDescent="0.2">
      <c r="A12" s="24">
        <f t="shared" si="0"/>
        <v>10</v>
      </c>
      <c r="B12" s="5" t="s">
        <v>1012</v>
      </c>
      <c r="C12" s="6" t="s">
        <v>1073</v>
      </c>
      <c r="D12" s="5" t="s">
        <v>1070</v>
      </c>
      <c r="E12" s="7" t="s">
        <v>523</v>
      </c>
      <c r="F12" s="5" t="s">
        <v>1074</v>
      </c>
      <c r="G12" s="5" t="s">
        <v>1075</v>
      </c>
    </row>
    <row r="13" spans="1:7" ht="15.95" customHeight="1" x14ac:dyDescent="0.2">
      <c r="A13" s="24">
        <f t="shared" si="0"/>
        <v>11</v>
      </c>
      <c r="B13" s="5" t="s">
        <v>1012</v>
      </c>
      <c r="C13" s="6" t="s">
        <v>1073</v>
      </c>
      <c r="D13" s="5" t="s">
        <v>1070</v>
      </c>
      <c r="E13" s="7" t="s">
        <v>523</v>
      </c>
      <c r="F13" s="5" t="s">
        <v>1074</v>
      </c>
      <c r="G13" s="5" t="s">
        <v>1075</v>
      </c>
    </row>
    <row r="14" spans="1:7" ht="15.95" customHeight="1" x14ac:dyDescent="0.2">
      <c r="A14" s="24">
        <f t="shared" si="0"/>
        <v>12</v>
      </c>
      <c r="B14" s="5" t="s">
        <v>1012</v>
      </c>
      <c r="C14" s="6" t="s">
        <v>1073</v>
      </c>
      <c r="D14" s="5" t="s">
        <v>1070</v>
      </c>
      <c r="E14" s="7" t="s">
        <v>523</v>
      </c>
      <c r="F14" s="5" t="s">
        <v>1074</v>
      </c>
      <c r="G14" s="5" t="s">
        <v>1075</v>
      </c>
    </row>
    <row r="15" spans="1:7" ht="15.95" customHeight="1" x14ac:dyDescent="0.2">
      <c r="A15" s="24">
        <f t="shared" si="0"/>
        <v>13</v>
      </c>
      <c r="B15" s="5" t="s">
        <v>1011</v>
      </c>
      <c r="C15" s="6" t="s">
        <v>1076</v>
      </c>
      <c r="D15" s="5" t="s">
        <v>1070</v>
      </c>
      <c r="E15" s="7" t="s">
        <v>509</v>
      </c>
      <c r="F15" s="5" t="s">
        <v>1077</v>
      </c>
      <c r="G15" s="5" t="s">
        <v>1078</v>
      </c>
    </row>
    <row r="16" spans="1:7" ht="15.95" customHeight="1" x14ac:dyDescent="0.2">
      <c r="A16" s="24">
        <f t="shared" si="0"/>
        <v>14</v>
      </c>
      <c r="B16" s="5" t="s">
        <v>1011</v>
      </c>
      <c r="C16" s="6" t="s">
        <v>1076</v>
      </c>
      <c r="D16" s="5" t="s">
        <v>1070</v>
      </c>
      <c r="E16" s="7" t="s">
        <v>509</v>
      </c>
      <c r="F16" s="5" t="s">
        <v>1077</v>
      </c>
      <c r="G16" s="5" t="s">
        <v>1078</v>
      </c>
    </row>
    <row r="17" spans="1:7" ht="15.95" customHeight="1" x14ac:dyDescent="0.2">
      <c r="A17" s="24">
        <f t="shared" si="0"/>
        <v>15</v>
      </c>
      <c r="B17" s="5" t="s">
        <v>1011</v>
      </c>
      <c r="C17" s="6" t="s">
        <v>1076</v>
      </c>
      <c r="D17" s="5" t="s">
        <v>1070</v>
      </c>
      <c r="E17" s="7" t="s">
        <v>509</v>
      </c>
      <c r="F17" s="5" t="s">
        <v>1077</v>
      </c>
      <c r="G17" s="5" t="s">
        <v>1078</v>
      </c>
    </row>
    <row r="18" spans="1:7" ht="15.95" customHeight="1" x14ac:dyDescent="0.2">
      <c r="A18" s="24">
        <f t="shared" si="0"/>
        <v>16</v>
      </c>
      <c r="B18" s="5" t="s">
        <v>1011</v>
      </c>
      <c r="C18" s="6" t="s">
        <v>1076</v>
      </c>
      <c r="D18" s="9" t="s">
        <v>1070</v>
      </c>
      <c r="E18" s="7" t="s">
        <v>509</v>
      </c>
      <c r="F18" s="5" t="s">
        <v>1077</v>
      </c>
      <c r="G18" s="5" t="s">
        <v>1078</v>
      </c>
    </row>
    <row r="19" spans="1:7" ht="15.95" customHeight="1" x14ac:dyDescent="0.2">
      <c r="A19" s="24">
        <f t="shared" si="0"/>
        <v>17</v>
      </c>
      <c r="B19" s="5" t="s">
        <v>1079</v>
      </c>
      <c r="C19" s="6" t="s">
        <v>1080</v>
      </c>
      <c r="D19" s="5">
        <v>1</v>
      </c>
      <c r="E19" s="7" t="s">
        <v>509</v>
      </c>
      <c r="F19" s="5" t="s">
        <v>1081</v>
      </c>
      <c r="G19" s="5" t="s">
        <v>1082</v>
      </c>
    </row>
    <row r="20" spans="1:7" ht="15.95" customHeight="1" x14ac:dyDescent="0.2">
      <c r="A20" s="24">
        <f t="shared" si="0"/>
        <v>18</v>
      </c>
      <c r="B20" s="5" t="s">
        <v>1015</v>
      </c>
      <c r="C20" s="6" t="s">
        <v>1083</v>
      </c>
      <c r="D20" s="5" t="s">
        <v>1070</v>
      </c>
      <c r="E20" s="7" t="s">
        <v>520</v>
      </c>
      <c r="F20" s="5" t="s">
        <v>1084</v>
      </c>
      <c r="G20" s="5" t="s">
        <v>1078</v>
      </c>
    </row>
    <row r="21" spans="1:7" ht="15.95" customHeight="1" x14ac:dyDescent="0.2">
      <c r="A21" s="24">
        <f t="shared" si="0"/>
        <v>19</v>
      </c>
      <c r="B21" s="5" t="s">
        <v>1015</v>
      </c>
      <c r="C21" s="6" t="s">
        <v>1083</v>
      </c>
      <c r="D21" s="5" t="s">
        <v>1070</v>
      </c>
      <c r="E21" s="7" t="s">
        <v>520</v>
      </c>
      <c r="F21" s="5" t="s">
        <v>1084</v>
      </c>
      <c r="G21" s="5" t="s">
        <v>1078</v>
      </c>
    </row>
    <row r="22" spans="1:7" ht="15.95" customHeight="1" x14ac:dyDescent="0.2">
      <c r="A22" s="24">
        <f t="shared" si="0"/>
        <v>20</v>
      </c>
      <c r="B22" s="5" t="s">
        <v>1015</v>
      </c>
      <c r="C22" s="6" t="s">
        <v>1083</v>
      </c>
      <c r="D22" s="5" t="s">
        <v>1070</v>
      </c>
      <c r="E22" s="7" t="s">
        <v>520</v>
      </c>
      <c r="F22" s="5" t="s">
        <v>1084</v>
      </c>
      <c r="G22" s="5" t="s">
        <v>1078</v>
      </c>
    </row>
    <row r="23" spans="1:7" ht="15.95" customHeight="1" x14ac:dyDescent="0.2">
      <c r="A23" s="24">
        <f t="shared" si="0"/>
        <v>21</v>
      </c>
      <c r="B23" s="5" t="s">
        <v>1015</v>
      </c>
      <c r="C23" s="6" t="s">
        <v>1083</v>
      </c>
      <c r="D23" s="5" t="s">
        <v>1070</v>
      </c>
      <c r="E23" s="7" t="s">
        <v>520</v>
      </c>
      <c r="F23" s="5" t="s">
        <v>1084</v>
      </c>
      <c r="G23" s="5" t="s">
        <v>1078</v>
      </c>
    </row>
    <row r="24" spans="1:7" ht="15.95" customHeight="1" x14ac:dyDescent="0.2">
      <c r="A24" s="24">
        <f t="shared" si="0"/>
        <v>22</v>
      </c>
      <c r="B24" s="5" t="s">
        <v>1008</v>
      </c>
      <c r="C24" s="6" t="s">
        <v>1085</v>
      </c>
      <c r="D24" s="5" t="s">
        <v>1070</v>
      </c>
      <c r="E24" s="7" t="s">
        <v>523</v>
      </c>
      <c r="F24" s="5" t="s">
        <v>1086</v>
      </c>
      <c r="G24" s="5" t="s">
        <v>1075</v>
      </c>
    </row>
    <row r="25" spans="1:7" ht="15.95" customHeight="1" x14ac:dyDescent="0.2">
      <c r="A25" s="24">
        <f t="shared" si="0"/>
        <v>23</v>
      </c>
      <c r="B25" s="5" t="s">
        <v>1008</v>
      </c>
      <c r="C25" s="6" t="s">
        <v>1085</v>
      </c>
      <c r="D25" s="9" t="s">
        <v>1070</v>
      </c>
      <c r="E25" s="7" t="s">
        <v>523</v>
      </c>
      <c r="F25" s="5" t="s">
        <v>1086</v>
      </c>
      <c r="G25" s="5" t="s">
        <v>1075</v>
      </c>
    </row>
    <row r="26" spans="1:7" ht="15.95" customHeight="1" x14ac:dyDescent="0.2">
      <c r="A26" s="24">
        <f t="shared" si="0"/>
        <v>24</v>
      </c>
      <c r="B26" s="5" t="s">
        <v>1008</v>
      </c>
      <c r="C26" s="6" t="s">
        <v>1085</v>
      </c>
      <c r="D26" s="5" t="s">
        <v>1070</v>
      </c>
      <c r="E26" s="7" t="s">
        <v>523</v>
      </c>
      <c r="F26" s="5" t="s">
        <v>1086</v>
      </c>
      <c r="G26" s="5" t="s">
        <v>1075</v>
      </c>
    </row>
    <row r="27" spans="1:7" ht="15.95" customHeight="1" x14ac:dyDescent="0.2">
      <c r="A27" s="24">
        <f t="shared" si="0"/>
        <v>25</v>
      </c>
      <c r="B27" s="5" t="s">
        <v>1008</v>
      </c>
      <c r="C27" s="6" t="s">
        <v>1085</v>
      </c>
      <c r="D27" s="5" t="s">
        <v>1070</v>
      </c>
      <c r="E27" s="7" t="s">
        <v>523</v>
      </c>
      <c r="F27" s="5" t="s">
        <v>1086</v>
      </c>
      <c r="G27" s="5" t="s">
        <v>1075</v>
      </c>
    </row>
    <row r="28" spans="1:7" ht="15.95" customHeight="1" x14ac:dyDescent="0.2">
      <c r="A28" s="24">
        <f t="shared" si="0"/>
        <v>26</v>
      </c>
      <c r="B28" s="5" t="s">
        <v>1018</v>
      </c>
      <c r="C28" s="6" t="s">
        <v>1087</v>
      </c>
      <c r="D28" s="5" t="s">
        <v>1070</v>
      </c>
      <c r="E28" s="7" t="s">
        <v>520</v>
      </c>
      <c r="F28" s="5" t="s">
        <v>1088</v>
      </c>
      <c r="G28" s="5" t="s">
        <v>1078</v>
      </c>
    </row>
    <row r="29" spans="1:7" ht="15.95" customHeight="1" x14ac:dyDescent="0.2">
      <c r="A29" s="24">
        <f t="shared" si="0"/>
        <v>27</v>
      </c>
      <c r="B29" s="5" t="s">
        <v>1018</v>
      </c>
      <c r="C29" s="6" t="s">
        <v>1087</v>
      </c>
      <c r="D29" s="5" t="s">
        <v>1070</v>
      </c>
      <c r="E29" s="7" t="s">
        <v>520</v>
      </c>
      <c r="F29" s="5" t="s">
        <v>1088</v>
      </c>
      <c r="G29" s="5" t="s">
        <v>1078</v>
      </c>
    </row>
    <row r="30" spans="1:7" ht="15.95" customHeight="1" x14ac:dyDescent="0.2">
      <c r="A30" s="24">
        <f t="shared" si="0"/>
        <v>28</v>
      </c>
      <c r="B30" s="5" t="s">
        <v>1018</v>
      </c>
      <c r="C30" s="6" t="s">
        <v>1087</v>
      </c>
      <c r="D30" s="5" t="s">
        <v>1070</v>
      </c>
      <c r="E30" s="7" t="s">
        <v>520</v>
      </c>
      <c r="F30" s="5" t="s">
        <v>1088</v>
      </c>
      <c r="G30" s="5" t="s">
        <v>1078</v>
      </c>
    </row>
    <row r="31" spans="1:7" ht="15.95" customHeight="1" x14ac:dyDescent="0.2">
      <c r="A31" s="24">
        <f t="shared" si="0"/>
        <v>29</v>
      </c>
      <c r="B31" s="5" t="s">
        <v>1018</v>
      </c>
      <c r="C31" s="6" t="s">
        <v>1087</v>
      </c>
      <c r="D31" s="5" t="s">
        <v>1070</v>
      </c>
      <c r="E31" s="7" t="s">
        <v>520</v>
      </c>
      <c r="F31" s="5" t="s">
        <v>1088</v>
      </c>
      <c r="G31" s="5" t="s">
        <v>1078</v>
      </c>
    </row>
    <row r="32" spans="1:7" ht="15.95" customHeight="1" x14ac:dyDescent="0.2">
      <c r="A32" s="24">
        <f t="shared" si="0"/>
        <v>30</v>
      </c>
      <c r="B32" s="5" t="s">
        <v>1010</v>
      </c>
      <c r="C32" s="6" t="s">
        <v>1089</v>
      </c>
      <c r="D32" s="9" t="s">
        <v>1090</v>
      </c>
      <c r="E32" s="7" t="s">
        <v>509</v>
      </c>
      <c r="F32" s="5" t="s">
        <v>1091</v>
      </c>
      <c r="G32" s="5" t="s">
        <v>1092</v>
      </c>
    </row>
    <row r="33" spans="1:7" ht="15.95" customHeight="1" x14ac:dyDescent="0.2">
      <c r="A33" s="24">
        <f t="shared" si="0"/>
        <v>31</v>
      </c>
      <c r="B33" s="5" t="s">
        <v>1010</v>
      </c>
      <c r="C33" s="6" t="s">
        <v>1089</v>
      </c>
      <c r="D33" s="5" t="s">
        <v>1090</v>
      </c>
      <c r="E33" s="7" t="s">
        <v>509</v>
      </c>
      <c r="F33" s="5" t="s">
        <v>1091</v>
      </c>
      <c r="G33" s="5" t="s">
        <v>1092</v>
      </c>
    </row>
    <row r="34" spans="1:7" ht="15.95" customHeight="1" x14ac:dyDescent="0.2">
      <c r="A34" s="24">
        <f t="shared" si="0"/>
        <v>32</v>
      </c>
      <c r="B34" s="5" t="s">
        <v>1010</v>
      </c>
      <c r="C34" s="6" t="s">
        <v>1089</v>
      </c>
      <c r="D34" s="5" t="s">
        <v>1090</v>
      </c>
      <c r="E34" s="7" t="s">
        <v>509</v>
      </c>
      <c r="F34" s="5" t="s">
        <v>1091</v>
      </c>
      <c r="G34" s="5" t="s">
        <v>1092</v>
      </c>
    </row>
    <row r="35" spans="1:7" ht="15.95" customHeight="1" x14ac:dyDescent="0.2">
      <c r="A35" s="24">
        <f t="shared" si="0"/>
        <v>33</v>
      </c>
      <c r="B35" s="5" t="s">
        <v>1008</v>
      </c>
      <c r="C35" s="6" t="s">
        <v>1093</v>
      </c>
      <c r="D35" s="5" t="s">
        <v>1090</v>
      </c>
      <c r="E35" s="7" t="s">
        <v>523</v>
      </c>
      <c r="F35" s="5" t="s">
        <v>1094</v>
      </c>
      <c r="G35" s="5" t="s">
        <v>1095</v>
      </c>
    </row>
    <row r="36" spans="1:7" ht="15.95" customHeight="1" x14ac:dyDescent="0.2">
      <c r="A36" s="24">
        <f t="shared" si="0"/>
        <v>34</v>
      </c>
      <c r="B36" s="5" t="s">
        <v>1008</v>
      </c>
      <c r="C36" s="6" t="s">
        <v>1093</v>
      </c>
      <c r="D36" s="5" t="s">
        <v>1090</v>
      </c>
      <c r="E36" s="7" t="s">
        <v>523</v>
      </c>
      <c r="F36" s="5" t="s">
        <v>1094</v>
      </c>
      <c r="G36" s="5" t="s">
        <v>1095</v>
      </c>
    </row>
    <row r="37" spans="1:7" ht="15.95" customHeight="1" x14ac:dyDescent="0.2">
      <c r="A37" s="24">
        <f t="shared" si="0"/>
        <v>35</v>
      </c>
      <c r="B37" s="5" t="s">
        <v>1008</v>
      </c>
      <c r="C37" s="6" t="s">
        <v>1093</v>
      </c>
      <c r="D37" s="5" t="s">
        <v>1090</v>
      </c>
      <c r="E37" s="7" t="s">
        <v>523</v>
      </c>
      <c r="F37" s="5" t="s">
        <v>1094</v>
      </c>
      <c r="G37" s="5" t="s">
        <v>1095</v>
      </c>
    </row>
    <row r="38" spans="1:7" ht="15.95" customHeight="1" x14ac:dyDescent="0.2">
      <c r="A38" s="24">
        <f t="shared" si="0"/>
        <v>36</v>
      </c>
      <c r="B38" s="5" t="s">
        <v>1012</v>
      </c>
      <c r="C38" s="6" t="s">
        <v>1096</v>
      </c>
      <c r="D38" s="5" t="s">
        <v>1090</v>
      </c>
      <c r="E38" s="7" t="s">
        <v>509</v>
      </c>
      <c r="F38" s="5" t="s">
        <v>1097</v>
      </c>
      <c r="G38" s="5" t="s">
        <v>1072</v>
      </c>
    </row>
    <row r="39" spans="1:7" ht="15.95" customHeight="1" x14ac:dyDescent="0.2">
      <c r="A39" s="24">
        <f t="shared" si="0"/>
        <v>37</v>
      </c>
      <c r="B39" s="5" t="s">
        <v>1012</v>
      </c>
      <c r="C39" s="6" t="s">
        <v>1096</v>
      </c>
      <c r="D39" s="9" t="s">
        <v>1090</v>
      </c>
      <c r="E39" s="7" t="s">
        <v>509</v>
      </c>
      <c r="F39" s="5" t="s">
        <v>1097</v>
      </c>
      <c r="G39" s="5" t="s">
        <v>1072</v>
      </c>
    </row>
    <row r="40" spans="1:7" ht="15.95" customHeight="1" x14ac:dyDescent="0.2">
      <c r="A40" s="24">
        <f t="shared" si="0"/>
        <v>38</v>
      </c>
      <c r="B40" s="5" t="s">
        <v>1012</v>
      </c>
      <c r="C40" s="6" t="s">
        <v>1096</v>
      </c>
      <c r="D40" s="5" t="s">
        <v>1090</v>
      </c>
      <c r="E40" s="7" t="s">
        <v>509</v>
      </c>
      <c r="F40" s="5" t="s">
        <v>1097</v>
      </c>
      <c r="G40" s="5" t="s">
        <v>1072</v>
      </c>
    </row>
    <row r="41" spans="1:7" ht="15.95" customHeight="1" x14ac:dyDescent="0.2">
      <c r="A41" s="24">
        <f t="shared" si="0"/>
        <v>39</v>
      </c>
      <c r="B41" s="5" t="s">
        <v>1018</v>
      </c>
      <c r="C41" s="6" t="s">
        <v>1098</v>
      </c>
      <c r="D41" s="5" t="s">
        <v>1090</v>
      </c>
      <c r="E41" s="7" t="s">
        <v>523</v>
      </c>
      <c r="F41" s="5" t="s">
        <v>1099</v>
      </c>
      <c r="G41" s="5" t="s">
        <v>1072</v>
      </c>
    </row>
    <row r="42" spans="1:7" ht="15.95" customHeight="1" x14ac:dyDescent="0.2">
      <c r="A42" s="24">
        <f t="shared" si="0"/>
        <v>40</v>
      </c>
      <c r="B42" s="5" t="s">
        <v>1018</v>
      </c>
      <c r="C42" s="6" t="s">
        <v>1098</v>
      </c>
      <c r="D42" s="5" t="s">
        <v>1090</v>
      </c>
      <c r="E42" s="7" t="s">
        <v>523</v>
      </c>
      <c r="F42" s="5" t="s">
        <v>1099</v>
      </c>
      <c r="G42" s="5" t="s">
        <v>1072</v>
      </c>
    </row>
    <row r="43" spans="1:7" ht="19.5" customHeight="1" x14ac:dyDescent="0.2">
      <c r="A43" s="24">
        <f t="shared" si="0"/>
        <v>41</v>
      </c>
      <c r="B43" s="10" t="s">
        <v>1018</v>
      </c>
      <c r="C43" s="11" t="s">
        <v>1098</v>
      </c>
      <c r="D43" s="11" t="s">
        <v>1090</v>
      </c>
      <c r="E43" s="11" t="s">
        <v>523</v>
      </c>
      <c r="F43" s="11" t="s">
        <v>1099</v>
      </c>
      <c r="G43" s="11" t="s">
        <v>1072</v>
      </c>
    </row>
    <row r="44" spans="1:7" ht="19.5" customHeight="1" x14ac:dyDescent="0.2">
      <c r="A44" s="24">
        <f t="shared" si="0"/>
        <v>42</v>
      </c>
      <c r="B44" t="s">
        <v>1017</v>
      </c>
      <c r="C44" t="s">
        <v>1100</v>
      </c>
      <c r="D44" t="s">
        <v>1090</v>
      </c>
      <c r="E44" t="s">
        <v>520</v>
      </c>
      <c r="F44" t="s">
        <v>1101</v>
      </c>
      <c r="G44" t="s">
        <v>1095</v>
      </c>
    </row>
    <row r="45" spans="1:7" ht="17.100000000000001" customHeight="1" x14ac:dyDescent="0.2">
      <c r="A45" s="24">
        <f t="shared" si="0"/>
        <v>43</v>
      </c>
      <c r="B45" t="s">
        <v>1017</v>
      </c>
      <c r="C45" t="s">
        <v>1100</v>
      </c>
      <c r="D45" t="s">
        <v>1090</v>
      </c>
      <c r="E45" t="s">
        <v>520</v>
      </c>
      <c r="F45" t="s">
        <v>1101</v>
      </c>
      <c r="G45" t="s">
        <v>1095</v>
      </c>
    </row>
    <row r="46" spans="1:7" ht="17.100000000000001" customHeight="1" x14ac:dyDescent="0.2">
      <c r="A46" s="24">
        <f t="shared" si="0"/>
        <v>44</v>
      </c>
      <c r="B46" t="s">
        <v>1017</v>
      </c>
      <c r="C46" t="s">
        <v>1100</v>
      </c>
      <c r="D46" t="s">
        <v>1090</v>
      </c>
      <c r="E46" t="s">
        <v>520</v>
      </c>
      <c r="F46" t="s">
        <v>1101</v>
      </c>
      <c r="G46" t="s">
        <v>1095</v>
      </c>
    </row>
    <row r="47" spans="1:7" ht="17.100000000000001" customHeight="1" x14ac:dyDescent="0.2">
      <c r="A47" s="24">
        <f t="shared" si="0"/>
        <v>45</v>
      </c>
      <c r="B47" t="s">
        <v>1011</v>
      </c>
      <c r="C47" t="s">
        <v>1102</v>
      </c>
      <c r="D47" t="s">
        <v>1090</v>
      </c>
      <c r="E47" t="s">
        <v>523</v>
      </c>
      <c r="F47" t="s">
        <v>1103</v>
      </c>
      <c r="G47" t="s">
        <v>1095</v>
      </c>
    </row>
    <row r="48" spans="1:7" ht="17.100000000000001" customHeight="1" x14ac:dyDescent="0.2">
      <c r="A48" s="24">
        <f t="shared" si="0"/>
        <v>46</v>
      </c>
      <c r="B48" t="s">
        <v>1011</v>
      </c>
      <c r="C48" t="s">
        <v>1102</v>
      </c>
      <c r="D48" t="s">
        <v>1090</v>
      </c>
      <c r="E48" t="s">
        <v>523</v>
      </c>
      <c r="F48" t="s">
        <v>1103</v>
      </c>
      <c r="G48" t="s">
        <v>1095</v>
      </c>
    </row>
    <row r="49" spans="1:7" ht="17.100000000000001" customHeight="1" x14ac:dyDescent="0.2">
      <c r="A49" s="24">
        <f t="shared" si="0"/>
        <v>47</v>
      </c>
      <c r="B49" t="s">
        <v>1011</v>
      </c>
      <c r="C49" t="s">
        <v>1102</v>
      </c>
      <c r="D49" t="s">
        <v>1090</v>
      </c>
      <c r="E49" t="s">
        <v>523</v>
      </c>
      <c r="F49" t="s">
        <v>1103</v>
      </c>
      <c r="G49" t="s">
        <v>1095</v>
      </c>
    </row>
    <row r="50" spans="1:7" ht="28.5" customHeight="1" x14ac:dyDescent="0.2">
      <c r="A50" s="24">
        <f t="shared" si="0"/>
        <v>48</v>
      </c>
      <c r="B50" t="s">
        <v>1015</v>
      </c>
      <c r="C50" t="s">
        <v>1104</v>
      </c>
      <c r="D50" t="s">
        <v>1090</v>
      </c>
      <c r="E50" t="s">
        <v>509</v>
      </c>
      <c r="F50" t="s">
        <v>1071</v>
      </c>
      <c r="G50" t="s">
        <v>1072</v>
      </c>
    </row>
    <row r="51" spans="1:7" ht="28.7" customHeight="1" x14ac:dyDescent="0.2">
      <c r="A51" s="24">
        <f t="shared" si="0"/>
        <v>49</v>
      </c>
      <c r="B51" t="s">
        <v>1015</v>
      </c>
      <c r="C51" t="s">
        <v>1104</v>
      </c>
      <c r="D51" t="s">
        <v>1090</v>
      </c>
      <c r="E51" t="s">
        <v>509</v>
      </c>
      <c r="F51" t="s">
        <v>1071</v>
      </c>
      <c r="G51" t="s">
        <v>1072</v>
      </c>
    </row>
    <row r="52" spans="1:7" ht="17.100000000000001" customHeight="1" x14ac:dyDescent="0.2">
      <c r="A52" s="24">
        <f t="shared" si="0"/>
        <v>50</v>
      </c>
      <c r="B52" t="s">
        <v>1015</v>
      </c>
      <c r="C52" t="s">
        <v>1104</v>
      </c>
      <c r="D52" t="s">
        <v>1090</v>
      </c>
      <c r="E52" t="s">
        <v>509</v>
      </c>
      <c r="F52" t="s">
        <v>1071</v>
      </c>
      <c r="G52" t="s">
        <v>1072</v>
      </c>
    </row>
    <row r="53" spans="1:7" ht="17.100000000000001" customHeight="1" x14ac:dyDescent="0.2">
      <c r="A53" s="24">
        <f t="shared" si="0"/>
        <v>51</v>
      </c>
      <c r="B53" t="s">
        <v>1079</v>
      </c>
      <c r="C53" t="s">
        <v>1105</v>
      </c>
      <c r="D53">
        <v>2</v>
      </c>
      <c r="E53" t="s">
        <v>520</v>
      </c>
      <c r="F53" t="s">
        <v>1106</v>
      </c>
      <c r="G53" t="s">
        <v>1107</v>
      </c>
    </row>
    <row r="54" spans="1:7" ht="17.100000000000001" customHeight="1" x14ac:dyDescent="0.2">
      <c r="A54" s="24">
        <f t="shared" si="0"/>
        <v>52</v>
      </c>
      <c r="B54" t="s">
        <v>1018</v>
      </c>
      <c r="C54" t="s">
        <v>1108</v>
      </c>
      <c r="D54" t="s">
        <v>1109</v>
      </c>
      <c r="E54" t="s">
        <v>509</v>
      </c>
      <c r="F54" t="s">
        <v>1091</v>
      </c>
      <c r="G54" t="s">
        <v>1092</v>
      </c>
    </row>
    <row r="55" spans="1:7" ht="17.100000000000001" customHeight="1" x14ac:dyDescent="0.2">
      <c r="A55" s="24">
        <f t="shared" si="0"/>
        <v>53</v>
      </c>
      <c r="B55" t="s">
        <v>1018</v>
      </c>
      <c r="C55" t="s">
        <v>1108</v>
      </c>
      <c r="D55" t="s">
        <v>1109</v>
      </c>
      <c r="E55" t="s">
        <v>509</v>
      </c>
      <c r="F55" t="s">
        <v>1091</v>
      </c>
      <c r="G55" t="s">
        <v>1092</v>
      </c>
    </row>
    <row r="56" spans="1:7" ht="17.100000000000001" customHeight="1" x14ac:dyDescent="0.2">
      <c r="A56" s="24">
        <f t="shared" si="0"/>
        <v>54</v>
      </c>
      <c r="B56" t="s">
        <v>1018</v>
      </c>
      <c r="C56" t="s">
        <v>1108</v>
      </c>
      <c r="D56" t="s">
        <v>1109</v>
      </c>
      <c r="E56" t="s">
        <v>509</v>
      </c>
      <c r="F56" t="s">
        <v>1091</v>
      </c>
      <c r="G56" t="s">
        <v>1092</v>
      </c>
    </row>
    <row r="57" spans="1:7" ht="28.5" customHeight="1" x14ac:dyDescent="0.2">
      <c r="A57" s="24">
        <f t="shared" si="0"/>
        <v>55</v>
      </c>
      <c r="B57" t="s">
        <v>1012</v>
      </c>
      <c r="C57" t="s">
        <v>1110</v>
      </c>
      <c r="D57" t="s">
        <v>1109</v>
      </c>
      <c r="E57" t="s">
        <v>523</v>
      </c>
      <c r="F57" t="s">
        <v>1111</v>
      </c>
      <c r="G57" t="s">
        <v>1112</v>
      </c>
    </row>
    <row r="58" spans="1:7" ht="17.100000000000001" customHeight="1" x14ac:dyDescent="0.2">
      <c r="A58" s="24">
        <f t="shared" si="0"/>
        <v>56</v>
      </c>
      <c r="B58" t="s">
        <v>1012</v>
      </c>
      <c r="C58" t="s">
        <v>1110</v>
      </c>
      <c r="D58" t="s">
        <v>1109</v>
      </c>
      <c r="E58" t="s">
        <v>523</v>
      </c>
      <c r="F58" t="s">
        <v>1111</v>
      </c>
      <c r="G58" t="s">
        <v>1112</v>
      </c>
    </row>
    <row r="59" spans="1:7" ht="17.100000000000001" customHeight="1" x14ac:dyDescent="0.2">
      <c r="A59" s="24">
        <f t="shared" si="0"/>
        <v>57</v>
      </c>
      <c r="B59" t="s">
        <v>1012</v>
      </c>
      <c r="C59" t="s">
        <v>1110</v>
      </c>
      <c r="D59" t="s">
        <v>1109</v>
      </c>
      <c r="E59" t="s">
        <v>523</v>
      </c>
      <c r="F59" t="s">
        <v>1111</v>
      </c>
      <c r="G59" t="s">
        <v>1112</v>
      </c>
    </row>
    <row r="60" spans="1:7" ht="17.100000000000001" customHeight="1" x14ac:dyDescent="0.2">
      <c r="A60" s="24">
        <f t="shared" si="0"/>
        <v>58</v>
      </c>
      <c r="B60" t="s">
        <v>1010</v>
      </c>
      <c r="C60" t="s">
        <v>1113</v>
      </c>
      <c r="D60" t="s">
        <v>1109</v>
      </c>
      <c r="E60" t="s">
        <v>523</v>
      </c>
      <c r="F60" t="s">
        <v>1114</v>
      </c>
      <c r="G60" t="s">
        <v>1115</v>
      </c>
    </row>
    <row r="61" spans="1:7" ht="17.100000000000001" customHeight="1" x14ac:dyDescent="0.2">
      <c r="A61" s="24">
        <f t="shared" si="0"/>
        <v>59</v>
      </c>
      <c r="B61" t="s">
        <v>1010</v>
      </c>
      <c r="C61" t="s">
        <v>1113</v>
      </c>
      <c r="D61" t="s">
        <v>1109</v>
      </c>
      <c r="E61" t="s">
        <v>523</v>
      </c>
      <c r="F61" t="s">
        <v>1114</v>
      </c>
      <c r="G61" t="s">
        <v>1115</v>
      </c>
    </row>
    <row r="62" spans="1:7" ht="17.100000000000001" customHeight="1" x14ac:dyDescent="0.2">
      <c r="A62" s="24">
        <f t="shared" si="0"/>
        <v>60</v>
      </c>
      <c r="B62" t="s">
        <v>1010</v>
      </c>
      <c r="C62" t="s">
        <v>1113</v>
      </c>
      <c r="D62" t="s">
        <v>1109</v>
      </c>
      <c r="E62" t="s">
        <v>523</v>
      </c>
      <c r="F62" t="s">
        <v>1114</v>
      </c>
      <c r="G62" t="s">
        <v>1115</v>
      </c>
    </row>
    <row r="63" spans="1:7" ht="17.100000000000001" customHeight="1" x14ac:dyDescent="0.2">
      <c r="A63" s="24">
        <f t="shared" si="0"/>
        <v>61</v>
      </c>
      <c r="B63" t="s">
        <v>1008</v>
      </c>
      <c r="C63" t="s">
        <v>1116</v>
      </c>
      <c r="D63" t="s">
        <v>1109</v>
      </c>
      <c r="E63" t="s">
        <v>509</v>
      </c>
      <c r="F63" t="s">
        <v>1117</v>
      </c>
      <c r="G63" t="s">
        <v>1092</v>
      </c>
    </row>
    <row r="64" spans="1:7" ht="28.7" customHeight="1" x14ac:dyDescent="0.2">
      <c r="A64" s="24">
        <f t="shared" si="0"/>
        <v>62</v>
      </c>
      <c r="B64" t="s">
        <v>1008</v>
      </c>
      <c r="C64" t="s">
        <v>1116</v>
      </c>
      <c r="D64" t="s">
        <v>1109</v>
      </c>
      <c r="E64" t="s">
        <v>509</v>
      </c>
      <c r="F64" t="s">
        <v>1117</v>
      </c>
      <c r="G64" t="s">
        <v>1092</v>
      </c>
    </row>
    <row r="65" spans="1:7" ht="17.100000000000001" customHeight="1" x14ac:dyDescent="0.2">
      <c r="A65" s="24">
        <f t="shared" si="0"/>
        <v>63</v>
      </c>
      <c r="B65" t="s">
        <v>1008</v>
      </c>
      <c r="C65" t="s">
        <v>1116</v>
      </c>
      <c r="D65" t="s">
        <v>1109</v>
      </c>
      <c r="E65" t="s">
        <v>509</v>
      </c>
      <c r="F65" t="s">
        <v>1117</v>
      </c>
      <c r="G65" t="s">
        <v>1092</v>
      </c>
    </row>
    <row r="66" spans="1:7" ht="17.100000000000001" customHeight="1" x14ac:dyDescent="0.2">
      <c r="A66" s="24">
        <f t="shared" si="0"/>
        <v>64</v>
      </c>
      <c r="B66" t="s">
        <v>1015</v>
      </c>
      <c r="C66" t="s">
        <v>1118</v>
      </c>
      <c r="D66" t="s">
        <v>1109</v>
      </c>
      <c r="E66" t="s">
        <v>520</v>
      </c>
      <c r="F66" t="s">
        <v>1119</v>
      </c>
      <c r="G66" t="s">
        <v>1092</v>
      </c>
    </row>
    <row r="67" spans="1:7" ht="17.100000000000001" customHeight="1" x14ac:dyDescent="0.2">
      <c r="A67" s="24">
        <f t="shared" si="0"/>
        <v>65</v>
      </c>
      <c r="B67" t="s">
        <v>1015</v>
      </c>
      <c r="C67" t="s">
        <v>1118</v>
      </c>
      <c r="D67" t="s">
        <v>1109</v>
      </c>
      <c r="E67" t="s">
        <v>520</v>
      </c>
      <c r="F67" t="s">
        <v>1119</v>
      </c>
      <c r="G67" t="s">
        <v>1092</v>
      </c>
    </row>
    <row r="68" spans="1:7" ht="17.100000000000001" customHeight="1" x14ac:dyDescent="0.2">
      <c r="A68" s="24">
        <f t="shared" si="0"/>
        <v>66</v>
      </c>
      <c r="B68" t="s">
        <v>1015</v>
      </c>
      <c r="C68" t="s">
        <v>1118</v>
      </c>
      <c r="D68" t="s">
        <v>1109</v>
      </c>
      <c r="E68" t="s">
        <v>520</v>
      </c>
      <c r="F68" t="s">
        <v>1119</v>
      </c>
      <c r="G68" t="s">
        <v>1092</v>
      </c>
    </row>
    <row r="69" spans="1:7" ht="28.5" customHeight="1" x14ac:dyDescent="0.2">
      <c r="A69" s="24">
        <f t="shared" si="0"/>
        <v>67</v>
      </c>
      <c r="B69" t="s">
        <v>1017</v>
      </c>
      <c r="C69" t="s">
        <v>1120</v>
      </c>
      <c r="D69" t="s">
        <v>1109</v>
      </c>
      <c r="E69" t="s">
        <v>523</v>
      </c>
      <c r="F69" t="s">
        <v>1091</v>
      </c>
      <c r="G69" t="s">
        <v>1092</v>
      </c>
    </row>
    <row r="70" spans="1:7" ht="17.100000000000001" customHeight="1" x14ac:dyDescent="0.2">
      <c r="A70" s="24">
        <f t="shared" si="0"/>
        <v>68</v>
      </c>
      <c r="B70" t="s">
        <v>1017</v>
      </c>
      <c r="C70" t="s">
        <v>1120</v>
      </c>
      <c r="D70" t="s">
        <v>1109</v>
      </c>
      <c r="E70" t="s">
        <v>523</v>
      </c>
      <c r="F70" t="s">
        <v>1091</v>
      </c>
      <c r="G70" t="s">
        <v>1092</v>
      </c>
    </row>
    <row r="71" spans="1:7" ht="17.100000000000001" customHeight="1" x14ac:dyDescent="0.2">
      <c r="A71" s="24">
        <f t="shared" si="0"/>
        <v>69</v>
      </c>
      <c r="B71" t="s">
        <v>1017</v>
      </c>
      <c r="C71" t="s">
        <v>1120</v>
      </c>
      <c r="D71" t="s">
        <v>1109</v>
      </c>
      <c r="E71" t="s">
        <v>523</v>
      </c>
      <c r="F71" t="s">
        <v>1091</v>
      </c>
      <c r="G71" t="s">
        <v>1092</v>
      </c>
    </row>
    <row r="72" spans="1:7" ht="17.100000000000001" customHeight="1" x14ac:dyDescent="0.2">
      <c r="A72" s="24">
        <f t="shared" si="0"/>
        <v>70</v>
      </c>
      <c r="B72" t="s">
        <v>1079</v>
      </c>
      <c r="C72" t="s">
        <v>1121</v>
      </c>
      <c r="D72">
        <v>3</v>
      </c>
      <c r="E72" t="s">
        <v>520</v>
      </c>
      <c r="F72" t="s">
        <v>1122</v>
      </c>
      <c r="G72" t="s">
        <v>1123</v>
      </c>
    </row>
    <row r="73" spans="1:7" ht="17.100000000000001" customHeight="1" x14ac:dyDescent="0.2">
      <c r="A73" s="24">
        <f t="shared" ref="A73:A100" si="1">A72+1</f>
        <v>71</v>
      </c>
      <c r="B73" t="s">
        <v>1079</v>
      </c>
      <c r="C73" t="s">
        <v>1121</v>
      </c>
      <c r="D73">
        <v>3</v>
      </c>
      <c r="E73" t="s">
        <v>520</v>
      </c>
      <c r="F73" t="s">
        <v>1122</v>
      </c>
      <c r="G73" t="s">
        <v>1123</v>
      </c>
    </row>
    <row r="74" spans="1:7" ht="17.100000000000001" customHeight="1" x14ac:dyDescent="0.2">
      <c r="A74" s="24">
        <f t="shared" si="1"/>
        <v>72</v>
      </c>
      <c r="B74" t="s">
        <v>1079</v>
      </c>
      <c r="C74" t="s">
        <v>1121</v>
      </c>
      <c r="D74">
        <v>3</v>
      </c>
      <c r="E74" t="s">
        <v>520</v>
      </c>
      <c r="F74" t="s">
        <v>1122</v>
      </c>
      <c r="G74" t="s">
        <v>1123</v>
      </c>
    </row>
    <row r="75" spans="1:7" ht="17.100000000000001" customHeight="1" x14ac:dyDescent="0.2">
      <c r="A75" s="24">
        <f t="shared" si="1"/>
        <v>73</v>
      </c>
      <c r="B75" t="s">
        <v>1011</v>
      </c>
      <c r="C75" t="s">
        <v>1124</v>
      </c>
      <c r="D75" t="s">
        <v>1109</v>
      </c>
      <c r="E75" t="s">
        <v>509</v>
      </c>
      <c r="F75" t="s">
        <v>1125</v>
      </c>
      <c r="G75" t="s">
        <v>1112</v>
      </c>
    </row>
    <row r="76" spans="1:7" ht="17.100000000000001" customHeight="1" x14ac:dyDescent="0.2">
      <c r="A76" s="24">
        <f t="shared" si="1"/>
        <v>74</v>
      </c>
      <c r="B76" t="s">
        <v>1011</v>
      </c>
      <c r="C76" t="s">
        <v>1124</v>
      </c>
      <c r="D76" t="s">
        <v>1109</v>
      </c>
      <c r="E76" t="s">
        <v>509</v>
      </c>
      <c r="F76" t="s">
        <v>1125</v>
      </c>
      <c r="G76" t="s">
        <v>1112</v>
      </c>
    </row>
    <row r="77" spans="1:7" ht="17.100000000000001" customHeight="1" x14ac:dyDescent="0.2">
      <c r="A77" s="24">
        <f t="shared" si="1"/>
        <v>75</v>
      </c>
      <c r="B77" t="s">
        <v>1011</v>
      </c>
      <c r="C77" t="s">
        <v>1124</v>
      </c>
      <c r="D77" t="s">
        <v>1109</v>
      </c>
      <c r="E77" t="s">
        <v>509</v>
      </c>
      <c r="F77" t="s">
        <v>1125</v>
      </c>
      <c r="G77" t="s">
        <v>1112</v>
      </c>
    </row>
    <row r="78" spans="1:7" ht="17.100000000000001" customHeight="1" x14ac:dyDescent="0.2">
      <c r="A78" s="24">
        <f t="shared" si="1"/>
        <v>76</v>
      </c>
      <c r="B78" t="s">
        <v>1010</v>
      </c>
      <c r="C78" t="s">
        <v>1126</v>
      </c>
      <c r="D78" t="s">
        <v>1127</v>
      </c>
      <c r="E78" t="s">
        <v>523</v>
      </c>
      <c r="F78" t="s">
        <v>1128</v>
      </c>
      <c r="G78" t="s">
        <v>1115</v>
      </c>
    </row>
    <row r="79" spans="1:7" ht="17.100000000000001" customHeight="1" x14ac:dyDescent="0.2">
      <c r="A79" s="24">
        <f t="shared" si="1"/>
        <v>77</v>
      </c>
      <c r="B79" t="s">
        <v>1010</v>
      </c>
      <c r="C79" t="s">
        <v>1126</v>
      </c>
      <c r="D79" t="s">
        <v>1127</v>
      </c>
      <c r="E79" t="s">
        <v>523</v>
      </c>
      <c r="F79" t="s">
        <v>1128</v>
      </c>
      <c r="G79" t="s">
        <v>1115</v>
      </c>
    </row>
    <row r="80" spans="1:7" ht="28.7" customHeight="1" x14ac:dyDescent="0.2">
      <c r="A80" s="24">
        <f t="shared" si="1"/>
        <v>78</v>
      </c>
      <c r="B80" t="s">
        <v>1015</v>
      </c>
      <c r="C80" t="s">
        <v>1129</v>
      </c>
      <c r="D80" t="s">
        <v>1127</v>
      </c>
      <c r="E80" t="s">
        <v>520</v>
      </c>
      <c r="F80" t="s">
        <v>1130</v>
      </c>
      <c r="G80" t="s">
        <v>1131</v>
      </c>
    </row>
    <row r="81" spans="1:7" ht="17.100000000000001" customHeight="1" x14ac:dyDescent="0.2">
      <c r="A81" s="24">
        <f t="shared" si="1"/>
        <v>79</v>
      </c>
      <c r="B81" t="s">
        <v>1015</v>
      </c>
      <c r="C81" t="s">
        <v>1129</v>
      </c>
      <c r="D81" t="s">
        <v>1127</v>
      </c>
      <c r="E81" t="s">
        <v>520</v>
      </c>
      <c r="F81" t="s">
        <v>1130</v>
      </c>
      <c r="G81" t="s">
        <v>1131</v>
      </c>
    </row>
    <row r="82" spans="1:7" ht="17.100000000000001" customHeight="1" x14ac:dyDescent="0.2">
      <c r="A82" s="24">
        <f t="shared" si="1"/>
        <v>80</v>
      </c>
      <c r="B82" t="s">
        <v>1018</v>
      </c>
      <c r="C82" t="s">
        <v>1132</v>
      </c>
      <c r="D82" t="s">
        <v>1127</v>
      </c>
      <c r="E82" t="s">
        <v>520</v>
      </c>
      <c r="F82" t="s">
        <v>1133</v>
      </c>
      <c r="G82" t="s">
        <v>1131</v>
      </c>
    </row>
    <row r="83" spans="1:7" ht="17.100000000000001" customHeight="1" x14ac:dyDescent="0.2">
      <c r="A83" s="24">
        <f t="shared" si="1"/>
        <v>81</v>
      </c>
      <c r="B83" t="s">
        <v>1018</v>
      </c>
      <c r="C83" t="s">
        <v>1132</v>
      </c>
      <c r="D83" t="s">
        <v>1127</v>
      </c>
      <c r="E83" t="s">
        <v>520</v>
      </c>
      <c r="F83" t="s">
        <v>1133</v>
      </c>
      <c r="G83" t="s">
        <v>1131</v>
      </c>
    </row>
    <row r="84" spans="1:7" ht="17.100000000000001" customHeight="1" x14ac:dyDescent="0.2">
      <c r="A84" s="24">
        <f t="shared" si="1"/>
        <v>82</v>
      </c>
      <c r="B84" t="s">
        <v>1017</v>
      </c>
      <c r="C84" t="s">
        <v>1134</v>
      </c>
      <c r="D84" t="s">
        <v>1127</v>
      </c>
      <c r="E84" t="s">
        <v>523</v>
      </c>
      <c r="F84" t="s">
        <v>1114</v>
      </c>
      <c r="G84" t="s">
        <v>1115</v>
      </c>
    </row>
    <row r="85" spans="1:7" ht="17.100000000000001" customHeight="1" x14ac:dyDescent="0.2">
      <c r="A85" s="24">
        <f t="shared" si="1"/>
        <v>83</v>
      </c>
      <c r="B85" t="s">
        <v>1017</v>
      </c>
      <c r="C85" t="s">
        <v>1134</v>
      </c>
      <c r="D85" t="s">
        <v>1127</v>
      </c>
      <c r="E85" t="s">
        <v>523</v>
      </c>
      <c r="F85" t="s">
        <v>1114</v>
      </c>
      <c r="G85" t="s">
        <v>1115</v>
      </c>
    </row>
    <row r="86" spans="1:7" ht="40.35" customHeight="1" x14ac:dyDescent="0.2">
      <c r="A86" s="24">
        <f t="shared" si="1"/>
        <v>84</v>
      </c>
      <c r="B86" t="s">
        <v>1011</v>
      </c>
      <c r="C86" t="s">
        <v>1135</v>
      </c>
      <c r="D86" t="s">
        <v>1127</v>
      </c>
      <c r="E86" t="s">
        <v>523</v>
      </c>
      <c r="F86" t="s">
        <v>1136</v>
      </c>
      <c r="G86" t="s">
        <v>1115</v>
      </c>
    </row>
    <row r="87" spans="1:7" ht="28.7" customHeight="1" x14ac:dyDescent="0.2">
      <c r="A87" s="24">
        <f t="shared" si="1"/>
        <v>85</v>
      </c>
      <c r="B87" t="s">
        <v>1011</v>
      </c>
      <c r="C87" t="s">
        <v>1135</v>
      </c>
      <c r="D87" t="s">
        <v>1127</v>
      </c>
      <c r="E87" t="s">
        <v>523</v>
      </c>
      <c r="F87" t="s">
        <v>1136</v>
      </c>
      <c r="G87" t="s">
        <v>1115</v>
      </c>
    </row>
    <row r="88" spans="1:7" ht="28.5" customHeight="1" x14ac:dyDescent="0.2">
      <c r="A88" s="24">
        <f t="shared" si="1"/>
        <v>86</v>
      </c>
      <c r="B88" t="s">
        <v>1079</v>
      </c>
      <c r="C88" t="s">
        <v>1137</v>
      </c>
      <c r="D88">
        <v>4</v>
      </c>
      <c r="E88" t="s">
        <v>509</v>
      </c>
      <c r="F88" t="s">
        <v>1138</v>
      </c>
      <c r="G88" t="s">
        <v>1139</v>
      </c>
    </row>
    <row r="89" spans="1:7" ht="17.100000000000001" customHeight="1" x14ac:dyDescent="0.2">
      <c r="A89" s="24">
        <f t="shared" si="1"/>
        <v>87</v>
      </c>
      <c r="B89" t="s">
        <v>1079</v>
      </c>
      <c r="C89" t="s">
        <v>1137</v>
      </c>
      <c r="D89">
        <v>4</v>
      </c>
      <c r="E89" t="s">
        <v>509</v>
      </c>
      <c r="F89" t="s">
        <v>1138</v>
      </c>
      <c r="G89" t="s">
        <v>1139</v>
      </c>
    </row>
    <row r="90" spans="1:7" ht="17.100000000000001" customHeight="1" x14ac:dyDescent="0.2">
      <c r="A90" s="24">
        <f t="shared" si="1"/>
        <v>88</v>
      </c>
      <c r="B90" t="s">
        <v>1012</v>
      </c>
      <c r="C90" t="s">
        <v>1140</v>
      </c>
      <c r="D90" t="s">
        <v>1127</v>
      </c>
      <c r="E90" t="s">
        <v>509</v>
      </c>
      <c r="F90" t="s">
        <v>1141</v>
      </c>
      <c r="G90" t="s">
        <v>1131</v>
      </c>
    </row>
    <row r="91" spans="1:7" ht="17.100000000000001" customHeight="1" x14ac:dyDescent="0.2">
      <c r="A91" s="24">
        <f t="shared" si="1"/>
        <v>89</v>
      </c>
      <c r="B91" t="s">
        <v>1012</v>
      </c>
      <c r="C91" t="s">
        <v>1140</v>
      </c>
      <c r="D91" t="s">
        <v>1127</v>
      </c>
      <c r="E91" t="s">
        <v>509</v>
      </c>
      <c r="F91" t="s">
        <v>1141</v>
      </c>
      <c r="G91" t="s">
        <v>1131</v>
      </c>
    </row>
    <row r="92" spans="1:7" ht="17.100000000000001" customHeight="1" x14ac:dyDescent="0.2">
      <c r="A92" s="24">
        <f t="shared" si="1"/>
        <v>90</v>
      </c>
      <c r="B92" t="s">
        <v>1008</v>
      </c>
      <c r="C92" t="s">
        <v>1142</v>
      </c>
      <c r="D92" t="s">
        <v>1127</v>
      </c>
      <c r="E92" t="s">
        <v>509</v>
      </c>
      <c r="F92" t="s">
        <v>1143</v>
      </c>
      <c r="G92" t="s">
        <v>1131</v>
      </c>
    </row>
    <row r="93" spans="1:7" ht="17.100000000000001" customHeight="1" x14ac:dyDescent="0.2">
      <c r="A93" s="24">
        <f t="shared" si="1"/>
        <v>91</v>
      </c>
      <c r="B93" t="s">
        <v>1008</v>
      </c>
      <c r="C93" t="s">
        <v>1142</v>
      </c>
      <c r="D93" t="s">
        <v>1127</v>
      </c>
      <c r="E93" t="s">
        <v>509</v>
      </c>
      <c r="F93" t="s">
        <v>1143</v>
      </c>
      <c r="G93" t="s">
        <v>1131</v>
      </c>
    </row>
    <row r="94" spans="1:7" ht="17.100000000000001" customHeight="1" x14ac:dyDescent="0.2">
      <c r="A94" s="24">
        <f t="shared" si="1"/>
        <v>92</v>
      </c>
      <c r="B94" t="s">
        <v>1012</v>
      </c>
      <c r="C94" t="s">
        <v>1144</v>
      </c>
      <c r="D94" t="s">
        <v>1145</v>
      </c>
      <c r="E94" t="s">
        <v>523</v>
      </c>
      <c r="F94" t="s">
        <v>1146</v>
      </c>
      <c r="G94" t="s">
        <v>1082</v>
      </c>
    </row>
    <row r="95" spans="1:7" ht="25.5" customHeight="1" x14ac:dyDescent="0.2">
      <c r="A95" s="24">
        <f t="shared" si="1"/>
        <v>93</v>
      </c>
      <c r="B95" t="s">
        <v>1011</v>
      </c>
      <c r="C95" t="s">
        <v>1147</v>
      </c>
      <c r="D95" t="s">
        <v>1145</v>
      </c>
      <c r="E95" t="s">
        <v>520</v>
      </c>
      <c r="F95" t="s">
        <v>1148</v>
      </c>
      <c r="G95" t="s">
        <v>1082</v>
      </c>
    </row>
    <row r="96" spans="1:7" ht="21" customHeight="1" x14ac:dyDescent="0.2">
      <c r="A96" s="24">
        <f t="shared" si="1"/>
        <v>94</v>
      </c>
      <c r="B96" t="s">
        <v>1010</v>
      </c>
      <c r="C96" t="s">
        <v>1149</v>
      </c>
      <c r="D96" t="s">
        <v>1145</v>
      </c>
      <c r="E96" t="s">
        <v>520</v>
      </c>
      <c r="F96" t="s">
        <v>1150</v>
      </c>
      <c r="G96" t="s">
        <v>1151</v>
      </c>
    </row>
    <row r="97" spans="1:7" ht="17.100000000000001" customHeight="1" x14ac:dyDescent="0.2">
      <c r="A97" s="24">
        <f t="shared" si="1"/>
        <v>95</v>
      </c>
      <c r="B97" t="s">
        <v>1017</v>
      </c>
      <c r="C97" t="s">
        <v>1152</v>
      </c>
      <c r="D97" t="s">
        <v>1145</v>
      </c>
      <c r="E97" t="s">
        <v>509</v>
      </c>
      <c r="F97" t="s">
        <v>1153</v>
      </c>
      <c r="G97" t="s">
        <v>1154</v>
      </c>
    </row>
    <row r="98" spans="1:7" ht="17.100000000000001" customHeight="1" x14ac:dyDescent="0.2">
      <c r="A98" s="24">
        <f t="shared" si="1"/>
        <v>96</v>
      </c>
      <c r="B98" t="s">
        <v>1079</v>
      </c>
      <c r="C98" t="s">
        <v>1155</v>
      </c>
      <c r="D98">
        <v>5</v>
      </c>
      <c r="E98" t="s">
        <v>509</v>
      </c>
      <c r="F98" t="s">
        <v>1156</v>
      </c>
      <c r="G98" t="s">
        <v>1077</v>
      </c>
    </row>
    <row r="99" spans="1:7" ht="17.100000000000001" customHeight="1" x14ac:dyDescent="0.2">
      <c r="A99" s="24">
        <f t="shared" si="1"/>
        <v>97</v>
      </c>
      <c r="B99" t="s">
        <v>1018</v>
      </c>
      <c r="C99" t="s">
        <v>1157</v>
      </c>
      <c r="D99" t="s">
        <v>1145</v>
      </c>
      <c r="E99" t="s">
        <v>509</v>
      </c>
      <c r="F99" t="s">
        <v>1153</v>
      </c>
      <c r="G99" t="s">
        <v>1154</v>
      </c>
    </row>
    <row r="100" spans="1:7" ht="17.100000000000001" customHeight="1" x14ac:dyDescent="0.2">
      <c r="A100" s="24">
        <f t="shared" si="1"/>
        <v>98</v>
      </c>
      <c r="B100" t="s">
        <v>1008</v>
      </c>
      <c r="C100" t="s">
        <v>1158</v>
      </c>
      <c r="D100" t="s">
        <v>1145</v>
      </c>
      <c r="E100" t="s">
        <v>523</v>
      </c>
      <c r="F100" t="s">
        <v>1081</v>
      </c>
      <c r="G100" t="s">
        <v>1082</v>
      </c>
    </row>
    <row r="101" spans="1:7" ht="17.100000000000001" customHeight="1" x14ac:dyDescent="0.2">
      <c r="A101">
        <v>99</v>
      </c>
      <c r="B101" t="s">
        <v>1015</v>
      </c>
      <c r="C101" t="s">
        <v>1159</v>
      </c>
      <c r="D101" t="s">
        <v>1145</v>
      </c>
      <c r="E101" t="s">
        <v>523</v>
      </c>
      <c r="F101" t="s">
        <v>1148</v>
      </c>
      <c r="G101" t="s">
        <v>1082</v>
      </c>
    </row>
    <row r="102" spans="1:7" ht="19.5" customHeight="1" x14ac:dyDescent="0.2">
      <c r="A102">
        <v>100</v>
      </c>
      <c r="B102" t="s">
        <v>1160</v>
      </c>
    </row>
    <row r="103" spans="1:7" ht="17.100000000000001" customHeight="1" x14ac:dyDescent="0.2"/>
    <row r="104" spans="1:7" ht="132.94999999999999" customHeight="1" x14ac:dyDescent="0.2"/>
    <row r="105" spans="1:7" ht="19.5" customHeight="1" x14ac:dyDescent="0.2"/>
    <row r="106" spans="1:7" ht="28.5" customHeight="1" x14ac:dyDescent="0.2"/>
    <row r="107" spans="1:7" ht="28.7" customHeight="1" x14ac:dyDescent="0.2"/>
    <row r="108" spans="1:7" ht="17.100000000000001" customHeight="1" x14ac:dyDescent="0.2"/>
    <row r="109" spans="1:7" ht="28.5" customHeight="1" x14ac:dyDescent="0.2"/>
    <row r="110" spans="1:7" ht="17.100000000000001" customHeight="1" x14ac:dyDescent="0.2"/>
    <row r="111" spans="1:7" ht="17.100000000000001" customHeight="1" x14ac:dyDescent="0.2"/>
    <row r="112" spans="1:7" ht="17.100000000000001" customHeight="1" x14ac:dyDescent="0.2"/>
    <row r="113" ht="17.100000000000001" customHeight="1" x14ac:dyDescent="0.2"/>
    <row r="114" ht="24" customHeight="1" x14ac:dyDescent="0.2"/>
    <row r="115" ht="8.4499999999999993" customHeight="1" x14ac:dyDescent="0.2"/>
    <row r="116" ht="19.5" customHeight="1" x14ac:dyDescent="0.2"/>
    <row r="117" ht="18.75" customHeight="1" x14ac:dyDescent="0.2"/>
    <row r="118" ht="18.95" customHeight="1" x14ac:dyDescent="0.2"/>
    <row r="119" ht="18.75" customHeight="1" x14ac:dyDescent="0.2"/>
    <row r="120" ht="18.95" customHeight="1" x14ac:dyDescent="0.2"/>
    <row r="121" ht="18.75" customHeight="1" x14ac:dyDescent="0.2"/>
    <row r="122" ht="18.95" customHeight="1" x14ac:dyDescent="0.2"/>
    <row r="123" ht="18.75" customHeight="1" x14ac:dyDescent="0.2"/>
    <row r="124" ht="18.95" customHeight="1" x14ac:dyDescent="0.2"/>
    <row r="125" ht="18.75" customHeight="1" x14ac:dyDescent="0.2"/>
    <row r="126" ht="18.95" customHeight="1" x14ac:dyDescent="0.2"/>
    <row r="127" ht="19.350000000000001" customHeight="1" x14ac:dyDescent="0.2"/>
    <row r="128" ht="17.100000000000001" customHeight="1" x14ac:dyDescent="0.2"/>
    <row r="129" ht="17.100000000000001" customHeight="1" x14ac:dyDescent="0.2"/>
    <row r="130" ht="17.100000000000001" customHeight="1" x14ac:dyDescent="0.2"/>
    <row r="131" ht="27.95" customHeight="1" x14ac:dyDescent="0.2"/>
    <row r="132" ht="11.45" customHeight="1" x14ac:dyDescent="0.2"/>
    <row r="133" ht="8.4499999999999993" customHeight="1" x14ac:dyDescent="0.2"/>
    <row r="134" ht="19.350000000000001" customHeight="1" x14ac:dyDescent="0.2"/>
    <row r="135" ht="19.5" customHeight="1" x14ac:dyDescent="0.2"/>
    <row r="136" ht="19.5" customHeight="1" x14ac:dyDescent="0.2"/>
    <row r="137" ht="19.350000000000001" customHeight="1" x14ac:dyDescent="0.2"/>
    <row r="138" ht="19.5" customHeight="1" x14ac:dyDescent="0.2"/>
    <row r="139" ht="17.100000000000001" customHeight="1" x14ac:dyDescent="0.2"/>
    <row r="140" ht="17.100000000000001" customHeight="1" x14ac:dyDescent="0.2"/>
    <row r="141" ht="17.100000000000001" customHeight="1" x14ac:dyDescent="0.2"/>
    <row r="142" ht="17.100000000000001" customHeight="1" x14ac:dyDescent="0.2"/>
    <row r="143" ht="17.100000000000001" customHeight="1" x14ac:dyDescent="0.2"/>
    <row r="144" ht="17.100000000000001" customHeight="1" x14ac:dyDescent="0.2"/>
    <row r="145" ht="17.100000000000001" customHeight="1" x14ac:dyDescent="0.2"/>
    <row r="146" ht="17.100000000000001" customHeight="1" x14ac:dyDescent="0.2"/>
    <row r="147" ht="24.75" customHeight="1" x14ac:dyDescent="0.2"/>
    <row r="148" ht="19.350000000000001" customHeight="1" x14ac:dyDescent="0.2"/>
    <row r="149" ht="19.5" customHeight="1" x14ac:dyDescent="0.2"/>
    <row r="150" ht="17.100000000000001" customHeight="1" x14ac:dyDescent="0.2"/>
    <row r="151" ht="17.100000000000001" customHeight="1" x14ac:dyDescent="0.2"/>
    <row r="152" ht="17.100000000000001" customHeight="1" x14ac:dyDescent="0.2"/>
    <row r="153" ht="17.100000000000001" customHeight="1" x14ac:dyDescent="0.2"/>
    <row r="154" ht="17.100000000000001" customHeight="1" x14ac:dyDescent="0.2"/>
    <row r="155" ht="17.100000000000001" customHeight="1" x14ac:dyDescent="0.2"/>
    <row r="156" ht="17.100000000000001" customHeight="1" x14ac:dyDescent="0.2"/>
    <row r="157" ht="17.100000000000001" customHeight="1" x14ac:dyDescent="0.2"/>
    <row r="158" ht="19.5" customHeight="1" x14ac:dyDescent="0.2"/>
    <row r="159" ht="19.350000000000001" customHeight="1" x14ac:dyDescent="0.2"/>
    <row r="160" ht="19.5" customHeight="1" x14ac:dyDescent="0.2"/>
    <row r="161" ht="17.100000000000001" customHeight="1" x14ac:dyDescent="0.2"/>
    <row r="162" ht="17.100000000000001" customHeight="1" x14ac:dyDescent="0.2"/>
    <row r="163" ht="53.45" customHeight="1" x14ac:dyDescent="0.2"/>
    <row r="164" ht="53.45" customHeight="1" x14ac:dyDescent="0.2"/>
    <row r="165" ht="13.7" customHeight="1" x14ac:dyDescent="0.2"/>
    <row r="166" ht="17.100000000000001" customHeight="1" x14ac:dyDescent="0.2"/>
    <row r="167" ht="17.100000000000001" customHeight="1" x14ac:dyDescent="0.2"/>
    <row r="168" ht="17.100000000000001" customHeight="1" x14ac:dyDescent="0.2"/>
    <row r="169" ht="17.100000000000001" customHeight="1" x14ac:dyDescent="0.2"/>
    <row r="170" ht="17.100000000000001" customHeight="1" x14ac:dyDescent="0.2"/>
    <row r="171" ht="17.100000000000001" customHeight="1" x14ac:dyDescent="0.2"/>
    <row r="172" ht="17.100000000000001" customHeight="1" x14ac:dyDescent="0.2"/>
    <row r="173" ht="17.100000000000001" customHeight="1" x14ac:dyDescent="0.2"/>
    <row r="174" ht="17.100000000000001" customHeight="1" x14ac:dyDescent="0.2"/>
    <row r="175" ht="17.100000000000001" customHeight="1" x14ac:dyDescent="0.2"/>
    <row r="176" ht="17.100000000000001" customHeight="1" x14ac:dyDescent="0.2"/>
    <row r="177" ht="17.100000000000001" customHeight="1" x14ac:dyDescent="0.2"/>
    <row r="178" ht="17.100000000000001" customHeight="1" x14ac:dyDescent="0.2"/>
    <row r="179" ht="17.100000000000001" customHeight="1" x14ac:dyDescent="0.2"/>
    <row r="180" ht="17.100000000000001" customHeight="1" x14ac:dyDescent="0.2"/>
    <row r="181" ht="17.100000000000001" customHeight="1" x14ac:dyDescent="0.2"/>
    <row r="182" ht="17.100000000000001" customHeight="1" x14ac:dyDescent="0.2"/>
    <row r="183" ht="17.100000000000001" customHeight="1" x14ac:dyDescent="0.2"/>
    <row r="184" ht="17.100000000000001" customHeight="1" x14ac:dyDescent="0.2"/>
    <row r="185" ht="17.100000000000001" customHeight="1" x14ac:dyDescent="0.2"/>
    <row r="186" ht="17.100000000000001" customHeight="1" x14ac:dyDescent="0.2"/>
    <row r="187" ht="17.100000000000001" customHeight="1" x14ac:dyDescent="0.2"/>
    <row r="188" ht="17.100000000000001" customHeight="1" x14ac:dyDescent="0.2"/>
    <row r="189" ht="17.100000000000001" customHeight="1" x14ac:dyDescent="0.2"/>
    <row r="190" ht="17.100000000000001" customHeight="1" x14ac:dyDescent="0.2"/>
    <row r="191" ht="17.100000000000001" customHeight="1" x14ac:dyDescent="0.2"/>
    <row r="192" ht="17.100000000000001" customHeight="1" x14ac:dyDescent="0.2"/>
    <row r="193" ht="17.100000000000001" customHeight="1" x14ac:dyDescent="0.2"/>
    <row r="194" ht="17.100000000000001" customHeight="1" x14ac:dyDescent="0.2"/>
    <row r="195" ht="19.5" customHeight="1" x14ac:dyDescent="0.2"/>
    <row r="196" ht="19.350000000000001" customHeight="1" x14ac:dyDescent="0.2"/>
    <row r="197" ht="19.5" customHeight="1" x14ac:dyDescent="0.2"/>
    <row r="198" ht="19.5" customHeight="1" x14ac:dyDescent="0.2"/>
    <row r="199" ht="19.350000000000001" customHeight="1" x14ac:dyDescent="0.2"/>
    <row r="200" ht="65.099999999999994" customHeight="1" x14ac:dyDescent="0.2"/>
    <row r="201" ht="25.7" customHeight="1" x14ac:dyDescent="0.2"/>
    <row r="202" ht="109.5" customHeight="1"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1E43D4-C747-431A-A551-167BEE757F5C}">
  <sheetPr codeName="Sheet5"/>
  <dimension ref="A1:B100"/>
  <sheetViews>
    <sheetView workbookViewId="0">
      <selection activeCell="A2" sqref="A2:B100"/>
    </sheetView>
  </sheetViews>
  <sheetFormatPr defaultRowHeight="12.75" x14ac:dyDescent="0.2"/>
  <cols>
    <col min="2" max="2" width="118.33203125" customWidth="1"/>
  </cols>
  <sheetData>
    <row r="1" spans="1:2" x14ac:dyDescent="0.2">
      <c r="A1" t="s">
        <v>16</v>
      </c>
    </row>
    <row r="2" spans="1:2" x14ac:dyDescent="0.2">
      <c r="A2">
        <v>1</v>
      </c>
      <c r="B2" t="s">
        <v>17</v>
      </c>
    </row>
    <row r="3" spans="1:2" x14ac:dyDescent="0.2">
      <c r="A3">
        <f>1+A2</f>
        <v>2</v>
      </c>
      <c r="B3" t="s">
        <v>17</v>
      </c>
    </row>
    <row r="4" spans="1:2" x14ac:dyDescent="0.2">
      <c r="A4">
        <f t="shared" ref="A4:A60" si="0">1+A3</f>
        <v>3</v>
      </c>
      <c r="B4" t="s">
        <v>17</v>
      </c>
    </row>
    <row r="5" spans="1:2" x14ac:dyDescent="0.2">
      <c r="A5">
        <f t="shared" si="0"/>
        <v>4</v>
      </c>
      <c r="B5" t="s">
        <v>17</v>
      </c>
    </row>
    <row r="6" spans="1:2" x14ac:dyDescent="0.2">
      <c r="A6">
        <f t="shared" si="0"/>
        <v>5</v>
      </c>
      <c r="B6" t="s">
        <v>17</v>
      </c>
    </row>
    <row r="7" spans="1:2" x14ac:dyDescent="0.2">
      <c r="A7">
        <f t="shared" si="0"/>
        <v>6</v>
      </c>
      <c r="B7" t="s">
        <v>18</v>
      </c>
    </row>
    <row r="8" spans="1:2" x14ac:dyDescent="0.2">
      <c r="A8">
        <f t="shared" si="0"/>
        <v>7</v>
      </c>
      <c r="B8" t="s">
        <v>18</v>
      </c>
    </row>
    <row r="9" spans="1:2" x14ac:dyDescent="0.2">
      <c r="A9">
        <f t="shared" si="0"/>
        <v>8</v>
      </c>
      <c r="B9" t="s">
        <v>18</v>
      </c>
    </row>
    <row r="10" spans="1:2" x14ac:dyDescent="0.2">
      <c r="A10">
        <f t="shared" si="0"/>
        <v>9</v>
      </c>
      <c r="B10" t="s">
        <v>18</v>
      </c>
    </row>
    <row r="11" spans="1:2" x14ac:dyDescent="0.2">
      <c r="A11">
        <f t="shared" si="0"/>
        <v>10</v>
      </c>
      <c r="B11" t="s">
        <v>18</v>
      </c>
    </row>
    <row r="12" spans="1:2" x14ac:dyDescent="0.2">
      <c r="A12">
        <f t="shared" si="0"/>
        <v>11</v>
      </c>
      <c r="B12" t="s">
        <v>19</v>
      </c>
    </row>
    <row r="13" spans="1:2" x14ac:dyDescent="0.2">
      <c r="A13">
        <f t="shared" si="0"/>
        <v>12</v>
      </c>
      <c r="B13" t="s">
        <v>19</v>
      </c>
    </row>
    <row r="14" spans="1:2" x14ac:dyDescent="0.2">
      <c r="A14">
        <f t="shared" si="0"/>
        <v>13</v>
      </c>
      <c r="B14" t="s">
        <v>19</v>
      </c>
    </row>
    <row r="15" spans="1:2" x14ac:dyDescent="0.2">
      <c r="A15">
        <f t="shared" si="0"/>
        <v>14</v>
      </c>
      <c r="B15" t="s">
        <v>19</v>
      </c>
    </row>
    <row r="16" spans="1:2" x14ac:dyDescent="0.2">
      <c r="A16">
        <f t="shared" si="0"/>
        <v>15</v>
      </c>
      <c r="B16" t="s">
        <v>19</v>
      </c>
    </row>
    <row r="17" spans="1:2" x14ac:dyDescent="0.2">
      <c r="A17">
        <f t="shared" si="0"/>
        <v>16</v>
      </c>
      <c r="B17" t="s">
        <v>20</v>
      </c>
    </row>
    <row r="18" spans="1:2" x14ac:dyDescent="0.2">
      <c r="A18">
        <f t="shared" si="0"/>
        <v>17</v>
      </c>
      <c r="B18" t="s">
        <v>20</v>
      </c>
    </row>
    <row r="19" spans="1:2" x14ac:dyDescent="0.2">
      <c r="A19">
        <f t="shared" si="0"/>
        <v>18</v>
      </c>
      <c r="B19" t="s">
        <v>20</v>
      </c>
    </row>
    <row r="20" spans="1:2" x14ac:dyDescent="0.2">
      <c r="A20">
        <f t="shared" si="0"/>
        <v>19</v>
      </c>
      <c r="B20" t="s">
        <v>20</v>
      </c>
    </row>
    <row r="21" spans="1:2" x14ac:dyDescent="0.2">
      <c r="A21">
        <f t="shared" si="0"/>
        <v>20</v>
      </c>
      <c r="B21" t="s">
        <v>20</v>
      </c>
    </row>
    <row r="22" spans="1:2" x14ac:dyDescent="0.2">
      <c r="A22">
        <f t="shared" si="0"/>
        <v>21</v>
      </c>
      <c r="B22" t="s">
        <v>21</v>
      </c>
    </row>
    <row r="23" spans="1:2" x14ac:dyDescent="0.2">
      <c r="A23">
        <f t="shared" si="0"/>
        <v>22</v>
      </c>
      <c r="B23" t="s">
        <v>21</v>
      </c>
    </row>
    <row r="24" spans="1:2" x14ac:dyDescent="0.2">
      <c r="A24">
        <f t="shared" si="0"/>
        <v>23</v>
      </c>
      <c r="B24" t="s">
        <v>21</v>
      </c>
    </row>
    <row r="25" spans="1:2" x14ac:dyDescent="0.2">
      <c r="A25">
        <f t="shared" si="0"/>
        <v>24</v>
      </c>
      <c r="B25" t="s">
        <v>21</v>
      </c>
    </row>
    <row r="26" spans="1:2" x14ac:dyDescent="0.2">
      <c r="A26">
        <f t="shared" si="0"/>
        <v>25</v>
      </c>
      <c r="B26" t="s">
        <v>21</v>
      </c>
    </row>
    <row r="27" spans="1:2" x14ac:dyDescent="0.2">
      <c r="A27">
        <f t="shared" si="0"/>
        <v>26</v>
      </c>
      <c r="B27" t="s">
        <v>22</v>
      </c>
    </row>
    <row r="28" spans="1:2" x14ac:dyDescent="0.2">
      <c r="A28">
        <f t="shared" si="0"/>
        <v>27</v>
      </c>
      <c r="B28" t="s">
        <v>22</v>
      </c>
    </row>
    <row r="29" spans="1:2" x14ac:dyDescent="0.2">
      <c r="A29">
        <f t="shared" si="0"/>
        <v>28</v>
      </c>
      <c r="B29" t="s">
        <v>22</v>
      </c>
    </row>
    <row r="30" spans="1:2" x14ac:dyDescent="0.2">
      <c r="A30">
        <f t="shared" si="0"/>
        <v>29</v>
      </c>
      <c r="B30" t="s">
        <v>22</v>
      </c>
    </row>
    <row r="31" spans="1:2" x14ac:dyDescent="0.2">
      <c r="A31">
        <f t="shared" si="0"/>
        <v>30</v>
      </c>
      <c r="B31" t="s">
        <v>22</v>
      </c>
    </row>
    <row r="32" spans="1:2" x14ac:dyDescent="0.2">
      <c r="A32">
        <f t="shared" si="0"/>
        <v>31</v>
      </c>
      <c r="B32" t="s">
        <v>23</v>
      </c>
    </row>
    <row r="33" spans="1:2" x14ac:dyDescent="0.2">
      <c r="A33">
        <f t="shared" si="0"/>
        <v>32</v>
      </c>
      <c r="B33" t="s">
        <v>23</v>
      </c>
    </row>
    <row r="34" spans="1:2" x14ac:dyDescent="0.2">
      <c r="A34">
        <f t="shared" si="0"/>
        <v>33</v>
      </c>
      <c r="B34" t="s">
        <v>23</v>
      </c>
    </row>
    <row r="35" spans="1:2" x14ac:dyDescent="0.2">
      <c r="A35">
        <f t="shared" si="0"/>
        <v>34</v>
      </c>
      <c r="B35" t="s">
        <v>23</v>
      </c>
    </row>
    <row r="36" spans="1:2" x14ac:dyDescent="0.2">
      <c r="A36">
        <f t="shared" si="0"/>
        <v>35</v>
      </c>
      <c r="B36" t="s">
        <v>23</v>
      </c>
    </row>
    <row r="37" spans="1:2" x14ac:dyDescent="0.2">
      <c r="A37">
        <f t="shared" si="0"/>
        <v>36</v>
      </c>
      <c r="B37" t="s">
        <v>24</v>
      </c>
    </row>
    <row r="38" spans="1:2" x14ac:dyDescent="0.2">
      <c r="A38">
        <f t="shared" si="0"/>
        <v>37</v>
      </c>
      <c r="B38" t="s">
        <v>24</v>
      </c>
    </row>
    <row r="39" spans="1:2" x14ac:dyDescent="0.2">
      <c r="A39">
        <f t="shared" si="0"/>
        <v>38</v>
      </c>
      <c r="B39" t="s">
        <v>25</v>
      </c>
    </row>
    <row r="40" spans="1:2" x14ac:dyDescent="0.2">
      <c r="A40">
        <f t="shared" si="0"/>
        <v>39</v>
      </c>
      <c r="B40" t="s">
        <v>25</v>
      </c>
    </row>
    <row r="41" spans="1:2" x14ac:dyDescent="0.2">
      <c r="A41">
        <f t="shared" si="0"/>
        <v>40</v>
      </c>
      <c r="B41" t="s">
        <v>26</v>
      </c>
    </row>
    <row r="42" spans="1:2" x14ac:dyDescent="0.2">
      <c r="A42">
        <f t="shared" si="0"/>
        <v>41</v>
      </c>
      <c r="B42" t="s">
        <v>26</v>
      </c>
    </row>
    <row r="43" spans="1:2" x14ac:dyDescent="0.2">
      <c r="A43">
        <f t="shared" si="0"/>
        <v>42</v>
      </c>
      <c r="B43" t="s">
        <v>27</v>
      </c>
    </row>
    <row r="44" spans="1:2" x14ac:dyDescent="0.2">
      <c r="A44">
        <f t="shared" si="0"/>
        <v>43</v>
      </c>
      <c r="B44" t="s">
        <v>27</v>
      </c>
    </row>
    <row r="45" spans="1:2" x14ac:dyDescent="0.2">
      <c r="A45">
        <f t="shared" si="0"/>
        <v>44</v>
      </c>
      <c r="B45" t="s">
        <v>28</v>
      </c>
    </row>
    <row r="46" spans="1:2" x14ac:dyDescent="0.2">
      <c r="A46">
        <f t="shared" si="0"/>
        <v>45</v>
      </c>
      <c r="B46" t="s">
        <v>28</v>
      </c>
    </row>
    <row r="47" spans="1:2" x14ac:dyDescent="0.2">
      <c r="A47">
        <f t="shared" si="0"/>
        <v>46</v>
      </c>
      <c r="B47" t="s">
        <v>29</v>
      </c>
    </row>
    <row r="48" spans="1:2" x14ac:dyDescent="0.2">
      <c r="A48">
        <f t="shared" si="0"/>
        <v>47</v>
      </c>
      <c r="B48" t="s">
        <v>29</v>
      </c>
    </row>
    <row r="49" spans="1:2" x14ac:dyDescent="0.2">
      <c r="A49">
        <f t="shared" si="0"/>
        <v>48</v>
      </c>
      <c r="B49" t="s">
        <v>30</v>
      </c>
    </row>
    <row r="50" spans="1:2" x14ac:dyDescent="0.2">
      <c r="A50">
        <f t="shared" si="0"/>
        <v>49</v>
      </c>
      <c r="B50" t="s">
        <v>30</v>
      </c>
    </row>
    <row r="51" spans="1:2" x14ac:dyDescent="0.2">
      <c r="A51">
        <f t="shared" si="0"/>
        <v>50</v>
      </c>
      <c r="B51" t="s">
        <v>31</v>
      </c>
    </row>
    <row r="52" spans="1:2" x14ac:dyDescent="0.2">
      <c r="A52">
        <f t="shared" si="0"/>
        <v>51</v>
      </c>
      <c r="B52" t="s">
        <v>31</v>
      </c>
    </row>
    <row r="53" spans="1:2" x14ac:dyDescent="0.2">
      <c r="A53">
        <f t="shared" si="0"/>
        <v>52</v>
      </c>
      <c r="B53" t="s">
        <v>32</v>
      </c>
    </row>
    <row r="54" spans="1:2" x14ac:dyDescent="0.2">
      <c r="A54">
        <f t="shared" si="0"/>
        <v>53</v>
      </c>
      <c r="B54" t="s">
        <v>32</v>
      </c>
    </row>
    <row r="55" spans="1:2" x14ac:dyDescent="0.2">
      <c r="A55">
        <f t="shared" si="0"/>
        <v>54</v>
      </c>
      <c r="B55" t="s">
        <v>33</v>
      </c>
    </row>
    <row r="56" spans="1:2" x14ac:dyDescent="0.2">
      <c r="A56">
        <f t="shared" si="0"/>
        <v>55</v>
      </c>
      <c r="B56" t="s">
        <v>33</v>
      </c>
    </row>
    <row r="57" spans="1:2" x14ac:dyDescent="0.2">
      <c r="A57">
        <f t="shared" si="0"/>
        <v>56</v>
      </c>
      <c r="B57" t="s">
        <v>34</v>
      </c>
    </row>
    <row r="58" spans="1:2" x14ac:dyDescent="0.2">
      <c r="A58">
        <f t="shared" si="0"/>
        <v>57</v>
      </c>
      <c r="B58" t="s">
        <v>34</v>
      </c>
    </row>
    <row r="59" spans="1:2" x14ac:dyDescent="0.2">
      <c r="A59">
        <f t="shared" si="0"/>
        <v>58</v>
      </c>
      <c r="B59" t="s">
        <v>35</v>
      </c>
    </row>
    <row r="60" spans="1:2" x14ac:dyDescent="0.2">
      <c r="A60">
        <f t="shared" si="0"/>
        <v>59</v>
      </c>
      <c r="B60" t="s">
        <v>35</v>
      </c>
    </row>
    <row r="61" spans="1:2" x14ac:dyDescent="0.2">
      <c r="A61">
        <v>60</v>
      </c>
      <c r="B61" t="s">
        <v>36</v>
      </c>
    </row>
    <row r="62" spans="1:2" x14ac:dyDescent="0.2">
      <c r="A62">
        <v>61</v>
      </c>
      <c r="B62" t="s">
        <v>37</v>
      </c>
    </row>
    <row r="63" spans="1:2" x14ac:dyDescent="0.2">
      <c r="A63">
        <v>62</v>
      </c>
      <c r="B63" t="s">
        <v>38</v>
      </c>
    </row>
    <row r="64" spans="1:2" x14ac:dyDescent="0.2">
      <c r="A64">
        <v>63</v>
      </c>
      <c r="B64" t="s">
        <v>39</v>
      </c>
    </row>
    <row r="65" spans="1:2" x14ac:dyDescent="0.2">
      <c r="A65">
        <v>64</v>
      </c>
      <c r="B65" t="s">
        <v>40</v>
      </c>
    </row>
    <row r="66" spans="1:2" x14ac:dyDescent="0.2">
      <c r="A66">
        <v>65</v>
      </c>
      <c r="B66" t="s">
        <v>41</v>
      </c>
    </row>
    <row r="67" spans="1:2" x14ac:dyDescent="0.2">
      <c r="A67">
        <v>66</v>
      </c>
      <c r="B67" t="s">
        <v>42</v>
      </c>
    </row>
    <row r="68" spans="1:2" x14ac:dyDescent="0.2">
      <c r="A68">
        <v>67</v>
      </c>
      <c r="B68" t="s">
        <v>43</v>
      </c>
    </row>
    <row r="69" spans="1:2" x14ac:dyDescent="0.2">
      <c r="A69">
        <v>68</v>
      </c>
      <c r="B69" t="s">
        <v>44</v>
      </c>
    </row>
    <row r="70" spans="1:2" x14ac:dyDescent="0.2">
      <c r="A70">
        <v>69</v>
      </c>
      <c r="B70" t="s">
        <v>45</v>
      </c>
    </row>
    <row r="71" spans="1:2" x14ac:dyDescent="0.2">
      <c r="A71">
        <v>70</v>
      </c>
      <c r="B71" t="s">
        <v>46</v>
      </c>
    </row>
    <row r="72" spans="1:2" x14ac:dyDescent="0.2">
      <c r="A72">
        <v>71</v>
      </c>
      <c r="B72" t="s">
        <v>47</v>
      </c>
    </row>
    <row r="73" spans="1:2" x14ac:dyDescent="0.2">
      <c r="A73">
        <v>72</v>
      </c>
      <c r="B73" t="s">
        <v>48</v>
      </c>
    </row>
    <row r="74" spans="1:2" x14ac:dyDescent="0.2">
      <c r="A74">
        <v>73</v>
      </c>
      <c r="B74" t="s">
        <v>49</v>
      </c>
    </row>
    <row r="75" spans="1:2" x14ac:dyDescent="0.2">
      <c r="A75">
        <v>74</v>
      </c>
      <c r="B75" t="s">
        <v>50</v>
      </c>
    </row>
    <row r="76" spans="1:2" x14ac:dyDescent="0.2">
      <c r="A76">
        <v>75</v>
      </c>
      <c r="B76" t="s">
        <v>51</v>
      </c>
    </row>
    <row r="77" spans="1:2" x14ac:dyDescent="0.2">
      <c r="A77">
        <v>76</v>
      </c>
      <c r="B77" t="s">
        <v>52</v>
      </c>
    </row>
    <row r="78" spans="1:2" x14ac:dyDescent="0.2">
      <c r="A78">
        <v>77</v>
      </c>
      <c r="B78" t="s">
        <v>53</v>
      </c>
    </row>
    <row r="79" spans="1:2" x14ac:dyDescent="0.2">
      <c r="A79">
        <v>78</v>
      </c>
      <c r="B79" t="s">
        <v>54</v>
      </c>
    </row>
    <row r="80" spans="1:2" x14ac:dyDescent="0.2">
      <c r="A80">
        <v>79</v>
      </c>
      <c r="B80" t="s">
        <v>55</v>
      </c>
    </row>
    <row r="81" spans="1:2" x14ac:dyDescent="0.2">
      <c r="A81">
        <v>80</v>
      </c>
      <c r="B81" t="s">
        <v>56</v>
      </c>
    </row>
    <row r="82" spans="1:2" x14ac:dyDescent="0.2">
      <c r="A82">
        <v>81</v>
      </c>
      <c r="B82" t="s">
        <v>57</v>
      </c>
    </row>
    <row r="83" spans="1:2" x14ac:dyDescent="0.2">
      <c r="A83">
        <v>82</v>
      </c>
      <c r="B83" t="s">
        <v>58</v>
      </c>
    </row>
    <row r="84" spans="1:2" x14ac:dyDescent="0.2">
      <c r="A84">
        <v>83</v>
      </c>
      <c r="B84" t="s">
        <v>59</v>
      </c>
    </row>
    <row r="85" spans="1:2" x14ac:dyDescent="0.2">
      <c r="A85">
        <v>84</v>
      </c>
      <c r="B85" t="s">
        <v>60</v>
      </c>
    </row>
    <row r="86" spans="1:2" x14ac:dyDescent="0.2">
      <c r="A86">
        <v>85</v>
      </c>
      <c r="B86" t="s">
        <v>61</v>
      </c>
    </row>
    <row r="87" spans="1:2" x14ac:dyDescent="0.2">
      <c r="A87">
        <v>86</v>
      </c>
      <c r="B87" t="s">
        <v>62</v>
      </c>
    </row>
    <row r="88" spans="1:2" x14ac:dyDescent="0.2">
      <c r="A88">
        <v>87</v>
      </c>
      <c r="B88" t="s">
        <v>63</v>
      </c>
    </row>
    <row r="89" spans="1:2" x14ac:dyDescent="0.2">
      <c r="A89">
        <v>89</v>
      </c>
      <c r="B89" t="s">
        <v>64</v>
      </c>
    </row>
    <row r="90" spans="1:2" x14ac:dyDescent="0.2">
      <c r="A90">
        <v>90</v>
      </c>
      <c r="B90" t="s">
        <v>65</v>
      </c>
    </row>
    <row r="91" spans="1:2" x14ac:dyDescent="0.2">
      <c r="A91">
        <v>91</v>
      </c>
      <c r="B91" t="s">
        <v>66</v>
      </c>
    </row>
    <row r="92" spans="1:2" x14ac:dyDescent="0.2">
      <c r="A92">
        <v>92</v>
      </c>
      <c r="B92" t="s">
        <v>67</v>
      </c>
    </row>
    <row r="93" spans="1:2" x14ac:dyDescent="0.2">
      <c r="A93">
        <v>93</v>
      </c>
      <c r="B93" t="s">
        <v>68</v>
      </c>
    </row>
    <row r="94" spans="1:2" x14ac:dyDescent="0.2">
      <c r="A94">
        <v>94</v>
      </c>
      <c r="B94" t="s">
        <v>69</v>
      </c>
    </row>
    <row r="95" spans="1:2" x14ac:dyDescent="0.2">
      <c r="A95">
        <v>95</v>
      </c>
      <c r="B95" t="s">
        <v>70</v>
      </c>
    </row>
    <row r="96" spans="1:2" x14ac:dyDescent="0.2">
      <c r="A96">
        <v>96</v>
      </c>
      <c r="B96" t="s">
        <v>71</v>
      </c>
    </row>
    <row r="97" spans="1:2" x14ac:dyDescent="0.2">
      <c r="A97">
        <v>97</v>
      </c>
      <c r="B97" t="s">
        <v>72</v>
      </c>
    </row>
    <row r="98" spans="1:2" x14ac:dyDescent="0.2">
      <c r="A98">
        <v>98</v>
      </c>
      <c r="B98" t="s">
        <v>73</v>
      </c>
    </row>
    <row r="99" spans="1:2" x14ac:dyDescent="0.2">
      <c r="A99">
        <v>99</v>
      </c>
      <c r="B99" t="s">
        <v>74</v>
      </c>
    </row>
    <row r="100" spans="1:2" x14ac:dyDescent="0.2">
      <c r="A100">
        <v>100</v>
      </c>
      <c r="B100" t="s">
        <v>75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6EE2B-B12F-4767-8127-4C6DE1D02B07}">
  <sheetPr codeName="Sheet6"/>
  <dimension ref="A1:B101"/>
  <sheetViews>
    <sheetView workbookViewId="0">
      <selection activeCell="A2" sqref="A2:B101"/>
    </sheetView>
  </sheetViews>
  <sheetFormatPr defaultRowHeight="12.75" x14ac:dyDescent="0.2"/>
  <sheetData>
    <row r="1" spans="1:2" x14ac:dyDescent="0.2">
      <c r="A1" t="s">
        <v>76</v>
      </c>
    </row>
    <row r="2" spans="1:2" x14ac:dyDescent="0.2">
      <c r="A2">
        <v>1</v>
      </c>
      <c r="B2" t="s">
        <v>77</v>
      </c>
    </row>
    <row r="3" spans="1:2" x14ac:dyDescent="0.2">
      <c r="A3">
        <v>2</v>
      </c>
      <c r="B3" t="s">
        <v>78</v>
      </c>
    </row>
    <row r="4" spans="1:2" x14ac:dyDescent="0.2">
      <c r="A4">
        <v>3</v>
      </c>
      <c r="B4" t="s">
        <v>79</v>
      </c>
    </row>
    <row r="5" spans="1:2" x14ac:dyDescent="0.2">
      <c r="A5">
        <v>4</v>
      </c>
      <c r="B5" t="s">
        <v>80</v>
      </c>
    </row>
    <row r="6" spans="1:2" x14ac:dyDescent="0.2">
      <c r="A6">
        <v>5</v>
      </c>
      <c r="B6" t="s">
        <v>81</v>
      </c>
    </row>
    <row r="7" spans="1:2" x14ac:dyDescent="0.2">
      <c r="A7">
        <v>6</v>
      </c>
      <c r="B7" t="s">
        <v>82</v>
      </c>
    </row>
    <row r="8" spans="1:2" x14ac:dyDescent="0.2">
      <c r="A8">
        <v>7</v>
      </c>
      <c r="B8" t="s">
        <v>83</v>
      </c>
    </row>
    <row r="9" spans="1:2" x14ac:dyDescent="0.2">
      <c r="A9">
        <v>8</v>
      </c>
      <c r="B9" t="s">
        <v>84</v>
      </c>
    </row>
    <row r="10" spans="1:2" x14ac:dyDescent="0.2">
      <c r="A10">
        <v>9</v>
      </c>
      <c r="B10" t="s">
        <v>85</v>
      </c>
    </row>
    <row r="11" spans="1:2" x14ac:dyDescent="0.2">
      <c r="A11">
        <v>10</v>
      </c>
      <c r="B11" t="s">
        <v>86</v>
      </c>
    </row>
    <row r="12" spans="1:2" x14ac:dyDescent="0.2">
      <c r="A12">
        <v>11</v>
      </c>
      <c r="B12" t="s">
        <v>87</v>
      </c>
    </row>
    <row r="13" spans="1:2" x14ac:dyDescent="0.2">
      <c r="A13">
        <v>12</v>
      </c>
      <c r="B13" t="s">
        <v>88</v>
      </c>
    </row>
    <row r="14" spans="1:2" x14ac:dyDescent="0.2">
      <c r="A14">
        <v>13</v>
      </c>
      <c r="B14" t="s">
        <v>89</v>
      </c>
    </row>
    <row r="15" spans="1:2" x14ac:dyDescent="0.2">
      <c r="A15">
        <v>14</v>
      </c>
      <c r="B15" t="s">
        <v>90</v>
      </c>
    </row>
    <row r="16" spans="1:2" x14ac:dyDescent="0.2">
      <c r="A16">
        <v>15</v>
      </c>
      <c r="B16" t="s">
        <v>91</v>
      </c>
    </row>
    <row r="17" spans="1:2" x14ac:dyDescent="0.2">
      <c r="A17">
        <v>16</v>
      </c>
      <c r="B17" t="s">
        <v>92</v>
      </c>
    </row>
    <row r="18" spans="1:2" x14ac:dyDescent="0.2">
      <c r="A18">
        <v>17</v>
      </c>
      <c r="B18" t="s">
        <v>93</v>
      </c>
    </row>
    <row r="19" spans="1:2" x14ac:dyDescent="0.2">
      <c r="A19">
        <v>18</v>
      </c>
      <c r="B19" t="s">
        <v>94</v>
      </c>
    </row>
    <row r="20" spans="1:2" x14ac:dyDescent="0.2">
      <c r="A20">
        <v>19</v>
      </c>
      <c r="B20" t="s">
        <v>95</v>
      </c>
    </row>
    <row r="21" spans="1:2" x14ac:dyDescent="0.2">
      <c r="A21">
        <v>20</v>
      </c>
      <c r="B21" t="s">
        <v>96</v>
      </c>
    </row>
    <row r="22" spans="1:2" x14ac:dyDescent="0.2">
      <c r="A22">
        <v>21</v>
      </c>
      <c r="B22" t="s">
        <v>97</v>
      </c>
    </row>
    <row r="23" spans="1:2" x14ac:dyDescent="0.2">
      <c r="A23">
        <v>22</v>
      </c>
      <c r="B23" t="s">
        <v>98</v>
      </c>
    </row>
    <row r="24" spans="1:2" x14ac:dyDescent="0.2">
      <c r="A24">
        <v>23</v>
      </c>
      <c r="B24" t="s">
        <v>99</v>
      </c>
    </row>
    <row r="25" spans="1:2" x14ac:dyDescent="0.2">
      <c r="A25">
        <v>24</v>
      </c>
      <c r="B25" t="s">
        <v>100</v>
      </c>
    </row>
    <row r="26" spans="1:2" x14ac:dyDescent="0.2">
      <c r="A26">
        <v>25</v>
      </c>
      <c r="B26" t="s">
        <v>101</v>
      </c>
    </row>
    <row r="27" spans="1:2" x14ac:dyDescent="0.2">
      <c r="A27">
        <v>26</v>
      </c>
      <c r="B27" t="s">
        <v>102</v>
      </c>
    </row>
    <row r="28" spans="1:2" x14ac:dyDescent="0.2">
      <c r="A28">
        <v>27</v>
      </c>
      <c r="B28" t="s">
        <v>103</v>
      </c>
    </row>
    <row r="29" spans="1:2" x14ac:dyDescent="0.2">
      <c r="A29">
        <v>28</v>
      </c>
      <c r="B29" t="s">
        <v>104</v>
      </c>
    </row>
    <row r="30" spans="1:2" x14ac:dyDescent="0.2">
      <c r="A30">
        <v>29</v>
      </c>
      <c r="B30" t="s">
        <v>105</v>
      </c>
    </row>
    <row r="31" spans="1:2" x14ac:dyDescent="0.2">
      <c r="A31">
        <v>30</v>
      </c>
      <c r="B31" t="s">
        <v>106</v>
      </c>
    </row>
    <row r="32" spans="1:2" x14ac:dyDescent="0.2">
      <c r="A32">
        <v>31</v>
      </c>
      <c r="B32" t="s">
        <v>107</v>
      </c>
    </row>
    <row r="33" spans="1:2" x14ac:dyDescent="0.2">
      <c r="A33">
        <v>32</v>
      </c>
      <c r="B33" t="s">
        <v>108</v>
      </c>
    </row>
    <row r="34" spans="1:2" x14ac:dyDescent="0.2">
      <c r="A34">
        <v>33</v>
      </c>
      <c r="B34" t="s">
        <v>109</v>
      </c>
    </row>
    <row r="35" spans="1:2" x14ac:dyDescent="0.2">
      <c r="A35">
        <v>34</v>
      </c>
      <c r="B35" t="s">
        <v>110</v>
      </c>
    </row>
    <row r="36" spans="1:2" x14ac:dyDescent="0.2">
      <c r="A36">
        <v>35</v>
      </c>
      <c r="B36" t="s">
        <v>111</v>
      </c>
    </row>
    <row r="37" spans="1:2" x14ac:dyDescent="0.2">
      <c r="A37">
        <v>36</v>
      </c>
      <c r="B37" t="s">
        <v>112</v>
      </c>
    </row>
    <row r="38" spans="1:2" x14ac:dyDescent="0.2">
      <c r="A38">
        <v>37</v>
      </c>
      <c r="B38" t="s">
        <v>113</v>
      </c>
    </row>
    <row r="39" spans="1:2" x14ac:dyDescent="0.2">
      <c r="A39">
        <v>38</v>
      </c>
      <c r="B39" t="s">
        <v>114</v>
      </c>
    </row>
    <row r="40" spans="1:2" x14ac:dyDescent="0.2">
      <c r="A40">
        <v>39</v>
      </c>
      <c r="B40" t="s">
        <v>115</v>
      </c>
    </row>
    <row r="41" spans="1:2" x14ac:dyDescent="0.2">
      <c r="A41">
        <v>40</v>
      </c>
      <c r="B41" t="s">
        <v>116</v>
      </c>
    </row>
    <row r="42" spans="1:2" x14ac:dyDescent="0.2">
      <c r="A42">
        <f>1+A41</f>
        <v>41</v>
      </c>
      <c r="B42" t="s">
        <v>117</v>
      </c>
    </row>
    <row r="43" spans="1:2" x14ac:dyDescent="0.2">
      <c r="A43">
        <f t="shared" ref="A43:A101" si="0">1+A42</f>
        <v>42</v>
      </c>
      <c r="B43" t="s">
        <v>117</v>
      </c>
    </row>
    <row r="44" spans="1:2" x14ac:dyDescent="0.2">
      <c r="A44">
        <f t="shared" si="0"/>
        <v>43</v>
      </c>
      <c r="B44" t="s">
        <v>118</v>
      </c>
    </row>
    <row r="45" spans="1:2" x14ac:dyDescent="0.2">
      <c r="A45">
        <f t="shared" si="0"/>
        <v>44</v>
      </c>
      <c r="B45" t="s">
        <v>118</v>
      </c>
    </row>
    <row r="46" spans="1:2" x14ac:dyDescent="0.2">
      <c r="A46">
        <f t="shared" si="0"/>
        <v>45</v>
      </c>
      <c r="B46" t="s">
        <v>119</v>
      </c>
    </row>
    <row r="47" spans="1:2" x14ac:dyDescent="0.2">
      <c r="A47">
        <f t="shared" si="0"/>
        <v>46</v>
      </c>
      <c r="B47" t="s">
        <v>119</v>
      </c>
    </row>
    <row r="48" spans="1:2" x14ac:dyDescent="0.2">
      <c r="A48">
        <f t="shared" si="0"/>
        <v>47</v>
      </c>
      <c r="B48" t="s">
        <v>120</v>
      </c>
    </row>
    <row r="49" spans="1:2" x14ac:dyDescent="0.2">
      <c r="A49">
        <f t="shared" si="0"/>
        <v>48</v>
      </c>
      <c r="B49" t="s">
        <v>120</v>
      </c>
    </row>
    <row r="50" spans="1:2" x14ac:dyDescent="0.2">
      <c r="A50">
        <f t="shared" si="0"/>
        <v>49</v>
      </c>
      <c r="B50" t="s">
        <v>121</v>
      </c>
    </row>
    <row r="51" spans="1:2" x14ac:dyDescent="0.2">
      <c r="A51">
        <f t="shared" si="0"/>
        <v>50</v>
      </c>
      <c r="B51" t="s">
        <v>121</v>
      </c>
    </row>
    <row r="52" spans="1:2" x14ac:dyDescent="0.2">
      <c r="A52">
        <f t="shared" si="0"/>
        <v>51</v>
      </c>
      <c r="B52" t="s">
        <v>122</v>
      </c>
    </row>
    <row r="53" spans="1:2" x14ac:dyDescent="0.2">
      <c r="A53">
        <f t="shared" si="0"/>
        <v>52</v>
      </c>
      <c r="B53" t="s">
        <v>122</v>
      </c>
    </row>
    <row r="54" spans="1:2" x14ac:dyDescent="0.2">
      <c r="A54">
        <f t="shared" si="0"/>
        <v>53</v>
      </c>
      <c r="B54" t="s">
        <v>123</v>
      </c>
    </row>
    <row r="55" spans="1:2" x14ac:dyDescent="0.2">
      <c r="A55">
        <f t="shared" si="0"/>
        <v>54</v>
      </c>
      <c r="B55" t="s">
        <v>123</v>
      </c>
    </row>
    <row r="56" spans="1:2" x14ac:dyDescent="0.2">
      <c r="A56">
        <f t="shared" si="0"/>
        <v>55</v>
      </c>
      <c r="B56" t="s">
        <v>124</v>
      </c>
    </row>
    <row r="57" spans="1:2" x14ac:dyDescent="0.2">
      <c r="A57">
        <f t="shared" si="0"/>
        <v>56</v>
      </c>
      <c r="B57" t="s">
        <v>124</v>
      </c>
    </row>
    <row r="58" spans="1:2" x14ac:dyDescent="0.2">
      <c r="A58">
        <f t="shared" si="0"/>
        <v>57</v>
      </c>
      <c r="B58" t="s">
        <v>125</v>
      </c>
    </row>
    <row r="59" spans="1:2" x14ac:dyDescent="0.2">
      <c r="A59">
        <f t="shared" si="0"/>
        <v>58</v>
      </c>
      <c r="B59" t="s">
        <v>125</v>
      </c>
    </row>
    <row r="60" spans="1:2" x14ac:dyDescent="0.2">
      <c r="A60">
        <f t="shared" si="0"/>
        <v>59</v>
      </c>
      <c r="B60" t="s">
        <v>126</v>
      </c>
    </row>
    <row r="61" spans="1:2" x14ac:dyDescent="0.2">
      <c r="A61">
        <f t="shared" si="0"/>
        <v>60</v>
      </c>
      <c r="B61" t="s">
        <v>126</v>
      </c>
    </row>
    <row r="62" spans="1:2" x14ac:dyDescent="0.2">
      <c r="A62">
        <f t="shared" si="0"/>
        <v>61</v>
      </c>
      <c r="B62" t="s">
        <v>127</v>
      </c>
    </row>
    <row r="63" spans="1:2" x14ac:dyDescent="0.2">
      <c r="A63">
        <f t="shared" si="0"/>
        <v>62</v>
      </c>
      <c r="B63" t="s">
        <v>127</v>
      </c>
    </row>
    <row r="64" spans="1:2" x14ac:dyDescent="0.2">
      <c r="A64">
        <f t="shared" si="0"/>
        <v>63</v>
      </c>
      <c r="B64" t="s">
        <v>128</v>
      </c>
    </row>
    <row r="65" spans="1:2" x14ac:dyDescent="0.2">
      <c r="A65">
        <f t="shared" si="0"/>
        <v>64</v>
      </c>
      <c r="B65" t="s">
        <v>128</v>
      </c>
    </row>
    <row r="66" spans="1:2" x14ac:dyDescent="0.2">
      <c r="A66">
        <f t="shared" si="0"/>
        <v>65</v>
      </c>
      <c r="B66" t="s">
        <v>129</v>
      </c>
    </row>
    <row r="67" spans="1:2" x14ac:dyDescent="0.2">
      <c r="A67">
        <f t="shared" si="0"/>
        <v>66</v>
      </c>
      <c r="B67" t="s">
        <v>129</v>
      </c>
    </row>
    <row r="68" spans="1:2" x14ac:dyDescent="0.2">
      <c r="A68">
        <f t="shared" si="0"/>
        <v>67</v>
      </c>
      <c r="B68" t="s">
        <v>129</v>
      </c>
    </row>
    <row r="69" spans="1:2" x14ac:dyDescent="0.2">
      <c r="A69">
        <f t="shared" si="0"/>
        <v>68</v>
      </c>
      <c r="B69" t="s">
        <v>129</v>
      </c>
    </row>
    <row r="70" spans="1:2" x14ac:dyDescent="0.2">
      <c r="A70">
        <f t="shared" si="0"/>
        <v>69</v>
      </c>
      <c r="B70" t="s">
        <v>129</v>
      </c>
    </row>
    <row r="71" spans="1:2" x14ac:dyDescent="0.2">
      <c r="A71">
        <f t="shared" si="0"/>
        <v>70</v>
      </c>
      <c r="B71" t="s">
        <v>130</v>
      </c>
    </row>
    <row r="72" spans="1:2" x14ac:dyDescent="0.2">
      <c r="A72">
        <f t="shared" si="0"/>
        <v>71</v>
      </c>
      <c r="B72" t="s">
        <v>130</v>
      </c>
    </row>
    <row r="73" spans="1:2" x14ac:dyDescent="0.2">
      <c r="A73">
        <f t="shared" si="0"/>
        <v>72</v>
      </c>
      <c r="B73" t="s">
        <v>130</v>
      </c>
    </row>
    <row r="74" spans="1:2" x14ac:dyDescent="0.2">
      <c r="A74">
        <f t="shared" si="0"/>
        <v>73</v>
      </c>
      <c r="B74" t="s">
        <v>130</v>
      </c>
    </row>
    <row r="75" spans="1:2" x14ac:dyDescent="0.2">
      <c r="A75">
        <f t="shared" si="0"/>
        <v>74</v>
      </c>
      <c r="B75" t="s">
        <v>130</v>
      </c>
    </row>
    <row r="76" spans="1:2" x14ac:dyDescent="0.2">
      <c r="A76">
        <f t="shared" si="0"/>
        <v>75</v>
      </c>
      <c r="B76" t="s">
        <v>131</v>
      </c>
    </row>
    <row r="77" spans="1:2" x14ac:dyDescent="0.2">
      <c r="A77">
        <f t="shared" si="0"/>
        <v>76</v>
      </c>
      <c r="B77" t="s">
        <v>131</v>
      </c>
    </row>
    <row r="78" spans="1:2" x14ac:dyDescent="0.2">
      <c r="A78">
        <f t="shared" si="0"/>
        <v>77</v>
      </c>
      <c r="B78" t="s">
        <v>131</v>
      </c>
    </row>
    <row r="79" spans="1:2" x14ac:dyDescent="0.2">
      <c r="A79">
        <f t="shared" si="0"/>
        <v>78</v>
      </c>
      <c r="B79" t="s">
        <v>131</v>
      </c>
    </row>
    <row r="80" spans="1:2" x14ac:dyDescent="0.2">
      <c r="A80">
        <f t="shared" si="0"/>
        <v>79</v>
      </c>
      <c r="B80" t="s">
        <v>131</v>
      </c>
    </row>
    <row r="81" spans="1:2" x14ac:dyDescent="0.2">
      <c r="A81">
        <f t="shared" si="0"/>
        <v>80</v>
      </c>
      <c r="B81" t="s">
        <v>132</v>
      </c>
    </row>
    <row r="82" spans="1:2" x14ac:dyDescent="0.2">
      <c r="A82">
        <f t="shared" si="0"/>
        <v>81</v>
      </c>
      <c r="B82" t="s">
        <v>132</v>
      </c>
    </row>
    <row r="83" spans="1:2" x14ac:dyDescent="0.2">
      <c r="A83">
        <f t="shared" si="0"/>
        <v>82</v>
      </c>
      <c r="B83" t="s">
        <v>132</v>
      </c>
    </row>
    <row r="84" spans="1:2" x14ac:dyDescent="0.2">
      <c r="A84">
        <f t="shared" si="0"/>
        <v>83</v>
      </c>
      <c r="B84" t="s">
        <v>132</v>
      </c>
    </row>
    <row r="85" spans="1:2" x14ac:dyDescent="0.2">
      <c r="A85">
        <f t="shared" si="0"/>
        <v>84</v>
      </c>
      <c r="B85" t="s">
        <v>132</v>
      </c>
    </row>
    <row r="86" spans="1:2" x14ac:dyDescent="0.2">
      <c r="A86">
        <f t="shared" si="0"/>
        <v>85</v>
      </c>
      <c r="B86" t="s">
        <v>133</v>
      </c>
    </row>
    <row r="87" spans="1:2" x14ac:dyDescent="0.2">
      <c r="A87">
        <f t="shared" si="0"/>
        <v>86</v>
      </c>
      <c r="B87" t="s">
        <v>133</v>
      </c>
    </row>
    <row r="88" spans="1:2" x14ac:dyDescent="0.2">
      <c r="A88">
        <f t="shared" si="0"/>
        <v>87</v>
      </c>
      <c r="B88" t="s">
        <v>133</v>
      </c>
    </row>
    <row r="89" spans="1:2" x14ac:dyDescent="0.2">
      <c r="A89">
        <f t="shared" si="0"/>
        <v>88</v>
      </c>
      <c r="B89" t="s">
        <v>133</v>
      </c>
    </row>
    <row r="90" spans="1:2" x14ac:dyDescent="0.2">
      <c r="A90">
        <f t="shared" si="0"/>
        <v>89</v>
      </c>
      <c r="B90" t="s">
        <v>133</v>
      </c>
    </row>
    <row r="91" spans="1:2" x14ac:dyDescent="0.2">
      <c r="A91">
        <f t="shared" si="0"/>
        <v>90</v>
      </c>
      <c r="B91" t="s">
        <v>134</v>
      </c>
    </row>
    <row r="92" spans="1:2" x14ac:dyDescent="0.2">
      <c r="A92">
        <f t="shared" si="0"/>
        <v>91</v>
      </c>
      <c r="B92" t="s">
        <v>134</v>
      </c>
    </row>
    <row r="93" spans="1:2" x14ac:dyDescent="0.2">
      <c r="A93">
        <f t="shared" si="0"/>
        <v>92</v>
      </c>
      <c r="B93" t="s">
        <v>134</v>
      </c>
    </row>
    <row r="94" spans="1:2" x14ac:dyDescent="0.2">
      <c r="A94">
        <f t="shared" si="0"/>
        <v>93</v>
      </c>
      <c r="B94" t="s">
        <v>134</v>
      </c>
    </row>
    <row r="95" spans="1:2" x14ac:dyDescent="0.2">
      <c r="A95">
        <f t="shared" si="0"/>
        <v>94</v>
      </c>
      <c r="B95" t="s">
        <v>134</v>
      </c>
    </row>
    <row r="96" spans="1:2" x14ac:dyDescent="0.2">
      <c r="A96">
        <f t="shared" si="0"/>
        <v>95</v>
      </c>
      <c r="B96" t="s">
        <v>134</v>
      </c>
    </row>
    <row r="97" spans="1:2" x14ac:dyDescent="0.2">
      <c r="A97">
        <f t="shared" si="0"/>
        <v>96</v>
      </c>
      <c r="B97" t="s">
        <v>135</v>
      </c>
    </row>
    <row r="98" spans="1:2" x14ac:dyDescent="0.2">
      <c r="A98">
        <f t="shared" si="0"/>
        <v>97</v>
      </c>
      <c r="B98" t="s">
        <v>135</v>
      </c>
    </row>
    <row r="99" spans="1:2" x14ac:dyDescent="0.2">
      <c r="A99">
        <f t="shared" si="0"/>
        <v>98</v>
      </c>
      <c r="B99" t="s">
        <v>135</v>
      </c>
    </row>
    <row r="100" spans="1:2" x14ac:dyDescent="0.2">
      <c r="A100">
        <f t="shared" si="0"/>
        <v>99</v>
      </c>
      <c r="B100" t="s">
        <v>135</v>
      </c>
    </row>
    <row r="101" spans="1:2" x14ac:dyDescent="0.2">
      <c r="A101">
        <f t="shared" si="0"/>
        <v>100</v>
      </c>
      <c r="B101" t="s">
        <v>135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53D41-3CFF-466B-AFE1-A137BB5602B1}">
  <sheetPr codeName="Sheet7"/>
  <dimension ref="A1:C101"/>
  <sheetViews>
    <sheetView topLeftCell="A61" workbookViewId="0">
      <selection activeCell="B2" sqref="B2"/>
    </sheetView>
  </sheetViews>
  <sheetFormatPr defaultRowHeight="12.75" x14ac:dyDescent="0.2"/>
  <cols>
    <col min="2" max="2" width="25.5" customWidth="1"/>
    <col min="3" max="3" width="55.83203125" customWidth="1"/>
  </cols>
  <sheetData>
    <row r="1" spans="1:3" x14ac:dyDescent="0.2">
      <c r="A1" t="s">
        <v>136</v>
      </c>
    </row>
    <row r="2" spans="1:3" x14ac:dyDescent="0.2">
      <c r="A2">
        <v>1</v>
      </c>
      <c r="B2" t="s">
        <v>137</v>
      </c>
      <c r="C2" t="s">
        <v>138</v>
      </c>
    </row>
    <row r="3" spans="1:3" x14ac:dyDescent="0.2">
      <c r="A3">
        <f>1+A2</f>
        <v>2</v>
      </c>
      <c r="B3" t="s">
        <v>137</v>
      </c>
      <c r="C3" t="s">
        <v>138</v>
      </c>
    </row>
    <row r="4" spans="1:3" x14ac:dyDescent="0.2">
      <c r="A4">
        <f>1+A3</f>
        <v>3</v>
      </c>
      <c r="B4" t="s">
        <v>137</v>
      </c>
      <c r="C4" t="s">
        <v>138</v>
      </c>
    </row>
    <row r="5" spans="1:3" x14ac:dyDescent="0.2">
      <c r="A5">
        <f t="shared" ref="A5:A68" si="0">1+A4</f>
        <v>4</v>
      </c>
      <c r="B5" t="s">
        <v>137</v>
      </c>
      <c r="C5" t="s">
        <v>138</v>
      </c>
    </row>
    <row r="6" spans="1:3" x14ac:dyDescent="0.2">
      <c r="A6">
        <f t="shared" si="0"/>
        <v>5</v>
      </c>
      <c r="B6" t="s">
        <v>137</v>
      </c>
      <c r="C6" t="s">
        <v>138</v>
      </c>
    </row>
    <row r="7" spans="1:3" x14ac:dyDescent="0.2">
      <c r="A7">
        <f t="shared" si="0"/>
        <v>6</v>
      </c>
      <c r="B7" t="s">
        <v>137</v>
      </c>
      <c r="C7" t="s">
        <v>138</v>
      </c>
    </row>
    <row r="8" spans="1:3" x14ac:dyDescent="0.2">
      <c r="A8">
        <f t="shared" si="0"/>
        <v>7</v>
      </c>
      <c r="B8" t="s">
        <v>137</v>
      </c>
      <c r="C8" t="s">
        <v>138</v>
      </c>
    </row>
    <row r="9" spans="1:3" x14ac:dyDescent="0.2">
      <c r="A9">
        <f t="shared" si="0"/>
        <v>8</v>
      </c>
      <c r="B9" t="s">
        <v>137</v>
      </c>
      <c r="C9" t="s">
        <v>138</v>
      </c>
    </row>
    <row r="10" spans="1:3" x14ac:dyDescent="0.2">
      <c r="A10">
        <f t="shared" si="0"/>
        <v>9</v>
      </c>
      <c r="B10" t="s">
        <v>137</v>
      </c>
      <c r="C10" t="s">
        <v>138</v>
      </c>
    </row>
    <row r="11" spans="1:3" x14ac:dyDescent="0.2">
      <c r="A11">
        <f t="shared" si="0"/>
        <v>10</v>
      </c>
      <c r="B11" t="s">
        <v>137</v>
      </c>
      <c r="C11" t="s">
        <v>138</v>
      </c>
    </row>
    <row r="12" spans="1:3" x14ac:dyDescent="0.2">
      <c r="A12">
        <f t="shared" si="0"/>
        <v>11</v>
      </c>
      <c r="B12" t="s">
        <v>137</v>
      </c>
      <c r="C12" t="s">
        <v>138</v>
      </c>
    </row>
    <row r="13" spans="1:3" x14ac:dyDescent="0.2">
      <c r="A13">
        <f t="shared" si="0"/>
        <v>12</v>
      </c>
      <c r="B13" t="s">
        <v>137</v>
      </c>
      <c r="C13" t="s">
        <v>138</v>
      </c>
    </row>
    <row r="14" spans="1:3" x14ac:dyDescent="0.2">
      <c r="A14">
        <f t="shared" si="0"/>
        <v>13</v>
      </c>
      <c r="B14" t="s">
        <v>137</v>
      </c>
      <c r="C14" t="s">
        <v>138</v>
      </c>
    </row>
    <row r="15" spans="1:3" x14ac:dyDescent="0.2">
      <c r="A15">
        <f t="shared" si="0"/>
        <v>14</v>
      </c>
      <c r="B15" t="s">
        <v>137</v>
      </c>
      <c r="C15" t="s">
        <v>138</v>
      </c>
    </row>
    <row r="16" spans="1:3" x14ac:dyDescent="0.2">
      <c r="A16">
        <f t="shared" si="0"/>
        <v>15</v>
      </c>
      <c r="B16" t="s">
        <v>137</v>
      </c>
      <c r="C16" t="s">
        <v>138</v>
      </c>
    </row>
    <row r="17" spans="1:3" x14ac:dyDescent="0.2">
      <c r="A17">
        <f t="shared" si="0"/>
        <v>16</v>
      </c>
      <c r="B17" t="s">
        <v>137</v>
      </c>
      <c r="C17" t="s">
        <v>138</v>
      </c>
    </row>
    <row r="18" spans="1:3" x14ac:dyDescent="0.2">
      <c r="A18">
        <f t="shared" si="0"/>
        <v>17</v>
      </c>
      <c r="B18" t="s">
        <v>137</v>
      </c>
      <c r="C18" t="s">
        <v>138</v>
      </c>
    </row>
    <row r="19" spans="1:3" x14ac:dyDescent="0.2">
      <c r="A19">
        <f t="shared" si="0"/>
        <v>18</v>
      </c>
      <c r="B19" t="s">
        <v>137</v>
      </c>
      <c r="C19" t="s">
        <v>138</v>
      </c>
    </row>
    <row r="20" spans="1:3" x14ac:dyDescent="0.2">
      <c r="A20">
        <f t="shared" si="0"/>
        <v>19</v>
      </c>
      <c r="B20" t="s">
        <v>137</v>
      </c>
      <c r="C20" t="s">
        <v>138</v>
      </c>
    </row>
    <row r="21" spans="1:3" x14ac:dyDescent="0.2">
      <c r="A21">
        <f t="shared" si="0"/>
        <v>20</v>
      </c>
      <c r="B21" t="s">
        <v>137</v>
      </c>
      <c r="C21" t="s">
        <v>138</v>
      </c>
    </row>
    <row r="22" spans="1:3" x14ac:dyDescent="0.2">
      <c r="A22">
        <f t="shared" si="0"/>
        <v>21</v>
      </c>
      <c r="B22" t="s">
        <v>137</v>
      </c>
      <c r="C22" t="s">
        <v>138</v>
      </c>
    </row>
    <row r="23" spans="1:3" x14ac:dyDescent="0.2">
      <c r="A23">
        <f t="shared" si="0"/>
        <v>22</v>
      </c>
      <c r="B23" t="s">
        <v>137</v>
      </c>
      <c r="C23" t="s">
        <v>138</v>
      </c>
    </row>
    <row r="24" spans="1:3" x14ac:dyDescent="0.2">
      <c r="A24">
        <f t="shared" si="0"/>
        <v>23</v>
      </c>
      <c r="B24" t="s">
        <v>137</v>
      </c>
      <c r="C24" t="s">
        <v>138</v>
      </c>
    </row>
    <row r="25" spans="1:3" x14ac:dyDescent="0.2">
      <c r="A25">
        <f t="shared" si="0"/>
        <v>24</v>
      </c>
      <c r="B25" t="s">
        <v>137</v>
      </c>
      <c r="C25" t="s">
        <v>138</v>
      </c>
    </row>
    <row r="26" spans="1:3" x14ac:dyDescent="0.2">
      <c r="A26">
        <f t="shared" si="0"/>
        <v>25</v>
      </c>
      <c r="B26" t="s">
        <v>137</v>
      </c>
      <c r="C26" t="s">
        <v>138</v>
      </c>
    </row>
    <row r="27" spans="1:3" x14ac:dyDescent="0.2">
      <c r="A27">
        <f t="shared" si="0"/>
        <v>26</v>
      </c>
      <c r="B27" t="s">
        <v>137</v>
      </c>
      <c r="C27" t="s">
        <v>138</v>
      </c>
    </row>
    <row r="28" spans="1:3" x14ac:dyDescent="0.2">
      <c r="A28">
        <f t="shared" si="0"/>
        <v>27</v>
      </c>
      <c r="B28" t="s">
        <v>137</v>
      </c>
      <c r="C28" t="s">
        <v>138</v>
      </c>
    </row>
    <row r="29" spans="1:3" x14ac:dyDescent="0.2">
      <c r="A29">
        <f t="shared" si="0"/>
        <v>28</v>
      </c>
      <c r="B29" t="s">
        <v>137</v>
      </c>
      <c r="C29" t="s">
        <v>138</v>
      </c>
    </row>
    <row r="30" spans="1:3" x14ac:dyDescent="0.2">
      <c r="A30">
        <f t="shared" si="0"/>
        <v>29</v>
      </c>
      <c r="B30" t="s">
        <v>137</v>
      </c>
      <c r="C30" t="s">
        <v>138</v>
      </c>
    </row>
    <row r="31" spans="1:3" x14ac:dyDescent="0.2">
      <c r="A31">
        <f t="shared" si="0"/>
        <v>30</v>
      </c>
      <c r="B31" t="s">
        <v>139</v>
      </c>
      <c r="C31" t="s">
        <v>140</v>
      </c>
    </row>
    <row r="32" spans="1:3" x14ac:dyDescent="0.2">
      <c r="A32">
        <f t="shared" si="0"/>
        <v>31</v>
      </c>
      <c r="B32" t="s">
        <v>139</v>
      </c>
      <c r="C32" t="s">
        <v>140</v>
      </c>
    </row>
    <row r="33" spans="1:3" x14ac:dyDescent="0.2">
      <c r="A33">
        <f t="shared" si="0"/>
        <v>32</v>
      </c>
      <c r="B33" t="s">
        <v>141</v>
      </c>
      <c r="C33" t="s">
        <v>142</v>
      </c>
    </row>
    <row r="34" spans="1:3" x14ac:dyDescent="0.2">
      <c r="A34">
        <f t="shared" si="0"/>
        <v>33</v>
      </c>
      <c r="B34" t="s">
        <v>141</v>
      </c>
      <c r="C34" t="s">
        <v>142</v>
      </c>
    </row>
    <row r="35" spans="1:3" x14ac:dyDescent="0.2">
      <c r="A35">
        <f t="shared" si="0"/>
        <v>34</v>
      </c>
      <c r="B35" t="s">
        <v>143</v>
      </c>
      <c r="C35" t="s">
        <v>144</v>
      </c>
    </row>
    <row r="36" spans="1:3" x14ac:dyDescent="0.2">
      <c r="A36">
        <f t="shared" si="0"/>
        <v>35</v>
      </c>
      <c r="B36" t="s">
        <v>143</v>
      </c>
      <c r="C36" t="s">
        <v>144</v>
      </c>
    </row>
    <row r="37" spans="1:3" x14ac:dyDescent="0.2">
      <c r="A37">
        <f t="shared" si="0"/>
        <v>36</v>
      </c>
      <c r="B37" t="s">
        <v>145</v>
      </c>
      <c r="C37" t="s">
        <v>146</v>
      </c>
    </row>
    <row r="38" spans="1:3" x14ac:dyDescent="0.2">
      <c r="A38">
        <f t="shared" si="0"/>
        <v>37</v>
      </c>
      <c r="B38" t="s">
        <v>145</v>
      </c>
      <c r="C38" t="s">
        <v>146</v>
      </c>
    </row>
    <row r="39" spans="1:3" x14ac:dyDescent="0.2">
      <c r="A39">
        <f t="shared" si="0"/>
        <v>38</v>
      </c>
      <c r="B39" t="s">
        <v>147</v>
      </c>
      <c r="C39" t="s">
        <v>148</v>
      </c>
    </row>
    <row r="40" spans="1:3" x14ac:dyDescent="0.2">
      <c r="A40">
        <f t="shared" si="0"/>
        <v>39</v>
      </c>
      <c r="B40" t="s">
        <v>147</v>
      </c>
      <c r="C40" t="s">
        <v>148</v>
      </c>
    </row>
    <row r="41" spans="1:3" x14ac:dyDescent="0.2">
      <c r="A41">
        <f t="shared" si="0"/>
        <v>40</v>
      </c>
      <c r="B41" t="s">
        <v>149</v>
      </c>
      <c r="C41" t="s">
        <v>150</v>
      </c>
    </row>
    <row r="42" spans="1:3" x14ac:dyDescent="0.2">
      <c r="A42">
        <f t="shared" si="0"/>
        <v>41</v>
      </c>
      <c r="B42" t="s">
        <v>149</v>
      </c>
      <c r="C42" t="s">
        <v>150</v>
      </c>
    </row>
    <row r="43" spans="1:3" x14ac:dyDescent="0.2">
      <c r="A43">
        <f t="shared" si="0"/>
        <v>42</v>
      </c>
      <c r="B43" t="s">
        <v>151</v>
      </c>
      <c r="C43" t="s">
        <v>138</v>
      </c>
    </row>
    <row r="44" spans="1:3" x14ac:dyDescent="0.2">
      <c r="A44">
        <f t="shared" si="0"/>
        <v>43</v>
      </c>
      <c r="B44" t="s">
        <v>151</v>
      </c>
      <c r="C44" t="s">
        <v>138</v>
      </c>
    </row>
    <row r="45" spans="1:3" x14ac:dyDescent="0.2">
      <c r="A45">
        <f t="shared" si="0"/>
        <v>44</v>
      </c>
      <c r="B45" t="s">
        <v>149</v>
      </c>
      <c r="C45" t="s">
        <v>150</v>
      </c>
    </row>
    <row r="46" spans="1:3" x14ac:dyDescent="0.2">
      <c r="A46">
        <f t="shared" si="0"/>
        <v>45</v>
      </c>
      <c r="B46" t="s">
        <v>149</v>
      </c>
      <c r="C46" t="s">
        <v>150</v>
      </c>
    </row>
    <row r="47" spans="1:3" x14ac:dyDescent="0.2">
      <c r="A47">
        <f t="shared" si="0"/>
        <v>46</v>
      </c>
      <c r="B47" t="s">
        <v>139</v>
      </c>
      <c r="C47" t="s">
        <v>152</v>
      </c>
    </row>
    <row r="48" spans="1:3" x14ac:dyDescent="0.2">
      <c r="A48">
        <f t="shared" si="0"/>
        <v>47</v>
      </c>
      <c r="B48" t="s">
        <v>139</v>
      </c>
      <c r="C48" t="s">
        <v>152</v>
      </c>
    </row>
    <row r="49" spans="1:3" x14ac:dyDescent="0.2">
      <c r="A49">
        <f t="shared" si="0"/>
        <v>48</v>
      </c>
      <c r="B49" t="s">
        <v>143</v>
      </c>
      <c r="C49" t="s">
        <v>153</v>
      </c>
    </row>
    <row r="50" spans="1:3" x14ac:dyDescent="0.2">
      <c r="A50">
        <f t="shared" si="0"/>
        <v>49</v>
      </c>
      <c r="B50" t="s">
        <v>143</v>
      </c>
      <c r="C50" t="s">
        <v>153</v>
      </c>
    </row>
    <row r="51" spans="1:3" x14ac:dyDescent="0.2">
      <c r="A51">
        <f t="shared" si="0"/>
        <v>50</v>
      </c>
      <c r="B51" t="s">
        <v>145</v>
      </c>
      <c r="C51" t="s">
        <v>154</v>
      </c>
    </row>
    <row r="52" spans="1:3" x14ac:dyDescent="0.2">
      <c r="A52">
        <f t="shared" si="0"/>
        <v>51</v>
      </c>
      <c r="B52" t="s">
        <v>145</v>
      </c>
      <c r="C52" t="s">
        <v>154</v>
      </c>
    </row>
    <row r="53" spans="1:3" x14ac:dyDescent="0.2">
      <c r="A53">
        <f t="shared" si="0"/>
        <v>52</v>
      </c>
      <c r="B53" t="s">
        <v>147</v>
      </c>
      <c r="C53" t="s">
        <v>155</v>
      </c>
    </row>
    <row r="54" spans="1:3" x14ac:dyDescent="0.2">
      <c r="A54">
        <f t="shared" si="0"/>
        <v>53</v>
      </c>
      <c r="B54" t="s">
        <v>147</v>
      </c>
      <c r="C54" t="s">
        <v>155</v>
      </c>
    </row>
    <row r="55" spans="1:3" x14ac:dyDescent="0.2">
      <c r="A55">
        <f t="shared" si="0"/>
        <v>54</v>
      </c>
      <c r="B55" t="s">
        <v>141</v>
      </c>
      <c r="C55" t="s">
        <v>156</v>
      </c>
    </row>
    <row r="56" spans="1:3" x14ac:dyDescent="0.2">
      <c r="A56">
        <f t="shared" si="0"/>
        <v>55</v>
      </c>
      <c r="B56" t="s">
        <v>141</v>
      </c>
      <c r="C56" t="s">
        <v>156</v>
      </c>
    </row>
    <row r="57" spans="1:3" x14ac:dyDescent="0.2">
      <c r="A57">
        <f t="shared" si="0"/>
        <v>56</v>
      </c>
      <c r="B57" t="s">
        <v>137</v>
      </c>
      <c r="C57" t="s">
        <v>138</v>
      </c>
    </row>
    <row r="58" spans="1:3" x14ac:dyDescent="0.2">
      <c r="A58">
        <f t="shared" si="0"/>
        <v>57</v>
      </c>
      <c r="B58" t="s">
        <v>137</v>
      </c>
      <c r="C58" t="s">
        <v>138</v>
      </c>
    </row>
    <row r="59" spans="1:3" x14ac:dyDescent="0.2">
      <c r="A59">
        <f t="shared" si="0"/>
        <v>58</v>
      </c>
      <c r="B59" t="s">
        <v>139</v>
      </c>
      <c r="C59" t="s">
        <v>157</v>
      </c>
    </row>
    <row r="60" spans="1:3" x14ac:dyDescent="0.2">
      <c r="A60">
        <f t="shared" si="0"/>
        <v>59</v>
      </c>
      <c r="B60" t="s">
        <v>139</v>
      </c>
      <c r="C60" t="s">
        <v>157</v>
      </c>
    </row>
    <row r="61" spans="1:3" x14ac:dyDescent="0.2">
      <c r="A61">
        <f t="shared" si="0"/>
        <v>60</v>
      </c>
      <c r="B61" t="s">
        <v>147</v>
      </c>
      <c r="C61" t="s">
        <v>158</v>
      </c>
    </row>
    <row r="62" spans="1:3" x14ac:dyDescent="0.2">
      <c r="A62">
        <f t="shared" si="0"/>
        <v>61</v>
      </c>
      <c r="B62" t="s">
        <v>147</v>
      </c>
      <c r="C62" t="s">
        <v>158</v>
      </c>
    </row>
    <row r="63" spans="1:3" x14ac:dyDescent="0.2">
      <c r="A63">
        <f t="shared" si="0"/>
        <v>62</v>
      </c>
      <c r="B63" t="s">
        <v>145</v>
      </c>
      <c r="C63" t="s">
        <v>159</v>
      </c>
    </row>
    <row r="64" spans="1:3" x14ac:dyDescent="0.2">
      <c r="A64">
        <f t="shared" si="0"/>
        <v>63</v>
      </c>
      <c r="B64" t="s">
        <v>145</v>
      </c>
      <c r="C64" t="s">
        <v>159</v>
      </c>
    </row>
    <row r="65" spans="1:3" x14ac:dyDescent="0.2">
      <c r="A65">
        <f t="shared" si="0"/>
        <v>64</v>
      </c>
      <c r="B65" t="s">
        <v>141</v>
      </c>
      <c r="C65" t="s">
        <v>160</v>
      </c>
    </row>
    <row r="66" spans="1:3" x14ac:dyDescent="0.2">
      <c r="A66">
        <f t="shared" si="0"/>
        <v>65</v>
      </c>
      <c r="B66" t="s">
        <v>141</v>
      </c>
      <c r="C66" t="s">
        <v>160</v>
      </c>
    </row>
    <row r="67" spans="1:3" x14ac:dyDescent="0.2">
      <c r="A67">
        <f t="shared" si="0"/>
        <v>66</v>
      </c>
      <c r="B67" t="s">
        <v>149</v>
      </c>
      <c r="C67" t="s">
        <v>150</v>
      </c>
    </row>
    <row r="68" spans="1:3" x14ac:dyDescent="0.2">
      <c r="A68">
        <f t="shared" si="0"/>
        <v>67</v>
      </c>
      <c r="B68" t="s">
        <v>149</v>
      </c>
      <c r="C68" t="s">
        <v>150</v>
      </c>
    </row>
    <row r="69" spans="1:3" x14ac:dyDescent="0.2">
      <c r="A69">
        <f t="shared" ref="A69:A101" si="1">1+A68</f>
        <v>68</v>
      </c>
      <c r="B69" t="s">
        <v>143</v>
      </c>
      <c r="C69" t="s">
        <v>161</v>
      </c>
    </row>
    <row r="70" spans="1:3" x14ac:dyDescent="0.2">
      <c r="A70">
        <f t="shared" si="1"/>
        <v>69</v>
      </c>
      <c r="B70" t="s">
        <v>143</v>
      </c>
      <c r="C70" t="s">
        <v>161</v>
      </c>
    </row>
    <row r="71" spans="1:3" x14ac:dyDescent="0.2">
      <c r="A71">
        <f t="shared" si="1"/>
        <v>70</v>
      </c>
      <c r="B71" t="s">
        <v>137</v>
      </c>
      <c r="C71" t="s">
        <v>138</v>
      </c>
    </row>
    <row r="72" spans="1:3" x14ac:dyDescent="0.2">
      <c r="A72">
        <f t="shared" si="1"/>
        <v>71</v>
      </c>
      <c r="B72" t="s">
        <v>137</v>
      </c>
      <c r="C72" t="s">
        <v>138</v>
      </c>
    </row>
    <row r="73" spans="1:3" x14ac:dyDescent="0.2">
      <c r="A73">
        <f t="shared" si="1"/>
        <v>72</v>
      </c>
      <c r="B73" t="s">
        <v>143</v>
      </c>
      <c r="C73" t="s">
        <v>162</v>
      </c>
    </row>
    <row r="74" spans="1:3" x14ac:dyDescent="0.2">
      <c r="A74">
        <f t="shared" si="1"/>
        <v>73</v>
      </c>
      <c r="B74" t="s">
        <v>143</v>
      </c>
      <c r="C74" t="s">
        <v>162</v>
      </c>
    </row>
    <row r="75" spans="1:3" x14ac:dyDescent="0.2">
      <c r="A75">
        <f t="shared" si="1"/>
        <v>74</v>
      </c>
      <c r="B75" t="s">
        <v>139</v>
      </c>
      <c r="C75" t="s">
        <v>163</v>
      </c>
    </row>
    <row r="76" spans="1:3" x14ac:dyDescent="0.2">
      <c r="A76">
        <f t="shared" si="1"/>
        <v>75</v>
      </c>
      <c r="B76" t="s">
        <v>139</v>
      </c>
      <c r="C76" t="s">
        <v>163</v>
      </c>
    </row>
    <row r="77" spans="1:3" x14ac:dyDescent="0.2">
      <c r="A77">
        <f t="shared" si="1"/>
        <v>76</v>
      </c>
      <c r="B77" t="s">
        <v>149</v>
      </c>
      <c r="C77" t="s">
        <v>150</v>
      </c>
    </row>
    <row r="78" spans="1:3" x14ac:dyDescent="0.2">
      <c r="A78">
        <f t="shared" si="1"/>
        <v>77</v>
      </c>
      <c r="B78" t="s">
        <v>149</v>
      </c>
      <c r="C78" t="s">
        <v>150</v>
      </c>
    </row>
    <row r="79" spans="1:3" x14ac:dyDescent="0.2">
      <c r="A79">
        <f t="shared" si="1"/>
        <v>78</v>
      </c>
      <c r="B79" t="s">
        <v>147</v>
      </c>
      <c r="C79" t="s">
        <v>164</v>
      </c>
    </row>
    <row r="80" spans="1:3" x14ac:dyDescent="0.2">
      <c r="A80">
        <f t="shared" si="1"/>
        <v>79</v>
      </c>
      <c r="B80" t="s">
        <v>147</v>
      </c>
      <c r="C80" t="s">
        <v>164</v>
      </c>
    </row>
    <row r="81" spans="1:3" x14ac:dyDescent="0.2">
      <c r="A81">
        <f t="shared" si="1"/>
        <v>80</v>
      </c>
      <c r="B81" t="s">
        <v>141</v>
      </c>
      <c r="C81" t="s">
        <v>165</v>
      </c>
    </row>
    <row r="82" spans="1:3" x14ac:dyDescent="0.2">
      <c r="A82">
        <f t="shared" si="1"/>
        <v>81</v>
      </c>
      <c r="B82" t="s">
        <v>141</v>
      </c>
      <c r="C82" t="s">
        <v>165</v>
      </c>
    </row>
    <row r="83" spans="1:3" x14ac:dyDescent="0.2">
      <c r="A83">
        <f t="shared" si="1"/>
        <v>82</v>
      </c>
      <c r="B83" t="s">
        <v>137</v>
      </c>
      <c r="C83" t="s">
        <v>138</v>
      </c>
    </row>
    <row r="84" spans="1:3" x14ac:dyDescent="0.2">
      <c r="A84">
        <f t="shared" si="1"/>
        <v>83</v>
      </c>
      <c r="B84" t="s">
        <v>137</v>
      </c>
      <c r="C84" t="s">
        <v>138</v>
      </c>
    </row>
    <row r="85" spans="1:3" x14ac:dyDescent="0.2">
      <c r="A85">
        <f t="shared" si="1"/>
        <v>84</v>
      </c>
      <c r="B85" t="s">
        <v>145</v>
      </c>
      <c r="C85" t="s">
        <v>166</v>
      </c>
    </row>
    <row r="86" spans="1:3" x14ac:dyDescent="0.2">
      <c r="A86">
        <f t="shared" si="1"/>
        <v>85</v>
      </c>
      <c r="B86" t="s">
        <v>145</v>
      </c>
      <c r="C86" t="s">
        <v>166</v>
      </c>
    </row>
    <row r="87" spans="1:3" x14ac:dyDescent="0.2">
      <c r="A87">
        <f t="shared" si="1"/>
        <v>86</v>
      </c>
      <c r="B87" t="s">
        <v>137</v>
      </c>
      <c r="C87" t="s">
        <v>138</v>
      </c>
    </row>
    <row r="88" spans="1:3" x14ac:dyDescent="0.2">
      <c r="A88">
        <f t="shared" si="1"/>
        <v>87</v>
      </c>
      <c r="B88" t="s">
        <v>137</v>
      </c>
      <c r="C88" t="s">
        <v>138</v>
      </c>
    </row>
    <row r="89" spans="1:3" x14ac:dyDescent="0.2">
      <c r="A89">
        <f t="shared" si="1"/>
        <v>88</v>
      </c>
      <c r="B89" t="s">
        <v>149</v>
      </c>
      <c r="C89" t="s">
        <v>150</v>
      </c>
    </row>
    <row r="90" spans="1:3" x14ac:dyDescent="0.2">
      <c r="A90">
        <f t="shared" si="1"/>
        <v>89</v>
      </c>
      <c r="B90" t="s">
        <v>149</v>
      </c>
      <c r="C90" t="s">
        <v>150</v>
      </c>
    </row>
    <row r="91" spans="1:3" x14ac:dyDescent="0.2">
      <c r="A91">
        <f t="shared" si="1"/>
        <v>90</v>
      </c>
      <c r="B91" t="s">
        <v>139</v>
      </c>
      <c r="C91" t="s">
        <v>167</v>
      </c>
    </row>
    <row r="92" spans="1:3" x14ac:dyDescent="0.2">
      <c r="A92">
        <f t="shared" si="1"/>
        <v>91</v>
      </c>
      <c r="B92" t="s">
        <v>139</v>
      </c>
      <c r="C92" t="s">
        <v>167</v>
      </c>
    </row>
    <row r="93" spans="1:3" x14ac:dyDescent="0.2">
      <c r="A93">
        <f t="shared" si="1"/>
        <v>92</v>
      </c>
      <c r="B93" t="s">
        <v>143</v>
      </c>
      <c r="C93" t="s">
        <v>168</v>
      </c>
    </row>
    <row r="94" spans="1:3" x14ac:dyDescent="0.2">
      <c r="A94">
        <f t="shared" si="1"/>
        <v>93</v>
      </c>
      <c r="B94" t="s">
        <v>143</v>
      </c>
      <c r="C94" t="s">
        <v>168</v>
      </c>
    </row>
    <row r="95" spans="1:3" x14ac:dyDescent="0.2">
      <c r="A95">
        <f t="shared" si="1"/>
        <v>94</v>
      </c>
      <c r="B95" t="s">
        <v>145</v>
      </c>
      <c r="C95" t="s">
        <v>169</v>
      </c>
    </row>
    <row r="96" spans="1:3" x14ac:dyDescent="0.2">
      <c r="A96">
        <f t="shared" si="1"/>
        <v>95</v>
      </c>
      <c r="B96" t="s">
        <v>145</v>
      </c>
      <c r="C96" t="s">
        <v>169</v>
      </c>
    </row>
    <row r="97" spans="1:3" x14ac:dyDescent="0.2">
      <c r="A97">
        <f t="shared" si="1"/>
        <v>96</v>
      </c>
      <c r="B97" t="s">
        <v>147</v>
      </c>
      <c r="C97" t="s">
        <v>170</v>
      </c>
    </row>
    <row r="98" spans="1:3" x14ac:dyDescent="0.2">
      <c r="A98">
        <f t="shared" si="1"/>
        <v>97</v>
      </c>
      <c r="B98" t="s">
        <v>147</v>
      </c>
      <c r="C98" t="s">
        <v>170</v>
      </c>
    </row>
    <row r="99" spans="1:3" x14ac:dyDescent="0.2">
      <c r="A99">
        <f t="shared" si="1"/>
        <v>98</v>
      </c>
      <c r="B99" t="s">
        <v>141</v>
      </c>
      <c r="C99" t="s">
        <v>171</v>
      </c>
    </row>
    <row r="100" spans="1:3" x14ac:dyDescent="0.2">
      <c r="A100">
        <f t="shared" si="1"/>
        <v>99</v>
      </c>
      <c r="B100" t="s">
        <v>141</v>
      </c>
      <c r="C100" t="s">
        <v>171</v>
      </c>
    </row>
    <row r="101" spans="1:3" x14ac:dyDescent="0.2">
      <c r="A101">
        <f t="shared" si="1"/>
        <v>100</v>
      </c>
      <c r="B101" t="s">
        <v>141</v>
      </c>
      <c r="C101" t="s">
        <v>171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F3362-B22E-43E9-BE79-399FE6D058FD}">
  <sheetPr codeName="Sheet8"/>
  <dimension ref="A1:H102"/>
  <sheetViews>
    <sheetView workbookViewId="0">
      <selection activeCell="H13" sqref="H13"/>
    </sheetView>
  </sheetViews>
  <sheetFormatPr defaultRowHeight="12.75" x14ac:dyDescent="0.2"/>
  <cols>
    <col min="2" max="2" width="32.33203125" customWidth="1"/>
    <col min="7" max="7" width="25.6640625" customWidth="1"/>
    <col min="8" max="8" width="60.33203125" customWidth="1"/>
  </cols>
  <sheetData>
    <row r="1" spans="1:8" x14ac:dyDescent="0.2">
      <c r="A1" t="s">
        <v>172</v>
      </c>
    </row>
    <row r="2" spans="1:8" x14ac:dyDescent="0.2">
      <c r="A2" t="s">
        <v>173</v>
      </c>
      <c r="B2" t="s">
        <v>174</v>
      </c>
      <c r="C2" t="s">
        <v>175</v>
      </c>
      <c r="D2" t="s">
        <v>176</v>
      </c>
      <c r="E2" t="s">
        <v>177</v>
      </c>
      <c r="F2" t="s">
        <v>178</v>
      </c>
      <c r="G2" t="s">
        <v>179</v>
      </c>
      <c r="H2" t="s">
        <v>180</v>
      </c>
    </row>
    <row r="3" spans="1:8" x14ac:dyDescent="0.2">
      <c r="A3">
        <v>1</v>
      </c>
      <c r="B3" t="s">
        <v>181</v>
      </c>
      <c r="C3">
        <v>25</v>
      </c>
      <c r="D3">
        <v>0</v>
      </c>
      <c r="E3">
        <v>-2</v>
      </c>
      <c r="F3" t="s">
        <v>182</v>
      </c>
      <c r="G3" t="s">
        <v>1460</v>
      </c>
      <c r="H3" t="s">
        <v>184</v>
      </c>
    </row>
    <row r="4" spans="1:8" x14ac:dyDescent="0.2">
      <c r="A4">
        <f>1+A3</f>
        <v>2</v>
      </c>
      <c r="B4" t="s">
        <v>181</v>
      </c>
      <c r="C4">
        <v>25</v>
      </c>
      <c r="D4">
        <v>0</v>
      </c>
      <c r="E4">
        <v>-2</v>
      </c>
      <c r="F4" t="s">
        <v>182</v>
      </c>
      <c r="G4" t="s">
        <v>1460</v>
      </c>
      <c r="H4" t="s">
        <v>184</v>
      </c>
    </row>
    <row r="5" spans="1:8" x14ac:dyDescent="0.2">
      <c r="A5">
        <f t="shared" ref="A5:A66" si="0">1+A4</f>
        <v>3</v>
      </c>
      <c r="B5" t="s">
        <v>181</v>
      </c>
      <c r="C5">
        <v>25</v>
      </c>
      <c r="D5">
        <v>0</v>
      </c>
      <c r="E5">
        <v>-2</v>
      </c>
      <c r="F5" t="s">
        <v>182</v>
      </c>
      <c r="G5" t="s">
        <v>1460</v>
      </c>
      <c r="H5" t="s">
        <v>184</v>
      </c>
    </row>
    <row r="6" spans="1:8" x14ac:dyDescent="0.2">
      <c r="A6">
        <f t="shared" si="0"/>
        <v>4</v>
      </c>
      <c r="B6" t="s">
        <v>181</v>
      </c>
      <c r="C6">
        <v>25</v>
      </c>
      <c r="D6">
        <v>0</v>
      </c>
      <c r="E6">
        <v>-2</v>
      </c>
      <c r="F6" t="s">
        <v>182</v>
      </c>
      <c r="G6" t="s">
        <v>1460</v>
      </c>
      <c r="H6" t="s">
        <v>184</v>
      </c>
    </row>
    <row r="7" spans="1:8" x14ac:dyDescent="0.2">
      <c r="A7">
        <f t="shared" si="0"/>
        <v>5</v>
      </c>
      <c r="B7" t="s">
        <v>181</v>
      </c>
      <c r="C7">
        <v>25</v>
      </c>
      <c r="D7">
        <v>0</v>
      </c>
      <c r="E7">
        <v>-2</v>
      </c>
      <c r="F7" t="s">
        <v>182</v>
      </c>
      <c r="G7" t="s">
        <v>1460</v>
      </c>
      <c r="H7" t="s">
        <v>184</v>
      </c>
    </row>
    <row r="8" spans="1:8" x14ac:dyDescent="0.2">
      <c r="A8">
        <f t="shared" si="0"/>
        <v>6</v>
      </c>
      <c r="B8" t="s">
        <v>181</v>
      </c>
      <c r="C8">
        <v>25</v>
      </c>
      <c r="D8">
        <v>0</v>
      </c>
      <c r="E8">
        <v>-2</v>
      </c>
      <c r="F8" t="s">
        <v>182</v>
      </c>
      <c r="G8" t="s">
        <v>1460</v>
      </c>
      <c r="H8" t="s">
        <v>184</v>
      </c>
    </row>
    <row r="9" spans="1:8" x14ac:dyDescent="0.2">
      <c r="A9">
        <f t="shared" si="0"/>
        <v>7</v>
      </c>
      <c r="B9" t="s">
        <v>181</v>
      </c>
      <c r="C9">
        <v>25</v>
      </c>
      <c r="D9">
        <v>0</v>
      </c>
      <c r="E9">
        <v>-2</v>
      </c>
      <c r="F9" t="s">
        <v>182</v>
      </c>
      <c r="G9" t="s">
        <v>1460</v>
      </c>
      <c r="H9" t="s">
        <v>184</v>
      </c>
    </row>
    <row r="10" spans="1:8" x14ac:dyDescent="0.2">
      <c r="A10">
        <f t="shared" si="0"/>
        <v>8</v>
      </c>
      <c r="B10" t="s">
        <v>181</v>
      </c>
      <c r="C10">
        <v>25</v>
      </c>
      <c r="D10">
        <v>0</v>
      </c>
      <c r="E10">
        <v>-2</v>
      </c>
      <c r="F10" t="s">
        <v>182</v>
      </c>
      <c r="G10" t="s">
        <v>1460</v>
      </c>
      <c r="H10" t="s">
        <v>184</v>
      </c>
    </row>
    <row r="11" spans="1:8" x14ac:dyDescent="0.2">
      <c r="A11">
        <f t="shared" si="0"/>
        <v>9</v>
      </c>
      <c r="B11" t="s">
        <v>181</v>
      </c>
      <c r="C11">
        <v>25</v>
      </c>
      <c r="D11">
        <v>0</v>
      </c>
      <c r="E11">
        <v>-2</v>
      </c>
      <c r="F11" t="s">
        <v>182</v>
      </c>
      <c r="G11" t="s">
        <v>1460</v>
      </c>
      <c r="H11" t="s">
        <v>184</v>
      </c>
    </row>
    <row r="12" spans="1:8" x14ac:dyDescent="0.2">
      <c r="A12">
        <f t="shared" si="0"/>
        <v>10</v>
      </c>
      <c r="B12" t="s">
        <v>181</v>
      </c>
      <c r="C12">
        <v>25</v>
      </c>
      <c r="D12">
        <v>0</v>
      </c>
      <c r="E12">
        <v>-2</v>
      </c>
      <c r="F12" t="s">
        <v>182</v>
      </c>
      <c r="G12" t="s">
        <v>1460</v>
      </c>
      <c r="H12" t="s">
        <v>184</v>
      </c>
    </row>
    <row r="13" spans="1:8" x14ac:dyDescent="0.2">
      <c r="A13">
        <f t="shared" si="0"/>
        <v>11</v>
      </c>
      <c r="B13" t="s">
        <v>185</v>
      </c>
      <c r="C13">
        <v>25</v>
      </c>
      <c r="D13">
        <v>0</v>
      </c>
      <c r="E13">
        <v>-3</v>
      </c>
      <c r="F13" t="s">
        <v>186</v>
      </c>
      <c r="G13" t="s">
        <v>1459</v>
      </c>
      <c r="H13" t="s">
        <v>1458</v>
      </c>
    </row>
    <row r="14" spans="1:8" x14ac:dyDescent="0.2">
      <c r="A14">
        <f t="shared" si="0"/>
        <v>12</v>
      </c>
      <c r="B14" t="s">
        <v>185</v>
      </c>
      <c r="C14">
        <v>25</v>
      </c>
      <c r="D14">
        <v>0</v>
      </c>
      <c r="E14">
        <v>-3</v>
      </c>
      <c r="F14" t="s">
        <v>186</v>
      </c>
      <c r="G14" t="s">
        <v>1459</v>
      </c>
      <c r="H14" t="s">
        <v>1458</v>
      </c>
    </row>
    <row r="15" spans="1:8" x14ac:dyDescent="0.2">
      <c r="A15">
        <f t="shared" si="0"/>
        <v>13</v>
      </c>
      <c r="B15" t="s">
        <v>185</v>
      </c>
      <c r="C15">
        <v>25</v>
      </c>
      <c r="D15">
        <v>0</v>
      </c>
      <c r="E15">
        <v>-3</v>
      </c>
      <c r="F15" t="s">
        <v>186</v>
      </c>
      <c r="G15" t="s">
        <v>1459</v>
      </c>
      <c r="H15" t="s">
        <v>1458</v>
      </c>
    </row>
    <row r="16" spans="1:8" x14ac:dyDescent="0.2">
      <c r="A16">
        <f t="shared" si="0"/>
        <v>14</v>
      </c>
      <c r="B16" t="s">
        <v>185</v>
      </c>
      <c r="C16">
        <v>25</v>
      </c>
      <c r="D16">
        <v>0</v>
      </c>
      <c r="E16">
        <v>-3</v>
      </c>
      <c r="F16" t="s">
        <v>186</v>
      </c>
      <c r="G16" t="s">
        <v>1459</v>
      </c>
      <c r="H16" t="s">
        <v>1458</v>
      </c>
    </row>
    <row r="17" spans="1:8" x14ac:dyDescent="0.2">
      <c r="A17">
        <f t="shared" si="0"/>
        <v>15</v>
      </c>
      <c r="B17" t="s">
        <v>185</v>
      </c>
      <c r="C17">
        <v>25</v>
      </c>
      <c r="D17">
        <v>0</v>
      </c>
      <c r="E17">
        <v>-3</v>
      </c>
      <c r="F17" t="s">
        <v>186</v>
      </c>
      <c r="G17" t="s">
        <v>1459</v>
      </c>
      <c r="H17" t="s">
        <v>1458</v>
      </c>
    </row>
    <row r="18" spans="1:8" x14ac:dyDescent="0.2">
      <c r="A18">
        <f t="shared" si="0"/>
        <v>16</v>
      </c>
      <c r="B18" t="s">
        <v>185</v>
      </c>
      <c r="C18">
        <v>25</v>
      </c>
      <c r="D18">
        <v>0</v>
      </c>
      <c r="E18">
        <v>-3</v>
      </c>
      <c r="F18" t="s">
        <v>186</v>
      </c>
      <c r="G18" t="s">
        <v>1459</v>
      </c>
      <c r="H18" t="s">
        <v>1458</v>
      </c>
    </row>
    <row r="19" spans="1:8" x14ac:dyDescent="0.2">
      <c r="A19">
        <f t="shared" si="0"/>
        <v>17</v>
      </c>
      <c r="B19" t="s">
        <v>185</v>
      </c>
      <c r="C19">
        <v>25</v>
      </c>
      <c r="D19">
        <v>0</v>
      </c>
      <c r="E19">
        <v>-3</v>
      </c>
      <c r="F19" t="s">
        <v>186</v>
      </c>
      <c r="G19" t="s">
        <v>1459</v>
      </c>
      <c r="H19" t="s">
        <v>1458</v>
      </c>
    </row>
    <row r="20" spans="1:8" x14ac:dyDescent="0.2">
      <c r="A20">
        <f t="shared" si="0"/>
        <v>18</v>
      </c>
      <c r="B20" t="s">
        <v>185</v>
      </c>
      <c r="C20">
        <v>25</v>
      </c>
      <c r="D20">
        <v>0</v>
      </c>
      <c r="E20">
        <v>-3</v>
      </c>
      <c r="F20" t="s">
        <v>186</v>
      </c>
      <c r="G20" t="s">
        <v>1459</v>
      </c>
      <c r="H20" t="s">
        <v>1458</v>
      </c>
    </row>
    <row r="21" spans="1:8" x14ac:dyDescent="0.2">
      <c r="A21">
        <f t="shared" si="0"/>
        <v>19</v>
      </c>
      <c r="B21" t="s">
        <v>185</v>
      </c>
      <c r="C21">
        <v>25</v>
      </c>
      <c r="D21">
        <v>0</v>
      </c>
      <c r="E21">
        <v>-3</v>
      </c>
      <c r="F21" t="s">
        <v>186</v>
      </c>
      <c r="G21" t="s">
        <v>1459</v>
      </c>
      <c r="H21" t="s">
        <v>1458</v>
      </c>
    </row>
    <row r="22" spans="1:8" x14ac:dyDescent="0.2">
      <c r="A22">
        <f t="shared" si="0"/>
        <v>20</v>
      </c>
      <c r="B22" t="s">
        <v>185</v>
      </c>
      <c r="C22">
        <v>25</v>
      </c>
      <c r="D22">
        <v>0</v>
      </c>
      <c r="E22">
        <v>-3</v>
      </c>
      <c r="F22" t="s">
        <v>186</v>
      </c>
      <c r="G22" t="s">
        <v>1459</v>
      </c>
      <c r="H22" t="s">
        <v>1458</v>
      </c>
    </row>
    <row r="23" spans="1:8" x14ac:dyDescent="0.2">
      <c r="A23">
        <f t="shared" si="0"/>
        <v>21</v>
      </c>
      <c r="B23" t="s">
        <v>187</v>
      </c>
      <c r="C23">
        <v>20</v>
      </c>
      <c r="D23">
        <v>2</v>
      </c>
      <c r="E23">
        <v>-2</v>
      </c>
      <c r="F23" t="s">
        <v>188</v>
      </c>
      <c r="G23" t="s">
        <v>183</v>
      </c>
      <c r="H23" t="s">
        <v>189</v>
      </c>
    </row>
    <row r="24" spans="1:8" x14ac:dyDescent="0.2">
      <c r="A24">
        <f t="shared" si="0"/>
        <v>22</v>
      </c>
      <c r="B24" t="s">
        <v>187</v>
      </c>
      <c r="C24">
        <v>20</v>
      </c>
      <c r="D24">
        <v>2</v>
      </c>
      <c r="E24">
        <v>-2</v>
      </c>
      <c r="F24" t="s">
        <v>188</v>
      </c>
      <c r="G24" t="s">
        <v>183</v>
      </c>
      <c r="H24" t="s">
        <v>189</v>
      </c>
    </row>
    <row r="25" spans="1:8" x14ac:dyDescent="0.2">
      <c r="A25">
        <f t="shared" si="0"/>
        <v>23</v>
      </c>
      <c r="B25" t="s">
        <v>187</v>
      </c>
      <c r="C25">
        <v>20</v>
      </c>
      <c r="D25">
        <v>2</v>
      </c>
      <c r="E25">
        <v>-2</v>
      </c>
      <c r="F25" t="s">
        <v>188</v>
      </c>
      <c r="G25" t="s">
        <v>183</v>
      </c>
      <c r="H25" t="s">
        <v>189</v>
      </c>
    </row>
    <row r="26" spans="1:8" x14ac:dyDescent="0.2">
      <c r="A26">
        <f t="shared" si="0"/>
        <v>24</v>
      </c>
      <c r="B26" t="s">
        <v>187</v>
      </c>
      <c r="C26">
        <v>20</v>
      </c>
      <c r="D26">
        <v>2</v>
      </c>
      <c r="E26">
        <v>-2</v>
      </c>
      <c r="F26" t="s">
        <v>188</v>
      </c>
      <c r="G26" t="s">
        <v>183</v>
      </c>
      <c r="H26" t="s">
        <v>189</v>
      </c>
    </row>
    <row r="27" spans="1:8" x14ac:dyDescent="0.2">
      <c r="A27">
        <f t="shared" si="0"/>
        <v>25</v>
      </c>
      <c r="B27" t="s">
        <v>187</v>
      </c>
      <c r="C27">
        <v>20</v>
      </c>
      <c r="D27">
        <v>2</v>
      </c>
      <c r="E27">
        <v>-2</v>
      </c>
      <c r="F27" t="s">
        <v>188</v>
      </c>
      <c r="G27" t="s">
        <v>183</v>
      </c>
      <c r="H27" t="s">
        <v>189</v>
      </c>
    </row>
    <row r="28" spans="1:8" x14ac:dyDescent="0.2">
      <c r="A28">
        <f t="shared" si="0"/>
        <v>26</v>
      </c>
      <c r="B28" t="s">
        <v>190</v>
      </c>
      <c r="C28">
        <v>30</v>
      </c>
      <c r="D28">
        <v>2</v>
      </c>
      <c r="E28">
        <v>-1</v>
      </c>
      <c r="F28">
        <v>6</v>
      </c>
      <c r="G28" t="s">
        <v>183</v>
      </c>
      <c r="H28" t="s">
        <v>191</v>
      </c>
    </row>
    <row r="29" spans="1:8" x14ac:dyDescent="0.2">
      <c r="A29">
        <f t="shared" si="0"/>
        <v>27</v>
      </c>
      <c r="B29" t="s">
        <v>190</v>
      </c>
      <c r="C29">
        <v>30</v>
      </c>
      <c r="D29">
        <v>2</v>
      </c>
      <c r="E29">
        <v>-1</v>
      </c>
      <c r="F29">
        <v>6</v>
      </c>
      <c r="G29" t="s">
        <v>183</v>
      </c>
      <c r="H29" t="s">
        <v>191</v>
      </c>
    </row>
    <row r="30" spans="1:8" x14ac:dyDescent="0.2">
      <c r="A30">
        <f t="shared" si="0"/>
        <v>28</v>
      </c>
      <c r="B30" t="s">
        <v>190</v>
      </c>
      <c r="C30">
        <v>30</v>
      </c>
      <c r="D30">
        <v>2</v>
      </c>
      <c r="E30">
        <v>-1</v>
      </c>
      <c r="F30">
        <v>6</v>
      </c>
      <c r="G30" t="s">
        <v>183</v>
      </c>
      <c r="H30" t="s">
        <v>191</v>
      </c>
    </row>
    <row r="31" spans="1:8" x14ac:dyDescent="0.2">
      <c r="A31">
        <f t="shared" si="0"/>
        <v>29</v>
      </c>
      <c r="B31" t="s">
        <v>190</v>
      </c>
      <c r="C31">
        <v>30</v>
      </c>
      <c r="D31">
        <v>2</v>
      </c>
      <c r="E31">
        <v>-1</v>
      </c>
      <c r="F31">
        <v>6</v>
      </c>
      <c r="G31" t="s">
        <v>183</v>
      </c>
      <c r="H31" t="s">
        <v>191</v>
      </c>
    </row>
    <row r="32" spans="1:8" x14ac:dyDescent="0.2">
      <c r="A32">
        <f t="shared" si="0"/>
        <v>30</v>
      </c>
      <c r="B32" t="s">
        <v>190</v>
      </c>
      <c r="C32">
        <v>30</v>
      </c>
      <c r="D32">
        <v>2</v>
      </c>
      <c r="E32">
        <v>-1</v>
      </c>
      <c r="F32">
        <v>6</v>
      </c>
      <c r="G32" t="s">
        <v>183</v>
      </c>
      <c r="H32" t="s">
        <v>191</v>
      </c>
    </row>
    <row r="33" spans="1:8" x14ac:dyDescent="0.2">
      <c r="A33">
        <f t="shared" si="0"/>
        <v>31</v>
      </c>
      <c r="B33" t="s">
        <v>192</v>
      </c>
      <c r="C33">
        <v>25</v>
      </c>
      <c r="D33">
        <v>0</v>
      </c>
      <c r="E33">
        <v>-2</v>
      </c>
      <c r="F33" t="s">
        <v>193</v>
      </c>
      <c r="G33" t="s">
        <v>194</v>
      </c>
      <c r="H33" t="s">
        <v>189</v>
      </c>
    </row>
    <row r="34" spans="1:8" x14ac:dyDescent="0.2">
      <c r="A34">
        <f t="shared" si="0"/>
        <v>32</v>
      </c>
      <c r="B34" t="s">
        <v>192</v>
      </c>
      <c r="C34">
        <v>25</v>
      </c>
      <c r="D34">
        <v>0</v>
      </c>
      <c r="E34">
        <v>-2</v>
      </c>
      <c r="F34" t="s">
        <v>193</v>
      </c>
      <c r="G34" t="s">
        <v>194</v>
      </c>
      <c r="H34" t="s">
        <v>189</v>
      </c>
    </row>
    <row r="35" spans="1:8" x14ac:dyDescent="0.2">
      <c r="A35">
        <f t="shared" si="0"/>
        <v>33</v>
      </c>
      <c r="B35" t="s">
        <v>192</v>
      </c>
      <c r="C35">
        <v>25</v>
      </c>
      <c r="D35">
        <v>0</v>
      </c>
      <c r="E35">
        <v>-2</v>
      </c>
      <c r="F35" t="s">
        <v>193</v>
      </c>
      <c r="G35" t="s">
        <v>194</v>
      </c>
      <c r="H35" t="s">
        <v>189</v>
      </c>
    </row>
    <row r="36" spans="1:8" x14ac:dyDescent="0.2">
      <c r="A36">
        <f t="shared" si="0"/>
        <v>34</v>
      </c>
      <c r="B36" t="s">
        <v>195</v>
      </c>
      <c r="C36">
        <v>25</v>
      </c>
      <c r="D36">
        <v>1</v>
      </c>
      <c r="E36">
        <v>-1</v>
      </c>
      <c r="F36" t="s">
        <v>186</v>
      </c>
      <c r="G36" t="s">
        <v>196</v>
      </c>
      <c r="H36" t="s">
        <v>189</v>
      </c>
    </row>
    <row r="37" spans="1:8" x14ac:dyDescent="0.2">
      <c r="A37">
        <f t="shared" si="0"/>
        <v>35</v>
      </c>
      <c r="B37" t="s">
        <v>195</v>
      </c>
      <c r="C37">
        <v>25</v>
      </c>
      <c r="D37">
        <v>1</v>
      </c>
      <c r="E37">
        <v>-1</v>
      </c>
      <c r="F37" t="s">
        <v>186</v>
      </c>
      <c r="G37" t="s">
        <v>196</v>
      </c>
      <c r="H37" t="s">
        <v>189</v>
      </c>
    </row>
    <row r="38" spans="1:8" x14ac:dyDescent="0.2">
      <c r="A38">
        <f t="shared" si="0"/>
        <v>36</v>
      </c>
      <c r="B38" t="s">
        <v>195</v>
      </c>
      <c r="C38">
        <v>25</v>
      </c>
      <c r="D38">
        <v>1</v>
      </c>
      <c r="E38">
        <v>-1</v>
      </c>
      <c r="F38" t="s">
        <v>186</v>
      </c>
      <c r="G38" t="s">
        <v>196</v>
      </c>
      <c r="H38" t="s">
        <v>189</v>
      </c>
    </row>
    <row r="39" spans="1:8" x14ac:dyDescent="0.2">
      <c r="A39">
        <f t="shared" si="0"/>
        <v>37</v>
      </c>
      <c r="B39" t="s">
        <v>195</v>
      </c>
      <c r="C39">
        <v>25</v>
      </c>
      <c r="D39">
        <v>1</v>
      </c>
      <c r="E39">
        <v>-1</v>
      </c>
      <c r="F39" t="s">
        <v>186</v>
      </c>
      <c r="G39" t="s">
        <v>196</v>
      </c>
      <c r="H39" t="s">
        <v>189</v>
      </c>
    </row>
    <row r="40" spans="1:8" x14ac:dyDescent="0.2">
      <c r="A40">
        <f t="shared" si="0"/>
        <v>38</v>
      </c>
      <c r="B40" t="s">
        <v>197</v>
      </c>
      <c r="C40">
        <v>25</v>
      </c>
      <c r="D40">
        <v>1</v>
      </c>
      <c r="E40">
        <v>-1</v>
      </c>
      <c r="F40" t="s">
        <v>186</v>
      </c>
      <c r="G40" t="s">
        <v>198</v>
      </c>
      <c r="H40" t="s">
        <v>199</v>
      </c>
    </row>
    <row r="41" spans="1:8" x14ac:dyDescent="0.2">
      <c r="A41">
        <f t="shared" si="0"/>
        <v>39</v>
      </c>
      <c r="B41" t="s">
        <v>197</v>
      </c>
      <c r="C41">
        <v>25</v>
      </c>
      <c r="D41">
        <v>1</v>
      </c>
      <c r="E41">
        <v>-1</v>
      </c>
      <c r="F41" t="s">
        <v>186</v>
      </c>
      <c r="G41" t="s">
        <v>198</v>
      </c>
      <c r="H41" t="s">
        <v>199</v>
      </c>
    </row>
    <row r="42" spans="1:8" x14ac:dyDescent="0.2">
      <c r="A42">
        <f t="shared" si="0"/>
        <v>40</v>
      </c>
      <c r="B42" t="s">
        <v>197</v>
      </c>
      <c r="C42">
        <v>25</v>
      </c>
      <c r="D42">
        <v>1</v>
      </c>
      <c r="E42">
        <v>-1</v>
      </c>
      <c r="F42" t="s">
        <v>186</v>
      </c>
      <c r="G42" t="s">
        <v>198</v>
      </c>
      <c r="H42" t="s">
        <v>199</v>
      </c>
    </row>
    <row r="43" spans="1:8" x14ac:dyDescent="0.2">
      <c r="A43">
        <f t="shared" si="0"/>
        <v>41</v>
      </c>
      <c r="B43" t="s">
        <v>197</v>
      </c>
      <c r="C43">
        <v>25</v>
      </c>
      <c r="D43">
        <v>1</v>
      </c>
      <c r="E43">
        <v>-1</v>
      </c>
      <c r="F43" t="s">
        <v>186</v>
      </c>
      <c r="G43" t="s">
        <v>198</v>
      </c>
      <c r="H43" t="s">
        <v>199</v>
      </c>
    </row>
    <row r="44" spans="1:8" x14ac:dyDescent="0.2">
      <c r="A44">
        <f t="shared" si="0"/>
        <v>42</v>
      </c>
      <c r="B44" t="s">
        <v>200</v>
      </c>
      <c r="C44">
        <v>30</v>
      </c>
      <c r="D44">
        <v>1</v>
      </c>
      <c r="E44">
        <v>-1</v>
      </c>
      <c r="F44">
        <v>7</v>
      </c>
      <c r="G44" t="s">
        <v>201</v>
      </c>
      <c r="H44" t="s">
        <v>202</v>
      </c>
    </row>
    <row r="45" spans="1:8" x14ac:dyDescent="0.2">
      <c r="A45">
        <f t="shared" si="0"/>
        <v>43</v>
      </c>
      <c r="B45" t="s">
        <v>203</v>
      </c>
      <c r="C45">
        <v>40</v>
      </c>
      <c r="D45">
        <v>2</v>
      </c>
      <c r="E45">
        <v>0</v>
      </c>
      <c r="F45">
        <v>10</v>
      </c>
      <c r="G45" t="s">
        <v>204</v>
      </c>
    </row>
    <row r="46" spans="1:8" x14ac:dyDescent="0.2">
      <c r="A46">
        <f t="shared" si="0"/>
        <v>44</v>
      </c>
      <c r="B46" t="s">
        <v>203</v>
      </c>
      <c r="C46">
        <v>40</v>
      </c>
      <c r="D46">
        <v>2</v>
      </c>
      <c r="E46">
        <v>0</v>
      </c>
      <c r="F46">
        <v>10</v>
      </c>
      <c r="G46" t="s">
        <v>204</v>
      </c>
    </row>
    <row r="47" spans="1:8" x14ac:dyDescent="0.2">
      <c r="A47">
        <f t="shared" si="0"/>
        <v>45</v>
      </c>
      <c r="B47" t="s">
        <v>205</v>
      </c>
      <c r="C47">
        <v>30</v>
      </c>
      <c r="D47">
        <v>2</v>
      </c>
      <c r="E47">
        <v>0</v>
      </c>
      <c r="F47" t="s">
        <v>206</v>
      </c>
      <c r="G47" t="s">
        <v>198</v>
      </c>
      <c r="H47" t="s">
        <v>207</v>
      </c>
    </row>
    <row r="48" spans="1:8" x14ac:dyDescent="0.2">
      <c r="A48">
        <f t="shared" si="0"/>
        <v>46</v>
      </c>
      <c r="B48" t="s">
        <v>205</v>
      </c>
      <c r="C48">
        <v>30</v>
      </c>
      <c r="D48">
        <v>2</v>
      </c>
      <c r="E48">
        <v>0</v>
      </c>
      <c r="F48" t="s">
        <v>206</v>
      </c>
      <c r="G48" t="s">
        <v>198</v>
      </c>
      <c r="H48" t="s">
        <v>207</v>
      </c>
    </row>
    <row r="49" spans="1:8" x14ac:dyDescent="0.2">
      <c r="A49">
        <f t="shared" si="0"/>
        <v>47</v>
      </c>
      <c r="B49" t="s">
        <v>208</v>
      </c>
      <c r="C49">
        <v>40</v>
      </c>
      <c r="D49">
        <v>2</v>
      </c>
      <c r="E49">
        <v>0</v>
      </c>
      <c r="F49">
        <v>9</v>
      </c>
      <c r="G49" t="s">
        <v>198</v>
      </c>
      <c r="H49" t="s">
        <v>209</v>
      </c>
    </row>
    <row r="50" spans="1:8" x14ac:dyDescent="0.2">
      <c r="A50">
        <f t="shared" si="0"/>
        <v>48</v>
      </c>
      <c r="B50" t="s">
        <v>210</v>
      </c>
      <c r="C50">
        <v>40</v>
      </c>
      <c r="D50">
        <v>3</v>
      </c>
      <c r="E50">
        <v>1</v>
      </c>
      <c r="F50">
        <v>11</v>
      </c>
      <c r="G50" t="s">
        <v>198</v>
      </c>
    </row>
    <row r="51" spans="1:8" x14ac:dyDescent="0.2">
      <c r="A51">
        <f t="shared" si="0"/>
        <v>49</v>
      </c>
      <c r="B51" t="s">
        <v>210</v>
      </c>
      <c r="C51">
        <v>40</v>
      </c>
      <c r="D51">
        <v>3</v>
      </c>
      <c r="E51">
        <v>1</v>
      </c>
      <c r="F51">
        <v>11</v>
      </c>
      <c r="G51" t="s">
        <v>198</v>
      </c>
    </row>
    <row r="52" spans="1:8" x14ac:dyDescent="0.2">
      <c r="A52">
        <f t="shared" si="0"/>
        <v>50</v>
      </c>
      <c r="B52" t="s">
        <v>211</v>
      </c>
      <c r="C52">
        <v>40</v>
      </c>
      <c r="D52">
        <v>2</v>
      </c>
      <c r="E52">
        <v>1</v>
      </c>
      <c r="F52">
        <v>9</v>
      </c>
      <c r="G52" t="s">
        <v>198</v>
      </c>
      <c r="H52" t="s">
        <v>212</v>
      </c>
    </row>
    <row r="53" spans="1:8" x14ac:dyDescent="0.2">
      <c r="A53">
        <f t="shared" si="0"/>
        <v>51</v>
      </c>
      <c r="B53" t="s">
        <v>211</v>
      </c>
      <c r="C53">
        <v>40</v>
      </c>
      <c r="D53">
        <v>2</v>
      </c>
      <c r="E53">
        <v>1</v>
      </c>
      <c r="F53">
        <v>9</v>
      </c>
      <c r="G53" t="s">
        <v>198</v>
      </c>
      <c r="H53" t="s">
        <v>212</v>
      </c>
    </row>
    <row r="54" spans="1:8" x14ac:dyDescent="0.2">
      <c r="A54">
        <f t="shared" si="0"/>
        <v>52</v>
      </c>
      <c r="B54" t="s">
        <v>213</v>
      </c>
      <c r="C54">
        <v>40</v>
      </c>
      <c r="D54">
        <v>1</v>
      </c>
      <c r="E54">
        <v>1</v>
      </c>
      <c r="F54">
        <v>15</v>
      </c>
      <c r="G54" t="s">
        <v>201</v>
      </c>
      <c r="H54" t="s">
        <v>214</v>
      </c>
    </row>
    <row r="55" spans="1:8" x14ac:dyDescent="0.2">
      <c r="A55">
        <f t="shared" si="0"/>
        <v>53</v>
      </c>
      <c r="B55" t="s">
        <v>215</v>
      </c>
      <c r="C55">
        <v>35</v>
      </c>
      <c r="D55">
        <v>0</v>
      </c>
      <c r="E55">
        <v>0</v>
      </c>
      <c r="F55" t="s">
        <v>216</v>
      </c>
      <c r="G55" t="s">
        <v>217</v>
      </c>
      <c r="H55" t="s">
        <v>218</v>
      </c>
    </row>
    <row r="56" spans="1:8" x14ac:dyDescent="0.2">
      <c r="A56">
        <f t="shared" si="0"/>
        <v>54</v>
      </c>
      <c r="B56" t="s">
        <v>215</v>
      </c>
      <c r="C56">
        <v>35</v>
      </c>
      <c r="D56">
        <v>0</v>
      </c>
      <c r="E56">
        <v>0</v>
      </c>
      <c r="F56" t="s">
        <v>216</v>
      </c>
      <c r="G56" t="s">
        <v>217</v>
      </c>
      <c r="H56" t="s">
        <v>218</v>
      </c>
    </row>
    <row r="57" spans="1:8" x14ac:dyDescent="0.2">
      <c r="A57">
        <f t="shared" si="0"/>
        <v>55</v>
      </c>
      <c r="B57" t="s">
        <v>215</v>
      </c>
      <c r="C57">
        <v>35</v>
      </c>
      <c r="D57">
        <v>0</v>
      </c>
      <c r="E57">
        <v>0</v>
      </c>
      <c r="F57" t="s">
        <v>216</v>
      </c>
      <c r="G57" t="s">
        <v>217</v>
      </c>
      <c r="H57" t="s">
        <v>218</v>
      </c>
    </row>
    <row r="58" spans="1:8" x14ac:dyDescent="0.2">
      <c r="A58">
        <f t="shared" si="0"/>
        <v>56</v>
      </c>
      <c r="B58" t="s">
        <v>219</v>
      </c>
      <c r="C58">
        <v>35</v>
      </c>
      <c r="D58">
        <v>1</v>
      </c>
      <c r="E58">
        <v>0</v>
      </c>
      <c r="F58" t="s">
        <v>220</v>
      </c>
      <c r="G58" t="s">
        <v>221</v>
      </c>
      <c r="H58" t="s">
        <v>222</v>
      </c>
    </row>
    <row r="59" spans="1:8" x14ac:dyDescent="0.2">
      <c r="A59">
        <f t="shared" si="0"/>
        <v>57</v>
      </c>
      <c r="B59" t="s">
        <v>219</v>
      </c>
      <c r="C59">
        <v>35</v>
      </c>
      <c r="D59">
        <v>1</v>
      </c>
      <c r="E59">
        <v>0</v>
      </c>
      <c r="F59" t="s">
        <v>220</v>
      </c>
      <c r="G59" t="s">
        <v>221</v>
      </c>
      <c r="H59" t="s">
        <v>222</v>
      </c>
    </row>
    <row r="60" spans="1:8" x14ac:dyDescent="0.2">
      <c r="A60">
        <f t="shared" si="0"/>
        <v>58</v>
      </c>
      <c r="B60" t="s">
        <v>223</v>
      </c>
      <c r="C60">
        <v>35</v>
      </c>
      <c r="D60">
        <v>1</v>
      </c>
      <c r="E60">
        <v>1</v>
      </c>
      <c r="F60" t="s">
        <v>224</v>
      </c>
      <c r="G60" t="s">
        <v>225</v>
      </c>
      <c r="H60" t="s">
        <v>226</v>
      </c>
    </row>
    <row r="61" spans="1:8" x14ac:dyDescent="0.2">
      <c r="A61">
        <f t="shared" si="0"/>
        <v>59</v>
      </c>
      <c r="B61" t="s">
        <v>223</v>
      </c>
      <c r="C61">
        <v>35</v>
      </c>
      <c r="D61">
        <v>1</v>
      </c>
      <c r="E61">
        <v>1</v>
      </c>
      <c r="F61" t="s">
        <v>224</v>
      </c>
      <c r="G61" t="s">
        <v>225</v>
      </c>
      <c r="H61" t="s">
        <v>226</v>
      </c>
    </row>
    <row r="62" spans="1:8" x14ac:dyDescent="0.2">
      <c r="A62">
        <f t="shared" si="0"/>
        <v>60</v>
      </c>
      <c r="B62" t="s">
        <v>227</v>
      </c>
      <c r="C62">
        <v>45</v>
      </c>
      <c r="D62">
        <v>3</v>
      </c>
      <c r="E62">
        <v>1</v>
      </c>
      <c r="F62">
        <v>10</v>
      </c>
      <c r="G62" t="s">
        <v>228</v>
      </c>
    </row>
    <row r="63" spans="1:8" x14ac:dyDescent="0.2">
      <c r="A63">
        <f t="shared" si="0"/>
        <v>61</v>
      </c>
      <c r="B63" t="s">
        <v>227</v>
      </c>
      <c r="C63">
        <v>45</v>
      </c>
      <c r="D63">
        <v>3</v>
      </c>
      <c r="E63">
        <v>1</v>
      </c>
      <c r="F63">
        <v>10</v>
      </c>
      <c r="G63" t="s">
        <v>228</v>
      </c>
    </row>
    <row r="64" spans="1:8" x14ac:dyDescent="0.2">
      <c r="A64">
        <f t="shared" si="0"/>
        <v>62</v>
      </c>
      <c r="B64" t="s">
        <v>229</v>
      </c>
      <c r="C64">
        <v>45</v>
      </c>
      <c r="D64">
        <v>2</v>
      </c>
      <c r="E64">
        <v>1</v>
      </c>
      <c r="F64">
        <v>9</v>
      </c>
      <c r="G64" t="s">
        <v>228</v>
      </c>
      <c r="H64" t="s">
        <v>212</v>
      </c>
    </row>
    <row r="65" spans="1:8" x14ac:dyDescent="0.2">
      <c r="A65">
        <f t="shared" si="0"/>
        <v>63</v>
      </c>
      <c r="B65" t="s">
        <v>229</v>
      </c>
      <c r="C65">
        <v>45</v>
      </c>
      <c r="D65">
        <v>2</v>
      </c>
      <c r="E65">
        <v>1</v>
      </c>
      <c r="F65">
        <v>9</v>
      </c>
      <c r="G65" t="s">
        <v>228</v>
      </c>
      <c r="H65" t="s">
        <v>212</v>
      </c>
    </row>
    <row r="66" spans="1:8" x14ac:dyDescent="0.2">
      <c r="A66">
        <f t="shared" si="0"/>
        <v>64</v>
      </c>
      <c r="B66" t="s">
        <v>229</v>
      </c>
      <c r="C66">
        <v>45</v>
      </c>
      <c r="D66">
        <v>2</v>
      </c>
      <c r="E66">
        <v>1</v>
      </c>
      <c r="F66">
        <v>9</v>
      </c>
      <c r="G66" t="s">
        <v>228</v>
      </c>
      <c r="H66" t="s">
        <v>212</v>
      </c>
    </row>
    <row r="67" spans="1:8" x14ac:dyDescent="0.2">
      <c r="A67">
        <v>65</v>
      </c>
      <c r="B67" t="s">
        <v>229</v>
      </c>
      <c r="C67">
        <v>45</v>
      </c>
      <c r="D67">
        <v>2</v>
      </c>
      <c r="E67">
        <v>1</v>
      </c>
      <c r="F67">
        <v>9</v>
      </c>
      <c r="G67" t="s">
        <v>228</v>
      </c>
      <c r="H67" t="s">
        <v>212</v>
      </c>
    </row>
    <row r="68" spans="1:8" x14ac:dyDescent="0.2">
      <c r="A68">
        <v>66</v>
      </c>
      <c r="B68" t="s">
        <v>230</v>
      </c>
      <c r="C68">
        <v>40</v>
      </c>
      <c r="D68">
        <v>3</v>
      </c>
      <c r="E68">
        <v>2</v>
      </c>
      <c r="F68">
        <v>14</v>
      </c>
      <c r="G68" t="s">
        <v>231</v>
      </c>
      <c r="H68" t="s">
        <v>232</v>
      </c>
    </row>
    <row r="69" spans="1:8" x14ac:dyDescent="0.2">
      <c r="A69">
        <v>67</v>
      </c>
      <c r="B69" t="s">
        <v>233</v>
      </c>
      <c r="C69">
        <v>45</v>
      </c>
      <c r="D69">
        <v>4</v>
      </c>
      <c r="E69">
        <v>2</v>
      </c>
      <c r="F69">
        <v>15</v>
      </c>
      <c r="G69" t="s">
        <v>231</v>
      </c>
      <c r="H69" t="s">
        <v>234</v>
      </c>
    </row>
    <row r="70" spans="1:8" x14ac:dyDescent="0.2">
      <c r="A70">
        <v>68</v>
      </c>
      <c r="B70" t="s">
        <v>235</v>
      </c>
      <c r="C70">
        <v>45</v>
      </c>
      <c r="D70">
        <v>3</v>
      </c>
      <c r="E70">
        <v>1</v>
      </c>
      <c r="F70">
        <v>10</v>
      </c>
      <c r="G70" t="s">
        <v>231</v>
      </c>
      <c r="H70" t="s">
        <v>236</v>
      </c>
    </row>
    <row r="71" spans="1:8" x14ac:dyDescent="0.2">
      <c r="A71">
        <v>69</v>
      </c>
      <c r="B71" t="s">
        <v>237</v>
      </c>
      <c r="C71">
        <v>40</v>
      </c>
      <c r="D71">
        <v>2</v>
      </c>
      <c r="E71">
        <v>2</v>
      </c>
      <c r="F71" t="s">
        <v>238</v>
      </c>
      <c r="G71" t="s">
        <v>231</v>
      </c>
      <c r="H71" t="s">
        <v>239</v>
      </c>
    </row>
    <row r="72" spans="1:8" x14ac:dyDescent="0.2">
      <c r="A72">
        <v>70</v>
      </c>
      <c r="B72" t="s">
        <v>237</v>
      </c>
      <c r="C72">
        <v>40</v>
      </c>
      <c r="D72">
        <v>2</v>
      </c>
      <c r="E72">
        <v>2</v>
      </c>
      <c r="F72" t="s">
        <v>238</v>
      </c>
      <c r="G72" t="s">
        <v>231</v>
      </c>
      <c r="H72" t="s">
        <v>239</v>
      </c>
    </row>
    <row r="73" spans="1:8" x14ac:dyDescent="0.2">
      <c r="A73">
        <v>71</v>
      </c>
      <c r="B73" t="s">
        <v>240</v>
      </c>
      <c r="C73">
        <v>50</v>
      </c>
      <c r="D73">
        <v>1</v>
      </c>
      <c r="E73">
        <v>1</v>
      </c>
      <c r="F73">
        <v>16</v>
      </c>
      <c r="G73" t="s">
        <v>241</v>
      </c>
      <c r="H73" t="s">
        <v>209</v>
      </c>
    </row>
    <row r="74" spans="1:8" x14ac:dyDescent="0.2">
      <c r="A74">
        <v>72</v>
      </c>
      <c r="B74" t="s">
        <v>242</v>
      </c>
      <c r="C74">
        <v>50</v>
      </c>
      <c r="D74">
        <v>4</v>
      </c>
      <c r="E74">
        <v>1</v>
      </c>
      <c r="F74">
        <v>13</v>
      </c>
      <c r="G74" t="s">
        <v>243</v>
      </c>
      <c r="H74" t="s">
        <v>244</v>
      </c>
    </row>
    <row r="75" spans="1:8" x14ac:dyDescent="0.2">
      <c r="A75">
        <v>73</v>
      </c>
      <c r="B75" t="s">
        <v>245</v>
      </c>
      <c r="C75">
        <v>55</v>
      </c>
      <c r="D75">
        <v>3</v>
      </c>
      <c r="E75">
        <v>2</v>
      </c>
      <c r="F75">
        <v>16</v>
      </c>
      <c r="G75" t="s">
        <v>231</v>
      </c>
      <c r="H75" t="s">
        <v>246</v>
      </c>
    </row>
    <row r="76" spans="1:8" x14ac:dyDescent="0.2">
      <c r="A76">
        <v>74</v>
      </c>
      <c r="B76" t="s">
        <v>247</v>
      </c>
      <c r="C76">
        <v>55</v>
      </c>
      <c r="D76">
        <v>5</v>
      </c>
      <c r="E76">
        <v>2</v>
      </c>
      <c r="F76">
        <v>16</v>
      </c>
      <c r="G76" t="s">
        <v>248</v>
      </c>
    </row>
    <row r="77" spans="1:8" x14ac:dyDescent="0.2">
      <c r="A77">
        <v>75</v>
      </c>
      <c r="B77" t="s">
        <v>249</v>
      </c>
      <c r="C77">
        <v>50</v>
      </c>
      <c r="D77">
        <v>3</v>
      </c>
      <c r="E77">
        <v>3</v>
      </c>
      <c r="F77">
        <v>18</v>
      </c>
      <c r="G77" t="s">
        <v>231</v>
      </c>
      <c r="H77" t="s">
        <v>250</v>
      </c>
    </row>
    <row r="78" spans="1:8" x14ac:dyDescent="0.2">
      <c r="A78">
        <v>76</v>
      </c>
      <c r="B78" t="s">
        <v>251</v>
      </c>
      <c r="C78">
        <v>55</v>
      </c>
      <c r="D78">
        <v>4</v>
      </c>
      <c r="E78">
        <v>3</v>
      </c>
      <c r="F78">
        <v>20</v>
      </c>
      <c r="G78" t="s">
        <v>201</v>
      </c>
      <c r="H78" t="s">
        <v>252</v>
      </c>
    </row>
    <row r="79" spans="1:8" x14ac:dyDescent="0.2">
      <c r="A79">
        <v>77</v>
      </c>
      <c r="B79" t="s">
        <v>253</v>
      </c>
      <c r="C79">
        <v>50</v>
      </c>
      <c r="D79">
        <v>4</v>
      </c>
      <c r="E79">
        <v>2</v>
      </c>
      <c r="F79">
        <v>22</v>
      </c>
      <c r="G79" t="s">
        <v>201</v>
      </c>
      <c r="H79" t="s">
        <v>214</v>
      </c>
    </row>
    <row r="80" spans="1:8" x14ac:dyDescent="0.2">
      <c r="A80">
        <v>78</v>
      </c>
      <c r="B80" t="s">
        <v>254</v>
      </c>
      <c r="C80">
        <v>55</v>
      </c>
      <c r="D80">
        <v>4</v>
      </c>
      <c r="E80">
        <v>2</v>
      </c>
      <c r="F80">
        <v>20</v>
      </c>
      <c r="G80" t="s">
        <v>255</v>
      </c>
      <c r="H80" t="s">
        <v>256</v>
      </c>
    </row>
    <row r="81" spans="1:8" x14ac:dyDescent="0.2">
      <c r="A81">
        <v>79</v>
      </c>
      <c r="B81" t="s">
        <v>257</v>
      </c>
      <c r="C81">
        <v>60</v>
      </c>
      <c r="D81">
        <v>4</v>
      </c>
      <c r="E81">
        <v>2</v>
      </c>
      <c r="F81">
        <v>24</v>
      </c>
      <c r="G81" t="s">
        <v>258</v>
      </c>
      <c r="H81" t="s">
        <v>259</v>
      </c>
    </row>
    <row r="82" spans="1:8" x14ac:dyDescent="0.2">
      <c r="A82">
        <v>80</v>
      </c>
      <c r="B82" t="s">
        <v>260</v>
      </c>
      <c r="C82">
        <v>65</v>
      </c>
      <c r="D82">
        <v>5</v>
      </c>
      <c r="E82">
        <v>3</v>
      </c>
      <c r="F82">
        <v>25</v>
      </c>
      <c r="G82" t="s">
        <v>261</v>
      </c>
      <c r="H82" t="s">
        <v>262</v>
      </c>
    </row>
    <row r="83" spans="1:8" x14ac:dyDescent="0.2">
      <c r="A83">
        <v>81</v>
      </c>
      <c r="B83" t="s">
        <v>263</v>
      </c>
      <c r="C83">
        <v>60</v>
      </c>
      <c r="D83">
        <v>4</v>
      </c>
      <c r="E83">
        <v>3</v>
      </c>
      <c r="F83">
        <v>28</v>
      </c>
      <c r="G83" t="s">
        <v>264</v>
      </c>
      <c r="H83" t="s">
        <v>259</v>
      </c>
    </row>
    <row r="84" spans="1:8" x14ac:dyDescent="0.2">
      <c r="A84">
        <v>82</v>
      </c>
      <c r="B84" t="s">
        <v>265</v>
      </c>
      <c r="C84">
        <v>60</v>
      </c>
      <c r="D84">
        <v>5</v>
      </c>
      <c r="E84">
        <v>2</v>
      </c>
      <c r="F84">
        <v>25</v>
      </c>
      <c r="G84" t="s">
        <v>266</v>
      </c>
      <c r="H84" t="s">
        <v>267</v>
      </c>
    </row>
    <row r="85" spans="1:8" x14ac:dyDescent="0.2">
      <c r="A85">
        <v>83</v>
      </c>
      <c r="B85" t="s">
        <v>268</v>
      </c>
      <c r="C85">
        <v>55</v>
      </c>
      <c r="D85">
        <v>4</v>
      </c>
      <c r="E85">
        <v>2</v>
      </c>
      <c r="F85">
        <v>29</v>
      </c>
      <c r="G85" t="s">
        <v>269</v>
      </c>
      <c r="H85" t="s">
        <v>270</v>
      </c>
    </row>
    <row r="86" spans="1:8" x14ac:dyDescent="0.2">
      <c r="A86">
        <v>84</v>
      </c>
      <c r="B86" t="s">
        <v>271</v>
      </c>
      <c r="C86">
        <v>60</v>
      </c>
      <c r="D86">
        <v>5</v>
      </c>
      <c r="E86">
        <v>3</v>
      </c>
      <c r="F86">
        <v>30</v>
      </c>
      <c r="G86" t="s">
        <v>272</v>
      </c>
      <c r="H86" t="s">
        <v>273</v>
      </c>
    </row>
    <row r="87" spans="1:8" x14ac:dyDescent="0.2">
      <c r="A87">
        <v>85</v>
      </c>
      <c r="B87" t="s">
        <v>274</v>
      </c>
      <c r="C87">
        <v>65</v>
      </c>
      <c r="D87">
        <v>6</v>
      </c>
      <c r="E87">
        <v>3</v>
      </c>
      <c r="F87">
        <v>33</v>
      </c>
      <c r="G87" t="s">
        <v>272</v>
      </c>
      <c r="H87" t="s">
        <v>273</v>
      </c>
    </row>
    <row r="88" spans="1:8" x14ac:dyDescent="0.2">
      <c r="A88">
        <v>86</v>
      </c>
      <c r="B88" t="s">
        <v>275</v>
      </c>
      <c r="C88">
        <v>65</v>
      </c>
      <c r="D88">
        <v>6</v>
      </c>
      <c r="E88">
        <v>4</v>
      </c>
      <c r="F88">
        <v>35</v>
      </c>
      <c r="G88" t="s">
        <v>276</v>
      </c>
      <c r="H88" t="s">
        <v>277</v>
      </c>
    </row>
    <row r="89" spans="1:8" x14ac:dyDescent="0.2">
      <c r="A89">
        <v>87</v>
      </c>
      <c r="B89" t="s">
        <v>278</v>
      </c>
      <c r="C89">
        <v>60</v>
      </c>
      <c r="D89">
        <v>5</v>
      </c>
      <c r="E89">
        <v>3</v>
      </c>
      <c r="F89">
        <v>36</v>
      </c>
      <c r="G89" t="s">
        <v>276</v>
      </c>
      <c r="H89" t="s">
        <v>279</v>
      </c>
    </row>
    <row r="90" spans="1:8" x14ac:dyDescent="0.2">
      <c r="A90">
        <v>88</v>
      </c>
      <c r="B90" t="s">
        <v>280</v>
      </c>
      <c r="C90">
        <v>65</v>
      </c>
      <c r="D90">
        <v>6</v>
      </c>
      <c r="E90">
        <v>3</v>
      </c>
      <c r="F90">
        <v>34</v>
      </c>
      <c r="G90" t="s">
        <v>281</v>
      </c>
      <c r="H90" t="s">
        <v>214</v>
      </c>
    </row>
    <row r="91" spans="1:8" x14ac:dyDescent="0.2">
      <c r="A91">
        <v>89</v>
      </c>
      <c r="B91" t="s">
        <v>282</v>
      </c>
      <c r="C91">
        <v>70</v>
      </c>
      <c r="D91">
        <v>7</v>
      </c>
      <c r="E91">
        <v>3</v>
      </c>
      <c r="F91">
        <v>35</v>
      </c>
      <c r="G91" t="s">
        <v>283</v>
      </c>
      <c r="H91" t="s">
        <v>267</v>
      </c>
    </row>
    <row r="92" spans="1:8" x14ac:dyDescent="0.2">
      <c r="A92">
        <v>90</v>
      </c>
      <c r="B92" t="s">
        <v>284</v>
      </c>
      <c r="C92">
        <v>65</v>
      </c>
      <c r="D92">
        <v>7</v>
      </c>
      <c r="E92">
        <v>3</v>
      </c>
      <c r="F92">
        <v>38</v>
      </c>
      <c r="G92" t="s">
        <v>285</v>
      </c>
      <c r="H92" t="s">
        <v>286</v>
      </c>
    </row>
    <row r="93" spans="1:8" x14ac:dyDescent="0.2">
      <c r="A93">
        <v>91</v>
      </c>
      <c r="B93" t="s">
        <v>287</v>
      </c>
      <c r="C93">
        <v>70</v>
      </c>
      <c r="D93">
        <v>6</v>
      </c>
      <c r="E93">
        <v>4</v>
      </c>
      <c r="F93">
        <v>40</v>
      </c>
      <c r="G93" t="s">
        <v>288</v>
      </c>
      <c r="H93" t="s">
        <v>289</v>
      </c>
    </row>
    <row r="94" spans="1:8" x14ac:dyDescent="0.2">
      <c r="A94">
        <v>92</v>
      </c>
      <c r="B94" t="s">
        <v>290</v>
      </c>
      <c r="C94">
        <v>75</v>
      </c>
      <c r="D94">
        <v>7</v>
      </c>
      <c r="E94">
        <v>4</v>
      </c>
      <c r="F94">
        <v>42</v>
      </c>
      <c r="G94" t="s">
        <v>288</v>
      </c>
      <c r="H94" t="s">
        <v>291</v>
      </c>
    </row>
    <row r="95" spans="1:8" x14ac:dyDescent="0.2">
      <c r="A95">
        <v>93</v>
      </c>
      <c r="B95" t="s">
        <v>292</v>
      </c>
      <c r="C95">
        <v>75</v>
      </c>
      <c r="D95">
        <v>7</v>
      </c>
      <c r="E95">
        <v>4</v>
      </c>
      <c r="F95">
        <v>45</v>
      </c>
      <c r="G95" t="s">
        <v>288</v>
      </c>
      <c r="H95" t="s">
        <v>293</v>
      </c>
    </row>
    <row r="96" spans="1:8" x14ac:dyDescent="0.2">
      <c r="A96">
        <v>94</v>
      </c>
      <c r="B96" t="s">
        <v>294</v>
      </c>
      <c r="C96">
        <v>80</v>
      </c>
      <c r="D96">
        <v>7</v>
      </c>
      <c r="E96">
        <v>5</v>
      </c>
      <c r="F96">
        <v>47</v>
      </c>
      <c r="G96" t="s">
        <v>295</v>
      </c>
      <c r="H96" t="s">
        <v>296</v>
      </c>
    </row>
    <row r="97" spans="1:8" x14ac:dyDescent="0.2">
      <c r="A97">
        <v>95</v>
      </c>
      <c r="B97" t="s">
        <v>297</v>
      </c>
      <c r="C97">
        <v>80</v>
      </c>
      <c r="D97">
        <v>8</v>
      </c>
      <c r="E97">
        <v>5</v>
      </c>
      <c r="F97">
        <v>49</v>
      </c>
      <c r="G97" t="s">
        <v>295</v>
      </c>
      <c r="H97" t="s">
        <v>298</v>
      </c>
    </row>
    <row r="98" spans="1:8" x14ac:dyDescent="0.2">
      <c r="A98">
        <v>96</v>
      </c>
      <c r="B98" t="s">
        <v>299</v>
      </c>
      <c r="C98">
        <v>85</v>
      </c>
      <c r="D98">
        <v>8</v>
      </c>
      <c r="E98">
        <v>5</v>
      </c>
      <c r="F98">
        <v>44</v>
      </c>
      <c r="G98" t="s">
        <v>300</v>
      </c>
      <c r="H98" t="s">
        <v>301</v>
      </c>
    </row>
    <row r="99" spans="1:8" x14ac:dyDescent="0.2">
      <c r="A99">
        <v>97</v>
      </c>
      <c r="B99" t="s">
        <v>302</v>
      </c>
      <c r="C99">
        <v>80</v>
      </c>
      <c r="D99">
        <v>7</v>
      </c>
      <c r="E99">
        <v>5</v>
      </c>
      <c r="F99">
        <v>45</v>
      </c>
      <c r="G99" t="s">
        <v>300</v>
      </c>
      <c r="H99" t="s">
        <v>303</v>
      </c>
    </row>
    <row r="100" spans="1:8" x14ac:dyDescent="0.2">
      <c r="A100">
        <v>98</v>
      </c>
      <c r="B100" t="s">
        <v>304</v>
      </c>
      <c r="C100">
        <v>85</v>
      </c>
      <c r="D100">
        <v>8</v>
      </c>
      <c r="E100">
        <v>5</v>
      </c>
      <c r="F100">
        <v>47</v>
      </c>
      <c r="G100" t="s">
        <v>305</v>
      </c>
      <c r="H100" t="s">
        <v>306</v>
      </c>
    </row>
    <row r="101" spans="1:8" x14ac:dyDescent="0.2">
      <c r="A101">
        <v>99</v>
      </c>
      <c r="B101" t="s">
        <v>307</v>
      </c>
      <c r="C101">
        <v>90</v>
      </c>
      <c r="D101">
        <v>9</v>
      </c>
      <c r="E101">
        <v>6</v>
      </c>
      <c r="F101">
        <v>48</v>
      </c>
      <c r="G101" t="s">
        <v>305</v>
      </c>
      <c r="H101" t="s">
        <v>308</v>
      </c>
    </row>
    <row r="102" spans="1:8" x14ac:dyDescent="0.2">
      <c r="A102">
        <v>100</v>
      </c>
      <c r="B102" t="s">
        <v>309</v>
      </c>
      <c r="C102">
        <v>90</v>
      </c>
      <c r="D102">
        <v>9</v>
      </c>
      <c r="E102">
        <v>6</v>
      </c>
      <c r="F102">
        <v>50</v>
      </c>
      <c r="G102" t="s">
        <v>310</v>
      </c>
      <c r="H102" t="s">
        <v>311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81C25-F2FA-4223-9B00-C17B5EC035B9}">
  <sheetPr codeName="Sheet9"/>
  <dimension ref="A1:C102"/>
  <sheetViews>
    <sheetView topLeftCell="A44" workbookViewId="0">
      <selection activeCell="C44" sqref="C44"/>
    </sheetView>
  </sheetViews>
  <sheetFormatPr defaultRowHeight="12.75" x14ac:dyDescent="0.2"/>
  <cols>
    <col min="1" max="1" width="9.1640625" customWidth="1"/>
    <col min="2" max="2" width="12.5" customWidth="1"/>
  </cols>
  <sheetData>
    <row r="1" spans="1:3" ht="13.5" customHeight="1" x14ac:dyDescent="0.2">
      <c r="A1" t="s">
        <v>335</v>
      </c>
    </row>
    <row r="2" spans="1:3" ht="13.5" customHeight="1" x14ac:dyDescent="0.2">
      <c r="A2" t="s">
        <v>337</v>
      </c>
      <c r="B2" t="s">
        <v>336</v>
      </c>
    </row>
    <row r="3" spans="1:3" x14ac:dyDescent="0.2">
      <c r="A3">
        <v>1</v>
      </c>
      <c r="B3" t="s">
        <v>312</v>
      </c>
      <c r="C3" t="s">
        <v>313</v>
      </c>
    </row>
    <row r="4" spans="1:3" x14ac:dyDescent="0.2">
      <c r="A4">
        <f>1+A3</f>
        <v>2</v>
      </c>
      <c r="B4" t="s">
        <v>312</v>
      </c>
      <c r="C4" t="s">
        <v>313</v>
      </c>
    </row>
    <row r="5" spans="1:3" x14ac:dyDescent="0.2">
      <c r="A5">
        <f t="shared" ref="A5:A68" si="0">1+A4</f>
        <v>3</v>
      </c>
      <c r="B5" t="s">
        <v>312</v>
      </c>
      <c r="C5" t="s">
        <v>313</v>
      </c>
    </row>
    <row r="6" spans="1:3" x14ac:dyDescent="0.2">
      <c r="A6">
        <f t="shared" si="0"/>
        <v>4</v>
      </c>
      <c r="B6" t="s">
        <v>312</v>
      </c>
      <c r="C6" t="s">
        <v>313</v>
      </c>
    </row>
    <row r="7" spans="1:3" x14ac:dyDescent="0.2">
      <c r="A7">
        <f t="shared" si="0"/>
        <v>5</v>
      </c>
      <c r="B7" t="s">
        <v>312</v>
      </c>
      <c r="C7" t="s">
        <v>313</v>
      </c>
    </row>
    <row r="8" spans="1:3" x14ac:dyDescent="0.2">
      <c r="A8">
        <f t="shared" si="0"/>
        <v>6</v>
      </c>
      <c r="B8" t="s">
        <v>312</v>
      </c>
      <c r="C8" t="s">
        <v>314</v>
      </c>
    </row>
    <row r="9" spans="1:3" x14ac:dyDescent="0.2">
      <c r="A9">
        <f t="shared" si="0"/>
        <v>7</v>
      </c>
      <c r="B9" t="s">
        <v>312</v>
      </c>
      <c r="C9" t="s">
        <v>314</v>
      </c>
    </row>
    <row r="10" spans="1:3" x14ac:dyDescent="0.2">
      <c r="A10">
        <f t="shared" si="0"/>
        <v>8</v>
      </c>
      <c r="B10" t="s">
        <v>312</v>
      </c>
      <c r="C10" t="s">
        <v>314</v>
      </c>
    </row>
    <row r="11" spans="1:3" x14ac:dyDescent="0.2">
      <c r="A11">
        <f t="shared" si="0"/>
        <v>9</v>
      </c>
      <c r="B11" t="s">
        <v>312</v>
      </c>
      <c r="C11" t="s">
        <v>314</v>
      </c>
    </row>
    <row r="12" spans="1:3" x14ac:dyDescent="0.2">
      <c r="A12">
        <f t="shared" si="0"/>
        <v>10</v>
      </c>
      <c r="B12" t="s">
        <v>312</v>
      </c>
      <c r="C12" t="s">
        <v>314</v>
      </c>
    </row>
    <row r="13" spans="1:3" x14ac:dyDescent="0.2">
      <c r="A13">
        <f t="shared" si="0"/>
        <v>11</v>
      </c>
      <c r="B13" t="s">
        <v>312</v>
      </c>
      <c r="C13" t="s">
        <v>315</v>
      </c>
    </row>
    <row r="14" spans="1:3" x14ac:dyDescent="0.2">
      <c r="A14">
        <f t="shared" si="0"/>
        <v>12</v>
      </c>
      <c r="B14" t="s">
        <v>312</v>
      </c>
      <c r="C14" t="s">
        <v>315</v>
      </c>
    </row>
    <row r="15" spans="1:3" x14ac:dyDescent="0.2">
      <c r="A15">
        <f t="shared" si="0"/>
        <v>13</v>
      </c>
      <c r="B15" t="s">
        <v>312</v>
      </c>
      <c r="C15" t="s">
        <v>315</v>
      </c>
    </row>
    <row r="16" spans="1:3" x14ac:dyDescent="0.2">
      <c r="A16">
        <f t="shared" si="0"/>
        <v>14</v>
      </c>
      <c r="B16" t="s">
        <v>312</v>
      </c>
      <c r="C16" t="s">
        <v>315</v>
      </c>
    </row>
    <row r="17" spans="1:3" x14ac:dyDescent="0.2">
      <c r="A17">
        <f t="shared" si="0"/>
        <v>15</v>
      </c>
      <c r="B17" t="s">
        <v>312</v>
      </c>
      <c r="C17" t="s">
        <v>315</v>
      </c>
    </row>
    <row r="18" spans="1:3" x14ac:dyDescent="0.2">
      <c r="A18">
        <f t="shared" si="0"/>
        <v>16</v>
      </c>
      <c r="B18" t="s">
        <v>316</v>
      </c>
      <c r="C18" t="s">
        <v>317</v>
      </c>
    </row>
    <row r="19" spans="1:3" x14ac:dyDescent="0.2">
      <c r="A19">
        <f t="shared" si="0"/>
        <v>17</v>
      </c>
      <c r="B19" t="s">
        <v>316</v>
      </c>
      <c r="C19" t="s">
        <v>317</v>
      </c>
    </row>
    <row r="20" spans="1:3" x14ac:dyDescent="0.2">
      <c r="A20">
        <f t="shared" si="0"/>
        <v>18</v>
      </c>
      <c r="B20" t="s">
        <v>316</v>
      </c>
      <c r="C20" t="s">
        <v>317</v>
      </c>
    </row>
    <row r="21" spans="1:3" x14ac:dyDescent="0.2">
      <c r="A21">
        <f t="shared" si="0"/>
        <v>19</v>
      </c>
      <c r="B21" t="s">
        <v>316</v>
      </c>
      <c r="C21" t="s">
        <v>317</v>
      </c>
    </row>
    <row r="22" spans="1:3" x14ac:dyDescent="0.2">
      <c r="A22">
        <f t="shared" si="0"/>
        <v>20</v>
      </c>
      <c r="B22" t="s">
        <v>316</v>
      </c>
      <c r="C22" t="s">
        <v>317</v>
      </c>
    </row>
    <row r="23" spans="1:3" x14ac:dyDescent="0.2">
      <c r="A23">
        <f t="shared" si="0"/>
        <v>21</v>
      </c>
      <c r="B23" t="s">
        <v>316</v>
      </c>
      <c r="C23" t="s">
        <v>318</v>
      </c>
    </row>
    <row r="24" spans="1:3" x14ac:dyDescent="0.2">
      <c r="A24">
        <f t="shared" si="0"/>
        <v>22</v>
      </c>
      <c r="B24" t="s">
        <v>316</v>
      </c>
      <c r="C24" t="s">
        <v>318</v>
      </c>
    </row>
    <row r="25" spans="1:3" x14ac:dyDescent="0.2">
      <c r="A25">
        <f t="shared" si="0"/>
        <v>23</v>
      </c>
      <c r="B25" t="s">
        <v>316</v>
      </c>
      <c r="C25" t="s">
        <v>318</v>
      </c>
    </row>
    <row r="26" spans="1:3" x14ac:dyDescent="0.2">
      <c r="A26">
        <f t="shared" si="0"/>
        <v>24</v>
      </c>
      <c r="B26" t="s">
        <v>316</v>
      </c>
      <c r="C26" t="s">
        <v>318</v>
      </c>
    </row>
    <row r="27" spans="1:3" x14ac:dyDescent="0.2">
      <c r="A27">
        <f t="shared" si="0"/>
        <v>25</v>
      </c>
      <c r="B27" t="s">
        <v>316</v>
      </c>
      <c r="C27" t="s">
        <v>318</v>
      </c>
    </row>
    <row r="28" spans="1:3" x14ac:dyDescent="0.2">
      <c r="A28">
        <f t="shared" si="0"/>
        <v>26</v>
      </c>
      <c r="B28" t="s">
        <v>316</v>
      </c>
      <c r="C28" t="s">
        <v>319</v>
      </c>
    </row>
    <row r="29" spans="1:3" x14ac:dyDescent="0.2">
      <c r="A29">
        <f t="shared" si="0"/>
        <v>27</v>
      </c>
      <c r="B29" t="s">
        <v>316</v>
      </c>
      <c r="C29" t="s">
        <v>319</v>
      </c>
    </row>
    <row r="30" spans="1:3" x14ac:dyDescent="0.2">
      <c r="A30">
        <f t="shared" si="0"/>
        <v>28</v>
      </c>
      <c r="B30" t="s">
        <v>316</v>
      </c>
      <c r="C30" t="s">
        <v>319</v>
      </c>
    </row>
    <row r="31" spans="1:3" x14ac:dyDescent="0.2">
      <c r="A31">
        <f t="shared" si="0"/>
        <v>29</v>
      </c>
      <c r="B31" t="s">
        <v>316</v>
      </c>
      <c r="C31" t="s">
        <v>319</v>
      </c>
    </row>
    <row r="32" spans="1:3" x14ac:dyDescent="0.2">
      <c r="A32">
        <f t="shared" si="0"/>
        <v>30</v>
      </c>
      <c r="B32" t="s">
        <v>316</v>
      </c>
      <c r="C32" t="s">
        <v>319</v>
      </c>
    </row>
    <row r="33" spans="1:3" x14ac:dyDescent="0.2">
      <c r="A33">
        <f t="shared" si="0"/>
        <v>31</v>
      </c>
      <c r="B33" t="s">
        <v>316</v>
      </c>
      <c r="C33" t="s">
        <v>320</v>
      </c>
    </row>
    <row r="34" spans="1:3" x14ac:dyDescent="0.2">
      <c r="A34">
        <f t="shared" si="0"/>
        <v>32</v>
      </c>
      <c r="B34" t="s">
        <v>316</v>
      </c>
      <c r="C34" t="s">
        <v>320</v>
      </c>
    </row>
    <row r="35" spans="1:3" x14ac:dyDescent="0.2">
      <c r="A35">
        <f t="shared" si="0"/>
        <v>33</v>
      </c>
      <c r="B35" t="s">
        <v>316</v>
      </c>
      <c r="C35" t="s">
        <v>320</v>
      </c>
    </row>
    <row r="36" spans="1:3" x14ac:dyDescent="0.2">
      <c r="A36">
        <f t="shared" si="0"/>
        <v>34</v>
      </c>
      <c r="B36" t="s">
        <v>316</v>
      </c>
      <c r="C36" t="s">
        <v>320</v>
      </c>
    </row>
    <row r="37" spans="1:3" x14ac:dyDescent="0.2">
      <c r="A37">
        <f t="shared" si="0"/>
        <v>35</v>
      </c>
      <c r="B37" t="s">
        <v>316</v>
      </c>
      <c r="C37" t="s">
        <v>320</v>
      </c>
    </row>
    <row r="38" spans="1:3" x14ac:dyDescent="0.2">
      <c r="A38">
        <f t="shared" si="0"/>
        <v>36</v>
      </c>
      <c r="B38" t="s">
        <v>316</v>
      </c>
      <c r="C38" t="s">
        <v>321</v>
      </c>
    </row>
    <row r="39" spans="1:3" x14ac:dyDescent="0.2">
      <c r="A39">
        <f t="shared" si="0"/>
        <v>37</v>
      </c>
      <c r="B39" t="s">
        <v>316</v>
      </c>
      <c r="C39" t="s">
        <v>321</v>
      </c>
    </row>
    <row r="40" spans="1:3" x14ac:dyDescent="0.2">
      <c r="A40">
        <f t="shared" si="0"/>
        <v>38</v>
      </c>
      <c r="B40" t="s">
        <v>316</v>
      </c>
      <c r="C40" t="s">
        <v>321</v>
      </c>
    </row>
    <row r="41" spans="1:3" x14ac:dyDescent="0.2">
      <c r="A41">
        <f t="shared" si="0"/>
        <v>39</v>
      </c>
      <c r="B41" t="s">
        <v>316</v>
      </c>
      <c r="C41" t="s">
        <v>321</v>
      </c>
    </row>
    <row r="42" spans="1:3" x14ac:dyDescent="0.2">
      <c r="A42">
        <f t="shared" si="0"/>
        <v>40</v>
      </c>
      <c r="B42" t="s">
        <v>316</v>
      </c>
      <c r="C42" t="s">
        <v>321</v>
      </c>
    </row>
    <row r="43" spans="1:3" ht="409.5" x14ac:dyDescent="0.2">
      <c r="A43">
        <f t="shared" si="0"/>
        <v>41</v>
      </c>
      <c r="B43" t="s">
        <v>316</v>
      </c>
      <c r="C43" s="65" t="s">
        <v>1324</v>
      </c>
    </row>
    <row r="44" spans="1:3" x14ac:dyDescent="0.2">
      <c r="A44">
        <f t="shared" si="0"/>
        <v>42</v>
      </c>
      <c r="B44" t="s">
        <v>316</v>
      </c>
      <c r="C44" t="s">
        <v>322</v>
      </c>
    </row>
    <row r="45" spans="1:3" x14ac:dyDescent="0.2">
      <c r="A45">
        <f t="shared" si="0"/>
        <v>43</v>
      </c>
      <c r="B45" t="s">
        <v>316</v>
      </c>
      <c r="C45" t="s">
        <v>322</v>
      </c>
    </row>
    <row r="46" spans="1:3" x14ac:dyDescent="0.2">
      <c r="A46">
        <f t="shared" si="0"/>
        <v>44</v>
      </c>
      <c r="B46" t="s">
        <v>316</v>
      </c>
      <c r="C46" t="s">
        <v>322</v>
      </c>
    </row>
    <row r="47" spans="1:3" x14ac:dyDescent="0.2">
      <c r="A47">
        <f t="shared" si="0"/>
        <v>45</v>
      </c>
      <c r="B47" t="s">
        <v>316</v>
      </c>
      <c r="C47" t="s">
        <v>322</v>
      </c>
    </row>
    <row r="48" spans="1:3" x14ac:dyDescent="0.2">
      <c r="A48">
        <f t="shared" si="0"/>
        <v>46</v>
      </c>
      <c r="B48" t="s">
        <v>316</v>
      </c>
      <c r="C48" t="s">
        <v>323</v>
      </c>
    </row>
    <row r="49" spans="1:3" x14ac:dyDescent="0.2">
      <c r="A49">
        <f t="shared" si="0"/>
        <v>47</v>
      </c>
      <c r="B49" t="s">
        <v>316</v>
      </c>
      <c r="C49" t="s">
        <v>323</v>
      </c>
    </row>
    <row r="50" spans="1:3" x14ac:dyDescent="0.2">
      <c r="A50">
        <f t="shared" si="0"/>
        <v>48</v>
      </c>
      <c r="B50" t="s">
        <v>316</v>
      </c>
      <c r="C50" t="s">
        <v>323</v>
      </c>
    </row>
    <row r="51" spans="1:3" x14ac:dyDescent="0.2">
      <c r="A51">
        <f t="shared" si="0"/>
        <v>49</v>
      </c>
      <c r="B51" t="s">
        <v>316</v>
      </c>
      <c r="C51" t="s">
        <v>323</v>
      </c>
    </row>
    <row r="52" spans="1:3" x14ac:dyDescent="0.2">
      <c r="A52">
        <f t="shared" si="0"/>
        <v>50</v>
      </c>
      <c r="B52" t="s">
        <v>316</v>
      </c>
      <c r="C52" t="s">
        <v>323</v>
      </c>
    </row>
    <row r="53" spans="1:3" x14ac:dyDescent="0.2">
      <c r="A53">
        <f t="shared" si="0"/>
        <v>51</v>
      </c>
      <c r="B53" t="s">
        <v>316</v>
      </c>
      <c r="C53" t="s">
        <v>324</v>
      </c>
    </row>
    <row r="54" spans="1:3" x14ac:dyDescent="0.2">
      <c r="A54">
        <f t="shared" si="0"/>
        <v>52</v>
      </c>
      <c r="B54" t="s">
        <v>316</v>
      </c>
      <c r="C54" t="s">
        <v>324</v>
      </c>
    </row>
    <row r="55" spans="1:3" x14ac:dyDescent="0.2">
      <c r="A55">
        <f t="shared" si="0"/>
        <v>53</v>
      </c>
      <c r="B55" t="s">
        <v>316</v>
      </c>
      <c r="C55" t="s">
        <v>324</v>
      </c>
    </row>
    <row r="56" spans="1:3" x14ac:dyDescent="0.2">
      <c r="A56">
        <f t="shared" si="0"/>
        <v>54</v>
      </c>
      <c r="B56" t="s">
        <v>316</v>
      </c>
      <c r="C56" t="s">
        <v>324</v>
      </c>
    </row>
    <row r="57" spans="1:3" x14ac:dyDescent="0.2">
      <c r="A57">
        <f t="shared" si="0"/>
        <v>55</v>
      </c>
      <c r="B57" t="s">
        <v>316</v>
      </c>
      <c r="C57" t="s">
        <v>324</v>
      </c>
    </row>
    <row r="58" spans="1:3" x14ac:dyDescent="0.2">
      <c r="A58">
        <f t="shared" si="0"/>
        <v>56</v>
      </c>
      <c r="B58" t="s">
        <v>316</v>
      </c>
      <c r="C58" t="s">
        <v>325</v>
      </c>
    </row>
    <row r="59" spans="1:3" x14ac:dyDescent="0.2">
      <c r="A59">
        <f t="shared" si="0"/>
        <v>57</v>
      </c>
      <c r="B59" t="s">
        <v>316</v>
      </c>
      <c r="C59" t="s">
        <v>325</v>
      </c>
    </row>
    <row r="60" spans="1:3" x14ac:dyDescent="0.2">
      <c r="A60">
        <f t="shared" si="0"/>
        <v>58</v>
      </c>
      <c r="B60" t="s">
        <v>316</v>
      </c>
      <c r="C60" t="s">
        <v>325</v>
      </c>
    </row>
    <row r="61" spans="1:3" x14ac:dyDescent="0.2">
      <c r="A61">
        <f t="shared" si="0"/>
        <v>59</v>
      </c>
      <c r="B61" t="s">
        <v>316</v>
      </c>
      <c r="C61" t="s">
        <v>325</v>
      </c>
    </row>
    <row r="62" spans="1:3" x14ac:dyDescent="0.2">
      <c r="A62">
        <f t="shared" si="0"/>
        <v>60</v>
      </c>
      <c r="B62" t="s">
        <v>316</v>
      </c>
      <c r="C62" t="s">
        <v>325</v>
      </c>
    </row>
    <row r="63" spans="1:3" x14ac:dyDescent="0.2">
      <c r="A63">
        <f t="shared" si="0"/>
        <v>61</v>
      </c>
      <c r="B63" t="s">
        <v>316</v>
      </c>
      <c r="C63" t="s">
        <v>326</v>
      </c>
    </row>
    <row r="64" spans="1:3" x14ac:dyDescent="0.2">
      <c r="A64">
        <f t="shared" si="0"/>
        <v>62</v>
      </c>
      <c r="B64" t="s">
        <v>316</v>
      </c>
      <c r="C64" t="s">
        <v>326</v>
      </c>
    </row>
    <row r="65" spans="1:3" x14ac:dyDescent="0.2">
      <c r="A65">
        <f t="shared" si="0"/>
        <v>63</v>
      </c>
      <c r="B65" t="s">
        <v>316</v>
      </c>
      <c r="C65" t="s">
        <v>326</v>
      </c>
    </row>
    <row r="66" spans="1:3" x14ac:dyDescent="0.2">
      <c r="A66">
        <f t="shared" si="0"/>
        <v>64</v>
      </c>
      <c r="B66" t="s">
        <v>316</v>
      </c>
      <c r="C66" t="s">
        <v>326</v>
      </c>
    </row>
    <row r="67" spans="1:3" x14ac:dyDescent="0.2">
      <c r="A67">
        <f t="shared" si="0"/>
        <v>65</v>
      </c>
      <c r="B67" t="s">
        <v>316</v>
      </c>
      <c r="C67" t="s">
        <v>326</v>
      </c>
    </row>
    <row r="68" spans="1:3" x14ac:dyDescent="0.2">
      <c r="A68">
        <f t="shared" si="0"/>
        <v>66</v>
      </c>
      <c r="B68" t="s">
        <v>316</v>
      </c>
      <c r="C68" t="s">
        <v>327</v>
      </c>
    </row>
    <row r="69" spans="1:3" x14ac:dyDescent="0.2">
      <c r="A69">
        <f t="shared" ref="A69:A102" si="1">1+A68</f>
        <v>67</v>
      </c>
      <c r="B69" t="s">
        <v>316</v>
      </c>
      <c r="C69" t="s">
        <v>327</v>
      </c>
    </row>
    <row r="70" spans="1:3" x14ac:dyDescent="0.2">
      <c r="A70">
        <f t="shared" si="1"/>
        <v>68</v>
      </c>
      <c r="B70" t="s">
        <v>316</v>
      </c>
      <c r="C70" t="s">
        <v>327</v>
      </c>
    </row>
    <row r="71" spans="1:3" x14ac:dyDescent="0.2">
      <c r="A71">
        <f t="shared" si="1"/>
        <v>69</v>
      </c>
      <c r="B71" t="s">
        <v>316</v>
      </c>
      <c r="C71" t="s">
        <v>327</v>
      </c>
    </row>
    <row r="72" spans="1:3" x14ac:dyDescent="0.2">
      <c r="A72">
        <f t="shared" si="1"/>
        <v>70</v>
      </c>
      <c r="B72" t="s">
        <v>316</v>
      </c>
      <c r="C72" t="s">
        <v>327</v>
      </c>
    </row>
    <row r="73" spans="1:3" x14ac:dyDescent="0.2">
      <c r="A73">
        <f t="shared" si="1"/>
        <v>71</v>
      </c>
      <c r="B73" t="s">
        <v>328</v>
      </c>
      <c r="C73" t="s">
        <v>329</v>
      </c>
    </row>
    <row r="74" spans="1:3" x14ac:dyDescent="0.2">
      <c r="A74">
        <f t="shared" si="1"/>
        <v>72</v>
      </c>
      <c r="B74" t="s">
        <v>328</v>
      </c>
      <c r="C74" t="s">
        <v>329</v>
      </c>
    </row>
    <row r="75" spans="1:3" x14ac:dyDescent="0.2">
      <c r="A75">
        <f t="shared" si="1"/>
        <v>73</v>
      </c>
      <c r="B75" t="s">
        <v>328</v>
      </c>
      <c r="C75" t="s">
        <v>329</v>
      </c>
    </row>
    <row r="76" spans="1:3" x14ac:dyDescent="0.2">
      <c r="A76">
        <f t="shared" si="1"/>
        <v>74</v>
      </c>
      <c r="B76" t="s">
        <v>328</v>
      </c>
      <c r="C76" t="s">
        <v>329</v>
      </c>
    </row>
    <row r="77" spans="1:3" x14ac:dyDescent="0.2">
      <c r="A77">
        <f t="shared" si="1"/>
        <v>75</v>
      </c>
      <c r="B77" t="s">
        <v>328</v>
      </c>
      <c r="C77" t="s">
        <v>329</v>
      </c>
    </row>
    <row r="78" spans="1:3" x14ac:dyDescent="0.2">
      <c r="A78">
        <f t="shared" si="1"/>
        <v>76</v>
      </c>
      <c r="B78" t="s">
        <v>328</v>
      </c>
      <c r="C78" t="s">
        <v>330</v>
      </c>
    </row>
    <row r="79" spans="1:3" x14ac:dyDescent="0.2">
      <c r="A79">
        <f t="shared" si="1"/>
        <v>77</v>
      </c>
      <c r="B79" t="s">
        <v>328</v>
      </c>
      <c r="C79" t="s">
        <v>330</v>
      </c>
    </row>
    <row r="80" spans="1:3" x14ac:dyDescent="0.2">
      <c r="A80">
        <f t="shared" si="1"/>
        <v>78</v>
      </c>
      <c r="B80" t="s">
        <v>328</v>
      </c>
      <c r="C80" t="s">
        <v>330</v>
      </c>
    </row>
    <row r="81" spans="1:3" x14ac:dyDescent="0.2">
      <c r="A81">
        <f t="shared" si="1"/>
        <v>79</v>
      </c>
      <c r="B81" t="s">
        <v>328</v>
      </c>
      <c r="C81" t="s">
        <v>330</v>
      </c>
    </row>
    <row r="82" spans="1:3" x14ac:dyDescent="0.2">
      <c r="A82">
        <f t="shared" si="1"/>
        <v>80</v>
      </c>
      <c r="B82" t="s">
        <v>328</v>
      </c>
      <c r="C82" t="s">
        <v>330</v>
      </c>
    </row>
    <row r="83" spans="1:3" x14ac:dyDescent="0.2">
      <c r="A83">
        <f t="shared" si="1"/>
        <v>81</v>
      </c>
      <c r="B83" t="s">
        <v>328</v>
      </c>
      <c r="C83" t="s">
        <v>331</v>
      </c>
    </row>
    <row r="84" spans="1:3" x14ac:dyDescent="0.2">
      <c r="A84">
        <f t="shared" si="1"/>
        <v>82</v>
      </c>
      <c r="B84" t="s">
        <v>328</v>
      </c>
      <c r="C84" t="s">
        <v>331</v>
      </c>
    </row>
    <row r="85" spans="1:3" x14ac:dyDescent="0.2">
      <c r="A85">
        <f t="shared" si="1"/>
        <v>83</v>
      </c>
      <c r="B85" t="s">
        <v>328</v>
      </c>
      <c r="C85" t="s">
        <v>331</v>
      </c>
    </row>
    <row r="86" spans="1:3" x14ac:dyDescent="0.2">
      <c r="A86">
        <f t="shared" si="1"/>
        <v>84</v>
      </c>
      <c r="B86" t="s">
        <v>328</v>
      </c>
      <c r="C86" t="s">
        <v>331</v>
      </c>
    </row>
    <row r="87" spans="1:3" x14ac:dyDescent="0.2">
      <c r="A87">
        <f t="shared" si="1"/>
        <v>85</v>
      </c>
      <c r="B87" t="s">
        <v>328</v>
      </c>
      <c r="C87" t="s">
        <v>331</v>
      </c>
    </row>
    <row r="88" spans="1:3" x14ac:dyDescent="0.2">
      <c r="A88">
        <f t="shared" si="1"/>
        <v>86</v>
      </c>
      <c r="B88" t="s">
        <v>328</v>
      </c>
      <c r="C88" t="s">
        <v>332</v>
      </c>
    </row>
    <row r="89" spans="1:3" x14ac:dyDescent="0.2">
      <c r="A89">
        <f t="shared" si="1"/>
        <v>87</v>
      </c>
      <c r="B89" t="s">
        <v>328</v>
      </c>
      <c r="C89" t="s">
        <v>332</v>
      </c>
    </row>
    <row r="90" spans="1:3" x14ac:dyDescent="0.2">
      <c r="A90">
        <f t="shared" si="1"/>
        <v>88</v>
      </c>
      <c r="B90" t="s">
        <v>328</v>
      </c>
      <c r="C90" t="s">
        <v>332</v>
      </c>
    </row>
    <row r="91" spans="1:3" x14ac:dyDescent="0.2">
      <c r="A91">
        <f t="shared" si="1"/>
        <v>89</v>
      </c>
      <c r="B91" t="s">
        <v>328</v>
      </c>
      <c r="C91" t="s">
        <v>332</v>
      </c>
    </row>
    <row r="92" spans="1:3" x14ac:dyDescent="0.2">
      <c r="A92">
        <f t="shared" si="1"/>
        <v>90</v>
      </c>
      <c r="B92" t="s">
        <v>328</v>
      </c>
      <c r="C92" t="s">
        <v>332</v>
      </c>
    </row>
    <row r="93" spans="1:3" x14ac:dyDescent="0.2">
      <c r="A93">
        <f t="shared" si="1"/>
        <v>91</v>
      </c>
      <c r="B93" t="s">
        <v>328</v>
      </c>
      <c r="C93" t="s">
        <v>333</v>
      </c>
    </row>
    <row r="94" spans="1:3" x14ac:dyDescent="0.2">
      <c r="A94">
        <f t="shared" si="1"/>
        <v>92</v>
      </c>
      <c r="B94" t="s">
        <v>328</v>
      </c>
      <c r="C94" t="s">
        <v>333</v>
      </c>
    </row>
    <row r="95" spans="1:3" x14ac:dyDescent="0.2">
      <c r="A95">
        <f t="shared" si="1"/>
        <v>93</v>
      </c>
      <c r="B95" t="s">
        <v>328</v>
      </c>
      <c r="C95" t="s">
        <v>333</v>
      </c>
    </row>
    <row r="96" spans="1:3" x14ac:dyDescent="0.2">
      <c r="A96">
        <f t="shared" si="1"/>
        <v>94</v>
      </c>
      <c r="B96" t="s">
        <v>328</v>
      </c>
      <c r="C96" t="s">
        <v>333</v>
      </c>
    </row>
    <row r="97" spans="1:3" x14ac:dyDescent="0.2">
      <c r="A97">
        <f t="shared" si="1"/>
        <v>95</v>
      </c>
      <c r="B97" t="s">
        <v>328</v>
      </c>
      <c r="C97" t="s">
        <v>333</v>
      </c>
    </row>
    <row r="98" spans="1:3" x14ac:dyDescent="0.2">
      <c r="A98">
        <f t="shared" si="1"/>
        <v>96</v>
      </c>
      <c r="B98" t="s">
        <v>328</v>
      </c>
      <c r="C98" t="s">
        <v>334</v>
      </c>
    </row>
    <row r="99" spans="1:3" x14ac:dyDescent="0.2">
      <c r="A99">
        <f t="shared" si="1"/>
        <v>97</v>
      </c>
      <c r="B99" t="s">
        <v>328</v>
      </c>
      <c r="C99" t="s">
        <v>334</v>
      </c>
    </row>
    <row r="100" spans="1:3" x14ac:dyDescent="0.2">
      <c r="A100">
        <f t="shared" si="1"/>
        <v>98</v>
      </c>
      <c r="B100" t="s">
        <v>328</v>
      </c>
      <c r="C100" t="s">
        <v>334</v>
      </c>
    </row>
    <row r="101" spans="1:3" x14ac:dyDescent="0.2">
      <c r="A101">
        <f t="shared" si="1"/>
        <v>99</v>
      </c>
      <c r="B101" t="s">
        <v>328</v>
      </c>
      <c r="C101" t="s">
        <v>334</v>
      </c>
    </row>
    <row r="102" spans="1:3" x14ac:dyDescent="0.2">
      <c r="A102">
        <f t="shared" si="1"/>
        <v>100</v>
      </c>
      <c r="B102" t="s">
        <v>328</v>
      </c>
      <c r="C102" t="s">
        <v>334</v>
      </c>
    </row>
  </sheetData>
  <pageMargins left="0.7" right="0.7" top="0.75" bottom="0.75" header="0.3" footer="0.3"/>
  <pageSetup paperSize="9" orientation="portrait" horizontalDpi="0"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41F83-99E1-482A-9059-72B50E0E5764}">
  <sheetPr codeName="Sheet10"/>
  <dimension ref="A1:B101"/>
  <sheetViews>
    <sheetView topLeftCell="B43" workbookViewId="0">
      <selection activeCell="A67" sqref="A67:XFD67"/>
    </sheetView>
  </sheetViews>
  <sheetFormatPr defaultRowHeight="12.75" x14ac:dyDescent="0.2"/>
  <sheetData>
    <row r="1" spans="1:2" x14ac:dyDescent="0.2">
      <c r="A1" t="s">
        <v>338</v>
      </c>
    </row>
    <row r="2" spans="1:2" x14ac:dyDescent="0.2">
      <c r="A2">
        <v>1</v>
      </c>
      <c r="B2" t="s">
        <v>339</v>
      </c>
    </row>
    <row r="3" spans="1:2" x14ac:dyDescent="0.2">
      <c r="A3">
        <v>2</v>
      </c>
      <c r="B3" t="s">
        <v>340</v>
      </c>
    </row>
    <row r="4" spans="1:2" x14ac:dyDescent="0.2">
      <c r="A4">
        <v>3</v>
      </c>
      <c r="B4" t="s">
        <v>341</v>
      </c>
    </row>
    <row r="5" spans="1:2" ht="409.5" x14ac:dyDescent="0.2">
      <c r="A5">
        <v>4</v>
      </c>
      <c r="B5" s="12" t="s">
        <v>1457</v>
      </c>
    </row>
    <row r="6" spans="1:2" x14ac:dyDescent="0.2">
      <c r="A6">
        <v>5</v>
      </c>
      <c r="B6" t="s">
        <v>342</v>
      </c>
    </row>
    <row r="7" spans="1:2" x14ac:dyDescent="0.2">
      <c r="A7">
        <v>6</v>
      </c>
      <c r="B7" t="s">
        <v>343</v>
      </c>
    </row>
    <row r="8" spans="1:2" x14ac:dyDescent="0.2">
      <c r="A8">
        <v>7</v>
      </c>
      <c r="B8" t="s">
        <v>344</v>
      </c>
    </row>
    <row r="9" spans="1:2" x14ac:dyDescent="0.2">
      <c r="A9">
        <v>8</v>
      </c>
      <c r="B9" t="s">
        <v>345</v>
      </c>
    </row>
    <row r="10" spans="1:2" x14ac:dyDescent="0.2">
      <c r="A10">
        <v>9</v>
      </c>
      <c r="B10" t="s">
        <v>346</v>
      </c>
    </row>
    <row r="11" spans="1:2" x14ac:dyDescent="0.2">
      <c r="A11">
        <v>10</v>
      </c>
      <c r="B11" t="s">
        <v>347</v>
      </c>
    </row>
    <row r="12" spans="1:2" x14ac:dyDescent="0.2">
      <c r="A12">
        <v>11</v>
      </c>
      <c r="B12" t="s">
        <v>348</v>
      </c>
    </row>
    <row r="13" spans="1:2" x14ac:dyDescent="0.2">
      <c r="A13">
        <f>1+A12</f>
        <v>12</v>
      </c>
      <c r="B13" t="s">
        <v>349</v>
      </c>
    </row>
    <row r="14" spans="1:2" x14ac:dyDescent="0.2">
      <c r="A14">
        <f t="shared" ref="A14:A77" si="0">1+A13</f>
        <v>13</v>
      </c>
      <c r="B14" t="s">
        <v>349</v>
      </c>
    </row>
    <row r="15" spans="1:2" x14ac:dyDescent="0.2">
      <c r="A15">
        <f t="shared" si="0"/>
        <v>14</v>
      </c>
      <c r="B15" t="s">
        <v>349</v>
      </c>
    </row>
    <row r="16" spans="1:2" x14ac:dyDescent="0.2">
      <c r="A16">
        <f t="shared" si="0"/>
        <v>15</v>
      </c>
      <c r="B16" t="s">
        <v>349</v>
      </c>
    </row>
    <row r="17" spans="1:2" x14ac:dyDescent="0.2">
      <c r="A17">
        <f t="shared" si="0"/>
        <v>16</v>
      </c>
      <c r="B17" t="s">
        <v>350</v>
      </c>
    </row>
    <row r="18" spans="1:2" x14ac:dyDescent="0.2">
      <c r="A18">
        <f t="shared" si="0"/>
        <v>17</v>
      </c>
      <c r="B18" t="s">
        <v>351</v>
      </c>
    </row>
    <row r="19" spans="1:2" x14ac:dyDescent="0.2">
      <c r="A19">
        <f t="shared" si="0"/>
        <v>18</v>
      </c>
      <c r="B19" t="s">
        <v>352</v>
      </c>
    </row>
    <row r="20" spans="1:2" x14ac:dyDescent="0.2">
      <c r="A20">
        <f t="shared" si="0"/>
        <v>19</v>
      </c>
      <c r="B20" t="s">
        <v>353</v>
      </c>
    </row>
    <row r="21" spans="1:2" x14ac:dyDescent="0.2">
      <c r="A21">
        <f t="shared" si="0"/>
        <v>20</v>
      </c>
      <c r="B21" t="s">
        <v>353</v>
      </c>
    </row>
    <row r="22" spans="1:2" x14ac:dyDescent="0.2">
      <c r="A22">
        <f t="shared" si="0"/>
        <v>21</v>
      </c>
      <c r="B22" t="s">
        <v>353</v>
      </c>
    </row>
    <row r="23" spans="1:2" x14ac:dyDescent="0.2">
      <c r="A23">
        <f t="shared" si="0"/>
        <v>22</v>
      </c>
      <c r="B23" t="s">
        <v>353</v>
      </c>
    </row>
    <row r="24" spans="1:2" x14ac:dyDescent="0.2">
      <c r="A24">
        <f t="shared" si="0"/>
        <v>23</v>
      </c>
      <c r="B24" t="s">
        <v>354</v>
      </c>
    </row>
    <row r="25" spans="1:2" x14ac:dyDescent="0.2">
      <c r="A25">
        <f t="shared" si="0"/>
        <v>24</v>
      </c>
      <c r="B25" t="s">
        <v>354</v>
      </c>
    </row>
    <row r="26" spans="1:2" x14ac:dyDescent="0.2">
      <c r="A26">
        <f t="shared" si="0"/>
        <v>25</v>
      </c>
      <c r="B26" t="s">
        <v>355</v>
      </c>
    </row>
    <row r="27" spans="1:2" x14ac:dyDescent="0.2">
      <c r="A27">
        <f t="shared" si="0"/>
        <v>26</v>
      </c>
      <c r="B27" t="s">
        <v>356</v>
      </c>
    </row>
    <row r="28" spans="1:2" x14ac:dyDescent="0.2">
      <c r="A28">
        <f t="shared" si="0"/>
        <v>27</v>
      </c>
      <c r="B28" t="s">
        <v>356</v>
      </c>
    </row>
    <row r="29" spans="1:2" x14ac:dyDescent="0.2">
      <c r="A29">
        <f t="shared" si="0"/>
        <v>28</v>
      </c>
      <c r="B29" t="s">
        <v>356</v>
      </c>
    </row>
    <row r="30" spans="1:2" x14ac:dyDescent="0.2">
      <c r="A30">
        <f t="shared" si="0"/>
        <v>29</v>
      </c>
      <c r="B30" t="s">
        <v>356</v>
      </c>
    </row>
    <row r="31" spans="1:2" x14ac:dyDescent="0.2">
      <c r="A31">
        <f t="shared" si="0"/>
        <v>30</v>
      </c>
      <c r="B31" t="s">
        <v>357</v>
      </c>
    </row>
    <row r="32" spans="1:2" x14ac:dyDescent="0.2">
      <c r="A32">
        <f t="shared" si="0"/>
        <v>31</v>
      </c>
      <c r="B32" t="s">
        <v>358</v>
      </c>
    </row>
    <row r="33" spans="1:2" x14ac:dyDescent="0.2">
      <c r="A33">
        <f t="shared" si="0"/>
        <v>32</v>
      </c>
      <c r="B33" t="s">
        <v>359</v>
      </c>
    </row>
    <row r="34" spans="1:2" x14ac:dyDescent="0.2">
      <c r="A34">
        <f t="shared" si="0"/>
        <v>33</v>
      </c>
      <c r="B34" t="s">
        <v>360</v>
      </c>
    </row>
    <row r="35" spans="1:2" x14ac:dyDescent="0.2">
      <c r="A35">
        <f t="shared" si="0"/>
        <v>34</v>
      </c>
      <c r="B35" t="s">
        <v>360</v>
      </c>
    </row>
    <row r="36" spans="1:2" x14ac:dyDescent="0.2">
      <c r="A36">
        <f t="shared" si="0"/>
        <v>35</v>
      </c>
      <c r="B36" t="s">
        <v>360</v>
      </c>
    </row>
    <row r="37" spans="1:2" x14ac:dyDescent="0.2">
      <c r="A37">
        <f t="shared" si="0"/>
        <v>36</v>
      </c>
      <c r="B37" t="s">
        <v>361</v>
      </c>
    </row>
    <row r="38" spans="1:2" x14ac:dyDescent="0.2">
      <c r="A38">
        <f t="shared" si="0"/>
        <v>37</v>
      </c>
      <c r="B38" t="s">
        <v>361</v>
      </c>
    </row>
    <row r="39" spans="1:2" x14ac:dyDescent="0.2">
      <c r="A39">
        <f t="shared" si="0"/>
        <v>38</v>
      </c>
      <c r="B39" t="s">
        <v>361</v>
      </c>
    </row>
    <row r="40" spans="1:2" x14ac:dyDescent="0.2">
      <c r="A40">
        <f t="shared" si="0"/>
        <v>39</v>
      </c>
      <c r="B40" t="s">
        <v>361</v>
      </c>
    </row>
    <row r="41" spans="1:2" x14ac:dyDescent="0.2">
      <c r="A41">
        <f t="shared" si="0"/>
        <v>40</v>
      </c>
      <c r="B41" t="s">
        <v>361</v>
      </c>
    </row>
    <row r="42" spans="1:2" x14ac:dyDescent="0.2">
      <c r="A42">
        <f t="shared" si="0"/>
        <v>41</v>
      </c>
      <c r="B42" t="s">
        <v>362</v>
      </c>
    </row>
    <row r="43" spans="1:2" x14ac:dyDescent="0.2">
      <c r="A43">
        <f t="shared" si="0"/>
        <v>42</v>
      </c>
      <c r="B43" t="s">
        <v>363</v>
      </c>
    </row>
    <row r="44" spans="1:2" x14ac:dyDescent="0.2">
      <c r="A44">
        <f t="shared" si="0"/>
        <v>43</v>
      </c>
      <c r="B44" t="s">
        <v>364</v>
      </c>
    </row>
    <row r="45" spans="1:2" x14ac:dyDescent="0.2">
      <c r="A45">
        <f t="shared" si="0"/>
        <v>44</v>
      </c>
      <c r="B45" t="s">
        <v>365</v>
      </c>
    </row>
    <row r="46" spans="1:2" x14ac:dyDescent="0.2">
      <c r="A46">
        <f t="shared" si="0"/>
        <v>45</v>
      </c>
      <c r="B46" t="s">
        <v>366</v>
      </c>
    </row>
    <row r="47" spans="1:2" x14ac:dyDescent="0.2">
      <c r="A47">
        <f t="shared" si="0"/>
        <v>46</v>
      </c>
      <c r="B47" t="s">
        <v>366</v>
      </c>
    </row>
    <row r="48" spans="1:2" x14ac:dyDescent="0.2">
      <c r="A48">
        <f t="shared" si="0"/>
        <v>47</v>
      </c>
      <c r="B48" t="s">
        <v>366</v>
      </c>
    </row>
    <row r="49" spans="1:2" x14ac:dyDescent="0.2">
      <c r="A49">
        <f t="shared" si="0"/>
        <v>48</v>
      </c>
      <c r="B49" t="s">
        <v>366</v>
      </c>
    </row>
    <row r="50" spans="1:2" x14ac:dyDescent="0.2">
      <c r="A50">
        <f t="shared" si="0"/>
        <v>49</v>
      </c>
      <c r="B50" t="s">
        <v>367</v>
      </c>
    </row>
    <row r="51" spans="1:2" x14ac:dyDescent="0.2">
      <c r="A51">
        <f t="shared" si="0"/>
        <v>50</v>
      </c>
      <c r="B51" t="s">
        <v>368</v>
      </c>
    </row>
    <row r="52" spans="1:2" x14ac:dyDescent="0.2">
      <c r="A52">
        <f t="shared" si="0"/>
        <v>51</v>
      </c>
      <c r="B52" t="s">
        <v>369</v>
      </c>
    </row>
    <row r="53" spans="1:2" x14ac:dyDescent="0.2">
      <c r="A53">
        <f t="shared" si="0"/>
        <v>52</v>
      </c>
      <c r="B53" t="s">
        <v>370</v>
      </c>
    </row>
    <row r="54" spans="1:2" x14ac:dyDescent="0.2">
      <c r="A54">
        <f t="shared" si="0"/>
        <v>53</v>
      </c>
      <c r="B54" t="s">
        <v>370</v>
      </c>
    </row>
    <row r="55" spans="1:2" x14ac:dyDescent="0.2">
      <c r="A55">
        <f t="shared" si="0"/>
        <v>54</v>
      </c>
      <c r="B55" t="s">
        <v>370</v>
      </c>
    </row>
    <row r="56" spans="1:2" x14ac:dyDescent="0.2">
      <c r="A56">
        <f t="shared" si="0"/>
        <v>55</v>
      </c>
      <c r="B56" t="s">
        <v>371</v>
      </c>
    </row>
    <row r="57" spans="1:2" x14ac:dyDescent="0.2">
      <c r="A57">
        <f t="shared" si="0"/>
        <v>56</v>
      </c>
      <c r="B57" t="s">
        <v>371</v>
      </c>
    </row>
    <row r="58" spans="1:2" x14ac:dyDescent="0.2">
      <c r="A58">
        <f t="shared" si="0"/>
        <v>57</v>
      </c>
      <c r="B58" t="s">
        <v>371</v>
      </c>
    </row>
    <row r="59" spans="1:2" x14ac:dyDescent="0.2">
      <c r="A59">
        <f t="shared" si="0"/>
        <v>58</v>
      </c>
      <c r="B59" t="s">
        <v>371</v>
      </c>
    </row>
    <row r="60" spans="1:2" x14ac:dyDescent="0.2">
      <c r="A60">
        <f t="shared" si="0"/>
        <v>59</v>
      </c>
      <c r="B60" t="s">
        <v>372</v>
      </c>
    </row>
    <row r="61" spans="1:2" x14ac:dyDescent="0.2">
      <c r="A61">
        <f t="shared" si="0"/>
        <v>60</v>
      </c>
      <c r="B61" t="s">
        <v>373</v>
      </c>
    </row>
    <row r="62" spans="1:2" x14ac:dyDescent="0.2">
      <c r="A62">
        <f t="shared" si="0"/>
        <v>61</v>
      </c>
      <c r="B62" t="s">
        <v>373</v>
      </c>
    </row>
    <row r="63" spans="1:2" x14ac:dyDescent="0.2">
      <c r="A63">
        <f t="shared" si="0"/>
        <v>62</v>
      </c>
      <c r="B63" t="s">
        <v>373</v>
      </c>
    </row>
    <row r="64" spans="1:2" x14ac:dyDescent="0.2">
      <c r="A64">
        <f t="shared" si="0"/>
        <v>63</v>
      </c>
      <c r="B64" t="s">
        <v>374</v>
      </c>
    </row>
    <row r="65" spans="1:2" x14ac:dyDescent="0.2">
      <c r="A65">
        <f t="shared" si="0"/>
        <v>64</v>
      </c>
      <c r="B65" t="s">
        <v>374</v>
      </c>
    </row>
    <row r="66" spans="1:2" x14ac:dyDescent="0.2">
      <c r="A66">
        <f t="shared" si="0"/>
        <v>65</v>
      </c>
      <c r="B66" t="s">
        <v>375</v>
      </c>
    </row>
    <row r="67" spans="1:2" x14ac:dyDescent="0.2">
      <c r="A67">
        <f t="shared" si="0"/>
        <v>66</v>
      </c>
      <c r="B67" t="s">
        <v>376</v>
      </c>
    </row>
    <row r="68" spans="1:2" x14ac:dyDescent="0.2">
      <c r="A68">
        <f t="shared" si="0"/>
        <v>67</v>
      </c>
      <c r="B68" t="s">
        <v>376</v>
      </c>
    </row>
    <row r="69" spans="1:2" x14ac:dyDescent="0.2">
      <c r="A69">
        <f t="shared" si="0"/>
        <v>68</v>
      </c>
      <c r="B69" t="s">
        <v>376</v>
      </c>
    </row>
    <row r="70" spans="1:2" x14ac:dyDescent="0.2">
      <c r="A70">
        <f t="shared" si="0"/>
        <v>69</v>
      </c>
      <c r="B70" t="s">
        <v>376</v>
      </c>
    </row>
    <row r="71" spans="1:2" x14ac:dyDescent="0.2">
      <c r="A71">
        <f t="shared" si="0"/>
        <v>70</v>
      </c>
      <c r="B71" t="s">
        <v>377</v>
      </c>
    </row>
    <row r="72" spans="1:2" x14ac:dyDescent="0.2">
      <c r="A72">
        <f t="shared" si="0"/>
        <v>71</v>
      </c>
      <c r="B72" t="s">
        <v>378</v>
      </c>
    </row>
    <row r="73" spans="1:2" x14ac:dyDescent="0.2">
      <c r="A73">
        <f t="shared" si="0"/>
        <v>72</v>
      </c>
      <c r="B73" t="s">
        <v>379</v>
      </c>
    </row>
    <row r="74" spans="1:2" x14ac:dyDescent="0.2">
      <c r="A74">
        <f t="shared" si="0"/>
        <v>73</v>
      </c>
      <c r="B74" t="s">
        <v>379</v>
      </c>
    </row>
    <row r="75" spans="1:2" x14ac:dyDescent="0.2">
      <c r="A75">
        <f t="shared" si="0"/>
        <v>74</v>
      </c>
      <c r="B75" t="s">
        <v>379</v>
      </c>
    </row>
    <row r="76" spans="1:2" x14ac:dyDescent="0.2">
      <c r="A76">
        <f t="shared" si="0"/>
        <v>75</v>
      </c>
      <c r="B76" t="s">
        <v>380</v>
      </c>
    </row>
    <row r="77" spans="1:2" x14ac:dyDescent="0.2">
      <c r="A77">
        <f t="shared" si="0"/>
        <v>76</v>
      </c>
      <c r="B77" t="s">
        <v>380</v>
      </c>
    </row>
    <row r="78" spans="1:2" x14ac:dyDescent="0.2">
      <c r="A78">
        <f t="shared" ref="A78:A101" si="1">1+A77</f>
        <v>77</v>
      </c>
      <c r="B78" t="s">
        <v>380</v>
      </c>
    </row>
    <row r="79" spans="1:2" x14ac:dyDescent="0.2">
      <c r="A79">
        <f t="shared" si="1"/>
        <v>78</v>
      </c>
      <c r="B79" t="s">
        <v>381</v>
      </c>
    </row>
    <row r="80" spans="1:2" x14ac:dyDescent="0.2">
      <c r="A80">
        <f t="shared" si="1"/>
        <v>79</v>
      </c>
      <c r="B80" t="s">
        <v>382</v>
      </c>
    </row>
    <row r="81" spans="1:2" x14ac:dyDescent="0.2">
      <c r="A81">
        <f t="shared" si="1"/>
        <v>80</v>
      </c>
      <c r="B81" t="s">
        <v>383</v>
      </c>
    </row>
    <row r="82" spans="1:2" x14ac:dyDescent="0.2">
      <c r="A82">
        <f t="shared" si="1"/>
        <v>81</v>
      </c>
      <c r="B82" t="s">
        <v>384</v>
      </c>
    </row>
    <row r="83" spans="1:2" x14ac:dyDescent="0.2">
      <c r="A83">
        <f t="shared" si="1"/>
        <v>82</v>
      </c>
      <c r="B83" t="s">
        <v>385</v>
      </c>
    </row>
    <row r="84" spans="1:2" x14ac:dyDescent="0.2">
      <c r="A84">
        <f t="shared" si="1"/>
        <v>83</v>
      </c>
      <c r="B84" t="s">
        <v>385</v>
      </c>
    </row>
    <row r="85" spans="1:2" x14ac:dyDescent="0.2">
      <c r="A85">
        <f t="shared" si="1"/>
        <v>84</v>
      </c>
      <c r="B85" t="s">
        <v>386</v>
      </c>
    </row>
    <row r="86" spans="1:2" x14ac:dyDescent="0.2">
      <c r="A86">
        <f t="shared" si="1"/>
        <v>85</v>
      </c>
      <c r="B86" t="s">
        <v>386</v>
      </c>
    </row>
    <row r="87" spans="1:2" x14ac:dyDescent="0.2">
      <c r="A87">
        <f t="shared" si="1"/>
        <v>86</v>
      </c>
      <c r="B87" t="s">
        <v>386</v>
      </c>
    </row>
    <row r="88" spans="1:2" x14ac:dyDescent="0.2">
      <c r="A88">
        <f t="shared" si="1"/>
        <v>87</v>
      </c>
      <c r="B88" t="s">
        <v>386</v>
      </c>
    </row>
    <row r="89" spans="1:2" x14ac:dyDescent="0.2">
      <c r="A89">
        <f t="shared" si="1"/>
        <v>88</v>
      </c>
      <c r="B89" t="s">
        <v>387</v>
      </c>
    </row>
    <row r="90" spans="1:2" x14ac:dyDescent="0.2">
      <c r="A90">
        <f t="shared" si="1"/>
        <v>89</v>
      </c>
      <c r="B90" t="s">
        <v>387</v>
      </c>
    </row>
    <row r="91" spans="1:2" x14ac:dyDescent="0.2">
      <c r="A91">
        <f t="shared" si="1"/>
        <v>90</v>
      </c>
      <c r="B91" t="s">
        <v>387</v>
      </c>
    </row>
    <row r="92" spans="1:2" x14ac:dyDescent="0.2">
      <c r="A92">
        <f t="shared" si="1"/>
        <v>91</v>
      </c>
      <c r="B92" t="s">
        <v>388</v>
      </c>
    </row>
    <row r="93" spans="1:2" x14ac:dyDescent="0.2">
      <c r="A93">
        <f t="shared" si="1"/>
        <v>92</v>
      </c>
      <c r="B93" t="s">
        <v>388</v>
      </c>
    </row>
    <row r="94" spans="1:2" x14ac:dyDescent="0.2">
      <c r="A94">
        <f t="shared" si="1"/>
        <v>93</v>
      </c>
      <c r="B94" t="s">
        <v>389</v>
      </c>
    </row>
    <row r="95" spans="1:2" x14ac:dyDescent="0.2">
      <c r="A95">
        <f t="shared" si="1"/>
        <v>94</v>
      </c>
      <c r="B95" t="s">
        <v>389</v>
      </c>
    </row>
    <row r="96" spans="1:2" x14ac:dyDescent="0.2">
      <c r="A96">
        <f t="shared" si="1"/>
        <v>95</v>
      </c>
      <c r="B96" t="s">
        <v>389</v>
      </c>
    </row>
    <row r="97" spans="1:2" x14ac:dyDescent="0.2">
      <c r="A97">
        <f t="shared" si="1"/>
        <v>96</v>
      </c>
      <c r="B97" t="s">
        <v>390</v>
      </c>
    </row>
    <row r="98" spans="1:2" x14ac:dyDescent="0.2">
      <c r="A98">
        <f t="shared" si="1"/>
        <v>97</v>
      </c>
      <c r="B98" t="s">
        <v>390</v>
      </c>
    </row>
    <row r="99" spans="1:2" x14ac:dyDescent="0.2">
      <c r="A99">
        <f t="shared" si="1"/>
        <v>98</v>
      </c>
      <c r="B99" t="s">
        <v>391</v>
      </c>
    </row>
    <row r="100" spans="1:2" x14ac:dyDescent="0.2">
      <c r="A100">
        <f t="shared" si="1"/>
        <v>99</v>
      </c>
      <c r="B100" t="s">
        <v>392</v>
      </c>
    </row>
    <row r="101" spans="1:2" x14ac:dyDescent="0.2">
      <c r="A101">
        <f t="shared" si="1"/>
        <v>100</v>
      </c>
      <c r="B101" t="s">
        <v>393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7368C-38A8-4F6A-84DD-1F3102C11582}">
  <sheetPr codeName="Sheet111"/>
  <dimension ref="A1:C101"/>
  <sheetViews>
    <sheetView topLeftCell="A70" workbookViewId="0">
      <selection activeCell="F92" sqref="F22:I92"/>
    </sheetView>
  </sheetViews>
  <sheetFormatPr defaultRowHeight="12.75" x14ac:dyDescent="0.2"/>
  <cols>
    <col min="2" max="2" width="179.1640625" customWidth="1"/>
    <col min="3" max="3" width="10" customWidth="1"/>
  </cols>
  <sheetData>
    <row r="1" spans="1:3" x14ac:dyDescent="0.2">
      <c r="A1" t="s">
        <v>394</v>
      </c>
      <c r="C1" t="s">
        <v>395</v>
      </c>
    </row>
    <row r="2" spans="1:3" x14ac:dyDescent="0.2">
      <c r="A2">
        <v>1</v>
      </c>
      <c r="B2" t="s">
        <v>396</v>
      </c>
      <c r="C2" t="s">
        <v>397</v>
      </c>
    </row>
    <row r="3" spans="1:3" x14ac:dyDescent="0.2">
      <c r="A3">
        <f>1+A2</f>
        <v>2</v>
      </c>
      <c r="B3" t="s">
        <v>396</v>
      </c>
      <c r="C3" t="s">
        <v>397</v>
      </c>
    </row>
    <row r="4" spans="1:3" x14ac:dyDescent="0.2">
      <c r="A4">
        <f t="shared" ref="A4:A67" si="0">1+A3</f>
        <v>3</v>
      </c>
      <c r="B4" t="s">
        <v>398</v>
      </c>
      <c r="C4" t="s">
        <v>399</v>
      </c>
    </row>
    <row r="5" spans="1:3" x14ac:dyDescent="0.2">
      <c r="A5">
        <f t="shared" si="0"/>
        <v>4</v>
      </c>
      <c r="B5" t="s">
        <v>398</v>
      </c>
      <c r="C5" t="s">
        <v>399</v>
      </c>
    </row>
    <row r="6" spans="1:3" x14ac:dyDescent="0.2">
      <c r="A6">
        <f t="shared" si="0"/>
        <v>5</v>
      </c>
      <c r="B6" t="s">
        <v>400</v>
      </c>
      <c r="C6" t="s">
        <v>401</v>
      </c>
    </row>
    <row r="7" spans="1:3" x14ac:dyDescent="0.2">
      <c r="A7">
        <f t="shared" si="0"/>
        <v>6</v>
      </c>
      <c r="B7" t="s">
        <v>400</v>
      </c>
      <c r="C7" t="s">
        <v>401</v>
      </c>
    </row>
    <row r="8" spans="1:3" x14ac:dyDescent="0.2">
      <c r="A8">
        <f t="shared" si="0"/>
        <v>7</v>
      </c>
      <c r="B8" t="s">
        <v>402</v>
      </c>
      <c r="C8" t="s">
        <v>403</v>
      </c>
    </row>
    <row r="9" spans="1:3" x14ac:dyDescent="0.2">
      <c r="A9">
        <f t="shared" si="0"/>
        <v>8</v>
      </c>
      <c r="B9" t="s">
        <v>402</v>
      </c>
      <c r="C9" t="s">
        <v>403</v>
      </c>
    </row>
    <row r="10" spans="1:3" x14ac:dyDescent="0.2">
      <c r="A10">
        <f t="shared" si="0"/>
        <v>9</v>
      </c>
      <c r="B10" t="s">
        <v>404</v>
      </c>
      <c r="C10" t="s">
        <v>405</v>
      </c>
    </row>
    <row r="11" spans="1:3" x14ac:dyDescent="0.2">
      <c r="A11">
        <f t="shared" si="0"/>
        <v>10</v>
      </c>
      <c r="B11" t="s">
        <v>404</v>
      </c>
      <c r="C11" t="s">
        <v>405</v>
      </c>
    </row>
    <row r="12" spans="1:3" x14ac:dyDescent="0.2">
      <c r="A12">
        <f t="shared" si="0"/>
        <v>11</v>
      </c>
      <c r="B12" t="s">
        <v>406</v>
      </c>
      <c r="C12" t="s">
        <v>407</v>
      </c>
    </row>
    <row r="13" spans="1:3" x14ac:dyDescent="0.2">
      <c r="A13">
        <f t="shared" si="0"/>
        <v>12</v>
      </c>
      <c r="B13" t="s">
        <v>406</v>
      </c>
      <c r="C13" t="s">
        <v>407</v>
      </c>
    </row>
    <row r="14" spans="1:3" x14ac:dyDescent="0.2">
      <c r="A14">
        <f t="shared" si="0"/>
        <v>13</v>
      </c>
      <c r="B14" t="s">
        <v>408</v>
      </c>
      <c r="C14" t="s">
        <v>409</v>
      </c>
    </row>
    <row r="15" spans="1:3" x14ac:dyDescent="0.2">
      <c r="A15">
        <f t="shared" si="0"/>
        <v>14</v>
      </c>
      <c r="B15" t="s">
        <v>408</v>
      </c>
      <c r="C15" t="s">
        <v>409</v>
      </c>
    </row>
    <row r="16" spans="1:3" x14ac:dyDescent="0.2">
      <c r="A16">
        <f t="shared" si="0"/>
        <v>15</v>
      </c>
      <c r="B16" t="s">
        <v>410</v>
      </c>
      <c r="C16" t="s">
        <v>411</v>
      </c>
    </row>
    <row r="17" spans="1:3" x14ac:dyDescent="0.2">
      <c r="A17">
        <f t="shared" si="0"/>
        <v>16</v>
      </c>
      <c r="B17" t="s">
        <v>410</v>
      </c>
      <c r="C17" t="s">
        <v>411</v>
      </c>
    </row>
    <row r="18" spans="1:3" x14ac:dyDescent="0.2">
      <c r="A18">
        <f t="shared" si="0"/>
        <v>17</v>
      </c>
      <c r="B18" t="s">
        <v>412</v>
      </c>
      <c r="C18" t="s">
        <v>413</v>
      </c>
    </row>
    <row r="19" spans="1:3" x14ac:dyDescent="0.2">
      <c r="A19">
        <f t="shared" si="0"/>
        <v>18</v>
      </c>
      <c r="B19" t="s">
        <v>412</v>
      </c>
      <c r="C19" t="s">
        <v>413</v>
      </c>
    </row>
    <row r="20" spans="1:3" x14ac:dyDescent="0.2">
      <c r="A20">
        <f t="shared" si="0"/>
        <v>19</v>
      </c>
      <c r="B20" t="s">
        <v>414</v>
      </c>
      <c r="C20" t="s">
        <v>413</v>
      </c>
    </row>
    <row r="21" spans="1:3" x14ac:dyDescent="0.2">
      <c r="A21">
        <f t="shared" si="0"/>
        <v>20</v>
      </c>
      <c r="B21" t="s">
        <v>414</v>
      </c>
      <c r="C21" t="s">
        <v>413</v>
      </c>
    </row>
    <row r="22" spans="1:3" x14ac:dyDescent="0.2">
      <c r="A22">
        <f t="shared" si="0"/>
        <v>21</v>
      </c>
      <c r="B22" t="s">
        <v>415</v>
      </c>
      <c r="C22" t="s">
        <v>416</v>
      </c>
    </row>
    <row r="23" spans="1:3" x14ac:dyDescent="0.2">
      <c r="A23">
        <f t="shared" si="0"/>
        <v>22</v>
      </c>
      <c r="B23" t="s">
        <v>415</v>
      </c>
      <c r="C23" t="s">
        <v>416</v>
      </c>
    </row>
    <row r="24" spans="1:3" x14ac:dyDescent="0.2">
      <c r="A24">
        <f t="shared" si="0"/>
        <v>23</v>
      </c>
      <c r="B24" t="s">
        <v>417</v>
      </c>
      <c r="C24" t="s">
        <v>416</v>
      </c>
    </row>
    <row r="25" spans="1:3" x14ac:dyDescent="0.2">
      <c r="A25">
        <f t="shared" si="0"/>
        <v>24</v>
      </c>
      <c r="B25" t="s">
        <v>417</v>
      </c>
      <c r="C25" t="s">
        <v>416</v>
      </c>
    </row>
    <row r="26" spans="1:3" x14ac:dyDescent="0.2">
      <c r="A26">
        <f t="shared" si="0"/>
        <v>25</v>
      </c>
      <c r="B26" t="s">
        <v>418</v>
      </c>
      <c r="C26" t="s">
        <v>419</v>
      </c>
    </row>
    <row r="27" spans="1:3" x14ac:dyDescent="0.2">
      <c r="A27">
        <f t="shared" si="0"/>
        <v>26</v>
      </c>
      <c r="B27" t="s">
        <v>418</v>
      </c>
      <c r="C27" t="s">
        <v>419</v>
      </c>
    </row>
    <row r="28" spans="1:3" x14ac:dyDescent="0.2">
      <c r="A28">
        <f t="shared" si="0"/>
        <v>27</v>
      </c>
      <c r="B28" t="s">
        <v>420</v>
      </c>
      <c r="C28" t="s">
        <v>421</v>
      </c>
    </row>
    <row r="29" spans="1:3" x14ac:dyDescent="0.2">
      <c r="A29">
        <f t="shared" si="0"/>
        <v>28</v>
      </c>
      <c r="B29" t="s">
        <v>420</v>
      </c>
      <c r="C29" t="s">
        <v>421</v>
      </c>
    </row>
    <row r="30" spans="1:3" x14ac:dyDescent="0.2">
      <c r="A30">
        <f t="shared" si="0"/>
        <v>29</v>
      </c>
      <c r="B30" t="s">
        <v>422</v>
      </c>
      <c r="C30" t="s">
        <v>423</v>
      </c>
    </row>
    <row r="31" spans="1:3" x14ac:dyDescent="0.2">
      <c r="A31">
        <f t="shared" si="0"/>
        <v>30</v>
      </c>
      <c r="B31" t="s">
        <v>422</v>
      </c>
      <c r="C31" t="s">
        <v>423</v>
      </c>
    </row>
    <row r="32" spans="1:3" x14ac:dyDescent="0.2">
      <c r="A32">
        <f t="shared" si="0"/>
        <v>31</v>
      </c>
      <c r="B32" t="s">
        <v>424</v>
      </c>
      <c r="C32" t="s">
        <v>425</v>
      </c>
    </row>
    <row r="33" spans="1:3" x14ac:dyDescent="0.2">
      <c r="A33">
        <f t="shared" si="0"/>
        <v>32</v>
      </c>
      <c r="B33" t="s">
        <v>424</v>
      </c>
      <c r="C33" t="s">
        <v>450</v>
      </c>
    </row>
    <row r="34" spans="1:3" x14ac:dyDescent="0.2">
      <c r="A34">
        <f t="shared" si="0"/>
        <v>33</v>
      </c>
      <c r="B34" t="s">
        <v>426</v>
      </c>
      <c r="C34" t="s">
        <v>425</v>
      </c>
    </row>
    <row r="35" spans="1:3" x14ac:dyDescent="0.2">
      <c r="A35">
        <f t="shared" si="0"/>
        <v>34</v>
      </c>
      <c r="B35" t="s">
        <v>426</v>
      </c>
      <c r="C35" t="s">
        <v>425</v>
      </c>
    </row>
    <row r="36" spans="1:3" x14ac:dyDescent="0.2">
      <c r="A36">
        <f t="shared" si="0"/>
        <v>35</v>
      </c>
      <c r="B36" t="s">
        <v>427</v>
      </c>
      <c r="C36" t="s">
        <v>428</v>
      </c>
    </row>
    <row r="37" spans="1:3" x14ac:dyDescent="0.2">
      <c r="A37">
        <f t="shared" si="0"/>
        <v>36</v>
      </c>
      <c r="B37" t="s">
        <v>427</v>
      </c>
      <c r="C37" t="s">
        <v>428</v>
      </c>
    </row>
    <row r="38" spans="1:3" x14ac:dyDescent="0.2">
      <c r="A38">
        <f t="shared" si="0"/>
        <v>37</v>
      </c>
      <c r="B38" t="s">
        <v>429</v>
      </c>
      <c r="C38" t="s">
        <v>430</v>
      </c>
    </row>
    <row r="39" spans="1:3" x14ac:dyDescent="0.2">
      <c r="A39">
        <f t="shared" si="0"/>
        <v>38</v>
      </c>
      <c r="B39" t="s">
        <v>429</v>
      </c>
      <c r="C39" t="s">
        <v>430</v>
      </c>
    </row>
    <row r="40" spans="1:3" x14ac:dyDescent="0.2">
      <c r="A40">
        <f t="shared" si="0"/>
        <v>39</v>
      </c>
      <c r="B40" t="s">
        <v>431</v>
      </c>
      <c r="C40" t="s">
        <v>430</v>
      </c>
    </row>
    <row r="41" spans="1:3" x14ac:dyDescent="0.2">
      <c r="A41">
        <f t="shared" si="0"/>
        <v>40</v>
      </c>
      <c r="B41" t="s">
        <v>431</v>
      </c>
      <c r="C41" t="s">
        <v>430</v>
      </c>
    </row>
    <row r="42" spans="1:3" x14ac:dyDescent="0.2">
      <c r="A42">
        <f t="shared" si="0"/>
        <v>41</v>
      </c>
      <c r="B42" t="s">
        <v>432</v>
      </c>
      <c r="C42" t="s">
        <v>433</v>
      </c>
    </row>
    <row r="43" spans="1:3" x14ac:dyDescent="0.2">
      <c r="A43">
        <f t="shared" si="0"/>
        <v>42</v>
      </c>
      <c r="B43" t="s">
        <v>432</v>
      </c>
      <c r="C43" t="s">
        <v>433</v>
      </c>
    </row>
    <row r="44" spans="1:3" x14ac:dyDescent="0.2">
      <c r="A44">
        <f t="shared" si="0"/>
        <v>43</v>
      </c>
      <c r="B44" t="s">
        <v>434</v>
      </c>
      <c r="C44" t="s">
        <v>435</v>
      </c>
    </row>
    <row r="45" spans="1:3" x14ac:dyDescent="0.2">
      <c r="A45">
        <f t="shared" si="0"/>
        <v>44</v>
      </c>
      <c r="B45" t="s">
        <v>434</v>
      </c>
      <c r="C45" t="s">
        <v>435</v>
      </c>
    </row>
    <row r="46" spans="1:3" x14ac:dyDescent="0.2">
      <c r="A46">
        <f t="shared" si="0"/>
        <v>45</v>
      </c>
      <c r="B46" t="s">
        <v>436</v>
      </c>
      <c r="C46" t="s">
        <v>437</v>
      </c>
    </row>
    <row r="47" spans="1:3" x14ac:dyDescent="0.2">
      <c r="A47">
        <f t="shared" si="0"/>
        <v>46</v>
      </c>
      <c r="B47" t="s">
        <v>436</v>
      </c>
      <c r="C47" t="s">
        <v>437</v>
      </c>
    </row>
    <row r="48" spans="1:3" x14ac:dyDescent="0.2">
      <c r="A48">
        <f t="shared" si="0"/>
        <v>47</v>
      </c>
      <c r="B48" t="s">
        <v>438</v>
      </c>
      <c r="C48" t="s">
        <v>439</v>
      </c>
    </row>
    <row r="49" spans="1:3" x14ac:dyDescent="0.2">
      <c r="A49">
        <f t="shared" si="0"/>
        <v>48</v>
      </c>
      <c r="B49" t="s">
        <v>438</v>
      </c>
      <c r="C49" t="s">
        <v>439</v>
      </c>
    </row>
    <row r="50" spans="1:3" x14ac:dyDescent="0.2">
      <c r="A50">
        <f t="shared" si="0"/>
        <v>49</v>
      </c>
      <c r="B50" t="s">
        <v>440</v>
      </c>
      <c r="C50" t="s">
        <v>439</v>
      </c>
    </row>
    <row r="51" spans="1:3" x14ac:dyDescent="0.2">
      <c r="A51">
        <f t="shared" si="0"/>
        <v>50</v>
      </c>
      <c r="B51" t="s">
        <v>440</v>
      </c>
      <c r="C51" t="s">
        <v>439</v>
      </c>
    </row>
    <row r="52" spans="1:3" x14ac:dyDescent="0.2">
      <c r="A52">
        <f t="shared" si="0"/>
        <v>51</v>
      </c>
      <c r="B52" t="s">
        <v>441</v>
      </c>
      <c r="C52" t="s">
        <v>439</v>
      </c>
    </row>
    <row r="53" spans="1:3" x14ac:dyDescent="0.2">
      <c r="A53">
        <f t="shared" si="0"/>
        <v>52</v>
      </c>
      <c r="B53" t="s">
        <v>441</v>
      </c>
      <c r="C53" t="s">
        <v>439</v>
      </c>
    </row>
    <row r="54" spans="1:3" x14ac:dyDescent="0.2">
      <c r="A54">
        <f t="shared" si="0"/>
        <v>53</v>
      </c>
      <c r="B54" t="s">
        <v>442</v>
      </c>
      <c r="C54" t="s">
        <v>439</v>
      </c>
    </row>
    <row r="55" spans="1:3" x14ac:dyDescent="0.2">
      <c r="A55">
        <f t="shared" si="0"/>
        <v>54</v>
      </c>
      <c r="B55" t="s">
        <v>442</v>
      </c>
      <c r="C55" t="s">
        <v>439</v>
      </c>
    </row>
    <row r="56" spans="1:3" x14ac:dyDescent="0.2">
      <c r="A56">
        <f t="shared" si="0"/>
        <v>55</v>
      </c>
      <c r="B56" t="s">
        <v>443</v>
      </c>
      <c r="C56" t="s">
        <v>444</v>
      </c>
    </row>
    <row r="57" spans="1:3" x14ac:dyDescent="0.2">
      <c r="A57">
        <f t="shared" si="0"/>
        <v>56</v>
      </c>
      <c r="B57" t="s">
        <v>443</v>
      </c>
      <c r="C57" t="s">
        <v>444</v>
      </c>
    </row>
    <row r="58" spans="1:3" x14ac:dyDescent="0.2">
      <c r="A58">
        <f t="shared" si="0"/>
        <v>57</v>
      </c>
      <c r="B58" t="s">
        <v>445</v>
      </c>
      <c r="C58" t="s">
        <v>446</v>
      </c>
    </row>
    <row r="59" spans="1:3" x14ac:dyDescent="0.2">
      <c r="A59">
        <f t="shared" si="0"/>
        <v>58</v>
      </c>
      <c r="B59" t="s">
        <v>445</v>
      </c>
      <c r="C59" t="s">
        <v>446</v>
      </c>
    </row>
    <row r="60" spans="1:3" x14ac:dyDescent="0.2">
      <c r="A60">
        <f t="shared" si="0"/>
        <v>59</v>
      </c>
      <c r="B60" t="s">
        <v>447</v>
      </c>
      <c r="C60" t="s">
        <v>446</v>
      </c>
    </row>
    <row r="61" spans="1:3" x14ac:dyDescent="0.2">
      <c r="A61">
        <f t="shared" si="0"/>
        <v>60</v>
      </c>
      <c r="B61" t="s">
        <v>447</v>
      </c>
      <c r="C61" t="s">
        <v>446</v>
      </c>
    </row>
    <row r="62" spans="1:3" x14ac:dyDescent="0.2">
      <c r="A62">
        <f t="shared" si="0"/>
        <v>61</v>
      </c>
      <c r="B62" t="s">
        <v>448</v>
      </c>
      <c r="C62" t="s">
        <v>446</v>
      </c>
    </row>
    <row r="63" spans="1:3" x14ac:dyDescent="0.2">
      <c r="A63">
        <f t="shared" si="0"/>
        <v>62</v>
      </c>
      <c r="B63" t="s">
        <v>448</v>
      </c>
      <c r="C63" t="s">
        <v>446</v>
      </c>
    </row>
    <row r="64" spans="1:3" x14ac:dyDescent="0.2">
      <c r="A64">
        <f t="shared" si="0"/>
        <v>63</v>
      </c>
      <c r="B64" t="s">
        <v>449</v>
      </c>
      <c r="C64" t="s">
        <v>450</v>
      </c>
    </row>
    <row r="65" spans="1:3" x14ac:dyDescent="0.2">
      <c r="A65">
        <f t="shared" si="0"/>
        <v>64</v>
      </c>
      <c r="B65" t="s">
        <v>449</v>
      </c>
      <c r="C65" t="s">
        <v>450</v>
      </c>
    </row>
    <row r="66" spans="1:3" x14ac:dyDescent="0.2">
      <c r="A66">
        <f t="shared" si="0"/>
        <v>65</v>
      </c>
      <c r="B66" t="s">
        <v>451</v>
      </c>
      <c r="C66" t="s">
        <v>452</v>
      </c>
    </row>
    <row r="67" spans="1:3" x14ac:dyDescent="0.2">
      <c r="A67">
        <f t="shared" si="0"/>
        <v>66</v>
      </c>
      <c r="B67" t="s">
        <v>451</v>
      </c>
      <c r="C67" t="s">
        <v>452</v>
      </c>
    </row>
    <row r="68" spans="1:3" x14ac:dyDescent="0.2">
      <c r="A68">
        <f t="shared" ref="A68:A101" si="1">1+A67</f>
        <v>67</v>
      </c>
      <c r="B68" t="s">
        <v>453</v>
      </c>
      <c r="C68" t="s">
        <v>454</v>
      </c>
    </row>
    <row r="69" spans="1:3" x14ac:dyDescent="0.2">
      <c r="A69">
        <f t="shared" si="1"/>
        <v>68</v>
      </c>
      <c r="B69" t="s">
        <v>453</v>
      </c>
      <c r="C69" t="s">
        <v>454</v>
      </c>
    </row>
    <row r="70" spans="1:3" x14ac:dyDescent="0.2">
      <c r="A70">
        <f t="shared" si="1"/>
        <v>69</v>
      </c>
      <c r="B70" t="s">
        <v>455</v>
      </c>
      <c r="C70" t="s">
        <v>456</v>
      </c>
    </row>
    <row r="71" spans="1:3" x14ac:dyDescent="0.2">
      <c r="A71">
        <f t="shared" si="1"/>
        <v>70</v>
      </c>
      <c r="B71" t="s">
        <v>455</v>
      </c>
      <c r="C71" t="s">
        <v>456</v>
      </c>
    </row>
    <row r="72" spans="1:3" x14ac:dyDescent="0.2">
      <c r="A72">
        <f t="shared" si="1"/>
        <v>71</v>
      </c>
      <c r="B72" t="s">
        <v>457</v>
      </c>
      <c r="C72" t="s">
        <v>458</v>
      </c>
    </row>
    <row r="73" spans="1:3" x14ac:dyDescent="0.2">
      <c r="A73">
        <f t="shared" si="1"/>
        <v>72</v>
      </c>
      <c r="B73" t="s">
        <v>457</v>
      </c>
      <c r="C73" t="s">
        <v>458</v>
      </c>
    </row>
    <row r="74" spans="1:3" x14ac:dyDescent="0.2">
      <c r="A74">
        <f t="shared" si="1"/>
        <v>73</v>
      </c>
      <c r="B74" t="s">
        <v>459</v>
      </c>
      <c r="C74" t="s">
        <v>458</v>
      </c>
    </row>
    <row r="75" spans="1:3" x14ac:dyDescent="0.2">
      <c r="A75">
        <f t="shared" si="1"/>
        <v>74</v>
      </c>
      <c r="B75" t="s">
        <v>459</v>
      </c>
      <c r="C75" t="s">
        <v>458</v>
      </c>
    </row>
    <row r="76" spans="1:3" x14ac:dyDescent="0.2">
      <c r="A76">
        <f t="shared" si="1"/>
        <v>75</v>
      </c>
      <c r="B76" t="s">
        <v>460</v>
      </c>
      <c r="C76" t="s">
        <v>458</v>
      </c>
    </row>
    <row r="77" spans="1:3" x14ac:dyDescent="0.2">
      <c r="A77">
        <f t="shared" si="1"/>
        <v>76</v>
      </c>
      <c r="B77" t="s">
        <v>460</v>
      </c>
      <c r="C77" t="s">
        <v>458</v>
      </c>
    </row>
    <row r="78" spans="1:3" x14ac:dyDescent="0.2">
      <c r="A78">
        <f t="shared" si="1"/>
        <v>77</v>
      </c>
      <c r="B78" t="s">
        <v>461</v>
      </c>
      <c r="C78" t="s">
        <v>458</v>
      </c>
    </row>
    <row r="79" spans="1:3" x14ac:dyDescent="0.2">
      <c r="A79">
        <f t="shared" si="1"/>
        <v>78</v>
      </c>
      <c r="B79" t="s">
        <v>461</v>
      </c>
      <c r="C79" t="s">
        <v>458</v>
      </c>
    </row>
    <row r="80" spans="1:3" x14ac:dyDescent="0.2">
      <c r="A80">
        <f t="shared" si="1"/>
        <v>79</v>
      </c>
      <c r="B80" t="s">
        <v>462</v>
      </c>
      <c r="C80" t="s">
        <v>463</v>
      </c>
    </row>
    <row r="81" spans="1:3" x14ac:dyDescent="0.2">
      <c r="A81">
        <f t="shared" si="1"/>
        <v>80</v>
      </c>
      <c r="B81" t="s">
        <v>462</v>
      </c>
      <c r="C81" t="s">
        <v>463</v>
      </c>
    </row>
    <row r="82" spans="1:3" x14ac:dyDescent="0.2">
      <c r="A82">
        <f t="shared" si="1"/>
        <v>81</v>
      </c>
      <c r="B82" t="s">
        <v>464</v>
      </c>
      <c r="C82" t="s">
        <v>465</v>
      </c>
    </row>
    <row r="83" spans="1:3" x14ac:dyDescent="0.2">
      <c r="A83">
        <f t="shared" si="1"/>
        <v>82</v>
      </c>
      <c r="B83" t="s">
        <v>464</v>
      </c>
      <c r="C83" t="s">
        <v>465</v>
      </c>
    </row>
    <row r="84" spans="1:3" x14ac:dyDescent="0.2">
      <c r="A84">
        <f t="shared" si="1"/>
        <v>83</v>
      </c>
      <c r="B84" t="s">
        <v>466</v>
      </c>
      <c r="C84" t="s">
        <v>465</v>
      </c>
    </row>
    <row r="85" spans="1:3" x14ac:dyDescent="0.2">
      <c r="A85">
        <f t="shared" si="1"/>
        <v>84</v>
      </c>
      <c r="B85" t="s">
        <v>466</v>
      </c>
      <c r="C85" t="s">
        <v>465</v>
      </c>
    </row>
    <row r="86" spans="1:3" x14ac:dyDescent="0.2">
      <c r="A86">
        <f t="shared" si="1"/>
        <v>85</v>
      </c>
      <c r="B86" t="s">
        <v>467</v>
      </c>
      <c r="C86" t="s">
        <v>465</v>
      </c>
    </row>
    <row r="87" spans="1:3" x14ac:dyDescent="0.2">
      <c r="A87">
        <f t="shared" si="1"/>
        <v>86</v>
      </c>
      <c r="B87" t="s">
        <v>467</v>
      </c>
      <c r="C87" t="s">
        <v>465</v>
      </c>
    </row>
    <row r="88" spans="1:3" x14ac:dyDescent="0.2">
      <c r="A88">
        <f t="shared" si="1"/>
        <v>87</v>
      </c>
      <c r="B88" t="s">
        <v>468</v>
      </c>
      <c r="C88" t="s">
        <v>469</v>
      </c>
    </row>
    <row r="89" spans="1:3" x14ac:dyDescent="0.2">
      <c r="A89">
        <f t="shared" si="1"/>
        <v>88</v>
      </c>
      <c r="B89" t="s">
        <v>468</v>
      </c>
      <c r="C89" t="s">
        <v>469</v>
      </c>
    </row>
    <row r="90" spans="1:3" x14ac:dyDescent="0.2">
      <c r="A90">
        <f t="shared" si="1"/>
        <v>89</v>
      </c>
      <c r="B90" t="s">
        <v>470</v>
      </c>
      <c r="C90" t="s">
        <v>471</v>
      </c>
    </row>
    <row r="91" spans="1:3" x14ac:dyDescent="0.2">
      <c r="A91">
        <f t="shared" si="1"/>
        <v>90</v>
      </c>
      <c r="B91" t="s">
        <v>470</v>
      </c>
      <c r="C91" t="s">
        <v>471</v>
      </c>
    </row>
    <row r="92" spans="1:3" x14ac:dyDescent="0.2">
      <c r="A92">
        <f t="shared" si="1"/>
        <v>91</v>
      </c>
      <c r="B92" t="s">
        <v>472</v>
      </c>
      <c r="C92" t="s">
        <v>473</v>
      </c>
    </row>
    <row r="93" spans="1:3" x14ac:dyDescent="0.2">
      <c r="A93">
        <f t="shared" si="1"/>
        <v>92</v>
      </c>
      <c r="B93" t="s">
        <v>472</v>
      </c>
      <c r="C93" t="s">
        <v>473</v>
      </c>
    </row>
    <row r="94" spans="1:3" x14ac:dyDescent="0.2">
      <c r="A94">
        <f t="shared" si="1"/>
        <v>93</v>
      </c>
      <c r="B94" t="s">
        <v>474</v>
      </c>
      <c r="C94" t="s">
        <v>475</v>
      </c>
    </row>
    <row r="95" spans="1:3" x14ac:dyDescent="0.2">
      <c r="A95">
        <f t="shared" si="1"/>
        <v>94</v>
      </c>
      <c r="B95" t="s">
        <v>474</v>
      </c>
      <c r="C95" t="s">
        <v>475</v>
      </c>
    </row>
    <row r="96" spans="1:3" x14ac:dyDescent="0.2">
      <c r="A96">
        <f t="shared" si="1"/>
        <v>95</v>
      </c>
      <c r="B96" t="s">
        <v>476</v>
      </c>
      <c r="C96" t="s">
        <v>477</v>
      </c>
    </row>
    <row r="97" spans="1:3" x14ac:dyDescent="0.2">
      <c r="A97">
        <f t="shared" si="1"/>
        <v>96</v>
      </c>
      <c r="B97" t="s">
        <v>476</v>
      </c>
      <c r="C97" t="s">
        <v>477</v>
      </c>
    </row>
    <row r="98" spans="1:3" x14ac:dyDescent="0.2">
      <c r="A98">
        <f t="shared" si="1"/>
        <v>97</v>
      </c>
      <c r="B98" t="s">
        <v>478</v>
      </c>
      <c r="C98" t="s">
        <v>479</v>
      </c>
    </row>
    <row r="99" spans="1:3" x14ac:dyDescent="0.2">
      <c r="A99">
        <f t="shared" si="1"/>
        <v>98</v>
      </c>
      <c r="B99" t="s">
        <v>480</v>
      </c>
      <c r="C99" t="s">
        <v>481</v>
      </c>
    </row>
    <row r="100" spans="1:3" x14ac:dyDescent="0.2">
      <c r="A100">
        <f t="shared" si="1"/>
        <v>99</v>
      </c>
      <c r="B100" t="s">
        <v>482</v>
      </c>
    </row>
    <row r="101" spans="1:3" x14ac:dyDescent="0.2">
      <c r="A101">
        <f t="shared" si="1"/>
        <v>100</v>
      </c>
      <c r="B101" t="s">
        <v>482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72B212-F889-4B16-A399-115DAA202D2C}">
  <sheetPr codeName="Sheet12"/>
  <dimension ref="A1:E102"/>
  <sheetViews>
    <sheetView workbookViewId="0">
      <selection activeCell="B2" sqref="B2:E2"/>
    </sheetView>
  </sheetViews>
  <sheetFormatPr defaultRowHeight="12.75" x14ac:dyDescent="0.2"/>
  <cols>
    <col min="2" max="5" width="48.6640625" customWidth="1"/>
  </cols>
  <sheetData>
    <row r="1" spans="1:5" x14ac:dyDescent="0.2">
      <c r="A1" t="s">
        <v>484</v>
      </c>
    </row>
    <row r="2" spans="1:5" x14ac:dyDescent="0.2">
      <c r="A2" t="s">
        <v>173</v>
      </c>
      <c r="B2" t="s">
        <v>485</v>
      </c>
      <c r="C2" t="s">
        <v>486</v>
      </c>
      <c r="D2" t="s">
        <v>487</v>
      </c>
      <c r="E2" t="s">
        <v>488</v>
      </c>
    </row>
    <row r="3" spans="1:5" x14ac:dyDescent="0.2">
      <c r="A3">
        <v>1</v>
      </c>
      <c r="B3" t="s">
        <v>489</v>
      </c>
      <c r="C3" t="s">
        <v>490</v>
      </c>
      <c r="D3" t="s">
        <v>491</v>
      </c>
      <c r="E3" t="s">
        <v>492</v>
      </c>
    </row>
    <row r="4" spans="1:5" x14ac:dyDescent="0.2">
      <c r="A4">
        <f>1+A3</f>
        <v>2</v>
      </c>
      <c r="B4" t="s">
        <v>489</v>
      </c>
      <c r="C4" t="s">
        <v>490</v>
      </c>
      <c r="D4" t="s">
        <v>491</v>
      </c>
      <c r="E4" t="s">
        <v>492</v>
      </c>
    </row>
    <row r="5" spans="1:5" x14ac:dyDescent="0.2">
      <c r="A5">
        <f t="shared" ref="A5:A68" si="0">1+A4</f>
        <v>3</v>
      </c>
      <c r="B5" t="s">
        <v>489</v>
      </c>
      <c r="C5" t="s">
        <v>490</v>
      </c>
      <c r="D5" t="s">
        <v>491</v>
      </c>
      <c r="E5" t="s">
        <v>492</v>
      </c>
    </row>
    <row r="6" spans="1:5" x14ac:dyDescent="0.2">
      <c r="A6">
        <f t="shared" si="0"/>
        <v>4</v>
      </c>
      <c r="B6" t="s">
        <v>489</v>
      </c>
      <c r="C6" t="s">
        <v>490</v>
      </c>
      <c r="D6" t="s">
        <v>491</v>
      </c>
      <c r="E6" t="s">
        <v>492</v>
      </c>
    </row>
    <row r="7" spans="1:5" x14ac:dyDescent="0.2">
      <c r="A7">
        <f t="shared" si="0"/>
        <v>5</v>
      </c>
      <c r="B7" t="s">
        <v>493</v>
      </c>
      <c r="C7" t="s">
        <v>489</v>
      </c>
      <c r="D7" t="s">
        <v>490</v>
      </c>
      <c r="E7" t="s">
        <v>491</v>
      </c>
    </row>
    <row r="8" spans="1:5" x14ac:dyDescent="0.2">
      <c r="A8">
        <f t="shared" si="0"/>
        <v>6</v>
      </c>
      <c r="B8" t="s">
        <v>493</v>
      </c>
      <c r="C8" t="s">
        <v>489</v>
      </c>
      <c r="D8" t="s">
        <v>490</v>
      </c>
      <c r="E8" t="s">
        <v>491</v>
      </c>
    </row>
    <row r="9" spans="1:5" x14ac:dyDescent="0.2">
      <c r="A9">
        <f t="shared" si="0"/>
        <v>7</v>
      </c>
      <c r="B9" t="s">
        <v>493</v>
      </c>
      <c r="C9" t="s">
        <v>489</v>
      </c>
      <c r="D9" t="s">
        <v>490</v>
      </c>
      <c r="E9" t="s">
        <v>491</v>
      </c>
    </row>
    <row r="10" spans="1:5" x14ac:dyDescent="0.2">
      <c r="A10">
        <f t="shared" si="0"/>
        <v>8</v>
      </c>
      <c r="B10" t="s">
        <v>493</v>
      </c>
      <c r="C10" t="s">
        <v>489</v>
      </c>
      <c r="D10" t="s">
        <v>490</v>
      </c>
      <c r="E10" t="s">
        <v>491</v>
      </c>
    </row>
    <row r="11" spans="1:5" x14ac:dyDescent="0.2">
      <c r="A11">
        <f t="shared" si="0"/>
        <v>9</v>
      </c>
      <c r="B11" t="s">
        <v>493</v>
      </c>
      <c r="C11" t="s">
        <v>489</v>
      </c>
      <c r="D11" t="s">
        <v>490</v>
      </c>
      <c r="E11" t="s">
        <v>491</v>
      </c>
    </row>
    <row r="12" spans="1:5" x14ac:dyDescent="0.2">
      <c r="A12">
        <f t="shared" si="0"/>
        <v>10</v>
      </c>
      <c r="B12" t="s">
        <v>493</v>
      </c>
      <c r="C12" t="s">
        <v>489</v>
      </c>
      <c r="D12" t="s">
        <v>490</v>
      </c>
      <c r="E12" t="s">
        <v>491</v>
      </c>
    </row>
    <row r="13" spans="1:5" x14ac:dyDescent="0.2">
      <c r="A13">
        <f t="shared" si="0"/>
        <v>11</v>
      </c>
      <c r="B13" t="s">
        <v>493</v>
      </c>
      <c r="C13" t="s">
        <v>489</v>
      </c>
      <c r="D13" t="s">
        <v>490</v>
      </c>
      <c r="E13" t="s">
        <v>491</v>
      </c>
    </row>
    <row r="14" spans="1:5" x14ac:dyDescent="0.2">
      <c r="A14">
        <f t="shared" si="0"/>
        <v>12</v>
      </c>
      <c r="B14" t="s">
        <v>493</v>
      </c>
      <c r="C14" t="s">
        <v>489</v>
      </c>
      <c r="D14" t="s">
        <v>490</v>
      </c>
      <c r="E14" t="s">
        <v>491</v>
      </c>
    </row>
    <row r="15" spans="1:5" x14ac:dyDescent="0.2">
      <c r="A15">
        <f t="shared" si="0"/>
        <v>13</v>
      </c>
      <c r="B15" t="s">
        <v>493</v>
      </c>
      <c r="C15" t="s">
        <v>489</v>
      </c>
      <c r="D15" t="s">
        <v>490</v>
      </c>
      <c r="E15" t="s">
        <v>491</v>
      </c>
    </row>
    <row r="16" spans="1:5" x14ac:dyDescent="0.2">
      <c r="A16">
        <f t="shared" si="0"/>
        <v>14</v>
      </c>
      <c r="B16" t="s">
        <v>493</v>
      </c>
      <c r="C16" t="s">
        <v>489</v>
      </c>
      <c r="D16" t="s">
        <v>490</v>
      </c>
      <c r="E16" t="s">
        <v>491</v>
      </c>
    </row>
    <row r="17" spans="1:5" x14ac:dyDescent="0.2">
      <c r="A17">
        <f t="shared" si="0"/>
        <v>15</v>
      </c>
      <c r="B17" t="s">
        <v>494</v>
      </c>
      <c r="C17" t="s">
        <v>493</v>
      </c>
      <c r="D17" t="s">
        <v>489</v>
      </c>
      <c r="E17" t="s">
        <v>490</v>
      </c>
    </row>
    <row r="18" spans="1:5" x14ac:dyDescent="0.2">
      <c r="A18">
        <f t="shared" si="0"/>
        <v>16</v>
      </c>
      <c r="B18" t="s">
        <v>494</v>
      </c>
      <c r="C18" t="s">
        <v>493</v>
      </c>
      <c r="D18" t="s">
        <v>489</v>
      </c>
      <c r="E18" t="s">
        <v>490</v>
      </c>
    </row>
    <row r="19" spans="1:5" x14ac:dyDescent="0.2">
      <c r="A19">
        <f t="shared" si="0"/>
        <v>17</v>
      </c>
      <c r="B19" t="s">
        <v>494</v>
      </c>
      <c r="C19" t="s">
        <v>493</v>
      </c>
      <c r="D19" t="s">
        <v>489</v>
      </c>
      <c r="E19" t="s">
        <v>490</v>
      </c>
    </row>
    <row r="20" spans="1:5" x14ac:dyDescent="0.2">
      <c r="A20">
        <f t="shared" si="0"/>
        <v>18</v>
      </c>
      <c r="B20" t="s">
        <v>494</v>
      </c>
      <c r="C20" t="s">
        <v>493</v>
      </c>
      <c r="D20" t="s">
        <v>489</v>
      </c>
      <c r="E20" t="s">
        <v>490</v>
      </c>
    </row>
    <row r="21" spans="1:5" x14ac:dyDescent="0.2">
      <c r="A21">
        <f t="shared" si="0"/>
        <v>19</v>
      </c>
      <c r="B21" t="s">
        <v>494</v>
      </c>
      <c r="C21" t="s">
        <v>493</v>
      </c>
      <c r="D21" t="s">
        <v>489</v>
      </c>
      <c r="E21" t="s">
        <v>490</v>
      </c>
    </row>
    <row r="22" spans="1:5" x14ac:dyDescent="0.2">
      <c r="A22">
        <f t="shared" si="0"/>
        <v>20</v>
      </c>
      <c r="B22" t="s">
        <v>494</v>
      </c>
      <c r="C22" t="s">
        <v>493</v>
      </c>
      <c r="D22" t="s">
        <v>489</v>
      </c>
      <c r="E22" t="s">
        <v>490</v>
      </c>
    </row>
    <row r="23" spans="1:5" x14ac:dyDescent="0.2">
      <c r="A23">
        <f t="shared" si="0"/>
        <v>21</v>
      </c>
      <c r="B23" t="s">
        <v>494</v>
      </c>
      <c r="C23" t="s">
        <v>493</v>
      </c>
      <c r="D23" t="s">
        <v>489</v>
      </c>
      <c r="E23" t="s">
        <v>490</v>
      </c>
    </row>
    <row r="24" spans="1:5" x14ac:dyDescent="0.2">
      <c r="A24">
        <f t="shared" si="0"/>
        <v>22</v>
      </c>
      <c r="B24" t="s">
        <v>494</v>
      </c>
      <c r="C24" t="s">
        <v>493</v>
      </c>
      <c r="D24" t="s">
        <v>489</v>
      </c>
      <c r="E24" t="s">
        <v>490</v>
      </c>
    </row>
    <row r="25" spans="1:5" x14ac:dyDescent="0.2">
      <c r="A25">
        <f t="shared" si="0"/>
        <v>23</v>
      </c>
      <c r="B25" t="s">
        <v>494</v>
      </c>
      <c r="C25" t="s">
        <v>493</v>
      </c>
      <c r="D25" t="s">
        <v>489</v>
      </c>
      <c r="E25" t="s">
        <v>490</v>
      </c>
    </row>
    <row r="26" spans="1:5" x14ac:dyDescent="0.2">
      <c r="A26">
        <f t="shared" si="0"/>
        <v>24</v>
      </c>
      <c r="B26" t="s">
        <v>494</v>
      </c>
      <c r="C26" t="s">
        <v>493</v>
      </c>
      <c r="D26" t="s">
        <v>489</v>
      </c>
      <c r="E26" t="s">
        <v>490</v>
      </c>
    </row>
    <row r="27" spans="1:5" x14ac:dyDescent="0.2">
      <c r="A27">
        <f t="shared" si="0"/>
        <v>25</v>
      </c>
      <c r="B27" t="s">
        <v>495</v>
      </c>
      <c r="C27" t="s">
        <v>494</v>
      </c>
      <c r="D27" t="s">
        <v>493</v>
      </c>
      <c r="E27" t="s">
        <v>489</v>
      </c>
    </row>
    <row r="28" spans="1:5" x14ac:dyDescent="0.2">
      <c r="A28">
        <f t="shared" si="0"/>
        <v>26</v>
      </c>
      <c r="B28" t="s">
        <v>495</v>
      </c>
      <c r="C28" t="s">
        <v>494</v>
      </c>
      <c r="D28" t="s">
        <v>493</v>
      </c>
      <c r="E28" t="s">
        <v>489</v>
      </c>
    </row>
    <row r="29" spans="1:5" x14ac:dyDescent="0.2">
      <c r="A29">
        <f t="shared" si="0"/>
        <v>27</v>
      </c>
      <c r="B29" t="s">
        <v>495</v>
      </c>
      <c r="C29" t="s">
        <v>494</v>
      </c>
      <c r="D29" t="s">
        <v>493</v>
      </c>
      <c r="E29" t="s">
        <v>489</v>
      </c>
    </row>
    <row r="30" spans="1:5" x14ac:dyDescent="0.2">
      <c r="A30">
        <f t="shared" si="0"/>
        <v>28</v>
      </c>
      <c r="B30" t="s">
        <v>495</v>
      </c>
      <c r="C30" t="s">
        <v>494</v>
      </c>
      <c r="D30" t="s">
        <v>493</v>
      </c>
      <c r="E30" t="s">
        <v>489</v>
      </c>
    </row>
    <row r="31" spans="1:5" x14ac:dyDescent="0.2">
      <c r="A31">
        <f t="shared" si="0"/>
        <v>29</v>
      </c>
      <c r="B31" t="s">
        <v>495</v>
      </c>
      <c r="C31" t="s">
        <v>494</v>
      </c>
      <c r="D31" t="s">
        <v>493</v>
      </c>
      <c r="E31" t="s">
        <v>489</v>
      </c>
    </row>
    <row r="32" spans="1:5" x14ac:dyDescent="0.2">
      <c r="A32">
        <f t="shared" si="0"/>
        <v>30</v>
      </c>
      <c r="B32" t="s">
        <v>495</v>
      </c>
      <c r="C32" t="s">
        <v>494</v>
      </c>
      <c r="D32" t="s">
        <v>493</v>
      </c>
      <c r="E32" t="s">
        <v>489</v>
      </c>
    </row>
    <row r="33" spans="1:5" x14ac:dyDescent="0.2">
      <c r="A33">
        <f t="shared" si="0"/>
        <v>31</v>
      </c>
      <c r="B33" t="s">
        <v>495</v>
      </c>
      <c r="C33" t="s">
        <v>494</v>
      </c>
      <c r="D33" t="s">
        <v>493</v>
      </c>
      <c r="E33" t="s">
        <v>489</v>
      </c>
    </row>
    <row r="34" spans="1:5" x14ac:dyDescent="0.2">
      <c r="A34">
        <f t="shared" si="0"/>
        <v>32</v>
      </c>
      <c r="B34" t="s">
        <v>495</v>
      </c>
      <c r="C34" t="s">
        <v>494</v>
      </c>
      <c r="D34" t="s">
        <v>493</v>
      </c>
      <c r="E34" t="s">
        <v>489</v>
      </c>
    </row>
    <row r="35" spans="1:5" x14ac:dyDescent="0.2">
      <c r="A35">
        <f t="shared" si="0"/>
        <v>33</v>
      </c>
      <c r="B35" t="s">
        <v>495</v>
      </c>
      <c r="C35" t="s">
        <v>494</v>
      </c>
      <c r="D35" t="s">
        <v>493</v>
      </c>
      <c r="E35" t="s">
        <v>489</v>
      </c>
    </row>
    <row r="36" spans="1:5" x14ac:dyDescent="0.2">
      <c r="A36">
        <f t="shared" si="0"/>
        <v>34</v>
      </c>
      <c r="B36" t="s">
        <v>495</v>
      </c>
      <c r="C36" t="s">
        <v>494</v>
      </c>
      <c r="D36" t="s">
        <v>493</v>
      </c>
      <c r="E36" t="s">
        <v>489</v>
      </c>
    </row>
    <row r="37" spans="1:5" x14ac:dyDescent="0.2">
      <c r="A37">
        <f t="shared" si="0"/>
        <v>35</v>
      </c>
      <c r="B37" t="s">
        <v>496</v>
      </c>
      <c r="C37" t="s">
        <v>495</v>
      </c>
      <c r="D37" t="s">
        <v>494</v>
      </c>
      <c r="E37" t="s">
        <v>493</v>
      </c>
    </row>
    <row r="38" spans="1:5" x14ac:dyDescent="0.2">
      <c r="A38">
        <f t="shared" si="0"/>
        <v>36</v>
      </c>
      <c r="B38" t="s">
        <v>496</v>
      </c>
      <c r="C38" t="s">
        <v>495</v>
      </c>
      <c r="D38" t="s">
        <v>494</v>
      </c>
      <c r="E38" t="s">
        <v>493</v>
      </c>
    </row>
    <row r="39" spans="1:5" x14ac:dyDescent="0.2">
      <c r="A39">
        <f t="shared" si="0"/>
        <v>37</v>
      </c>
      <c r="B39" t="s">
        <v>496</v>
      </c>
      <c r="C39" t="s">
        <v>495</v>
      </c>
      <c r="D39" t="s">
        <v>494</v>
      </c>
      <c r="E39" t="s">
        <v>493</v>
      </c>
    </row>
    <row r="40" spans="1:5" x14ac:dyDescent="0.2">
      <c r="A40">
        <f t="shared" si="0"/>
        <v>38</v>
      </c>
      <c r="B40" t="s">
        <v>496</v>
      </c>
      <c r="C40" t="s">
        <v>495</v>
      </c>
      <c r="D40" t="s">
        <v>494</v>
      </c>
      <c r="E40" t="s">
        <v>493</v>
      </c>
    </row>
    <row r="41" spans="1:5" x14ac:dyDescent="0.2">
      <c r="A41">
        <f t="shared" si="0"/>
        <v>39</v>
      </c>
      <c r="B41" t="s">
        <v>496</v>
      </c>
      <c r="C41" t="s">
        <v>495</v>
      </c>
      <c r="D41" t="s">
        <v>494</v>
      </c>
      <c r="E41" t="s">
        <v>493</v>
      </c>
    </row>
    <row r="42" spans="1:5" x14ac:dyDescent="0.2">
      <c r="A42">
        <f t="shared" si="0"/>
        <v>40</v>
      </c>
      <c r="B42" t="s">
        <v>496</v>
      </c>
      <c r="C42" t="s">
        <v>495</v>
      </c>
      <c r="D42" t="s">
        <v>494</v>
      </c>
      <c r="E42" t="s">
        <v>493</v>
      </c>
    </row>
    <row r="43" spans="1:5" x14ac:dyDescent="0.2">
      <c r="A43">
        <f t="shared" si="0"/>
        <v>41</v>
      </c>
      <c r="B43" t="s">
        <v>496</v>
      </c>
      <c r="C43" t="s">
        <v>495</v>
      </c>
      <c r="D43" t="s">
        <v>494</v>
      </c>
      <c r="E43" t="s">
        <v>493</v>
      </c>
    </row>
    <row r="44" spans="1:5" x14ac:dyDescent="0.2">
      <c r="A44">
        <f t="shared" si="0"/>
        <v>42</v>
      </c>
      <c r="B44" t="s">
        <v>496</v>
      </c>
      <c r="C44" t="s">
        <v>495</v>
      </c>
      <c r="D44" t="s">
        <v>494</v>
      </c>
      <c r="E44" t="s">
        <v>493</v>
      </c>
    </row>
    <row r="45" spans="1:5" x14ac:dyDescent="0.2">
      <c r="A45">
        <f t="shared" si="0"/>
        <v>43</v>
      </c>
      <c r="B45" t="s">
        <v>496</v>
      </c>
      <c r="C45" t="s">
        <v>495</v>
      </c>
      <c r="D45" t="s">
        <v>494</v>
      </c>
      <c r="E45" t="s">
        <v>493</v>
      </c>
    </row>
    <row r="46" spans="1:5" x14ac:dyDescent="0.2">
      <c r="A46">
        <f t="shared" si="0"/>
        <v>44</v>
      </c>
      <c r="B46" t="s">
        <v>496</v>
      </c>
      <c r="C46" t="s">
        <v>495</v>
      </c>
      <c r="D46" t="s">
        <v>494</v>
      </c>
      <c r="E46" t="s">
        <v>493</v>
      </c>
    </row>
    <row r="47" spans="1:5" x14ac:dyDescent="0.2">
      <c r="A47">
        <f t="shared" si="0"/>
        <v>45</v>
      </c>
      <c r="B47" t="s">
        <v>497</v>
      </c>
      <c r="C47" t="s">
        <v>496</v>
      </c>
      <c r="D47" t="s">
        <v>495</v>
      </c>
      <c r="E47" t="s">
        <v>494</v>
      </c>
    </row>
    <row r="48" spans="1:5" x14ac:dyDescent="0.2">
      <c r="A48">
        <f t="shared" si="0"/>
        <v>46</v>
      </c>
      <c r="B48" t="s">
        <v>497</v>
      </c>
      <c r="C48" t="s">
        <v>496</v>
      </c>
      <c r="D48" t="s">
        <v>495</v>
      </c>
      <c r="E48" t="s">
        <v>494</v>
      </c>
    </row>
    <row r="49" spans="1:5" x14ac:dyDescent="0.2">
      <c r="A49">
        <f t="shared" si="0"/>
        <v>47</v>
      </c>
      <c r="B49" t="s">
        <v>497</v>
      </c>
      <c r="C49" t="s">
        <v>496</v>
      </c>
      <c r="D49" t="s">
        <v>495</v>
      </c>
      <c r="E49" t="s">
        <v>494</v>
      </c>
    </row>
    <row r="50" spans="1:5" x14ac:dyDescent="0.2">
      <c r="A50">
        <f t="shared" si="0"/>
        <v>48</v>
      </c>
      <c r="B50" t="s">
        <v>497</v>
      </c>
      <c r="C50" t="s">
        <v>496</v>
      </c>
      <c r="D50" t="s">
        <v>495</v>
      </c>
      <c r="E50" t="s">
        <v>494</v>
      </c>
    </row>
    <row r="51" spans="1:5" x14ac:dyDescent="0.2">
      <c r="A51">
        <f t="shared" si="0"/>
        <v>49</v>
      </c>
      <c r="B51" t="s">
        <v>497</v>
      </c>
      <c r="C51" t="s">
        <v>496</v>
      </c>
      <c r="D51" t="s">
        <v>495</v>
      </c>
      <c r="E51" t="s">
        <v>494</v>
      </c>
    </row>
    <row r="52" spans="1:5" x14ac:dyDescent="0.2">
      <c r="A52">
        <f t="shared" si="0"/>
        <v>50</v>
      </c>
      <c r="B52" t="s">
        <v>497</v>
      </c>
      <c r="C52" t="s">
        <v>496</v>
      </c>
      <c r="D52" t="s">
        <v>495</v>
      </c>
      <c r="E52" t="s">
        <v>494</v>
      </c>
    </row>
    <row r="53" spans="1:5" x14ac:dyDescent="0.2">
      <c r="A53">
        <f t="shared" si="0"/>
        <v>51</v>
      </c>
      <c r="B53" t="s">
        <v>497</v>
      </c>
      <c r="C53" t="s">
        <v>496</v>
      </c>
      <c r="D53" t="s">
        <v>495</v>
      </c>
      <c r="E53" t="s">
        <v>494</v>
      </c>
    </row>
    <row r="54" spans="1:5" x14ac:dyDescent="0.2">
      <c r="A54">
        <f t="shared" si="0"/>
        <v>52</v>
      </c>
      <c r="B54" t="s">
        <v>497</v>
      </c>
      <c r="C54" t="s">
        <v>496</v>
      </c>
      <c r="D54" t="s">
        <v>495</v>
      </c>
      <c r="E54" t="s">
        <v>494</v>
      </c>
    </row>
    <row r="55" spans="1:5" x14ac:dyDescent="0.2">
      <c r="A55">
        <f t="shared" si="0"/>
        <v>53</v>
      </c>
      <c r="B55" t="s">
        <v>497</v>
      </c>
      <c r="C55" t="s">
        <v>496</v>
      </c>
      <c r="D55" t="s">
        <v>495</v>
      </c>
      <c r="E55" t="s">
        <v>494</v>
      </c>
    </row>
    <row r="56" spans="1:5" x14ac:dyDescent="0.2">
      <c r="A56">
        <f t="shared" si="0"/>
        <v>54</v>
      </c>
      <c r="B56" t="s">
        <v>497</v>
      </c>
      <c r="C56" t="s">
        <v>496</v>
      </c>
      <c r="D56" t="s">
        <v>495</v>
      </c>
      <c r="E56" t="s">
        <v>494</v>
      </c>
    </row>
    <row r="57" spans="1:5" x14ac:dyDescent="0.2">
      <c r="A57">
        <f t="shared" si="0"/>
        <v>55</v>
      </c>
      <c r="B57" t="s">
        <v>497</v>
      </c>
      <c r="C57" t="s">
        <v>496</v>
      </c>
      <c r="D57" t="s">
        <v>495</v>
      </c>
      <c r="E57" t="s">
        <v>494</v>
      </c>
    </row>
    <row r="58" spans="1:5" x14ac:dyDescent="0.2">
      <c r="A58">
        <f t="shared" si="0"/>
        <v>56</v>
      </c>
      <c r="B58" t="s">
        <v>497</v>
      </c>
      <c r="C58" t="s">
        <v>496</v>
      </c>
      <c r="D58" t="s">
        <v>495</v>
      </c>
      <c r="E58" t="s">
        <v>494</v>
      </c>
    </row>
    <row r="59" spans="1:5" x14ac:dyDescent="0.2">
      <c r="A59">
        <f t="shared" si="0"/>
        <v>57</v>
      </c>
      <c r="B59" t="s">
        <v>497</v>
      </c>
      <c r="C59" t="s">
        <v>496</v>
      </c>
      <c r="D59" t="s">
        <v>495</v>
      </c>
      <c r="E59" t="s">
        <v>494</v>
      </c>
    </row>
    <row r="60" spans="1:5" x14ac:dyDescent="0.2">
      <c r="A60">
        <f t="shared" si="0"/>
        <v>58</v>
      </c>
      <c r="B60" t="s">
        <v>497</v>
      </c>
      <c r="C60" t="s">
        <v>496</v>
      </c>
      <c r="D60" t="s">
        <v>495</v>
      </c>
      <c r="E60" t="s">
        <v>494</v>
      </c>
    </row>
    <row r="61" spans="1:5" x14ac:dyDescent="0.2">
      <c r="A61">
        <f t="shared" si="0"/>
        <v>59</v>
      </c>
      <c r="B61" t="s">
        <v>497</v>
      </c>
      <c r="C61" t="s">
        <v>496</v>
      </c>
      <c r="D61" t="s">
        <v>495</v>
      </c>
      <c r="E61" t="s">
        <v>494</v>
      </c>
    </row>
    <row r="62" spans="1:5" x14ac:dyDescent="0.2">
      <c r="A62">
        <f t="shared" si="0"/>
        <v>60</v>
      </c>
      <c r="B62" t="s">
        <v>497</v>
      </c>
      <c r="C62" t="s">
        <v>496</v>
      </c>
      <c r="D62" t="s">
        <v>495</v>
      </c>
      <c r="E62" t="s">
        <v>494</v>
      </c>
    </row>
    <row r="63" spans="1:5" x14ac:dyDescent="0.2">
      <c r="A63">
        <f t="shared" si="0"/>
        <v>61</v>
      </c>
      <c r="B63" t="s">
        <v>497</v>
      </c>
      <c r="C63" t="s">
        <v>496</v>
      </c>
      <c r="D63" t="s">
        <v>495</v>
      </c>
      <c r="E63" t="s">
        <v>494</v>
      </c>
    </row>
    <row r="64" spans="1:5" x14ac:dyDescent="0.2">
      <c r="A64">
        <f t="shared" si="0"/>
        <v>62</v>
      </c>
      <c r="B64" t="s">
        <v>497</v>
      </c>
      <c r="C64" t="s">
        <v>496</v>
      </c>
      <c r="D64" t="s">
        <v>495</v>
      </c>
      <c r="E64" t="s">
        <v>494</v>
      </c>
    </row>
    <row r="65" spans="1:5" x14ac:dyDescent="0.2">
      <c r="A65">
        <f t="shared" si="0"/>
        <v>63</v>
      </c>
      <c r="B65" t="s">
        <v>497</v>
      </c>
      <c r="C65" t="s">
        <v>496</v>
      </c>
      <c r="D65" t="s">
        <v>495</v>
      </c>
      <c r="E65" t="s">
        <v>494</v>
      </c>
    </row>
    <row r="66" spans="1:5" x14ac:dyDescent="0.2">
      <c r="A66">
        <f t="shared" si="0"/>
        <v>64</v>
      </c>
      <c r="B66" t="s">
        <v>497</v>
      </c>
      <c r="C66" t="s">
        <v>496</v>
      </c>
      <c r="D66" t="s">
        <v>495</v>
      </c>
      <c r="E66" t="s">
        <v>494</v>
      </c>
    </row>
    <row r="67" spans="1:5" x14ac:dyDescent="0.2">
      <c r="A67">
        <f t="shared" si="0"/>
        <v>65</v>
      </c>
      <c r="B67" t="s">
        <v>498</v>
      </c>
      <c r="C67" t="s">
        <v>497</v>
      </c>
      <c r="D67" t="s">
        <v>496</v>
      </c>
      <c r="E67" t="s">
        <v>495</v>
      </c>
    </row>
    <row r="68" spans="1:5" x14ac:dyDescent="0.2">
      <c r="A68">
        <f t="shared" si="0"/>
        <v>66</v>
      </c>
      <c r="B68" t="s">
        <v>498</v>
      </c>
      <c r="C68" t="s">
        <v>497</v>
      </c>
      <c r="D68" t="s">
        <v>496</v>
      </c>
      <c r="E68" t="s">
        <v>495</v>
      </c>
    </row>
    <row r="69" spans="1:5" x14ac:dyDescent="0.2">
      <c r="A69">
        <f t="shared" ref="A69:A102" si="1">1+A68</f>
        <v>67</v>
      </c>
      <c r="B69" t="s">
        <v>498</v>
      </c>
      <c r="C69" t="s">
        <v>497</v>
      </c>
      <c r="D69" t="s">
        <v>496</v>
      </c>
      <c r="E69" t="s">
        <v>495</v>
      </c>
    </row>
    <row r="70" spans="1:5" x14ac:dyDescent="0.2">
      <c r="A70">
        <f t="shared" si="1"/>
        <v>68</v>
      </c>
      <c r="B70" t="s">
        <v>498</v>
      </c>
      <c r="C70" t="s">
        <v>497</v>
      </c>
      <c r="D70" t="s">
        <v>496</v>
      </c>
      <c r="E70" t="s">
        <v>495</v>
      </c>
    </row>
    <row r="71" spans="1:5" x14ac:dyDescent="0.2">
      <c r="A71">
        <f t="shared" si="1"/>
        <v>69</v>
      </c>
      <c r="B71" t="s">
        <v>498</v>
      </c>
      <c r="C71" t="s">
        <v>497</v>
      </c>
      <c r="D71" t="s">
        <v>496</v>
      </c>
      <c r="E71" t="s">
        <v>495</v>
      </c>
    </row>
    <row r="72" spans="1:5" x14ac:dyDescent="0.2">
      <c r="A72">
        <f t="shared" si="1"/>
        <v>70</v>
      </c>
      <c r="B72" t="s">
        <v>498</v>
      </c>
      <c r="C72" t="s">
        <v>497</v>
      </c>
      <c r="D72" t="s">
        <v>496</v>
      </c>
      <c r="E72" t="s">
        <v>495</v>
      </c>
    </row>
    <row r="73" spans="1:5" x14ac:dyDescent="0.2">
      <c r="A73">
        <f t="shared" si="1"/>
        <v>71</v>
      </c>
      <c r="B73" t="s">
        <v>498</v>
      </c>
      <c r="C73" t="s">
        <v>497</v>
      </c>
      <c r="D73" t="s">
        <v>496</v>
      </c>
      <c r="E73" t="s">
        <v>495</v>
      </c>
    </row>
    <row r="74" spans="1:5" x14ac:dyDescent="0.2">
      <c r="A74">
        <f t="shared" si="1"/>
        <v>72</v>
      </c>
      <c r="B74" t="s">
        <v>498</v>
      </c>
      <c r="C74" t="s">
        <v>497</v>
      </c>
      <c r="D74" t="s">
        <v>496</v>
      </c>
      <c r="E74" t="s">
        <v>495</v>
      </c>
    </row>
    <row r="75" spans="1:5" x14ac:dyDescent="0.2">
      <c r="A75">
        <f t="shared" si="1"/>
        <v>73</v>
      </c>
      <c r="B75" t="s">
        <v>498</v>
      </c>
      <c r="C75" t="s">
        <v>497</v>
      </c>
      <c r="D75" t="s">
        <v>496</v>
      </c>
      <c r="E75" t="s">
        <v>495</v>
      </c>
    </row>
    <row r="76" spans="1:5" x14ac:dyDescent="0.2">
      <c r="A76">
        <f t="shared" si="1"/>
        <v>74</v>
      </c>
      <c r="B76" t="s">
        <v>498</v>
      </c>
      <c r="C76" t="s">
        <v>497</v>
      </c>
      <c r="D76" t="s">
        <v>496</v>
      </c>
      <c r="E76" t="s">
        <v>495</v>
      </c>
    </row>
    <row r="77" spans="1:5" x14ac:dyDescent="0.2">
      <c r="A77">
        <f t="shared" si="1"/>
        <v>75</v>
      </c>
      <c r="B77" t="s">
        <v>499</v>
      </c>
      <c r="C77" t="s">
        <v>498</v>
      </c>
      <c r="D77" t="s">
        <v>497</v>
      </c>
      <c r="E77" t="s">
        <v>498</v>
      </c>
    </row>
    <row r="78" spans="1:5" x14ac:dyDescent="0.2">
      <c r="A78">
        <f t="shared" si="1"/>
        <v>76</v>
      </c>
      <c r="B78" t="s">
        <v>499</v>
      </c>
      <c r="C78" t="s">
        <v>498</v>
      </c>
      <c r="D78" t="s">
        <v>497</v>
      </c>
      <c r="E78" t="s">
        <v>498</v>
      </c>
    </row>
    <row r="79" spans="1:5" x14ac:dyDescent="0.2">
      <c r="A79">
        <f t="shared" si="1"/>
        <v>77</v>
      </c>
      <c r="B79" t="s">
        <v>499</v>
      </c>
      <c r="C79" t="s">
        <v>498</v>
      </c>
      <c r="D79" t="s">
        <v>497</v>
      </c>
      <c r="E79" t="s">
        <v>498</v>
      </c>
    </row>
    <row r="80" spans="1:5" x14ac:dyDescent="0.2">
      <c r="A80">
        <f t="shared" si="1"/>
        <v>78</v>
      </c>
      <c r="B80" t="s">
        <v>499</v>
      </c>
      <c r="C80" t="s">
        <v>498</v>
      </c>
      <c r="D80" t="s">
        <v>497</v>
      </c>
      <c r="E80" t="s">
        <v>498</v>
      </c>
    </row>
    <row r="81" spans="1:5" x14ac:dyDescent="0.2">
      <c r="A81">
        <f t="shared" si="1"/>
        <v>79</v>
      </c>
      <c r="B81" t="s">
        <v>499</v>
      </c>
      <c r="C81" t="s">
        <v>498</v>
      </c>
      <c r="D81" t="s">
        <v>497</v>
      </c>
      <c r="E81" t="s">
        <v>498</v>
      </c>
    </row>
    <row r="82" spans="1:5" x14ac:dyDescent="0.2">
      <c r="A82">
        <f t="shared" si="1"/>
        <v>80</v>
      </c>
      <c r="B82" t="s">
        <v>499</v>
      </c>
      <c r="C82" t="s">
        <v>498</v>
      </c>
      <c r="D82" t="s">
        <v>497</v>
      </c>
      <c r="E82" t="s">
        <v>498</v>
      </c>
    </row>
    <row r="83" spans="1:5" x14ac:dyDescent="0.2">
      <c r="A83">
        <f t="shared" si="1"/>
        <v>81</v>
      </c>
      <c r="B83" t="s">
        <v>499</v>
      </c>
      <c r="C83" t="s">
        <v>498</v>
      </c>
      <c r="D83" t="s">
        <v>497</v>
      </c>
      <c r="E83" t="s">
        <v>498</v>
      </c>
    </row>
    <row r="84" spans="1:5" x14ac:dyDescent="0.2">
      <c r="A84">
        <f t="shared" si="1"/>
        <v>82</v>
      </c>
      <c r="B84" t="s">
        <v>499</v>
      </c>
      <c r="C84" t="s">
        <v>498</v>
      </c>
      <c r="D84" t="s">
        <v>497</v>
      </c>
      <c r="E84" t="s">
        <v>498</v>
      </c>
    </row>
    <row r="85" spans="1:5" x14ac:dyDescent="0.2">
      <c r="A85">
        <f t="shared" si="1"/>
        <v>83</v>
      </c>
      <c r="B85" t="s">
        <v>499</v>
      </c>
      <c r="C85" t="s">
        <v>498</v>
      </c>
      <c r="D85" t="s">
        <v>497</v>
      </c>
      <c r="E85" t="s">
        <v>498</v>
      </c>
    </row>
    <row r="86" spans="1:5" x14ac:dyDescent="0.2">
      <c r="A86">
        <f t="shared" si="1"/>
        <v>84</v>
      </c>
      <c r="B86" t="s">
        <v>499</v>
      </c>
      <c r="C86" t="s">
        <v>498</v>
      </c>
      <c r="D86" t="s">
        <v>497</v>
      </c>
      <c r="E86" t="s">
        <v>498</v>
      </c>
    </row>
    <row r="87" spans="1:5" x14ac:dyDescent="0.2">
      <c r="A87">
        <f t="shared" si="1"/>
        <v>85</v>
      </c>
      <c r="B87" t="s">
        <v>500</v>
      </c>
      <c r="C87" t="s">
        <v>499</v>
      </c>
      <c r="D87" t="s">
        <v>498</v>
      </c>
      <c r="E87" t="s">
        <v>500</v>
      </c>
    </row>
    <row r="88" spans="1:5" x14ac:dyDescent="0.2">
      <c r="A88">
        <f t="shared" si="1"/>
        <v>86</v>
      </c>
      <c r="B88" t="s">
        <v>500</v>
      </c>
      <c r="C88" t="s">
        <v>499</v>
      </c>
      <c r="D88" t="s">
        <v>498</v>
      </c>
      <c r="E88" t="s">
        <v>500</v>
      </c>
    </row>
    <row r="89" spans="1:5" x14ac:dyDescent="0.2">
      <c r="A89">
        <f t="shared" si="1"/>
        <v>87</v>
      </c>
      <c r="B89" t="s">
        <v>500</v>
      </c>
      <c r="C89" t="s">
        <v>499</v>
      </c>
      <c r="D89" t="s">
        <v>498</v>
      </c>
      <c r="E89" t="s">
        <v>500</v>
      </c>
    </row>
    <row r="90" spans="1:5" x14ac:dyDescent="0.2">
      <c r="A90">
        <f t="shared" si="1"/>
        <v>88</v>
      </c>
      <c r="B90" t="s">
        <v>500</v>
      </c>
      <c r="C90" t="s">
        <v>499</v>
      </c>
      <c r="D90" t="s">
        <v>498</v>
      </c>
      <c r="E90" t="s">
        <v>500</v>
      </c>
    </row>
    <row r="91" spans="1:5" x14ac:dyDescent="0.2">
      <c r="A91">
        <f t="shared" si="1"/>
        <v>89</v>
      </c>
      <c r="B91" t="s">
        <v>500</v>
      </c>
      <c r="C91" t="s">
        <v>499</v>
      </c>
      <c r="D91" t="s">
        <v>498</v>
      </c>
      <c r="E91" t="s">
        <v>500</v>
      </c>
    </row>
    <row r="92" spans="1:5" x14ac:dyDescent="0.2">
      <c r="A92">
        <f t="shared" si="1"/>
        <v>90</v>
      </c>
      <c r="B92" t="s">
        <v>500</v>
      </c>
      <c r="C92" t="s">
        <v>499</v>
      </c>
      <c r="D92" t="s">
        <v>498</v>
      </c>
      <c r="E92" t="s">
        <v>500</v>
      </c>
    </row>
    <row r="93" spans="1:5" x14ac:dyDescent="0.2">
      <c r="A93">
        <f t="shared" si="1"/>
        <v>91</v>
      </c>
      <c r="B93" t="s">
        <v>500</v>
      </c>
      <c r="C93" t="s">
        <v>499</v>
      </c>
      <c r="D93" t="s">
        <v>498</v>
      </c>
      <c r="E93" t="s">
        <v>500</v>
      </c>
    </row>
    <row r="94" spans="1:5" x14ac:dyDescent="0.2">
      <c r="A94">
        <f t="shared" si="1"/>
        <v>92</v>
      </c>
      <c r="B94" t="s">
        <v>500</v>
      </c>
      <c r="C94" t="s">
        <v>499</v>
      </c>
      <c r="D94" t="s">
        <v>498</v>
      </c>
      <c r="E94" t="s">
        <v>500</v>
      </c>
    </row>
    <row r="95" spans="1:5" x14ac:dyDescent="0.2">
      <c r="A95">
        <f t="shared" si="1"/>
        <v>93</v>
      </c>
      <c r="B95" t="s">
        <v>500</v>
      </c>
      <c r="C95" t="s">
        <v>499</v>
      </c>
      <c r="D95" t="s">
        <v>498</v>
      </c>
      <c r="E95" t="s">
        <v>500</v>
      </c>
    </row>
    <row r="96" spans="1:5" x14ac:dyDescent="0.2">
      <c r="A96">
        <f t="shared" si="1"/>
        <v>94</v>
      </c>
      <c r="B96" t="s">
        <v>500</v>
      </c>
      <c r="C96" t="s">
        <v>499</v>
      </c>
      <c r="D96" t="s">
        <v>498</v>
      </c>
      <c r="E96" t="s">
        <v>500</v>
      </c>
    </row>
    <row r="97" spans="1:5" x14ac:dyDescent="0.2">
      <c r="A97">
        <f t="shared" si="1"/>
        <v>95</v>
      </c>
      <c r="B97" t="s">
        <v>501</v>
      </c>
      <c r="C97" t="s">
        <v>500</v>
      </c>
      <c r="D97" t="s">
        <v>499</v>
      </c>
      <c r="E97" t="s">
        <v>501</v>
      </c>
    </row>
    <row r="98" spans="1:5" x14ac:dyDescent="0.2">
      <c r="A98">
        <f t="shared" si="1"/>
        <v>96</v>
      </c>
      <c r="B98" t="s">
        <v>501</v>
      </c>
      <c r="C98" t="s">
        <v>500</v>
      </c>
      <c r="D98" t="s">
        <v>499</v>
      </c>
      <c r="E98" t="s">
        <v>501</v>
      </c>
    </row>
    <row r="99" spans="1:5" x14ac:dyDescent="0.2">
      <c r="A99">
        <f t="shared" si="1"/>
        <v>97</v>
      </c>
      <c r="B99" t="s">
        <v>501</v>
      </c>
      <c r="C99" t="s">
        <v>500</v>
      </c>
      <c r="D99" t="s">
        <v>499</v>
      </c>
      <c r="E99" t="s">
        <v>501</v>
      </c>
    </row>
    <row r="100" spans="1:5" x14ac:dyDescent="0.2">
      <c r="A100">
        <f t="shared" si="1"/>
        <v>98</v>
      </c>
      <c r="B100" t="s">
        <v>501</v>
      </c>
      <c r="C100" t="s">
        <v>500</v>
      </c>
      <c r="D100" t="s">
        <v>499</v>
      </c>
      <c r="E100" t="s">
        <v>501</v>
      </c>
    </row>
    <row r="101" spans="1:5" x14ac:dyDescent="0.2">
      <c r="A101">
        <f t="shared" si="1"/>
        <v>99</v>
      </c>
      <c r="B101" t="s">
        <v>501</v>
      </c>
      <c r="C101" t="s">
        <v>500</v>
      </c>
      <c r="D101" t="s">
        <v>499</v>
      </c>
      <c r="E101" t="s">
        <v>501</v>
      </c>
    </row>
    <row r="102" spans="1:5" x14ac:dyDescent="0.2">
      <c r="A102">
        <f t="shared" si="1"/>
        <v>100</v>
      </c>
      <c r="B102" t="s">
        <v>501</v>
      </c>
      <c r="C102" t="s">
        <v>500</v>
      </c>
      <c r="D102" t="s">
        <v>499</v>
      </c>
      <c r="E102" t="s">
        <v>501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9A7FB-3C9C-4BD8-843D-C03529FFBCE8}">
  <sheetPr codeName="Sheet13"/>
  <dimension ref="A1:F102"/>
  <sheetViews>
    <sheetView workbookViewId="0">
      <selection activeCell="A3" sqref="A3:F102"/>
    </sheetView>
  </sheetViews>
  <sheetFormatPr defaultRowHeight="12.75" x14ac:dyDescent="0.2"/>
  <cols>
    <col min="2" max="11" width="12.1640625" customWidth="1"/>
    <col min="12" max="12" width="9.83203125" customWidth="1"/>
    <col min="13" max="40" width="25.6640625" customWidth="1"/>
  </cols>
  <sheetData>
    <row r="1" spans="1:6" x14ac:dyDescent="0.2">
      <c r="A1" t="s">
        <v>502</v>
      </c>
    </row>
    <row r="2" spans="1:6" x14ac:dyDescent="0.2">
      <c r="A2" t="s">
        <v>173</v>
      </c>
      <c r="B2" t="s">
        <v>503</v>
      </c>
      <c r="C2" t="s">
        <v>504</v>
      </c>
      <c r="D2" t="s">
        <v>505</v>
      </c>
      <c r="E2" t="s">
        <v>395</v>
      </c>
      <c r="F2" t="s">
        <v>506</v>
      </c>
    </row>
    <row r="3" spans="1:6" x14ac:dyDescent="0.2">
      <c r="A3">
        <v>1</v>
      </c>
      <c r="B3" t="s">
        <v>507</v>
      </c>
      <c r="C3" t="s">
        <v>508</v>
      </c>
      <c r="D3" t="s">
        <v>509</v>
      </c>
      <c r="E3" t="s">
        <v>510</v>
      </c>
      <c r="F3" t="s">
        <v>469</v>
      </c>
    </row>
    <row r="4" spans="1:6" x14ac:dyDescent="0.2">
      <c r="A4">
        <f>1+A3</f>
        <v>2</v>
      </c>
      <c r="B4" t="s">
        <v>507</v>
      </c>
      <c r="C4" t="s">
        <v>508</v>
      </c>
      <c r="D4" t="s">
        <v>509</v>
      </c>
      <c r="E4" t="s">
        <v>510</v>
      </c>
      <c r="F4" t="s">
        <v>469</v>
      </c>
    </row>
    <row r="5" spans="1:6" x14ac:dyDescent="0.2">
      <c r="A5">
        <f t="shared" ref="A5:A68" si="0">1+A4</f>
        <v>3</v>
      </c>
      <c r="B5" t="s">
        <v>507</v>
      </c>
      <c r="C5" t="s">
        <v>508</v>
      </c>
      <c r="D5" t="s">
        <v>509</v>
      </c>
      <c r="E5" t="s">
        <v>510</v>
      </c>
      <c r="F5" t="s">
        <v>469</v>
      </c>
    </row>
    <row r="6" spans="1:6" x14ac:dyDescent="0.2">
      <c r="A6">
        <f t="shared" si="0"/>
        <v>4</v>
      </c>
      <c r="B6" t="s">
        <v>507</v>
      </c>
      <c r="C6" t="s">
        <v>508</v>
      </c>
      <c r="D6" t="s">
        <v>509</v>
      </c>
      <c r="E6" t="s">
        <v>510</v>
      </c>
      <c r="F6" t="s">
        <v>469</v>
      </c>
    </row>
    <row r="7" spans="1:6" x14ac:dyDescent="0.2">
      <c r="A7">
        <f t="shared" si="0"/>
        <v>5</v>
      </c>
      <c r="B7" t="s">
        <v>507</v>
      </c>
      <c r="C7" t="s">
        <v>508</v>
      </c>
      <c r="D7" t="s">
        <v>509</v>
      </c>
      <c r="E7" t="s">
        <v>510</v>
      </c>
      <c r="F7" t="s">
        <v>469</v>
      </c>
    </row>
    <row r="8" spans="1:6" x14ac:dyDescent="0.2">
      <c r="A8">
        <f t="shared" si="0"/>
        <v>6</v>
      </c>
      <c r="B8" t="s">
        <v>507</v>
      </c>
      <c r="C8" t="s">
        <v>508</v>
      </c>
      <c r="D8" t="s">
        <v>509</v>
      </c>
      <c r="E8" t="s">
        <v>510</v>
      </c>
      <c r="F8" t="s">
        <v>469</v>
      </c>
    </row>
    <row r="9" spans="1:6" x14ac:dyDescent="0.2">
      <c r="A9">
        <f t="shared" si="0"/>
        <v>7</v>
      </c>
      <c r="B9" t="s">
        <v>507</v>
      </c>
      <c r="C9" t="s">
        <v>508</v>
      </c>
      <c r="D9" t="s">
        <v>509</v>
      </c>
      <c r="E9" t="s">
        <v>510</v>
      </c>
      <c r="F9" t="s">
        <v>469</v>
      </c>
    </row>
    <row r="10" spans="1:6" x14ac:dyDescent="0.2">
      <c r="A10">
        <f t="shared" si="0"/>
        <v>8</v>
      </c>
      <c r="B10" t="s">
        <v>507</v>
      </c>
      <c r="C10" t="s">
        <v>508</v>
      </c>
      <c r="D10" t="s">
        <v>509</v>
      </c>
      <c r="E10" t="s">
        <v>510</v>
      </c>
      <c r="F10" t="s">
        <v>469</v>
      </c>
    </row>
    <row r="11" spans="1:6" x14ac:dyDescent="0.2">
      <c r="A11">
        <f t="shared" si="0"/>
        <v>9</v>
      </c>
      <c r="B11" t="s">
        <v>511</v>
      </c>
      <c r="C11" t="s">
        <v>512</v>
      </c>
      <c r="D11" t="s">
        <v>513</v>
      </c>
      <c r="E11" t="s">
        <v>514</v>
      </c>
      <c r="F11" t="s">
        <v>515</v>
      </c>
    </row>
    <row r="12" spans="1:6" x14ac:dyDescent="0.2">
      <c r="A12">
        <f t="shared" si="0"/>
        <v>10</v>
      </c>
      <c r="B12" t="s">
        <v>511</v>
      </c>
      <c r="C12" t="s">
        <v>512</v>
      </c>
      <c r="D12" t="s">
        <v>513</v>
      </c>
      <c r="E12" t="s">
        <v>514</v>
      </c>
      <c r="F12" t="s">
        <v>515</v>
      </c>
    </row>
    <row r="13" spans="1:6" x14ac:dyDescent="0.2">
      <c r="A13">
        <f t="shared" si="0"/>
        <v>11</v>
      </c>
      <c r="B13" t="s">
        <v>511</v>
      </c>
      <c r="C13" t="s">
        <v>512</v>
      </c>
      <c r="D13" t="s">
        <v>513</v>
      </c>
      <c r="E13" t="s">
        <v>514</v>
      </c>
      <c r="F13" t="s">
        <v>515</v>
      </c>
    </row>
    <row r="14" spans="1:6" x14ac:dyDescent="0.2">
      <c r="A14">
        <f t="shared" si="0"/>
        <v>12</v>
      </c>
      <c r="B14" t="s">
        <v>511</v>
      </c>
      <c r="C14" t="s">
        <v>512</v>
      </c>
      <c r="D14" t="s">
        <v>513</v>
      </c>
      <c r="E14" t="s">
        <v>514</v>
      </c>
      <c r="F14" t="s">
        <v>515</v>
      </c>
    </row>
    <row r="15" spans="1:6" x14ac:dyDescent="0.2">
      <c r="A15">
        <f t="shared" si="0"/>
        <v>13</v>
      </c>
      <c r="B15" t="s">
        <v>511</v>
      </c>
      <c r="C15" t="s">
        <v>512</v>
      </c>
      <c r="D15" t="s">
        <v>513</v>
      </c>
      <c r="E15" t="s">
        <v>514</v>
      </c>
      <c r="F15" t="s">
        <v>515</v>
      </c>
    </row>
    <row r="16" spans="1:6" x14ac:dyDescent="0.2">
      <c r="A16">
        <f t="shared" si="0"/>
        <v>14</v>
      </c>
      <c r="B16" t="s">
        <v>511</v>
      </c>
      <c r="C16" t="s">
        <v>512</v>
      </c>
      <c r="D16" t="s">
        <v>513</v>
      </c>
      <c r="E16" t="s">
        <v>514</v>
      </c>
      <c r="F16" t="s">
        <v>515</v>
      </c>
    </row>
    <row r="17" spans="1:6" x14ac:dyDescent="0.2">
      <c r="A17">
        <f t="shared" si="0"/>
        <v>15</v>
      </c>
      <c r="B17" t="s">
        <v>511</v>
      </c>
      <c r="C17" t="s">
        <v>512</v>
      </c>
      <c r="D17" t="s">
        <v>513</v>
      </c>
      <c r="E17" t="s">
        <v>514</v>
      </c>
      <c r="F17" t="s">
        <v>515</v>
      </c>
    </row>
    <row r="18" spans="1:6" x14ac:dyDescent="0.2">
      <c r="A18">
        <f t="shared" si="0"/>
        <v>16</v>
      </c>
      <c r="B18" t="s">
        <v>511</v>
      </c>
      <c r="C18" t="s">
        <v>512</v>
      </c>
      <c r="D18" t="s">
        <v>513</v>
      </c>
      <c r="E18" t="s">
        <v>514</v>
      </c>
      <c r="F18" t="s">
        <v>515</v>
      </c>
    </row>
    <row r="19" spans="1:6" x14ac:dyDescent="0.2">
      <c r="A19">
        <f t="shared" si="0"/>
        <v>17</v>
      </c>
      <c r="B19" t="s">
        <v>511</v>
      </c>
      <c r="C19" t="s">
        <v>512</v>
      </c>
      <c r="D19" t="s">
        <v>513</v>
      </c>
      <c r="E19" t="s">
        <v>514</v>
      </c>
      <c r="F19" t="s">
        <v>515</v>
      </c>
    </row>
    <row r="20" spans="1:6" x14ac:dyDescent="0.2">
      <c r="A20">
        <f t="shared" si="0"/>
        <v>18</v>
      </c>
      <c r="B20" t="s">
        <v>516</v>
      </c>
      <c r="C20" t="s">
        <v>517</v>
      </c>
      <c r="D20" t="s">
        <v>509</v>
      </c>
      <c r="E20" t="s">
        <v>514</v>
      </c>
      <c r="F20" t="s">
        <v>515</v>
      </c>
    </row>
    <row r="21" spans="1:6" x14ac:dyDescent="0.2">
      <c r="A21">
        <f t="shared" si="0"/>
        <v>19</v>
      </c>
      <c r="B21" t="s">
        <v>516</v>
      </c>
      <c r="C21" t="s">
        <v>517</v>
      </c>
      <c r="D21" t="s">
        <v>509</v>
      </c>
      <c r="E21" t="s">
        <v>514</v>
      </c>
      <c r="F21" t="s">
        <v>515</v>
      </c>
    </row>
    <row r="22" spans="1:6" x14ac:dyDescent="0.2">
      <c r="A22">
        <f t="shared" si="0"/>
        <v>20</v>
      </c>
      <c r="B22" t="s">
        <v>516</v>
      </c>
      <c r="C22" t="s">
        <v>517</v>
      </c>
      <c r="D22" t="s">
        <v>509</v>
      </c>
      <c r="E22" t="s">
        <v>514</v>
      </c>
      <c r="F22" t="s">
        <v>515</v>
      </c>
    </row>
    <row r="23" spans="1:6" x14ac:dyDescent="0.2">
      <c r="A23">
        <f t="shared" si="0"/>
        <v>21</v>
      </c>
      <c r="B23" t="s">
        <v>516</v>
      </c>
      <c r="C23" t="s">
        <v>517</v>
      </c>
      <c r="D23" t="s">
        <v>509</v>
      </c>
      <c r="E23" t="s">
        <v>514</v>
      </c>
      <c r="F23" t="s">
        <v>515</v>
      </c>
    </row>
    <row r="24" spans="1:6" x14ac:dyDescent="0.2">
      <c r="A24">
        <f t="shared" si="0"/>
        <v>22</v>
      </c>
      <c r="B24" t="s">
        <v>516</v>
      </c>
      <c r="C24" t="s">
        <v>517</v>
      </c>
      <c r="D24" t="s">
        <v>509</v>
      </c>
      <c r="E24" t="s">
        <v>514</v>
      </c>
      <c r="F24" t="s">
        <v>515</v>
      </c>
    </row>
    <row r="25" spans="1:6" x14ac:dyDescent="0.2">
      <c r="A25">
        <f t="shared" si="0"/>
        <v>23</v>
      </c>
      <c r="B25" t="s">
        <v>516</v>
      </c>
      <c r="C25" t="s">
        <v>517</v>
      </c>
      <c r="D25" t="s">
        <v>509</v>
      </c>
      <c r="E25" t="s">
        <v>514</v>
      </c>
      <c r="F25" t="s">
        <v>515</v>
      </c>
    </row>
    <row r="26" spans="1:6" x14ac:dyDescent="0.2">
      <c r="A26">
        <f t="shared" si="0"/>
        <v>24</v>
      </c>
      <c r="B26" t="s">
        <v>516</v>
      </c>
      <c r="C26" t="s">
        <v>517</v>
      </c>
      <c r="D26" t="s">
        <v>509</v>
      </c>
      <c r="E26" t="s">
        <v>514</v>
      </c>
      <c r="F26" t="s">
        <v>515</v>
      </c>
    </row>
    <row r="27" spans="1:6" x14ac:dyDescent="0.2">
      <c r="A27">
        <f t="shared" si="0"/>
        <v>25</v>
      </c>
      <c r="B27" t="s">
        <v>516</v>
      </c>
      <c r="C27" t="s">
        <v>517</v>
      </c>
      <c r="D27" t="s">
        <v>509</v>
      </c>
      <c r="E27" t="s">
        <v>514</v>
      </c>
      <c r="F27" t="s">
        <v>515</v>
      </c>
    </row>
    <row r="28" spans="1:6" x14ac:dyDescent="0.2">
      <c r="A28">
        <f t="shared" si="0"/>
        <v>26</v>
      </c>
      <c r="B28" t="s">
        <v>516</v>
      </c>
      <c r="C28" t="s">
        <v>517</v>
      </c>
      <c r="D28" t="s">
        <v>509</v>
      </c>
      <c r="E28" t="s">
        <v>514</v>
      </c>
      <c r="F28" t="s">
        <v>515</v>
      </c>
    </row>
    <row r="29" spans="1:6" x14ac:dyDescent="0.2">
      <c r="A29">
        <f t="shared" si="0"/>
        <v>27</v>
      </c>
      <c r="B29" t="s">
        <v>518</v>
      </c>
      <c r="C29" t="s">
        <v>519</v>
      </c>
      <c r="D29" t="s">
        <v>520</v>
      </c>
      <c r="E29" t="s">
        <v>514</v>
      </c>
      <c r="F29" t="s">
        <v>515</v>
      </c>
    </row>
    <row r="30" spans="1:6" x14ac:dyDescent="0.2">
      <c r="A30">
        <f t="shared" si="0"/>
        <v>28</v>
      </c>
      <c r="B30" t="s">
        <v>518</v>
      </c>
      <c r="C30" t="s">
        <v>519</v>
      </c>
      <c r="D30" t="s">
        <v>520</v>
      </c>
      <c r="E30" t="s">
        <v>514</v>
      </c>
      <c r="F30" t="s">
        <v>515</v>
      </c>
    </row>
    <row r="31" spans="1:6" x14ac:dyDescent="0.2">
      <c r="A31">
        <f t="shared" si="0"/>
        <v>29</v>
      </c>
      <c r="B31" t="s">
        <v>518</v>
      </c>
      <c r="C31" t="s">
        <v>519</v>
      </c>
      <c r="D31" t="s">
        <v>520</v>
      </c>
      <c r="E31" t="s">
        <v>514</v>
      </c>
      <c r="F31" t="s">
        <v>515</v>
      </c>
    </row>
    <row r="32" spans="1:6" x14ac:dyDescent="0.2">
      <c r="A32">
        <f t="shared" si="0"/>
        <v>30</v>
      </c>
      <c r="B32" t="s">
        <v>518</v>
      </c>
      <c r="C32" t="s">
        <v>519</v>
      </c>
      <c r="D32" t="s">
        <v>520</v>
      </c>
      <c r="E32" t="s">
        <v>514</v>
      </c>
      <c r="F32" t="s">
        <v>515</v>
      </c>
    </row>
    <row r="33" spans="1:6" x14ac:dyDescent="0.2">
      <c r="A33">
        <f t="shared" si="0"/>
        <v>31</v>
      </c>
      <c r="B33" t="s">
        <v>518</v>
      </c>
      <c r="C33" t="s">
        <v>519</v>
      </c>
      <c r="D33" t="s">
        <v>520</v>
      </c>
      <c r="E33" t="s">
        <v>514</v>
      </c>
      <c r="F33" t="s">
        <v>515</v>
      </c>
    </row>
    <row r="34" spans="1:6" x14ac:dyDescent="0.2">
      <c r="A34">
        <f t="shared" si="0"/>
        <v>32</v>
      </c>
      <c r="B34" t="s">
        <v>521</v>
      </c>
      <c r="C34" t="s">
        <v>522</v>
      </c>
      <c r="D34" t="s">
        <v>523</v>
      </c>
      <c r="E34" t="s">
        <v>524</v>
      </c>
      <c r="F34" t="s">
        <v>525</v>
      </c>
    </row>
    <row r="35" spans="1:6" x14ac:dyDescent="0.2">
      <c r="A35">
        <f t="shared" si="0"/>
        <v>33</v>
      </c>
      <c r="B35" t="s">
        <v>521</v>
      </c>
      <c r="C35" t="s">
        <v>522</v>
      </c>
      <c r="D35" t="s">
        <v>523</v>
      </c>
      <c r="E35" t="s">
        <v>524</v>
      </c>
      <c r="F35" t="s">
        <v>525</v>
      </c>
    </row>
    <row r="36" spans="1:6" x14ac:dyDescent="0.2">
      <c r="A36">
        <f t="shared" si="0"/>
        <v>34</v>
      </c>
      <c r="B36" t="s">
        <v>521</v>
      </c>
      <c r="C36" t="s">
        <v>522</v>
      </c>
      <c r="D36" t="s">
        <v>523</v>
      </c>
      <c r="E36" t="s">
        <v>524</v>
      </c>
      <c r="F36" t="s">
        <v>525</v>
      </c>
    </row>
    <row r="37" spans="1:6" x14ac:dyDescent="0.2">
      <c r="A37">
        <f t="shared" si="0"/>
        <v>35</v>
      </c>
      <c r="B37" t="s">
        <v>521</v>
      </c>
      <c r="C37" t="s">
        <v>522</v>
      </c>
      <c r="D37" t="s">
        <v>523</v>
      </c>
      <c r="E37" t="s">
        <v>524</v>
      </c>
      <c r="F37" t="s">
        <v>525</v>
      </c>
    </row>
    <row r="38" spans="1:6" x14ac:dyDescent="0.2">
      <c r="A38">
        <f t="shared" si="0"/>
        <v>36</v>
      </c>
      <c r="B38" t="s">
        <v>521</v>
      </c>
      <c r="C38" t="s">
        <v>522</v>
      </c>
      <c r="D38" t="s">
        <v>523</v>
      </c>
      <c r="E38" t="s">
        <v>524</v>
      </c>
      <c r="F38" t="s">
        <v>525</v>
      </c>
    </row>
    <row r="39" spans="1:6" x14ac:dyDescent="0.2">
      <c r="A39">
        <f t="shared" si="0"/>
        <v>37</v>
      </c>
      <c r="B39" t="s">
        <v>526</v>
      </c>
      <c r="C39" t="s">
        <v>527</v>
      </c>
      <c r="D39" t="s">
        <v>523</v>
      </c>
      <c r="E39" t="s">
        <v>528</v>
      </c>
      <c r="F39" t="s">
        <v>529</v>
      </c>
    </row>
    <row r="40" spans="1:6" x14ac:dyDescent="0.2">
      <c r="A40">
        <f t="shared" si="0"/>
        <v>38</v>
      </c>
      <c r="B40" t="s">
        <v>526</v>
      </c>
      <c r="C40" t="s">
        <v>527</v>
      </c>
      <c r="D40" t="s">
        <v>523</v>
      </c>
      <c r="E40" t="s">
        <v>528</v>
      </c>
      <c r="F40" t="s">
        <v>529</v>
      </c>
    </row>
    <row r="41" spans="1:6" x14ac:dyDescent="0.2">
      <c r="A41">
        <f t="shared" si="0"/>
        <v>39</v>
      </c>
      <c r="B41" t="s">
        <v>526</v>
      </c>
      <c r="C41" t="s">
        <v>527</v>
      </c>
      <c r="D41" t="s">
        <v>523</v>
      </c>
      <c r="E41" t="s">
        <v>528</v>
      </c>
      <c r="F41" t="s">
        <v>529</v>
      </c>
    </row>
    <row r="42" spans="1:6" x14ac:dyDescent="0.2">
      <c r="A42">
        <f t="shared" si="0"/>
        <v>40</v>
      </c>
      <c r="B42" t="s">
        <v>526</v>
      </c>
      <c r="C42" t="s">
        <v>527</v>
      </c>
      <c r="D42" t="s">
        <v>523</v>
      </c>
      <c r="E42" t="s">
        <v>528</v>
      </c>
      <c r="F42" t="s">
        <v>529</v>
      </c>
    </row>
    <row r="43" spans="1:6" x14ac:dyDescent="0.2">
      <c r="A43">
        <f t="shared" si="0"/>
        <v>41</v>
      </c>
      <c r="B43" t="s">
        <v>526</v>
      </c>
      <c r="C43" t="s">
        <v>527</v>
      </c>
      <c r="D43" t="s">
        <v>523</v>
      </c>
      <c r="E43" t="s">
        <v>528</v>
      </c>
      <c r="F43" t="s">
        <v>529</v>
      </c>
    </row>
    <row r="44" spans="1:6" x14ac:dyDescent="0.2">
      <c r="A44">
        <f t="shared" si="0"/>
        <v>42</v>
      </c>
      <c r="B44" t="s">
        <v>530</v>
      </c>
      <c r="C44" t="s">
        <v>531</v>
      </c>
      <c r="D44" t="s">
        <v>523</v>
      </c>
      <c r="E44" t="s">
        <v>532</v>
      </c>
      <c r="F44" t="s">
        <v>533</v>
      </c>
    </row>
    <row r="45" spans="1:6" x14ac:dyDescent="0.2">
      <c r="A45">
        <f t="shared" si="0"/>
        <v>43</v>
      </c>
      <c r="B45" t="s">
        <v>530</v>
      </c>
      <c r="C45" t="s">
        <v>531</v>
      </c>
      <c r="D45" t="s">
        <v>523</v>
      </c>
      <c r="E45" t="s">
        <v>532</v>
      </c>
      <c r="F45" t="s">
        <v>533</v>
      </c>
    </row>
    <row r="46" spans="1:6" x14ac:dyDescent="0.2">
      <c r="A46">
        <f t="shared" si="0"/>
        <v>44</v>
      </c>
      <c r="B46" t="s">
        <v>530</v>
      </c>
      <c r="C46" t="s">
        <v>531</v>
      </c>
      <c r="D46" t="s">
        <v>523</v>
      </c>
      <c r="E46" t="s">
        <v>532</v>
      </c>
      <c r="F46" t="s">
        <v>533</v>
      </c>
    </row>
    <row r="47" spans="1:6" x14ac:dyDescent="0.2">
      <c r="A47">
        <f t="shared" si="0"/>
        <v>45</v>
      </c>
      <c r="B47" t="s">
        <v>530</v>
      </c>
      <c r="C47" t="s">
        <v>531</v>
      </c>
      <c r="D47" t="s">
        <v>523</v>
      </c>
      <c r="E47" t="s">
        <v>532</v>
      </c>
      <c r="F47" t="s">
        <v>533</v>
      </c>
    </row>
    <row r="48" spans="1:6" x14ac:dyDescent="0.2">
      <c r="A48">
        <f t="shared" si="0"/>
        <v>46</v>
      </c>
      <c r="B48" t="s">
        <v>530</v>
      </c>
      <c r="C48" t="s">
        <v>531</v>
      </c>
      <c r="D48" t="s">
        <v>523</v>
      </c>
      <c r="E48" t="s">
        <v>532</v>
      </c>
      <c r="F48" t="s">
        <v>533</v>
      </c>
    </row>
    <row r="49" spans="1:6" x14ac:dyDescent="0.2">
      <c r="A49">
        <f t="shared" si="0"/>
        <v>47</v>
      </c>
      <c r="B49" t="s">
        <v>534</v>
      </c>
      <c r="C49" t="s">
        <v>535</v>
      </c>
      <c r="D49" t="s">
        <v>520</v>
      </c>
      <c r="E49" t="s">
        <v>532</v>
      </c>
      <c r="F49" t="s">
        <v>533</v>
      </c>
    </row>
    <row r="50" spans="1:6" x14ac:dyDescent="0.2">
      <c r="A50">
        <f t="shared" si="0"/>
        <v>48</v>
      </c>
      <c r="B50" t="s">
        <v>534</v>
      </c>
      <c r="C50" t="s">
        <v>535</v>
      </c>
      <c r="D50" t="s">
        <v>520</v>
      </c>
      <c r="E50" t="s">
        <v>532</v>
      </c>
      <c r="F50" t="s">
        <v>533</v>
      </c>
    </row>
    <row r="51" spans="1:6" x14ac:dyDescent="0.2">
      <c r="A51">
        <f t="shared" si="0"/>
        <v>49</v>
      </c>
      <c r="B51" t="s">
        <v>534</v>
      </c>
      <c r="C51" t="s">
        <v>535</v>
      </c>
      <c r="D51" t="s">
        <v>520</v>
      </c>
      <c r="E51" t="s">
        <v>532</v>
      </c>
      <c r="F51" t="s">
        <v>533</v>
      </c>
    </row>
    <row r="52" spans="1:6" x14ac:dyDescent="0.2">
      <c r="A52">
        <f t="shared" si="0"/>
        <v>50</v>
      </c>
      <c r="B52" t="s">
        <v>534</v>
      </c>
      <c r="C52" t="s">
        <v>535</v>
      </c>
      <c r="D52" t="s">
        <v>520</v>
      </c>
      <c r="E52" t="s">
        <v>532</v>
      </c>
      <c r="F52" t="s">
        <v>533</v>
      </c>
    </row>
    <row r="53" spans="1:6" x14ac:dyDescent="0.2">
      <c r="A53">
        <f t="shared" si="0"/>
        <v>51</v>
      </c>
      <c r="B53" t="s">
        <v>534</v>
      </c>
      <c r="C53" t="s">
        <v>535</v>
      </c>
      <c r="D53" t="s">
        <v>520</v>
      </c>
      <c r="E53" t="s">
        <v>532</v>
      </c>
      <c r="F53" t="s">
        <v>533</v>
      </c>
    </row>
    <row r="54" spans="1:6" x14ac:dyDescent="0.2">
      <c r="A54">
        <f t="shared" si="0"/>
        <v>52</v>
      </c>
      <c r="B54" t="s">
        <v>536</v>
      </c>
      <c r="C54" t="s">
        <v>537</v>
      </c>
      <c r="D54" t="s">
        <v>523</v>
      </c>
      <c r="E54" t="s">
        <v>532</v>
      </c>
      <c r="F54" t="s">
        <v>533</v>
      </c>
    </row>
    <row r="55" spans="1:6" x14ac:dyDescent="0.2">
      <c r="A55">
        <f t="shared" si="0"/>
        <v>53</v>
      </c>
      <c r="B55" t="s">
        <v>536</v>
      </c>
      <c r="C55" t="s">
        <v>537</v>
      </c>
      <c r="D55" t="s">
        <v>523</v>
      </c>
      <c r="E55" t="s">
        <v>532</v>
      </c>
      <c r="F55" t="s">
        <v>533</v>
      </c>
    </row>
    <row r="56" spans="1:6" x14ac:dyDescent="0.2">
      <c r="A56">
        <f t="shared" si="0"/>
        <v>54</v>
      </c>
      <c r="B56" t="s">
        <v>536</v>
      </c>
      <c r="C56" t="s">
        <v>537</v>
      </c>
      <c r="D56" t="s">
        <v>523</v>
      </c>
      <c r="E56" t="s">
        <v>532</v>
      </c>
      <c r="F56" t="s">
        <v>533</v>
      </c>
    </row>
    <row r="57" spans="1:6" x14ac:dyDescent="0.2">
      <c r="A57">
        <f t="shared" si="0"/>
        <v>55</v>
      </c>
      <c r="B57" t="s">
        <v>536</v>
      </c>
      <c r="C57" t="s">
        <v>537</v>
      </c>
      <c r="D57" t="s">
        <v>523</v>
      </c>
      <c r="E57" t="s">
        <v>532</v>
      </c>
      <c r="F57" t="s">
        <v>533</v>
      </c>
    </row>
    <row r="58" spans="1:6" x14ac:dyDescent="0.2">
      <c r="A58">
        <f t="shared" si="0"/>
        <v>56</v>
      </c>
      <c r="B58" t="s">
        <v>536</v>
      </c>
      <c r="C58" t="s">
        <v>537</v>
      </c>
      <c r="D58" t="s">
        <v>523</v>
      </c>
      <c r="E58" t="s">
        <v>532</v>
      </c>
      <c r="F58" t="s">
        <v>533</v>
      </c>
    </row>
    <row r="59" spans="1:6" x14ac:dyDescent="0.2">
      <c r="A59">
        <f t="shared" si="0"/>
        <v>57</v>
      </c>
      <c r="B59" t="s">
        <v>538</v>
      </c>
      <c r="C59" t="s">
        <v>539</v>
      </c>
      <c r="D59" t="s">
        <v>520</v>
      </c>
      <c r="E59" t="s">
        <v>540</v>
      </c>
      <c r="F59" t="s">
        <v>479</v>
      </c>
    </row>
    <row r="60" spans="1:6" x14ac:dyDescent="0.2">
      <c r="A60">
        <f t="shared" si="0"/>
        <v>58</v>
      </c>
      <c r="B60" t="s">
        <v>538</v>
      </c>
      <c r="C60" t="s">
        <v>539</v>
      </c>
      <c r="D60" t="s">
        <v>520</v>
      </c>
      <c r="E60" t="s">
        <v>540</v>
      </c>
      <c r="F60" t="s">
        <v>479</v>
      </c>
    </row>
    <row r="61" spans="1:6" x14ac:dyDescent="0.2">
      <c r="A61">
        <f t="shared" si="0"/>
        <v>59</v>
      </c>
      <c r="B61" t="s">
        <v>538</v>
      </c>
      <c r="C61" t="s">
        <v>539</v>
      </c>
      <c r="D61" t="s">
        <v>520</v>
      </c>
      <c r="E61" t="s">
        <v>540</v>
      </c>
      <c r="F61" t="s">
        <v>479</v>
      </c>
    </row>
    <row r="62" spans="1:6" x14ac:dyDescent="0.2">
      <c r="A62">
        <f t="shared" si="0"/>
        <v>60</v>
      </c>
      <c r="B62" t="s">
        <v>538</v>
      </c>
      <c r="C62" t="s">
        <v>539</v>
      </c>
      <c r="D62" t="s">
        <v>520</v>
      </c>
      <c r="E62" t="s">
        <v>540</v>
      </c>
      <c r="F62" t="s">
        <v>479</v>
      </c>
    </row>
    <row r="63" spans="1:6" x14ac:dyDescent="0.2">
      <c r="A63">
        <f t="shared" si="0"/>
        <v>61</v>
      </c>
      <c r="B63" t="s">
        <v>541</v>
      </c>
      <c r="C63" t="s">
        <v>542</v>
      </c>
      <c r="D63" t="s">
        <v>513</v>
      </c>
      <c r="E63" t="s">
        <v>540</v>
      </c>
      <c r="F63" t="s">
        <v>479</v>
      </c>
    </row>
    <row r="64" spans="1:6" x14ac:dyDescent="0.2">
      <c r="A64">
        <f t="shared" si="0"/>
        <v>62</v>
      </c>
      <c r="B64" t="s">
        <v>541</v>
      </c>
      <c r="C64" t="s">
        <v>542</v>
      </c>
      <c r="D64" t="s">
        <v>513</v>
      </c>
      <c r="E64" t="s">
        <v>540</v>
      </c>
      <c r="F64" t="s">
        <v>479</v>
      </c>
    </row>
    <row r="65" spans="1:6" x14ac:dyDescent="0.2">
      <c r="A65">
        <f t="shared" si="0"/>
        <v>63</v>
      </c>
      <c r="B65" t="s">
        <v>541</v>
      </c>
      <c r="C65" t="s">
        <v>542</v>
      </c>
      <c r="D65" t="s">
        <v>513</v>
      </c>
      <c r="E65" t="s">
        <v>540</v>
      </c>
      <c r="F65" t="s">
        <v>479</v>
      </c>
    </row>
    <row r="66" spans="1:6" x14ac:dyDescent="0.2">
      <c r="A66">
        <f t="shared" si="0"/>
        <v>64</v>
      </c>
      <c r="B66" t="s">
        <v>541</v>
      </c>
      <c r="C66" t="s">
        <v>542</v>
      </c>
      <c r="D66" t="s">
        <v>513</v>
      </c>
      <c r="E66" t="s">
        <v>540</v>
      </c>
      <c r="F66" t="s">
        <v>479</v>
      </c>
    </row>
    <row r="67" spans="1:6" x14ac:dyDescent="0.2">
      <c r="A67">
        <f t="shared" si="0"/>
        <v>65</v>
      </c>
      <c r="B67" t="s">
        <v>543</v>
      </c>
      <c r="C67" t="s">
        <v>544</v>
      </c>
      <c r="D67" t="s">
        <v>523</v>
      </c>
      <c r="E67" t="s">
        <v>540</v>
      </c>
      <c r="F67" t="s">
        <v>479</v>
      </c>
    </row>
    <row r="68" spans="1:6" x14ac:dyDescent="0.2">
      <c r="A68">
        <f t="shared" si="0"/>
        <v>66</v>
      </c>
      <c r="B68" t="s">
        <v>543</v>
      </c>
      <c r="C68" t="s">
        <v>544</v>
      </c>
      <c r="D68" t="s">
        <v>523</v>
      </c>
      <c r="E68" t="s">
        <v>540</v>
      </c>
      <c r="F68" t="s">
        <v>479</v>
      </c>
    </row>
    <row r="69" spans="1:6" x14ac:dyDescent="0.2">
      <c r="A69">
        <f t="shared" ref="A69:A102" si="1">1+A68</f>
        <v>67</v>
      </c>
      <c r="B69" t="s">
        <v>543</v>
      </c>
      <c r="C69" t="s">
        <v>544</v>
      </c>
      <c r="D69" t="s">
        <v>523</v>
      </c>
      <c r="E69" t="s">
        <v>540</v>
      </c>
      <c r="F69" t="s">
        <v>479</v>
      </c>
    </row>
    <row r="70" spans="1:6" x14ac:dyDescent="0.2">
      <c r="A70">
        <f t="shared" si="1"/>
        <v>68</v>
      </c>
      <c r="B70" t="s">
        <v>543</v>
      </c>
      <c r="C70" t="s">
        <v>544</v>
      </c>
      <c r="D70" t="s">
        <v>523</v>
      </c>
      <c r="E70" t="s">
        <v>540</v>
      </c>
      <c r="F70" t="s">
        <v>479</v>
      </c>
    </row>
    <row r="71" spans="1:6" x14ac:dyDescent="0.2">
      <c r="A71">
        <f t="shared" si="1"/>
        <v>69</v>
      </c>
      <c r="B71" t="s">
        <v>545</v>
      </c>
      <c r="C71" t="s">
        <v>546</v>
      </c>
      <c r="D71" t="s">
        <v>509</v>
      </c>
      <c r="E71" t="s">
        <v>540</v>
      </c>
      <c r="F71" t="s">
        <v>479</v>
      </c>
    </row>
    <row r="72" spans="1:6" x14ac:dyDescent="0.2">
      <c r="A72">
        <f t="shared" si="1"/>
        <v>70</v>
      </c>
      <c r="B72" t="s">
        <v>545</v>
      </c>
      <c r="C72" t="s">
        <v>546</v>
      </c>
      <c r="D72" t="s">
        <v>509</v>
      </c>
      <c r="E72" t="s">
        <v>540</v>
      </c>
      <c r="F72" t="s">
        <v>479</v>
      </c>
    </row>
    <row r="73" spans="1:6" x14ac:dyDescent="0.2">
      <c r="A73">
        <f t="shared" si="1"/>
        <v>71</v>
      </c>
      <c r="B73" t="s">
        <v>545</v>
      </c>
      <c r="C73" t="s">
        <v>546</v>
      </c>
      <c r="D73" t="s">
        <v>509</v>
      </c>
      <c r="E73" t="s">
        <v>540</v>
      </c>
      <c r="F73" t="s">
        <v>479</v>
      </c>
    </row>
    <row r="74" spans="1:6" x14ac:dyDescent="0.2">
      <c r="A74">
        <f t="shared" si="1"/>
        <v>72</v>
      </c>
      <c r="B74" t="s">
        <v>545</v>
      </c>
      <c r="C74" t="s">
        <v>546</v>
      </c>
      <c r="D74" t="s">
        <v>509</v>
      </c>
      <c r="E74" t="s">
        <v>540</v>
      </c>
      <c r="F74" t="s">
        <v>479</v>
      </c>
    </row>
    <row r="75" spans="1:6" x14ac:dyDescent="0.2">
      <c r="A75">
        <f t="shared" si="1"/>
        <v>73</v>
      </c>
      <c r="B75" t="s">
        <v>547</v>
      </c>
      <c r="C75" t="s">
        <v>548</v>
      </c>
      <c r="D75" t="s">
        <v>520</v>
      </c>
      <c r="E75" t="s">
        <v>540</v>
      </c>
      <c r="F75" t="s">
        <v>479</v>
      </c>
    </row>
    <row r="76" spans="1:6" x14ac:dyDescent="0.2">
      <c r="A76">
        <f t="shared" si="1"/>
        <v>74</v>
      </c>
      <c r="B76" t="s">
        <v>547</v>
      </c>
      <c r="C76" t="s">
        <v>548</v>
      </c>
      <c r="D76" t="s">
        <v>520</v>
      </c>
      <c r="E76" t="s">
        <v>540</v>
      </c>
      <c r="F76" t="s">
        <v>479</v>
      </c>
    </row>
    <row r="77" spans="1:6" x14ac:dyDescent="0.2">
      <c r="A77">
        <f t="shared" si="1"/>
        <v>75</v>
      </c>
      <c r="B77" t="s">
        <v>547</v>
      </c>
      <c r="C77" t="s">
        <v>548</v>
      </c>
      <c r="D77" t="s">
        <v>520</v>
      </c>
      <c r="E77" t="s">
        <v>540</v>
      </c>
      <c r="F77" t="s">
        <v>479</v>
      </c>
    </row>
    <row r="78" spans="1:6" x14ac:dyDescent="0.2">
      <c r="A78">
        <f t="shared" si="1"/>
        <v>76</v>
      </c>
      <c r="B78" t="s">
        <v>547</v>
      </c>
      <c r="C78" t="s">
        <v>548</v>
      </c>
      <c r="D78" t="s">
        <v>520</v>
      </c>
      <c r="E78" t="s">
        <v>540</v>
      </c>
      <c r="F78" t="s">
        <v>479</v>
      </c>
    </row>
    <row r="79" spans="1:6" x14ac:dyDescent="0.2">
      <c r="A79">
        <f t="shared" si="1"/>
        <v>77</v>
      </c>
      <c r="B79" t="s">
        <v>549</v>
      </c>
      <c r="C79" t="s">
        <v>550</v>
      </c>
      <c r="D79" t="s">
        <v>523</v>
      </c>
      <c r="E79" t="s">
        <v>551</v>
      </c>
      <c r="F79" t="s">
        <v>552</v>
      </c>
    </row>
    <row r="80" spans="1:6" x14ac:dyDescent="0.2">
      <c r="A80">
        <f t="shared" si="1"/>
        <v>78</v>
      </c>
      <c r="B80" t="s">
        <v>549</v>
      </c>
      <c r="C80" t="s">
        <v>550</v>
      </c>
      <c r="D80" t="s">
        <v>523</v>
      </c>
      <c r="E80" t="s">
        <v>551</v>
      </c>
      <c r="F80" t="s">
        <v>552</v>
      </c>
    </row>
    <row r="81" spans="1:6" x14ac:dyDescent="0.2">
      <c r="A81">
        <f t="shared" si="1"/>
        <v>79</v>
      </c>
      <c r="B81" t="s">
        <v>549</v>
      </c>
      <c r="C81" t="s">
        <v>550</v>
      </c>
      <c r="D81" t="s">
        <v>523</v>
      </c>
      <c r="E81" t="s">
        <v>551</v>
      </c>
      <c r="F81" t="s">
        <v>552</v>
      </c>
    </row>
    <row r="82" spans="1:6" x14ac:dyDescent="0.2">
      <c r="A82">
        <f t="shared" si="1"/>
        <v>80</v>
      </c>
      <c r="B82" t="s">
        <v>549</v>
      </c>
      <c r="C82" t="s">
        <v>550</v>
      </c>
      <c r="D82" t="s">
        <v>523</v>
      </c>
      <c r="E82" t="s">
        <v>551</v>
      </c>
      <c r="F82" t="s">
        <v>552</v>
      </c>
    </row>
    <row r="83" spans="1:6" x14ac:dyDescent="0.2">
      <c r="A83">
        <f t="shared" si="1"/>
        <v>81</v>
      </c>
      <c r="B83" t="s">
        <v>553</v>
      </c>
      <c r="C83" t="s">
        <v>554</v>
      </c>
      <c r="D83" t="s">
        <v>509</v>
      </c>
      <c r="E83" t="s">
        <v>551</v>
      </c>
      <c r="F83" t="s">
        <v>552</v>
      </c>
    </row>
    <row r="84" spans="1:6" x14ac:dyDescent="0.2">
      <c r="A84">
        <f t="shared" si="1"/>
        <v>82</v>
      </c>
      <c r="B84" t="s">
        <v>553</v>
      </c>
      <c r="C84" t="s">
        <v>554</v>
      </c>
      <c r="D84" t="s">
        <v>509</v>
      </c>
      <c r="E84" t="s">
        <v>551</v>
      </c>
      <c r="F84" t="s">
        <v>552</v>
      </c>
    </row>
    <row r="85" spans="1:6" x14ac:dyDescent="0.2">
      <c r="A85">
        <f t="shared" si="1"/>
        <v>83</v>
      </c>
      <c r="B85" t="s">
        <v>553</v>
      </c>
      <c r="C85" t="s">
        <v>554</v>
      </c>
      <c r="D85" t="s">
        <v>509</v>
      </c>
      <c r="E85" t="s">
        <v>551</v>
      </c>
      <c r="F85" t="s">
        <v>552</v>
      </c>
    </row>
    <row r="86" spans="1:6" x14ac:dyDescent="0.2">
      <c r="A86">
        <f t="shared" si="1"/>
        <v>84</v>
      </c>
      <c r="B86" t="s">
        <v>555</v>
      </c>
      <c r="C86" t="s">
        <v>556</v>
      </c>
      <c r="D86" t="s">
        <v>509</v>
      </c>
      <c r="E86" t="s">
        <v>551</v>
      </c>
      <c r="F86" t="s">
        <v>552</v>
      </c>
    </row>
    <row r="87" spans="1:6" x14ac:dyDescent="0.2">
      <c r="A87">
        <f t="shared" si="1"/>
        <v>85</v>
      </c>
      <c r="B87" t="s">
        <v>555</v>
      </c>
      <c r="C87" t="s">
        <v>556</v>
      </c>
      <c r="D87" t="s">
        <v>509</v>
      </c>
      <c r="E87" t="s">
        <v>551</v>
      </c>
      <c r="F87" t="s">
        <v>552</v>
      </c>
    </row>
    <row r="88" spans="1:6" x14ac:dyDescent="0.2">
      <c r="A88">
        <f t="shared" si="1"/>
        <v>86</v>
      </c>
      <c r="B88" t="s">
        <v>555</v>
      </c>
      <c r="C88" t="s">
        <v>556</v>
      </c>
      <c r="D88" t="s">
        <v>509</v>
      </c>
      <c r="E88" t="s">
        <v>551</v>
      </c>
      <c r="F88" t="s">
        <v>552</v>
      </c>
    </row>
    <row r="89" spans="1:6" x14ac:dyDescent="0.2">
      <c r="A89">
        <f t="shared" si="1"/>
        <v>87</v>
      </c>
      <c r="B89" t="s">
        <v>557</v>
      </c>
      <c r="C89" t="s">
        <v>558</v>
      </c>
      <c r="D89" t="s">
        <v>520</v>
      </c>
      <c r="E89" t="s">
        <v>559</v>
      </c>
      <c r="F89" t="s">
        <v>560</v>
      </c>
    </row>
    <row r="90" spans="1:6" x14ac:dyDescent="0.2">
      <c r="A90">
        <f t="shared" si="1"/>
        <v>88</v>
      </c>
      <c r="B90" t="s">
        <v>557</v>
      </c>
      <c r="C90" t="s">
        <v>558</v>
      </c>
      <c r="D90" t="s">
        <v>520</v>
      </c>
      <c r="E90" t="s">
        <v>559</v>
      </c>
      <c r="F90" t="s">
        <v>560</v>
      </c>
    </row>
    <row r="91" spans="1:6" x14ac:dyDescent="0.2">
      <c r="A91">
        <f t="shared" si="1"/>
        <v>89</v>
      </c>
      <c r="B91" t="s">
        <v>557</v>
      </c>
      <c r="C91" t="s">
        <v>558</v>
      </c>
      <c r="D91" t="s">
        <v>520</v>
      </c>
      <c r="E91" t="s">
        <v>559</v>
      </c>
      <c r="F91" t="s">
        <v>560</v>
      </c>
    </row>
    <row r="92" spans="1:6" x14ac:dyDescent="0.2">
      <c r="A92">
        <f t="shared" si="1"/>
        <v>90</v>
      </c>
      <c r="B92" t="s">
        <v>561</v>
      </c>
      <c r="C92" t="s">
        <v>562</v>
      </c>
      <c r="D92" t="s">
        <v>513</v>
      </c>
      <c r="E92" t="s">
        <v>563</v>
      </c>
      <c r="F92" t="s">
        <v>564</v>
      </c>
    </row>
    <row r="93" spans="1:6" x14ac:dyDescent="0.2">
      <c r="A93">
        <f t="shared" si="1"/>
        <v>91</v>
      </c>
      <c r="B93" t="s">
        <v>561</v>
      </c>
      <c r="C93" t="s">
        <v>562</v>
      </c>
      <c r="D93" t="s">
        <v>513</v>
      </c>
      <c r="E93" t="s">
        <v>563</v>
      </c>
      <c r="F93" t="s">
        <v>564</v>
      </c>
    </row>
    <row r="94" spans="1:6" x14ac:dyDescent="0.2">
      <c r="A94">
        <f t="shared" si="1"/>
        <v>92</v>
      </c>
      <c r="B94" t="s">
        <v>561</v>
      </c>
      <c r="C94" t="s">
        <v>562</v>
      </c>
      <c r="D94" t="s">
        <v>513</v>
      </c>
      <c r="E94" t="s">
        <v>563</v>
      </c>
      <c r="F94" t="s">
        <v>564</v>
      </c>
    </row>
    <row r="95" spans="1:6" x14ac:dyDescent="0.2">
      <c r="A95">
        <f t="shared" si="1"/>
        <v>93</v>
      </c>
      <c r="B95" t="s">
        <v>561</v>
      </c>
      <c r="C95" t="s">
        <v>562</v>
      </c>
      <c r="D95" t="s">
        <v>513</v>
      </c>
      <c r="E95" t="s">
        <v>563</v>
      </c>
      <c r="F95" t="s">
        <v>564</v>
      </c>
    </row>
    <row r="96" spans="1:6" x14ac:dyDescent="0.2">
      <c r="A96">
        <f t="shared" si="1"/>
        <v>94</v>
      </c>
      <c r="B96" t="s">
        <v>565</v>
      </c>
      <c r="C96" t="s">
        <v>566</v>
      </c>
      <c r="D96" t="s">
        <v>523</v>
      </c>
      <c r="E96" t="s">
        <v>563</v>
      </c>
      <c r="F96" t="s">
        <v>564</v>
      </c>
    </row>
    <row r="97" spans="1:6" x14ac:dyDescent="0.2">
      <c r="A97">
        <f t="shared" si="1"/>
        <v>95</v>
      </c>
      <c r="B97" t="s">
        <v>565</v>
      </c>
      <c r="C97" t="s">
        <v>566</v>
      </c>
      <c r="D97" t="s">
        <v>523</v>
      </c>
      <c r="E97" t="s">
        <v>563</v>
      </c>
      <c r="F97" t="s">
        <v>564</v>
      </c>
    </row>
    <row r="98" spans="1:6" x14ac:dyDescent="0.2">
      <c r="A98">
        <f t="shared" si="1"/>
        <v>96</v>
      </c>
      <c r="B98" t="s">
        <v>567</v>
      </c>
      <c r="C98" t="s">
        <v>568</v>
      </c>
      <c r="D98" t="s">
        <v>520</v>
      </c>
      <c r="E98" t="s">
        <v>563</v>
      </c>
      <c r="F98" t="s">
        <v>564</v>
      </c>
    </row>
    <row r="99" spans="1:6" x14ac:dyDescent="0.2">
      <c r="A99">
        <f t="shared" si="1"/>
        <v>97</v>
      </c>
      <c r="B99" t="s">
        <v>567</v>
      </c>
      <c r="C99" t="s">
        <v>568</v>
      </c>
      <c r="D99" t="s">
        <v>520</v>
      </c>
      <c r="E99" t="s">
        <v>563</v>
      </c>
      <c r="F99" t="s">
        <v>564</v>
      </c>
    </row>
    <row r="100" spans="1:6" x14ac:dyDescent="0.2">
      <c r="A100">
        <f t="shared" si="1"/>
        <v>98</v>
      </c>
      <c r="B100" t="s">
        <v>569</v>
      </c>
      <c r="C100" t="s">
        <v>570</v>
      </c>
      <c r="D100" t="s">
        <v>509</v>
      </c>
      <c r="E100" t="s">
        <v>571</v>
      </c>
      <c r="F100" t="s">
        <v>572</v>
      </c>
    </row>
    <row r="101" spans="1:6" x14ac:dyDescent="0.2">
      <c r="A101">
        <f t="shared" si="1"/>
        <v>99</v>
      </c>
      <c r="B101" t="s">
        <v>569</v>
      </c>
      <c r="C101" t="s">
        <v>570</v>
      </c>
      <c r="D101" t="s">
        <v>509</v>
      </c>
      <c r="E101" t="s">
        <v>571</v>
      </c>
      <c r="F101" t="s">
        <v>572</v>
      </c>
    </row>
    <row r="102" spans="1:6" x14ac:dyDescent="0.2">
      <c r="A102">
        <f t="shared" si="1"/>
        <v>100</v>
      </c>
      <c r="B102" t="s">
        <v>569</v>
      </c>
      <c r="C102" t="s">
        <v>570</v>
      </c>
      <c r="D102" t="s">
        <v>509</v>
      </c>
      <c r="E102" t="s">
        <v>571</v>
      </c>
      <c r="F102" t="s">
        <v>572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703FF-4C71-4313-A238-DBAB801A15FF}">
  <sheetPr codeName="Sheet14"/>
  <dimension ref="A1:AY101"/>
  <sheetViews>
    <sheetView topLeftCell="A79" workbookViewId="0">
      <selection activeCell="A101" sqref="A2:C101"/>
    </sheetView>
  </sheetViews>
  <sheetFormatPr defaultRowHeight="12.75" x14ac:dyDescent="0.2"/>
  <cols>
    <col min="2" max="2" width="12.5" customWidth="1"/>
  </cols>
  <sheetData>
    <row r="1" spans="1:51" x14ac:dyDescent="0.2">
      <c r="A1" t="s">
        <v>573</v>
      </c>
      <c r="AY1" t="s">
        <v>395</v>
      </c>
    </row>
    <row r="2" spans="1:51" x14ac:dyDescent="0.2">
      <c r="A2">
        <v>1</v>
      </c>
      <c r="B2" t="s">
        <v>574</v>
      </c>
      <c r="C2" t="s">
        <v>575</v>
      </c>
      <c r="AY2" t="s">
        <v>409</v>
      </c>
    </row>
    <row r="3" spans="1:51" x14ac:dyDescent="0.2">
      <c r="A3">
        <f>1+A2</f>
        <v>2</v>
      </c>
      <c r="B3" t="s">
        <v>574</v>
      </c>
      <c r="C3" t="s">
        <v>575</v>
      </c>
      <c r="AY3" t="s">
        <v>578</v>
      </c>
    </row>
    <row r="4" spans="1:51" x14ac:dyDescent="0.2">
      <c r="A4">
        <f t="shared" ref="A4:A67" si="0">1+A3</f>
        <v>3</v>
      </c>
      <c r="B4" t="s">
        <v>574</v>
      </c>
      <c r="C4" t="s">
        <v>575</v>
      </c>
      <c r="AY4" t="s">
        <v>578</v>
      </c>
    </row>
    <row r="5" spans="1:51" x14ac:dyDescent="0.2">
      <c r="A5">
        <f t="shared" si="0"/>
        <v>4</v>
      </c>
      <c r="B5" t="s">
        <v>576</v>
      </c>
      <c r="C5" t="s">
        <v>577</v>
      </c>
      <c r="AY5" t="s">
        <v>411</v>
      </c>
    </row>
    <row r="6" spans="1:51" x14ac:dyDescent="0.2">
      <c r="A6">
        <f t="shared" si="0"/>
        <v>5</v>
      </c>
      <c r="B6" t="s">
        <v>576</v>
      </c>
      <c r="C6" t="s">
        <v>577</v>
      </c>
      <c r="AY6" t="s">
        <v>411</v>
      </c>
    </row>
    <row r="7" spans="1:51" x14ac:dyDescent="0.2">
      <c r="A7">
        <f t="shared" si="0"/>
        <v>6</v>
      </c>
      <c r="B7" t="s">
        <v>576</v>
      </c>
      <c r="C7" t="s">
        <v>577</v>
      </c>
      <c r="AY7" t="s">
        <v>587</v>
      </c>
    </row>
    <row r="8" spans="1:51" x14ac:dyDescent="0.2">
      <c r="A8">
        <f t="shared" si="0"/>
        <v>7</v>
      </c>
      <c r="B8" t="s">
        <v>579</v>
      </c>
      <c r="C8" t="s">
        <v>580</v>
      </c>
      <c r="AY8" t="s">
        <v>587</v>
      </c>
    </row>
    <row r="9" spans="1:51" x14ac:dyDescent="0.2">
      <c r="A9">
        <f t="shared" si="0"/>
        <v>8</v>
      </c>
      <c r="B9" t="s">
        <v>579</v>
      </c>
      <c r="C9" t="s">
        <v>580</v>
      </c>
      <c r="AY9" t="s">
        <v>592</v>
      </c>
    </row>
    <row r="10" spans="1:51" x14ac:dyDescent="0.2">
      <c r="A10">
        <f t="shared" si="0"/>
        <v>9</v>
      </c>
      <c r="B10" t="s">
        <v>579</v>
      </c>
      <c r="C10" t="s">
        <v>580</v>
      </c>
      <c r="AY10" t="s">
        <v>413</v>
      </c>
    </row>
    <row r="11" spans="1:51" x14ac:dyDescent="0.2">
      <c r="A11">
        <f t="shared" si="0"/>
        <v>10</v>
      </c>
      <c r="B11" t="s">
        <v>581</v>
      </c>
      <c r="C11" t="s">
        <v>582</v>
      </c>
      <c r="AY11" t="s">
        <v>413</v>
      </c>
    </row>
    <row r="12" spans="1:51" x14ac:dyDescent="0.2">
      <c r="A12">
        <f t="shared" si="0"/>
        <v>11</v>
      </c>
      <c r="B12" t="s">
        <v>581</v>
      </c>
      <c r="C12" t="s">
        <v>582</v>
      </c>
      <c r="AY12" t="s">
        <v>599</v>
      </c>
    </row>
    <row r="13" spans="1:51" x14ac:dyDescent="0.2">
      <c r="A13">
        <f t="shared" si="0"/>
        <v>12</v>
      </c>
      <c r="B13" t="s">
        <v>581</v>
      </c>
      <c r="C13" t="s">
        <v>582</v>
      </c>
      <c r="AY13" t="s">
        <v>599</v>
      </c>
    </row>
    <row r="14" spans="1:51" x14ac:dyDescent="0.2">
      <c r="A14">
        <f t="shared" si="0"/>
        <v>13</v>
      </c>
      <c r="B14" t="s">
        <v>583</v>
      </c>
      <c r="C14" t="s">
        <v>584</v>
      </c>
      <c r="AY14" t="s">
        <v>604</v>
      </c>
    </row>
    <row r="15" spans="1:51" x14ac:dyDescent="0.2">
      <c r="A15">
        <f t="shared" si="0"/>
        <v>14</v>
      </c>
      <c r="B15" t="s">
        <v>583</v>
      </c>
      <c r="C15" t="s">
        <v>584</v>
      </c>
      <c r="AY15" t="s">
        <v>604</v>
      </c>
    </row>
    <row r="16" spans="1:51" x14ac:dyDescent="0.2">
      <c r="A16">
        <f t="shared" si="0"/>
        <v>15</v>
      </c>
      <c r="B16" t="s">
        <v>583</v>
      </c>
      <c r="C16" t="s">
        <v>584</v>
      </c>
      <c r="AY16" t="s">
        <v>609</v>
      </c>
    </row>
    <row r="17" spans="1:51" x14ac:dyDescent="0.2">
      <c r="A17">
        <f t="shared" si="0"/>
        <v>16</v>
      </c>
      <c r="B17" t="s">
        <v>585</v>
      </c>
      <c r="C17" t="s">
        <v>586</v>
      </c>
      <c r="AY17" t="s">
        <v>609</v>
      </c>
    </row>
    <row r="18" spans="1:51" x14ac:dyDescent="0.2">
      <c r="A18">
        <f t="shared" si="0"/>
        <v>17</v>
      </c>
      <c r="B18" t="s">
        <v>585</v>
      </c>
      <c r="C18" t="s">
        <v>586</v>
      </c>
      <c r="AY18" t="s">
        <v>614</v>
      </c>
    </row>
    <row r="19" spans="1:51" x14ac:dyDescent="0.2">
      <c r="A19">
        <f t="shared" si="0"/>
        <v>18</v>
      </c>
      <c r="B19" t="s">
        <v>585</v>
      </c>
      <c r="C19" t="s">
        <v>586</v>
      </c>
      <c r="AY19" t="s">
        <v>614</v>
      </c>
    </row>
    <row r="20" spans="1:51" x14ac:dyDescent="0.2">
      <c r="A20">
        <f t="shared" si="0"/>
        <v>19</v>
      </c>
      <c r="B20" t="s">
        <v>588</v>
      </c>
      <c r="C20" t="s">
        <v>589</v>
      </c>
      <c r="AY20" t="s">
        <v>416</v>
      </c>
    </row>
    <row r="21" spans="1:51" x14ac:dyDescent="0.2">
      <c r="A21">
        <f t="shared" si="0"/>
        <v>20</v>
      </c>
      <c r="B21" t="s">
        <v>588</v>
      </c>
      <c r="C21" t="s">
        <v>589</v>
      </c>
      <c r="AY21" t="s">
        <v>419</v>
      </c>
    </row>
    <row r="22" spans="1:51" x14ac:dyDescent="0.2">
      <c r="A22">
        <f t="shared" si="0"/>
        <v>21</v>
      </c>
      <c r="B22" t="s">
        <v>588</v>
      </c>
      <c r="C22" t="s">
        <v>589</v>
      </c>
      <c r="AY22" t="s">
        <v>419</v>
      </c>
    </row>
    <row r="23" spans="1:51" x14ac:dyDescent="0.2">
      <c r="A23">
        <f t="shared" si="0"/>
        <v>22</v>
      </c>
      <c r="B23" t="s">
        <v>590</v>
      </c>
      <c r="C23" t="s">
        <v>591</v>
      </c>
      <c r="AY23" t="s">
        <v>617</v>
      </c>
    </row>
    <row r="24" spans="1:51" x14ac:dyDescent="0.2">
      <c r="A24">
        <f t="shared" si="0"/>
        <v>23</v>
      </c>
      <c r="B24" t="s">
        <v>590</v>
      </c>
      <c r="C24" t="s">
        <v>591</v>
      </c>
      <c r="AY24" t="s">
        <v>617</v>
      </c>
    </row>
    <row r="25" spans="1:51" x14ac:dyDescent="0.2">
      <c r="A25">
        <f t="shared" si="0"/>
        <v>24</v>
      </c>
      <c r="B25" t="s">
        <v>590</v>
      </c>
      <c r="C25" t="s">
        <v>591</v>
      </c>
      <c r="AY25" t="s">
        <v>421</v>
      </c>
    </row>
    <row r="26" spans="1:51" x14ac:dyDescent="0.2">
      <c r="A26">
        <f t="shared" si="0"/>
        <v>25</v>
      </c>
      <c r="B26" t="s">
        <v>593</v>
      </c>
      <c r="C26" t="s">
        <v>594</v>
      </c>
      <c r="AY26" t="s">
        <v>421</v>
      </c>
    </row>
    <row r="27" spans="1:51" x14ac:dyDescent="0.2">
      <c r="A27">
        <f t="shared" si="0"/>
        <v>26</v>
      </c>
      <c r="B27" t="s">
        <v>593</v>
      </c>
      <c r="C27" t="s">
        <v>594</v>
      </c>
      <c r="AY27" t="s">
        <v>618</v>
      </c>
    </row>
    <row r="28" spans="1:51" x14ac:dyDescent="0.2">
      <c r="A28">
        <f t="shared" si="0"/>
        <v>27</v>
      </c>
      <c r="B28" t="s">
        <v>593</v>
      </c>
      <c r="C28" t="s">
        <v>594</v>
      </c>
      <c r="AY28" t="s">
        <v>619</v>
      </c>
    </row>
    <row r="29" spans="1:51" x14ac:dyDescent="0.2">
      <c r="A29">
        <f t="shared" si="0"/>
        <v>28</v>
      </c>
      <c r="B29" t="s">
        <v>595</v>
      </c>
      <c r="C29" t="s">
        <v>596</v>
      </c>
      <c r="AY29" t="s">
        <v>619</v>
      </c>
    </row>
    <row r="30" spans="1:51" x14ac:dyDescent="0.2">
      <c r="A30">
        <f t="shared" si="0"/>
        <v>29</v>
      </c>
      <c r="B30" t="s">
        <v>595</v>
      </c>
      <c r="C30" t="s">
        <v>596</v>
      </c>
      <c r="AY30" t="s">
        <v>620</v>
      </c>
    </row>
    <row r="31" spans="1:51" x14ac:dyDescent="0.2">
      <c r="A31">
        <f t="shared" si="0"/>
        <v>30</v>
      </c>
      <c r="B31" t="s">
        <v>595</v>
      </c>
      <c r="C31" t="s">
        <v>596</v>
      </c>
      <c r="AY31" t="s">
        <v>620</v>
      </c>
    </row>
    <row r="32" spans="1:51" x14ac:dyDescent="0.2">
      <c r="A32">
        <f t="shared" si="0"/>
        <v>31</v>
      </c>
      <c r="B32" t="s">
        <v>597</v>
      </c>
      <c r="C32" t="s">
        <v>598</v>
      </c>
      <c r="AY32" t="s">
        <v>621</v>
      </c>
    </row>
    <row r="33" spans="1:51" x14ac:dyDescent="0.2">
      <c r="A33">
        <f t="shared" si="0"/>
        <v>32</v>
      </c>
      <c r="B33" t="s">
        <v>597</v>
      </c>
      <c r="C33" t="s">
        <v>598</v>
      </c>
      <c r="AY33" t="s">
        <v>621</v>
      </c>
    </row>
    <row r="34" spans="1:51" x14ac:dyDescent="0.2">
      <c r="A34">
        <f t="shared" si="0"/>
        <v>33</v>
      </c>
      <c r="B34" t="s">
        <v>597</v>
      </c>
      <c r="C34" t="s">
        <v>598</v>
      </c>
      <c r="AY34" t="s">
        <v>622</v>
      </c>
    </row>
    <row r="35" spans="1:51" x14ac:dyDescent="0.2">
      <c r="A35">
        <f t="shared" si="0"/>
        <v>34</v>
      </c>
      <c r="B35" t="s">
        <v>600</v>
      </c>
      <c r="C35" t="s">
        <v>601</v>
      </c>
      <c r="AY35" t="s">
        <v>622</v>
      </c>
    </row>
    <row r="36" spans="1:51" x14ac:dyDescent="0.2">
      <c r="A36">
        <f t="shared" si="0"/>
        <v>35</v>
      </c>
      <c r="B36" t="s">
        <v>600</v>
      </c>
      <c r="C36" t="s">
        <v>601</v>
      </c>
      <c r="AY36" t="s">
        <v>423</v>
      </c>
    </row>
    <row r="37" spans="1:51" x14ac:dyDescent="0.2">
      <c r="A37">
        <f t="shared" si="0"/>
        <v>36</v>
      </c>
      <c r="B37" t="s">
        <v>600</v>
      </c>
      <c r="C37" t="s">
        <v>601</v>
      </c>
      <c r="AY37" t="s">
        <v>624</v>
      </c>
    </row>
    <row r="38" spans="1:51" x14ac:dyDescent="0.2">
      <c r="A38">
        <f t="shared" si="0"/>
        <v>37</v>
      </c>
      <c r="B38" t="s">
        <v>602</v>
      </c>
      <c r="C38" t="s">
        <v>603</v>
      </c>
      <c r="AY38" t="s">
        <v>627</v>
      </c>
    </row>
    <row r="39" spans="1:51" x14ac:dyDescent="0.2">
      <c r="A39">
        <f t="shared" si="0"/>
        <v>38</v>
      </c>
      <c r="B39" t="s">
        <v>602</v>
      </c>
      <c r="C39" t="s">
        <v>603</v>
      </c>
      <c r="AY39" t="s">
        <v>630</v>
      </c>
    </row>
    <row r="40" spans="1:51" x14ac:dyDescent="0.2">
      <c r="A40">
        <f t="shared" si="0"/>
        <v>39</v>
      </c>
      <c r="B40" t="s">
        <v>602</v>
      </c>
      <c r="C40" t="s">
        <v>603</v>
      </c>
      <c r="AY40" t="s">
        <v>633</v>
      </c>
    </row>
    <row r="41" spans="1:51" x14ac:dyDescent="0.2">
      <c r="A41">
        <f t="shared" si="0"/>
        <v>40</v>
      </c>
      <c r="B41" t="s">
        <v>605</v>
      </c>
      <c r="C41" t="s">
        <v>606</v>
      </c>
    </row>
    <row r="42" spans="1:51" x14ac:dyDescent="0.2">
      <c r="A42">
        <f t="shared" si="0"/>
        <v>41</v>
      </c>
      <c r="B42" t="s">
        <v>605</v>
      </c>
      <c r="C42" t="s">
        <v>606</v>
      </c>
    </row>
    <row r="43" spans="1:51" x14ac:dyDescent="0.2">
      <c r="A43">
        <f t="shared" si="0"/>
        <v>42</v>
      </c>
      <c r="B43" t="s">
        <v>605</v>
      </c>
      <c r="C43" t="s">
        <v>606</v>
      </c>
    </row>
    <row r="44" spans="1:51" x14ac:dyDescent="0.2">
      <c r="A44">
        <f t="shared" si="0"/>
        <v>43</v>
      </c>
      <c r="B44" t="s">
        <v>607</v>
      </c>
      <c r="C44" t="s">
        <v>608</v>
      </c>
    </row>
    <row r="45" spans="1:51" x14ac:dyDescent="0.2">
      <c r="A45">
        <f t="shared" si="0"/>
        <v>44</v>
      </c>
      <c r="B45" t="s">
        <v>607</v>
      </c>
      <c r="C45" t="s">
        <v>608</v>
      </c>
    </row>
    <row r="46" spans="1:51" x14ac:dyDescent="0.2">
      <c r="A46">
        <f t="shared" si="0"/>
        <v>45</v>
      </c>
      <c r="B46" t="s">
        <v>607</v>
      </c>
      <c r="C46" t="s">
        <v>608</v>
      </c>
    </row>
    <row r="47" spans="1:51" x14ac:dyDescent="0.2">
      <c r="A47">
        <f t="shared" si="0"/>
        <v>46</v>
      </c>
      <c r="B47" t="s">
        <v>610</v>
      </c>
      <c r="C47" t="s">
        <v>611</v>
      </c>
    </row>
    <row r="48" spans="1:51" x14ac:dyDescent="0.2">
      <c r="A48">
        <f t="shared" si="0"/>
        <v>47</v>
      </c>
      <c r="B48" t="s">
        <v>610</v>
      </c>
      <c r="C48" t="s">
        <v>611</v>
      </c>
    </row>
    <row r="49" spans="1:3" x14ac:dyDescent="0.2">
      <c r="A49">
        <f t="shared" si="0"/>
        <v>48</v>
      </c>
      <c r="B49" t="s">
        <v>610</v>
      </c>
      <c r="C49" t="s">
        <v>611</v>
      </c>
    </row>
    <row r="50" spans="1:3" x14ac:dyDescent="0.2">
      <c r="A50">
        <f t="shared" si="0"/>
        <v>49</v>
      </c>
      <c r="B50" t="s">
        <v>612</v>
      </c>
      <c r="C50" t="s">
        <v>613</v>
      </c>
    </row>
    <row r="51" spans="1:3" x14ac:dyDescent="0.2">
      <c r="A51">
        <f t="shared" si="0"/>
        <v>50</v>
      </c>
      <c r="B51" t="s">
        <v>612</v>
      </c>
      <c r="C51" t="s">
        <v>613</v>
      </c>
    </row>
    <row r="52" spans="1:3" x14ac:dyDescent="0.2">
      <c r="A52">
        <f t="shared" si="0"/>
        <v>51</v>
      </c>
      <c r="B52" t="s">
        <v>612</v>
      </c>
      <c r="C52" t="s">
        <v>613</v>
      </c>
    </row>
    <row r="53" spans="1:3" x14ac:dyDescent="0.2">
      <c r="A53">
        <f t="shared" si="0"/>
        <v>52</v>
      </c>
      <c r="B53" t="s">
        <v>615</v>
      </c>
      <c r="C53" t="s">
        <v>616</v>
      </c>
    </row>
    <row r="54" spans="1:3" x14ac:dyDescent="0.2">
      <c r="A54">
        <f t="shared" si="0"/>
        <v>53</v>
      </c>
      <c r="B54" t="s">
        <v>615</v>
      </c>
      <c r="C54" t="s">
        <v>616</v>
      </c>
    </row>
    <row r="55" spans="1:3" x14ac:dyDescent="0.2">
      <c r="A55">
        <f t="shared" si="0"/>
        <v>54</v>
      </c>
      <c r="B55" t="s">
        <v>615</v>
      </c>
      <c r="C55" t="s">
        <v>616</v>
      </c>
    </row>
    <row r="56" spans="1:3" x14ac:dyDescent="0.2">
      <c r="A56">
        <f t="shared" si="0"/>
        <v>55</v>
      </c>
      <c r="B56" t="s">
        <v>583</v>
      </c>
      <c r="C56" t="s">
        <v>584</v>
      </c>
    </row>
    <row r="57" spans="1:3" x14ac:dyDescent="0.2">
      <c r="A57">
        <f t="shared" si="0"/>
        <v>56</v>
      </c>
      <c r="B57" t="s">
        <v>583</v>
      </c>
      <c r="C57" t="s">
        <v>584</v>
      </c>
    </row>
    <row r="58" spans="1:3" x14ac:dyDescent="0.2">
      <c r="A58">
        <f t="shared" si="0"/>
        <v>57</v>
      </c>
      <c r="B58" t="s">
        <v>607</v>
      </c>
      <c r="C58" t="s">
        <v>608</v>
      </c>
    </row>
    <row r="59" spans="1:3" x14ac:dyDescent="0.2">
      <c r="A59">
        <f t="shared" si="0"/>
        <v>58</v>
      </c>
      <c r="B59" t="s">
        <v>607</v>
      </c>
      <c r="C59" t="s">
        <v>608</v>
      </c>
    </row>
    <row r="60" spans="1:3" x14ac:dyDescent="0.2">
      <c r="A60">
        <f t="shared" si="0"/>
        <v>59</v>
      </c>
      <c r="B60" t="s">
        <v>579</v>
      </c>
      <c r="C60" t="s">
        <v>580</v>
      </c>
    </row>
    <row r="61" spans="1:3" x14ac:dyDescent="0.2">
      <c r="A61">
        <f t="shared" si="0"/>
        <v>60</v>
      </c>
      <c r="B61" t="s">
        <v>579</v>
      </c>
      <c r="C61" t="s">
        <v>580</v>
      </c>
    </row>
    <row r="62" spans="1:3" x14ac:dyDescent="0.2">
      <c r="A62">
        <f t="shared" si="0"/>
        <v>61</v>
      </c>
      <c r="B62" t="s">
        <v>602</v>
      </c>
      <c r="C62" t="s">
        <v>603</v>
      </c>
    </row>
    <row r="63" spans="1:3" x14ac:dyDescent="0.2">
      <c r="A63">
        <f t="shared" si="0"/>
        <v>62</v>
      </c>
      <c r="B63" t="s">
        <v>602</v>
      </c>
      <c r="C63" t="s">
        <v>603</v>
      </c>
    </row>
    <row r="64" spans="1:3" x14ac:dyDescent="0.2">
      <c r="A64">
        <f t="shared" si="0"/>
        <v>63</v>
      </c>
      <c r="B64" t="s">
        <v>615</v>
      </c>
      <c r="C64" t="s">
        <v>616</v>
      </c>
    </row>
    <row r="65" spans="1:3" x14ac:dyDescent="0.2">
      <c r="A65">
        <f t="shared" si="0"/>
        <v>64</v>
      </c>
      <c r="B65" t="s">
        <v>615</v>
      </c>
      <c r="C65" t="s">
        <v>616</v>
      </c>
    </row>
    <row r="66" spans="1:3" x14ac:dyDescent="0.2">
      <c r="A66">
        <f t="shared" si="0"/>
        <v>65</v>
      </c>
      <c r="B66" t="s">
        <v>610</v>
      </c>
      <c r="C66" t="s">
        <v>611</v>
      </c>
    </row>
    <row r="67" spans="1:3" x14ac:dyDescent="0.2">
      <c r="A67">
        <f t="shared" si="0"/>
        <v>66</v>
      </c>
      <c r="B67" t="s">
        <v>610</v>
      </c>
      <c r="C67" t="s">
        <v>611</v>
      </c>
    </row>
    <row r="68" spans="1:3" x14ac:dyDescent="0.2">
      <c r="A68">
        <f t="shared" ref="A68:A101" si="1">1+A67</f>
        <v>67</v>
      </c>
      <c r="B68" t="s">
        <v>574</v>
      </c>
      <c r="C68" t="s">
        <v>575</v>
      </c>
    </row>
    <row r="69" spans="1:3" x14ac:dyDescent="0.2">
      <c r="A69">
        <f t="shared" si="1"/>
        <v>68</v>
      </c>
      <c r="B69" t="s">
        <v>574</v>
      </c>
      <c r="C69" t="s">
        <v>575</v>
      </c>
    </row>
    <row r="70" spans="1:3" x14ac:dyDescent="0.2">
      <c r="A70">
        <f t="shared" si="1"/>
        <v>69</v>
      </c>
      <c r="B70" t="s">
        <v>581</v>
      </c>
      <c r="C70" t="s">
        <v>582</v>
      </c>
    </row>
    <row r="71" spans="1:3" x14ac:dyDescent="0.2">
      <c r="A71">
        <f t="shared" si="1"/>
        <v>70</v>
      </c>
      <c r="B71" t="s">
        <v>581</v>
      </c>
      <c r="C71" t="s">
        <v>582</v>
      </c>
    </row>
    <row r="72" spans="1:3" x14ac:dyDescent="0.2">
      <c r="A72">
        <f t="shared" si="1"/>
        <v>71</v>
      </c>
      <c r="B72" t="s">
        <v>576</v>
      </c>
      <c r="C72" t="s">
        <v>577</v>
      </c>
    </row>
    <row r="73" spans="1:3" x14ac:dyDescent="0.2">
      <c r="A73">
        <f t="shared" si="1"/>
        <v>72</v>
      </c>
      <c r="B73" t="s">
        <v>576</v>
      </c>
      <c r="C73" t="s">
        <v>577</v>
      </c>
    </row>
    <row r="74" spans="1:3" x14ac:dyDescent="0.2">
      <c r="A74">
        <f t="shared" si="1"/>
        <v>73</v>
      </c>
      <c r="B74" t="s">
        <v>612</v>
      </c>
      <c r="C74" t="s">
        <v>613</v>
      </c>
    </row>
    <row r="75" spans="1:3" x14ac:dyDescent="0.2">
      <c r="A75">
        <f t="shared" si="1"/>
        <v>74</v>
      </c>
      <c r="B75" t="s">
        <v>612</v>
      </c>
      <c r="C75" t="s">
        <v>613</v>
      </c>
    </row>
    <row r="76" spans="1:3" x14ac:dyDescent="0.2">
      <c r="A76">
        <f t="shared" si="1"/>
        <v>75</v>
      </c>
      <c r="B76" t="s">
        <v>605</v>
      </c>
      <c r="C76" t="s">
        <v>606</v>
      </c>
    </row>
    <row r="77" spans="1:3" x14ac:dyDescent="0.2">
      <c r="A77">
        <f t="shared" si="1"/>
        <v>76</v>
      </c>
      <c r="B77" t="s">
        <v>605</v>
      </c>
      <c r="C77" t="s">
        <v>606</v>
      </c>
    </row>
    <row r="78" spans="1:3" x14ac:dyDescent="0.2">
      <c r="A78">
        <f t="shared" si="1"/>
        <v>77</v>
      </c>
      <c r="B78" t="s">
        <v>593</v>
      </c>
      <c r="C78" t="s">
        <v>594</v>
      </c>
    </row>
    <row r="79" spans="1:3" x14ac:dyDescent="0.2">
      <c r="A79">
        <f t="shared" si="1"/>
        <v>78</v>
      </c>
      <c r="B79" t="s">
        <v>593</v>
      </c>
      <c r="C79" t="s">
        <v>594</v>
      </c>
    </row>
    <row r="80" spans="1:3" x14ac:dyDescent="0.2">
      <c r="A80">
        <f t="shared" si="1"/>
        <v>79</v>
      </c>
      <c r="B80" t="s">
        <v>588</v>
      </c>
      <c r="C80" t="s">
        <v>589</v>
      </c>
    </row>
    <row r="81" spans="1:3" x14ac:dyDescent="0.2">
      <c r="A81">
        <f t="shared" si="1"/>
        <v>80</v>
      </c>
      <c r="B81" t="s">
        <v>588</v>
      </c>
      <c r="C81" t="s">
        <v>589</v>
      </c>
    </row>
    <row r="82" spans="1:3" x14ac:dyDescent="0.2">
      <c r="A82">
        <f t="shared" si="1"/>
        <v>81</v>
      </c>
      <c r="B82" t="s">
        <v>597</v>
      </c>
      <c r="C82" t="s">
        <v>598</v>
      </c>
    </row>
    <row r="83" spans="1:3" x14ac:dyDescent="0.2">
      <c r="A83">
        <f t="shared" si="1"/>
        <v>82</v>
      </c>
      <c r="B83" t="s">
        <v>597</v>
      </c>
      <c r="C83" t="s">
        <v>598</v>
      </c>
    </row>
    <row r="84" spans="1:3" x14ac:dyDescent="0.2">
      <c r="A84">
        <f t="shared" si="1"/>
        <v>83</v>
      </c>
      <c r="B84" t="s">
        <v>600</v>
      </c>
      <c r="C84" t="s">
        <v>601</v>
      </c>
    </row>
    <row r="85" spans="1:3" x14ac:dyDescent="0.2">
      <c r="A85">
        <f t="shared" si="1"/>
        <v>84</v>
      </c>
      <c r="B85" t="s">
        <v>600</v>
      </c>
      <c r="C85" t="s">
        <v>601</v>
      </c>
    </row>
    <row r="86" spans="1:3" x14ac:dyDescent="0.2">
      <c r="A86">
        <f t="shared" si="1"/>
        <v>85</v>
      </c>
      <c r="B86" t="s">
        <v>585</v>
      </c>
      <c r="C86" t="s">
        <v>586</v>
      </c>
    </row>
    <row r="87" spans="1:3" x14ac:dyDescent="0.2">
      <c r="A87">
        <f t="shared" si="1"/>
        <v>86</v>
      </c>
      <c r="B87" t="s">
        <v>585</v>
      </c>
      <c r="C87" t="s">
        <v>586</v>
      </c>
    </row>
    <row r="88" spans="1:3" x14ac:dyDescent="0.2">
      <c r="A88">
        <f t="shared" si="1"/>
        <v>87</v>
      </c>
      <c r="B88" t="s">
        <v>590</v>
      </c>
      <c r="C88" t="s">
        <v>623</v>
      </c>
    </row>
    <row r="89" spans="1:3" x14ac:dyDescent="0.2">
      <c r="A89">
        <f t="shared" si="1"/>
        <v>88</v>
      </c>
      <c r="B89" t="s">
        <v>590</v>
      </c>
      <c r="C89" t="s">
        <v>623</v>
      </c>
    </row>
    <row r="90" spans="1:3" x14ac:dyDescent="0.2">
      <c r="A90">
        <f t="shared" si="1"/>
        <v>89</v>
      </c>
      <c r="B90" t="s">
        <v>595</v>
      </c>
      <c r="C90" t="s">
        <v>596</v>
      </c>
    </row>
    <row r="91" spans="1:3" x14ac:dyDescent="0.2">
      <c r="A91">
        <f t="shared" si="1"/>
        <v>90</v>
      </c>
      <c r="B91" t="s">
        <v>595</v>
      </c>
      <c r="C91" t="s">
        <v>596</v>
      </c>
    </row>
    <row r="92" spans="1:3" x14ac:dyDescent="0.2">
      <c r="A92">
        <f t="shared" si="1"/>
        <v>91</v>
      </c>
      <c r="B92" t="s">
        <v>625</v>
      </c>
      <c r="C92" t="s">
        <v>626</v>
      </c>
    </row>
    <row r="93" spans="1:3" x14ac:dyDescent="0.2">
      <c r="A93">
        <f t="shared" si="1"/>
        <v>92</v>
      </c>
      <c r="B93" t="s">
        <v>625</v>
      </c>
      <c r="C93" t="s">
        <v>626</v>
      </c>
    </row>
    <row r="94" spans="1:3" x14ac:dyDescent="0.2">
      <c r="A94">
        <f t="shared" si="1"/>
        <v>93</v>
      </c>
      <c r="B94" t="s">
        <v>625</v>
      </c>
      <c r="C94" t="s">
        <v>626</v>
      </c>
    </row>
    <row r="95" spans="1:3" x14ac:dyDescent="0.2">
      <c r="A95">
        <f t="shared" si="1"/>
        <v>94</v>
      </c>
      <c r="B95" t="s">
        <v>628</v>
      </c>
      <c r="C95" t="s">
        <v>629</v>
      </c>
    </row>
    <row r="96" spans="1:3" x14ac:dyDescent="0.2">
      <c r="A96">
        <f t="shared" si="1"/>
        <v>95</v>
      </c>
      <c r="B96" t="s">
        <v>628</v>
      </c>
      <c r="C96" t="s">
        <v>629</v>
      </c>
    </row>
    <row r="97" spans="1:3" x14ac:dyDescent="0.2">
      <c r="A97">
        <f t="shared" si="1"/>
        <v>96</v>
      </c>
      <c r="B97" t="s">
        <v>628</v>
      </c>
      <c r="C97" t="s">
        <v>629</v>
      </c>
    </row>
    <row r="98" spans="1:3" x14ac:dyDescent="0.2">
      <c r="A98">
        <f t="shared" si="1"/>
        <v>97</v>
      </c>
      <c r="B98" t="s">
        <v>628</v>
      </c>
      <c r="C98" t="s">
        <v>629</v>
      </c>
    </row>
    <row r="99" spans="1:3" x14ac:dyDescent="0.2">
      <c r="A99">
        <f t="shared" si="1"/>
        <v>98</v>
      </c>
      <c r="B99" t="s">
        <v>628</v>
      </c>
      <c r="C99" t="s">
        <v>629</v>
      </c>
    </row>
    <row r="100" spans="1:3" x14ac:dyDescent="0.2">
      <c r="A100">
        <f t="shared" si="1"/>
        <v>99</v>
      </c>
      <c r="B100" t="s">
        <v>628</v>
      </c>
      <c r="C100" t="s">
        <v>629</v>
      </c>
    </row>
    <row r="101" spans="1:3" x14ac:dyDescent="0.2">
      <c r="A101">
        <f t="shared" si="1"/>
        <v>100</v>
      </c>
      <c r="B101" t="s">
        <v>631</v>
      </c>
      <c r="C101" t="s">
        <v>632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274C6-AD8A-411E-99D2-92AE0894E832}">
  <sheetPr codeName="Sheet15"/>
  <dimension ref="A1:G102"/>
  <sheetViews>
    <sheetView topLeftCell="A60" workbookViewId="0">
      <selection activeCell="D74" sqref="D74"/>
    </sheetView>
  </sheetViews>
  <sheetFormatPr defaultRowHeight="12.75" x14ac:dyDescent="0.2"/>
  <cols>
    <col min="3" max="3" width="27.33203125" customWidth="1"/>
    <col min="4" max="4" width="183.5" style="12" customWidth="1"/>
    <col min="6" max="6" width="10.33203125" customWidth="1"/>
    <col min="7" max="7" width="17.6640625" customWidth="1"/>
  </cols>
  <sheetData>
    <row r="1" spans="1:7" x14ac:dyDescent="0.2">
      <c r="A1" t="s">
        <v>634</v>
      </c>
    </row>
    <row r="2" spans="1:7" ht="32.25" customHeight="1" x14ac:dyDescent="0.2">
      <c r="A2" t="s">
        <v>635</v>
      </c>
      <c r="B2" t="s">
        <v>173</v>
      </c>
      <c r="C2" t="s">
        <v>636</v>
      </c>
      <c r="D2" s="12" t="s">
        <v>637</v>
      </c>
      <c r="E2" t="s">
        <v>638</v>
      </c>
      <c r="F2" t="s">
        <v>639</v>
      </c>
      <c r="G2" t="s">
        <v>640</v>
      </c>
    </row>
    <row r="3" spans="1:7" ht="14.25" customHeight="1" x14ac:dyDescent="0.2">
      <c r="A3" t="s">
        <v>641</v>
      </c>
      <c r="B3">
        <v>1</v>
      </c>
      <c r="C3" s="26" t="s">
        <v>642</v>
      </c>
      <c r="D3" s="12" t="s">
        <v>643</v>
      </c>
      <c r="E3">
        <v>-40</v>
      </c>
      <c r="F3" t="s">
        <v>446</v>
      </c>
      <c r="G3" t="s">
        <v>644</v>
      </c>
    </row>
    <row r="4" spans="1:7" ht="14.25" customHeight="1" x14ac:dyDescent="0.2">
      <c r="A4" t="s">
        <v>641</v>
      </c>
      <c r="B4">
        <f>B3+1</f>
        <v>2</v>
      </c>
      <c r="C4" s="26" t="s">
        <v>642</v>
      </c>
      <c r="D4" s="12" t="s">
        <v>643</v>
      </c>
      <c r="E4">
        <v>-40</v>
      </c>
      <c r="F4" t="s">
        <v>446</v>
      </c>
      <c r="G4" t="s">
        <v>644</v>
      </c>
    </row>
    <row r="5" spans="1:7" ht="14.25" customHeight="1" x14ac:dyDescent="0.2">
      <c r="A5" t="s">
        <v>641</v>
      </c>
      <c r="B5">
        <f t="shared" ref="B5:B68" si="0">B4+1</f>
        <v>3</v>
      </c>
      <c r="C5" t="s">
        <v>645</v>
      </c>
      <c r="D5" s="12" t="s">
        <v>646</v>
      </c>
      <c r="E5">
        <v>-40</v>
      </c>
      <c r="F5" t="s">
        <v>446</v>
      </c>
      <c r="G5" t="s">
        <v>644</v>
      </c>
    </row>
    <row r="6" spans="1:7" ht="14.25" customHeight="1" x14ac:dyDescent="0.2">
      <c r="A6" t="s">
        <v>641</v>
      </c>
      <c r="B6">
        <f t="shared" si="0"/>
        <v>4</v>
      </c>
      <c r="C6" t="s">
        <v>645</v>
      </c>
      <c r="D6" s="12" t="s">
        <v>646</v>
      </c>
      <c r="E6">
        <v>-40</v>
      </c>
      <c r="F6" t="s">
        <v>446</v>
      </c>
      <c r="G6" t="s">
        <v>644</v>
      </c>
    </row>
    <row r="7" spans="1:7" ht="14.25" customHeight="1" x14ac:dyDescent="0.2">
      <c r="A7" t="s">
        <v>641</v>
      </c>
      <c r="B7">
        <f t="shared" si="0"/>
        <v>5</v>
      </c>
      <c r="C7" t="s">
        <v>647</v>
      </c>
      <c r="D7" s="12" t="s">
        <v>648</v>
      </c>
      <c r="E7">
        <v>-30</v>
      </c>
      <c r="F7" t="s">
        <v>458</v>
      </c>
      <c r="G7" t="s">
        <v>644</v>
      </c>
    </row>
    <row r="8" spans="1:7" ht="14.25" customHeight="1" x14ac:dyDescent="0.2">
      <c r="A8" t="s">
        <v>641</v>
      </c>
      <c r="B8">
        <f t="shared" si="0"/>
        <v>6</v>
      </c>
      <c r="C8" t="s">
        <v>647</v>
      </c>
      <c r="D8" s="12" t="s">
        <v>648</v>
      </c>
      <c r="E8">
        <v>-30</v>
      </c>
      <c r="F8" t="s">
        <v>458</v>
      </c>
      <c r="G8" t="s">
        <v>644</v>
      </c>
    </row>
    <row r="9" spans="1:7" ht="14.25" customHeight="1" x14ac:dyDescent="0.2">
      <c r="A9" t="s">
        <v>641</v>
      </c>
      <c r="B9">
        <f t="shared" si="0"/>
        <v>7</v>
      </c>
      <c r="C9" t="s">
        <v>649</v>
      </c>
      <c r="D9" s="12" t="s">
        <v>650</v>
      </c>
      <c r="E9">
        <v>-30</v>
      </c>
      <c r="F9" t="s">
        <v>458</v>
      </c>
      <c r="G9" t="s">
        <v>644</v>
      </c>
    </row>
    <row r="10" spans="1:7" ht="14.25" customHeight="1" x14ac:dyDescent="0.2">
      <c r="A10" t="s">
        <v>641</v>
      </c>
      <c r="B10">
        <f t="shared" si="0"/>
        <v>8</v>
      </c>
      <c r="C10" t="s">
        <v>649</v>
      </c>
      <c r="D10" s="12" t="s">
        <v>650</v>
      </c>
      <c r="E10">
        <v>-30</v>
      </c>
      <c r="F10" t="s">
        <v>458</v>
      </c>
      <c r="G10" t="s">
        <v>644</v>
      </c>
    </row>
    <row r="11" spans="1:7" ht="14.25" customHeight="1" x14ac:dyDescent="0.2">
      <c r="A11" t="s">
        <v>641</v>
      </c>
      <c r="B11">
        <f t="shared" si="0"/>
        <v>9</v>
      </c>
      <c r="C11" t="s">
        <v>651</v>
      </c>
      <c r="D11" s="12" t="s">
        <v>652</v>
      </c>
      <c r="E11">
        <v>-30</v>
      </c>
      <c r="F11" t="s">
        <v>469</v>
      </c>
      <c r="G11" t="s">
        <v>644</v>
      </c>
    </row>
    <row r="12" spans="1:7" ht="14.25" customHeight="1" x14ac:dyDescent="0.2">
      <c r="A12" t="s">
        <v>641</v>
      </c>
      <c r="B12">
        <f t="shared" si="0"/>
        <v>10</v>
      </c>
      <c r="C12" t="s">
        <v>651</v>
      </c>
      <c r="D12" s="12" t="s">
        <v>652</v>
      </c>
      <c r="E12">
        <v>-30</v>
      </c>
      <c r="F12" t="s">
        <v>469</v>
      </c>
      <c r="G12" t="s">
        <v>644</v>
      </c>
    </row>
    <row r="13" spans="1:7" ht="14.25" customHeight="1" x14ac:dyDescent="0.2">
      <c r="A13" t="s">
        <v>641</v>
      </c>
      <c r="B13">
        <f t="shared" si="0"/>
        <v>11</v>
      </c>
      <c r="C13" t="s">
        <v>653</v>
      </c>
      <c r="D13" s="12" t="s">
        <v>654</v>
      </c>
      <c r="E13">
        <v>-20</v>
      </c>
      <c r="F13" t="s">
        <v>515</v>
      </c>
      <c r="G13" t="s">
        <v>644</v>
      </c>
    </row>
    <row r="14" spans="1:7" ht="14.25" customHeight="1" x14ac:dyDescent="0.2">
      <c r="A14" t="s">
        <v>641</v>
      </c>
      <c r="B14">
        <f t="shared" si="0"/>
        <v>12</v>
      </c>
      <c r="C14" t="s">
        <v>653</v>
      </c>
      <c r="D14" s="12" t="s">
        <v>654</v>
      </c>
      <c r="E14">
        <v>-20</v>
      </c>
      <c r="F14" t="s">
        <v>515</v>
      </c>
      <c r="G14" t="s">
        <v>644</v>
      </c>
    </row>
    <row r="15" spans="1:7" ht="14.25" customHeight="1" x14ac:dyDescent="0.2">
      <c r="A15" t="s">
        <v>641</v>
      </c>
      <c r="B15">
        <f t="shared" si="0"/>
        <v>13</v>
      </c>
      <c r="C15" t="s">
        <v>655</v>
      </c>
      <c r="D15" s="12" t="s">
        <v>656</v>
      </c>
      <c r="E15">
        <v>-20</v>
      </c>
      <c r="F15" t="s">
        <v>525</v>
      </c>
      <c r="G15" t="s">
        <v>644</v>
      </c>
    </row>
    <row r="16" spans="1:7" ht="14.25" customHeight="1" x14ac:dyDescent="0.2">
      <c r="A16" t="s">
        <v>641</v>
      </c>
      <c r="B16">
        <f t="shared" si="0"/>
        <v>14</v>
      </c>
      <c r="C16" t="s">
        <v>655</v>
      </c>
      <c r="D16" s="12" t="s">
        <v>656</v>
      </c>
      <c r="E16">
        <v>-20</v>
      </c>
      <c r="F16" t="s">
        <v>525</v>
      </c>
      <c r="G16" t="s">
        <v>644</v>
      </c>
    </row>
    <row r="17" spans="1:7" ht="14.25" customHeight="1" x14ac:dyDescent="0.2">
      <c r="A17" t="s">
        <v>641</v>
      </c>
      <c r="B17">
        <f t="shared" si="0"/>
        <v>15</v>
      </c>
      <c r="C17" t="s">
        <v>657</v>
      </c>
      <c r="D17" s="12" t="s">
        <v>658</v>
      </c>
      <c r="E17">
        <v>-20</v>
      </c>
      <c r="F17" t="s">
        <v>479</v>
      </c>
      <c r="G17" t="s">
        <v>644</v>
      </c>
    </row>
    <row r="18" spans="1:7" ht="14.25" customHeight="1" x14ac:dyDescent="0.2">
      <c r="A18" t="s">
        <v>641</v>
      </c>
      <c r="B18">
        <f t="shared" si="0"/>
        <v>16</v>
      </c>
      <c r="C18" t="s">
        <v>657</v>
      </c>
      <c r="D18" s="12" t="s">
        <v>658</v>
      </c>
      <c r="E18">
        <v>-20</v>
      </c>
      <c r="F18" t="s">
        <v>479</v>
      </c>
      <c r="G18" t="s">
        <v>644</v>
      </c>
    </row>
    <row r="19" spans="1:7" ht="14.25" customHeight="1" x14ac:dyDescent="0.2">
      <c r="A19" t="s">
        <v>641</v>
      </c>
      <c r="B19">
        <f t="shared" si="0"/>
        <v>17</v>
      </c>
      <c r="C19" t="s">
        <v>659</v>
      </c>
      <c r="D19" s="12" t="s">
        <v>660</v>
      </c>
      <c r="E19">
        <v>-20</v>
      </c>
      <c r="F19" t="s">
        <v>479</v>
      </c>
      <c r="G19" t="s">
        <v>644</v>
      </c>
    </row>
    <row r="20" spans="1:7" ht="14.25" customHeight="1" x14ac:dyDescent="0.2">
      <c r="A20" t="s">
        <v>641</v>
      </c>
      <c r="B20">
        <f t="shared" si="0"/>
        <v>18</v>
      </c>
      <c r="C20" t="s">
        <v>659</v>
      </c>
      <c r="D20" s="12" t="s">
        <v>660</v>
      </c>
      <c r="E20">
        <v>-20</v>
      </c>
      <c r="F20" t="s">
        <v>479</v>
      </c>
      <c r="G20" t="s">
        <v>644</v>
      </c>
    </row>
    <row r="21" spans="1:7" ht="14.25" customHeight="1" x14ac:dyDescent="0.2">
      <c r="A21" t="s">
        <v>641</v>
      </c>
      <c r="B21">
        <f t="shared" si="0"/>
        <v>19</v>
      </c>
      <c r="C21" t="s">
        <v>661</v>
      </c>
      <c r="D21" s="12" t="s">
        <v>662</v>
      </c>
      <c r="E21">
        <v>-20</v>
      </c>
      <c r="F21" t="s">
        <v>479</v>
      </c>
      <c r="G21" t="s">
        <v>644</v>
      </c>
    </row>
    <row r="22" spans="1:7" ht="14.25" customHeight="1" x14ac:dyDescent="0.2">
      <c r="A22" t="s">
        <v>641</v>
      </c>
      <c r="B22">
        <f t="shared" si="0"/>
        <v>20</v>
      </c>
      <c r="C22" t="s">
        <v>661</v>
      </c>
      <c r="D22" s="12" t="s">
        <v>662</v>
      </c>
      <c r="E22">
        <v>-20</v>
      </c>
      <c r="F22" t="s">
        <v>479</v>
      </c>
      <c r="G22" t="s">
        <v>644</v>
      </c>
    </row>
    <row r="23" spans="1:7" ht="14.25" customHeight="1" x14ac:dyDescent="0.2">
      <c r="A23" t="s">
        <v>641</v>
      </c>
      <c r="B23">
        <f t="shared" si="0"/>
        <v>21</v>
      </c>
      <c r="C23" t="s">
        <v>663</v>
      </c>
      <c r="D23" s="12" t="s">
        <v>664</v>
      </c>
      <c r="E23">
        <v>-20</v>
      </c>
      <c r="F23" t="s">
        <v>665</v>
      </c>
      <c r="G23" t="s">
        <v>644</v>
      </c>
    </row>
    <row r="24" spans="1:7" ht="14.25" customHeight="1" x14ac:dyDescent="0.2">
      <c r="A24" t="s">
        <v>641</v>
      </c>
      <c r="B24">
        <f t="shared" si="0"/>
        <v>22</v>
      </c>
      <c r="C24" t="s">
        <v>663</v>
      </c>
      <c r="D24" s="12" t="s">
        <v>664</v>
      </c>
      <c r="E24">
        <v>-20</v>
      </c>
      <c r="F24" t="s">
        <v>665</v>
      </c>
      <c r="G24" t="s">
        <v>644</v>
      </c>
    </row>
    <row r="25" spans="1:7" ht="14.25" customHeight="1" x14ac:dyDescent="0.2">
      <c r="A25" t="s">
        <v>641</v>
      </c>
      <c r="B25">
        <f t="shared" si="0"/>
        <v>23</v>
      </c>
      <c r="C25" t="s">
        <v>666</v>
      </c>
      <c r="D25" s="12" t="s">
        <v>667</v>
      </c>
      <c r="E25">
        <v>-20</v>
      </c>
      <c r="F25" t="s">
        <v>510</v>
      </c>
      <c r="G25" t="s">
        <v>644</v>
      </c>
    </row>
    <row r="26" spans="1:7" ht="14.25" customHeight="1" x14ac:dyDescent="0.2">
      <c r="A26" t="s">
        <v>641</v>
      </c>
      <c r="B26">
        <f t="shared" si="0"/>
        <v>24</v>
      </c>
      <c r="C26" t="s">
        <v>666</v>
      </c>
      <c r="D26" s="12" t="s">
        <v>667</v>
      </c>
      <c r="E26">
        <v>-20</v>
      </c>
      <c r="F26" t="s">
        <v>510</v>
      </c>
      <c r="G26" t="s">
        <v>644</v>
      </c>
    </row>
    <row r="27" spans="1:7" ht="14.25" customHeight="1" x14ac:dyDescent="0.2">
      <c r="A27" t="s">
        <v>641</v>
      </c>
      <c r="B27">
        <f t="shared" si="0"/>
        <v>25</v>
      </c>
      <c r="C27" t="s">
        <v>668</v>
      </c>
      <c r="D27" s="12" t="s">
        <v>669</v>
      </c>
      <c r="E27">
        <v>-15</v>
      </c>
      <c r="F27" t="s">
        <v>481</v>
      </c>
      <c r="G27" t="s">
        <v>644</v>
      </c>
    </row>
    <row r="28" spans="1:7" ht="14.25" customHeight="1" x14ac:dyDescent="0.2">
      <c r="A28" t="s">
        <v>641</v>
      </c>
      <c r="B28">
        <f t="shared" si="0"/>
        <v>26</v>
      </c>
      <c r="C28" t="s">
        <v>668</v>
      </c>
      <c r="D28" s="12" t="s">
        <v>669</v>
      </c>
      <c r="E28">
        <v>-15</v>
      </c>
      <c r="F28" t="s">
        <v>481</v>
      </c>
      <c r="G28" t="s">
        <v>644</v>
      </c>
    </row>
    <row r="29" spans="1:7" ht="14.25" customHeight="1" x14ac:dyDescent="0.2">
      <c r="A29" t="s">
        <v>641</v>
      </c>
      <c r="B29">
        <f t="shared" si="0"/>
        <v>27</v>
      </c>
      <c r="C29" t="s">
        <v>670</v>
      </c>
      <c r="D29" s="12" t="s">
        <v>671</v>
      </c>
      <c r="E29">
        <v>-10</v>
      </c>
      <c r="F29" t="s">
        <v>529</v>
      </c>
      <c r="G29" t="s">
        <v>644</v>
      </c>
    </row>
    <row r="30" spans="1:7" ht="14.25" customHeight="1" x14ac:dyDescent="0.2">
      <c r="A30" t="s">
        <v>641</v>
      </c>
      <c r="B30">
        <f t="shared" si="0"/>
        <v>28</v>
      </c>
      <c r="C30" t="s">
        <v>670</v>
      </c>
      <c r="D30" s="12" t="s">
        <v>671</v>
      </c>
      <c r="E30">
        <v>-10</v>
      </c>
      <c r="F30" t="s">
        <v>529</v>
      </c>
      <c r="G30" t="s">
        <v>644</v>
      </c>
    </row>
    <row r="31" spans="1:7" ht="14.25" customHeight="1" x14ac:dyDescent="0.2">
      <c r="A31" t="s">
        <v>641</v>
      </c>
      <c r="B31">
        <f t="shared" si="0"/>
        <v>29</v>
      </c>
      <c r="C31" t="s">
        <v>672</v>
      </c>
      <c r="D31" s="12" t="s">
        <v>673</v>
      </c>
      <c r="E31">
        <v>-10</v>
      </c>
      <c r="F31" t="s">
        <v>529</v>
      </c>
      <c r="G31" t="s">
        <v>644</v>
      </c>
    </row>
    <row r="32" spans="1:7" ht="14.25" customHeight="1" x14ac:dyDescent="0.2">
      <c r="A32" t="s">
        <v>641</v>
      </c>
      <c r="B32">
        <f t="shared" si="0"/>
        <v>30</v>
      </c>
      <c r="C32" t="s">
        <v>672</v>
      </c>
      <c r="D32" s="12" t="s">
        <v>673</v>
      </c>
      <c r="E32">
        <v>-10</v>
      </c>
      <c r="F32" t="s">
        <v>529</v>
      </c>
      <c r="G32" t="s">
        <v>644</v>
      </c>
    </row>
    <row r="33" spans="1:7" ht="14.25" customHeight="1" x14ac:dyDescent="0.2">
      <c r="A33" t="s">
        <v>641</v>
      </c>
      <c r="B33">
        <f t="shared" si="0"/>
        <v>31</v>
      </c>
      <c r="C33" t="s">
        <v>674</v>
      </c>
      <c r="D33" s="12" t="s">
        <v>675</v>
      </c>
      <c r="E33">
        <v>-5</v>
      </c>
      <c r="F33" t="s">
        <v>529</v>
      </c>
      <c r="G33" t="s">
        <v>644</v>
      </c>
    </row>
    <row r="34" spans="1:7" ht="14.25" customHeight="1" x14ac:dyDescent="0.2">
      <c r="A34" t="s">
        <v>641</v>
      </c>
      <c r="B34">
        <f t="shared" si="0"/>
        <v>32</v>
      </c>
      <c r="C34" t="s">
        <v>674</v>
      </c>
      <c r="D34" s="12" t="s">
        <v>675</v>
      </c>
      <c r="E34">
        <v>-5</v>
      </c>
      <c r="F34" t="s">
        <v>529</v>
      </c>
      <c r="G34" t="s">
        <v>644</v>
      </c>
    </row>
    <row r="35" spans="1:7" ht="14.25" customHeight="1" x14ac:dyDescent="0.2">
      <c r="A35" t="s">
        <v>641</v>
      </c>
      <c r="B35">
        <f t="shared" si="0"/>
        <v>33</v>
      </c>
      <c r="C35" t="s">
        <v>676</v>
      </c>
      <c r="D35" s="12" t="s">
        <v>677</v>
      </c>
      <c r="E35">
        <v>-5</v>
      </c>
      <c r="F35" t="s">
        <v>479</v>
      </c>
      <c r="G35" t="s">
        <v>644</v>
      </c>
    </row>
    <row r="36" spans="1:7" ht="14.25" customHeight="1" x14ac:dyDescent="0.2">
      <c r="A36" t="s">
        <v>641</v>
      </c>
      <c r="B36">
        <f t="shared" si="0"/>
        <v>34</v>
      </c>
      <c r="C36" t="s">
        <v>676</v>
      </c>
      <c r="D36" s="12" t="s">
        <v>677</v>
      </c>
      <c r="E36">
        <v>-5</v>
      </c>
      <c r="F36" t="s">
        <v>479</v>
      </c>
      <c r="G36" t="s">
        <v>644</v>
      </c>
    </row>
    <row r="37" spans="1:7" ht="14.25" customHeight="1" x14ac:dyDescent="0.2">
      <c r="A37" t="s">
        <v>641</v>
      </c>
      <c r="B37">
        <f t="shared" si="0"/>
        <v>35</v>
      </c>
      <c r="C37" t="s">
        <v>678</v>
      </c>
      <c r="D37" s="12" t="s">
        <v>679</v>
      </c>
      <c r="E37">
        <v>-5</v>
      </c>
      <c r="F37" t="s">
        <v>481</v>
      </c>
      <c r="G37" t="s">
        <v>644</v>
      </c>
    </row>
    <row r="38" spans="1:7" ht="14.25" customHeight="1" x14ac:dyDescent="0.2">
      <c r="A38" t="s">
        <v>641</v>
      </c>
      <c r="B38">
        <f t="shared" si="0"/>
        <v>36</v>
      </c>
      <c r="C38" t="s">
        <v>678</v>
      </c>
      <c r="D38" s="12" t="s">
        <v>679</v>
      </c>
      <c r="E38">
        <v>-5</v>
      </c>
      <c r="F38" t="s">
        <v>481</v>
      </c>
      <c r="G38" t="s">
        <v>644</v>
      </c>
    </row>
    <row r="39" spans="1:7" ht="14.25" customHeight="1" x14ac:dyDescent="0.2">
      <c r="A39" t="s">
        <v>641</v>
      </c>
      <c r="B39">
        <f t="shared" si="0"/>
        <v>37</v>
      </c>
      <c r="C39" t="s">
        <v>680</v>
      </c>
      <c r="D39" s="12" t="s">
        <v>681</v>
      </c>
      <c r="E39">
        <v>-5</v>
      </c>
      <c r="F39" t="s">
        <v>564</v>
      </c>
      <c r="G39" t="s">
        <v>644</v>
      </c>
    </row>
    <row r="40" spans="1:7" ht="14.25" customHeight="1" x14ac:dyDescent="0.2">
      <c r="A40" t="s">
        <v>641</v>
      </c>
      <c r="B40">
        <f t="shared" si="0"/>
        <v>38</v>
      </c>
      <c r="C40" t="s">
        <v>680</v>
      </c>
      <c r="D40" s="12" t="s">
        <v>681</v>
      </c>
      <c r="E40">
        <v>-5</v>
      </c>
      <c r="F40" t="s">
        <v>564</v>
      </c>
      <c r="G40" t="s">
        <v>644</v>
      </c>
    </row>
    <row r="41" spans="1:7" ht="14.25" customHeight="1" x14ac:dyDescent="0.2">
      <c r="A41" t="s">
        <v>641</v>
      </c>
      <c r="B41">
        <f t="shared" si="0"/>
        <v>39</v>
      </c>
      <c r="C41" t="s">
        <v>682</v>
      </c>
      <c r="D41" s="12" t="s">
        <v>683</v>
      </c>
      <c r="E41">
        <v>0</v>
      </c>
      <c r="F41" t="s">
        <v>684</v>
      </c>
      <c r="G41" t="s">
        <v>685</v>
      </c>
    </row>
    <row r="42" spans="1:7" ht="14.25" customHeight="1" x14ac:dyDescent="0.2">
      <c r="A42" t="s">
        <v>641</v>
      </c>
      <c r="B42">
        <f t="shared" si="0"/>
        <v>40</v>
      </c>
      <c r="C42" t="s">
        <v>682</v>
      </c>
      <c r="D42" s="12" t="s">
        <v>683</v>
      </c>
      <c r="E42">
        <v>0</v>
      </c>
      <c r="F42" t="s">
        <v>684</v>
      </c>
      <c r="G42" t="s">
        <v>685</v>
      </c>
    </row>
    <row r="43" spans="1:7" ht="14.25" customHeight="1" x14ac:dyDescent="0.2">
      <c r="A43" t="s">
        <v>641</v>
      </c>
      <c r="B43">
        <f t="shared" si="0"/>
        <v>41</v>
      </c>
      <c r="C43" t="s">
        <v>686</v>
      </c>
      <c r="D43" s="12" t="s">
        <v>687</v>
      </c>
      <c r="E43">
        <v>0</v>
      </c>
      <c r="F43" t="s">
        <v>688</v>
      </c>
      <c r="G43" t="s">
        <v>685</v>
      </c>
    </row>
    <row r="44" spans="1:7" ht="14.25" customHeight="1" x14ac:dyDescent="0.2">
      <c r="A44" t="s">
        <v>641</v>
      </c>
      <c r="B44">
        <f t="shared" si="0"/>
        <v>42</v>
      </c>
      <c r="C44" t="s">
        <v>686</v>
      </c>
      <c r="D44" s="12" t="s">
        <v>687</v>
      </c>
      <c r="E44">
        <v>0</v>
      </c>
      <c r="F44" t="s">
        <v>688</v>
      </c>
      <c r="G44" t="s">
        <v>685</v>
      </c>
    </row>
    <row r="45" spans="1:7" ht="14.25" customHeight="1" x14ac:dyDescent="0.2">
      <c r="A45" t="s">
        <v>641</v>
      </c>
      <c r="B45">
        <f t="shared" si="0"/>
        <v>43</v>
      </c>
      <c r="C45" t="s">
        <v>689</v>
      </c>
      <c r="D45" s="12" t="s">
        <v>690</v>
      </c>
      <c r="E45">
        <v>0</v>
      </c>
      <c r="F45" t="s">
        <v>691</v>
      </c>
      <c r="G45" t="s">
        <v>685</v>
      </c>
    </row>
    <row r="46" spans="1:7" ht="14.25" customHeight="1" x14ac:dyDescent="0.2">
      <c r="A46" t="s">
        <v>641</v>
      </c>
      <c r="B46">
        <f t="shared" si="0"/>
        <v>44</v>
      </c>
      <c r="C46" t="s">
        <v>689</v>
      </c>
      <c r="D46" s="12" t="s">
        <v>690</v>
      </c>
      <c r="E46">
        <v>0</v>
      </c>
      <c r="F46" t="s">
        <v>691</v>
      </c>
      <c r="G46" t="s">
        <v>685</v>
      </c>
    </row>
    <row r="47" spans="1:7" ht="14.25" customHeight="1" x14ac:dyDescent="0.2">
      <c r="A47" t="s">
        <v>641</v>
      </c>
      <c r="B47">
        <f t="shared" si="0"/>
        <v>45</v>
      </c>
      <c r="C47" t="s">
        <v>692</v>
      </c>
      <c r="D47" s="12" t="s">
        <v>693</v>
      </c>
      <c r="E47">
        <v>0</v>
      </c>
      <c r="F47" t="s">
        <v>691</v>
      </c>
      <c r="G47" t="s">
        <v>685</v>
      </c>
    </row>
    <row r="48" spans="1:7" ht="14.25" customHeight="1" x14ac:dyDescent="0.2">
      <c r="A48" t="s">
        <v>641</v>
      </c>
      <c r="B48">
        <f t="shared" si="0"/>
        <v>46</v>
      </c>
      <c r="C48" t="s">
        <v>692</v>
      </c>
      <c r="D48" s="12" t="s">
        <v>693</v>
      </c>
      <c r="E48">
        <v>0</v>
      </c>
      <c r="F48" t="s">
        <v>691</v>
      </c>
      <c r="G48" t="s">
        <v>685</v>
      </c>
    </row>
    <row r="49" spans="1:7" ht="14.25" customHeight="1" x14ac:dyDescent="0.2">
      <c r="A49" t="s">
        <v>641</v>
      </c>
      <c r="B49">
        <f t="shared" si="0"/>
        <v>47</v>
      </c>
      <c r="C49" t="s">
        <v>694</v>
      </c>
      <c r="D49" s="12" t="s">
        <v>695</v>
      </c>
      <c r="E49">
        <v>0</v>
      </c>
      <c r="F49" t="s">
        <v>691</v>
      </c>
      <c r="G49" t="s">
        <v>685</v>
      </c>
    </row>
    <row r="50" spans="1:7" ht="14.25" customHeight="1" x14ac:dyDescent="0.2">
      <c r="A50" t="s">
        <v>641</v>
      </c>
      <c r="B50">
        <f t="shared" si="0"/>
        <v>48</v>
      </c>
      <c r="C50" t="s">
        <v>694</v>
      </c>
      <c r="D50" s="12" t="s">
        <v>695</v>
      </c>
      <c r="E50">
        <v>0</v>
      </c>
      <c r="F50" t="s">
        <v>691</v>
      </c>
      <c r="G50" t="s">
        <v>685</v>
      </c>
    </row>
    <row r="51" spans="1:7" ht="14.25" customHeight="1" x14ac:dyDescent="0.2">
      <c r="A51" t="s">
        <v>641</v>
      </c>
      <c r="B51">
        <f t="shared" si="0"/>
        <v>49</v>
      </c>
      <c r="C51" t="s">
        <v>696</v>
      </c>
      <c r="D51" s="12" t="s">
        <v>697</v>
      </c>
      <c r="E51">
        <v>0</v>
      </c>
      <c r="F51" t="s">
        <v>698</v>
      </c>
      <c r="G51" t="s">
        <v>699</v>
      </c>
    </row>
    <row r="52" spans="1:7" ht="14.25" customHeight="1" x14ac:dyDescent="0.2">
      <c r="A52" t="s">
        <v>641</v>
      </c>
      <c r="B52">
        <f t="shared" si="0"/>
        <v>50</v>
      </c>
      <c r="C52" t="s">
        <v>696</v>
      </c>
      <c r="D52" s="12" t="s">
        <v>697</v>
      </c>
      <c r="E52">
        <v>0</v>
      </c>
      <c r="F52" t="s">
        <v>698</v>
      </c>
      <c r="G52" t="s">
        <v>699</v>
      </c>
    </row>
    <row r="53" spans="1:7" ht="25.5" x14ac:dyDescent="0.2">
      <c r="B53">
        <f t="shared" si="0"/>
        <v>51</v>
      </c>
      <c r="C53" t="s">
        <v>700</v>
      </c>
      <c r="D53" s="12" t="s">
        <v>701</v>
      </c>
      <c r="E53">
        <v>0</v>
      </c>
      <c r="F53" t="s">
        <v>702</v>
      </c>
      <c r="G53" t="s">
        <v>699</v>
      </c>
    </row>
    <row r="54" spans="1:7" ht="25.5" x14ac:dyDescent="0.2">
      <c r="B54">
        <f t="shared" si="0"/>
        <v>52</v>
      </c>
      <c r="C54" t="s">
        <v>700</v>
      </c>
      <c r="D54" s="12" t="s">
        <v>701</v>
      </c>
      <c r="E54">
        <v>0</v>
      </c>
      <c r="F54" t="s">
        <v>702</v>
      </c>
      <c r="G54" t="s">
        <v>699</v>
      </c>
    </row>
    <row r="55" spans="1:7" x14ac:dyDescent="0.2">
      <c r="B55">
        <f t="shared" si="0"/>
        <v>53</v>
      </c>
      <c r="C55" t="s">
        <v>703</v>
      </c>
      <c r="D55" s="12" t="s">
        <v>704</v>
      </c>
      <c r="E55">
        <v>0</v>
      </c>
      <c r="F55" t="s">
        <v>702</v>
      </c>
      <c r="G55" t="s">
        <v>699</v>
      </c>
    </row>
    <row r="56" spans="1:7" x14ac:dyDescent="0.2">
      <c r="B56">
        <f t="shared" si="0"/>
        <v>54</v>
      </c>
      <c r="C56" t="s">
        <v>703</v>
      </c>
      <c r="D56" s="12" t="s">
        <v>704</v>
      </c>
      <c r="E56">
        <v>0</v>
      </c>
      <c r="F56" t="s">
        <v>702</v>
      </c>
      <c r="G56" t="s">
        <v>699</v>
      </c>
    </row>
    <row r="57" spans="1:7" x14ac:dyDescent="0.2">
      <c r="B57">
        <f t="shared" si="0"/>
        <v>55</v>
      </c>
      <c r="C57" t="s">
        <v>705</v>
      </c>
      <c r="D57" s="12" t="s">
        <v>706</v>
      </c>
      <c r="E57">
        <v>0</v>
      </c>
      <c r="F57" t="s">
        <v>707</v>
      </c>
      <c r="G57" t="s">
        <v>699</v>
      </c>
    </row>
    <row r="58" spans="1:7" x14ac:dyDescent="0.2">
      <c r="B58">
        <f t="shared" si="0"/>
        <v>56</v>
      </c>
      <c r="C58" t="s">
        <v>705</v>
      </c>
      <c r="D58" s="12" t="s">
        <v>706</v>
      </c>
      <c r="E58">
        <v>0</v>
      </c>
      <c r="F58" t="s">
        <v>707</v>
      </c>
      <c r="G58" t="s">
        <v>699</v>
      </c>
    </row>
    <row r="59" spans="1:7" ht="25.5" x14ac:dyDescent="0.2">
      <c r="B59">
        <f t="shared" si="0"/>
        <v>57</v>
      </c>
      <c r="C59" t="s">
        <v>708</v>
      </c>
      <c r="D59" s="12" t="s">
        <v>709</v>
      </c>
      <c r="E59">
        <v>5</v>
      </c>
      <c r="F59" t="s">
        <v>702</v>
      </c>
      <c r="G59" t="s">
        <v>710</v>
      </c>
    </row>
    <row r="60" spans="1:7" ht="25.5" x14ac:dyDescent="0.2">
      <c r="B60">
        <f t="shared" si="0"/>
        <v>58</v>
      </c>
      <c r="C60" t="s">
        <v>708</v>
      </c>
      <c r="D60" s="12" t="s">
        <v>709</v>
      </c>
      <c r="E60">
        <v>5</v>
      </c>
      <c r="F60" t="s">
        <v>702</v>
      </c>
      <c r="G60" t="s">
        <v>710</v>
      </c>
    </row>
    <row r="61" spans="1:7" ht="25.5" x14ac:dyDescent="0.2">
      <c r="B61">
        <f t="shared" si="0"/>
        <v>59</v>
      </c>
      <c r="C61" t="s">
        <v>711</v>
      </c>
      <c r="D61" s="12" t="s">
        <v>712</v>
      </c>
      <c r="E61">
        <v>5</v>
      </c>
      <c r="F61" t="s">
        <v>713</v>
      </c>
      <c r="G61" t="s">
        <v>714</v>
      </c>
    </row>
    <row r="62" spans="1:7" ht="25.5" x14ac:dyDescent="0.2">
      <c r="B62">
        <f t="shared" si="0"/>
        <v>60</v>
      </c>
      <c r="C62" t="s">
        <v>711</v>
      </c>
      <c r="D62" s="12" t="s">
        <v>712</v>
      </c>
      <c r="E62">
        <v>5</v>
      </c>
      <c r="F62" t="s">
        <v>713</v>
      </c>
      <c r="G62" t="s">
        <v>714</v>
      </c>
    </row>
    <row r="63" spans="1:7" x14ac:dyDescent="0.2">
      <c r="B63">
        <f t="shared" si="0"/>
        <v>61</v>
      </c>
      <c r="C63" t="s">
        <v>715</v>
      </c>
      <c r="D63" s="12" t="s">
        <v>716</v>
      </c>
      <c r="E63">
        <v>5</v>
      </c>
      <c r="F63" t="s">
        <v>717</v>
      </c>
      <c r="G63" t="s">
        <v>714</v>
      </c>
    </row>
    <row r="64" spans="1:7" x14ac:dyDescent="0.2">
      <c r="B64">
        <f t="shared" si="0"/>
        <v>62</v>
      </c>
      <c r="C64" t="s">
        <v>715</v>
      </c>
      <c r="D64" s="12" t="s">
        <v>716</v>
      </c>
      <c r="E64">
        <v>5</v>
      </c>
      <c r="F64" t="s">
        <v>717</v>
      </c>
      <c r="G64" t="s">
        <v>714</v>
      </c>
    </row>
    <row r="65" spans="2:7" x14ac:dyDescent="0.2">
      <c r="B65">
        <f t="shared" si="0"/>
        <v>63</v>
      </c>
      <c r="C65" t="s">
        <v>718</v>
      </c>
      <c r="D65" s="12" t="s">
        <v>719</v>
      </c>
      <c r="E65">
        <v>5</v>
      </c>
      <c r="F65" t="s">
        <v>720</v>
      </c>
      <c r="G65" t="s">
        <v>714</v>
      </c>
    </row>
    <row r="66" spans="2:7" x14ac:dyDescent="0.2">
      <c r="B66">
        <f t="shared" si="0"/>
        <v>64</v>
      </c>
      <c r="C66" t="s">
        <v>718</v>
      </c>
      <c r="D66" s="12" t="s">
        <v>719</v>
      </c>
      <c r="E66">
        <v>5</v>
      </c>
      <c r="F66" t="s">
        <v>720</v>
      </c>
      <c r="G66" t="s">
        <v>714</v>
      </c>
    </row>
    <row r="67" spans="2:7" ht="38.25" x14ac:dyDescent="0.2">
      <c r="B67">
        <f t="shared" si="0"/>
        <v>65</v>
      </c>
      <c r="C67" t="s">
        <v>721</v>
      </c>
      <c r="D67" s="12" t="s">
        <v>722</v>
      </c>
      <c r="E67">
        <v>5</v>
      </c>
      <c r="F67" t="s">
        <v>723</v>
      </c>
      <c r="G67" t="s">
        <v>710</v>
      </c>
    </row>
    <row r="68" spans="2:7" ht="38.25" x14ac:dyDescent="0.2">
      <c r="B68">
        <f t="shared" si="0"/>
        <v>66</v>
      </c>
      <c r="C68" t="s">
        <v>721</v>
      </c>
      <c r="D68" s="12" t="s">
        <v>722</v>
      </c>
      <c r="E68">
        <v>5</v>
      </c>
      <c r="F68" t="s">
        <v>723</v>
      </c>
      <c r="G68" t="s">
        <v>710</v>
      </c>
    </row>
    <row r="69" spans="2:7" x14ac:dyDescent="0.2">
      <c r="B69">
        <f t="shared" ref="B69:B102" si="1">B68+1</f>
        <v>67</v>
      </c>
      <c r="C69" t="s">
        <v>724</v>
      </c>
      <c r="D69" s="12" t="s">
        <v>725</v>
      </c>
      <c r="E69">
        <v>5</v>
      </c>
      <c r="F69" t="s">
        <v>726</v>
      </c>
      <c r="G69" t="s">
        <v>714</v>
      </c>
    </row>
    <row r="70" spans="2:7" x14ac:dyDescent="0.2">
      <c r="B70">
        <f t="shared" si="1"/>
        <v>68</v>
      </c>
      <c r="C70" t="s">
        <v>724</v>
      </c>
      <c r="D70" s="12" t="s">
        <v>725</v>
      </c>
      <c r="E70">
        <v>5</v>
      </c>
      <c r="F70" t="s">
        <v>726</v>
      </c>
      <c r="G70" t="s">
        <v>714</v>
      </c>
    </row>
    <row r="71" spans="2:7" ht="25.5" x14ac:dyDescent="0.2">
      <c r="B71">
        <f t="shared" si="1"/>
        <v>69</v>
      </c>
      <c r="C71" t="s">
        <v>727</v>
      </c>
      <c r="D71" s="12" t="s">
        <v>728</v>
      </c>
      <c r="E71">
        <v>10</v>
      </c>
      <c r="F71" t="s">
        <v>702</v>
      </c>
      <c r="G71" t="s">
        <v>729</v>
      </c>
    </row>
    <row r="72" spans="2:7" ht="25.5" x14ac:dyDescent="0.2">
      <c r="B72">
        <f t="shared" si="1"/>
        <v>70</v>
      </c>
      <c r="C72" t="s">
        <v>727</v>
      </c>
      <c r="D72" s="12" t="s">
        <v>728</v>
      </c>
      <c r="E72">
        <v>10</v>
      </c>
      <c r="F72" t="s">
        <v>702</v>
      </c>
      <c r="G72" t="s">
        <v>729</v>
      </c>
    </row>
    <row r="73" spans="2:7" x14ac:dyDescent="0.2">
      <c r="B73">
        <f t="shared" si="1"/>
        <v>71</v>
      </c>
      <c r="C73" t="s">
        <v>730</v>
      </c>
      <c r="D73" s="12" t="s">
        <v>731</v>
      </c>
      <c r="E73">
        <v>10</v>
      </c>
      <c r="F73" t="s">
        <v>732</v>
      </c>
      <c r="G73" t="s">
        <v>733</v>
      </c>
    </row>
    <row r="74" spans="2:7" x14ac:dyDescent="0.2">
      <c r="B74">
        <f t="shared" si="1"/>
        <v>72</v>
      </c>
      <c r="C74" t="s">
        <v>730</v>
      </c>
      <c r="D74" s="12" t="s">
        <v>731</v>
      </c>
      <c r="E74">
        <v>10</v>
      </c>
      <c r="F74" t="s">
        <v>732</v>
      </c>
      <c r="G74" t="s">
        <v>733</v>
      </c>
    </row>
    <row r="75" spans="2:7" x14ac:dyDescent="0.2">
      <c r="B75">
        <f t="shared" si="1"/>
        <v>73</v>
      </c>
      <c r="C75" t="s">
        <v>734</v>
      </c>
      <c r="D75" s="12" t="s">
        <v>735</v>
      </c>
      <c r="E75">
        <v>10</v>
      </c>
      <c r="F75" t="s">
        <v>736</v>
      </c>
      <c r="G75" t="s">
        <v>733</v>
      </c>
    </row>
    <row r="76" spans="2:7" x14ac:dyDescent="0.2">
      <c r="B76">
        <f t="shared" si="1"/>
        <v>74</v>
      </c>
      <c r="C76" t="s">
        <v>734</v>
      </c>
      <c r="D76" s="12" t="s">
        <v>735</v>
      </c>
      <c r="E76">
        <v>10</v>
      </c>
      <c r="F76" t="s">
        <v>736</v>
      </c>
      <c r="G76" t="s">
        <v>733</v>
      </c>
    </row>
    <row r="77" spans="2:7" x14ac:dyDescent="0.2">
      <c r="B77">
        <f t="shared" si="1"/>
        <v>75</v>
      </c>
      <c r="C77" t="s">
        <v>737</v>
      </c>
      <c r="D77" s="12" t="s">
        <v>738</v>
      </c>
      <c r="E77">
        <v>10</v>
      </c>
      <c r="F77" t="s">
        <v>739</v>
      </c>
      <c r="G77" t="s">
        <v>733</v>
      </c>
    </row>
    <row r="78" spans="2:7" x14ac:dyDescent="0.2">
      <c r="B78">
        <f t="shared" si="1"/>
        <v>76</v>
      </c>
      <c r="C78" t="s">
        <v>737</v>
      </c>
      <c r="D78" s="12" t="s">
        <v>738</v>
      </c>
      <c r="E78">
        <v>10</v>
      </c>
      <c r="F78" t="s">
        <v>739</v>
      </c>
      <c r="G78" t="s">
        <v>733</v>
      </c>
    </row>
    <row r="79" spans="2:7" x14ac:dyDescent="0.2">
      <c r="B79">
        <f t="shared" si="1"/>
        <v>77</v>
      </c>
      <c r="C79" t="s">
        <v>740</v>
      </c>
      <c r="D79" s="12" t="s">
        <v>741</v>
      </c>
      <c r="E79">
        <v>10</v>
      </c>
      <c r="F79" t="s">
        <v>742</v>
      </c>
      <c r="G79" t="s">
        <v>729</v>
      </c>
    </row>
    <row r="80" spans="2:7" x14ac:dyDescent="0.2">
      <c r="B80">
        <f t="shared" si="1"/>
        <v>78</v>
      </c>
      <c r="C80" t="s">
        <v>740</v>
      </c>
      <c r="D80" s="12" t="s">
        <v>741</v>
      </c>
      <c r="E80">
        <v>10</v>
      </c>
      <c r="F80" t="s">
        <v>742</v>
      </c>
      <c r="G80" t="s">
        <v>729</v>
      </c>
    </row>
    <row r="81" spans="2:7" ht="25.5" x14ac:dyDescent="0.2">
      <c r="B81">
        <f t="shared" si="1"/>
        <v>79</v>
      </c>
      <c r="C81" t="s">
        <v>743</v>
      </c>
      <c r="D81" s="12" t="s">
        <v>744</v>
      </c>
      <c r="E81">
        <v>10</v>
      </c>
      <c r="F81" t="s">
        <v>745</v>
      </c>
      <c r="G81" t="s">
        <v>733</v>
      </c>
    </row>
    <row r="82" spans="2:7" ht="25.5" x14ac:dyDescent="0.2">
      <c r="B82">
        <f t="shared" si="1"/>
        <v>80</v>
      </c>
      <c r="C82" t="s">
        <v>743</v>
      </c>
      <c r="D82" s="12" t="s">
        <v>744</v>
      </c>
      <c r="E82">
        <v>10</v>
      </c>
      <c r="F82" t="s">
        <v>745</v>
      </c>
      <c r="G82" t="s">
        <v>733</v>
      </c>
    </row>
    <row r="83" spans="2:7" ht="38.25" x14ac:dyDescent="0.2">
      <c r="B83">
        <f t="shared" si="1"/>
        <v>81</v>
      </c>
      <c r="C83" t="s">
        <v>746</v>
      </c>
      <c r="D83" s="12" t="s">
        <v>747</v>
      </c>
      <c r="E83">
        <v>10</v>
      </c>
      <c r="F83" t="s">
        <v>748</v>
      </c>
      <c r="G83" t="s">
        <v>729</v>
      </c>
    </row>
    <row r="84" spans="2:7" ht="38.25" x14ac:dyDescent="0.2">
      <c r="B84">
        <f t="shared" si="1"/>
        <v>82</v>
      </c>
      <c r="C84" t="s">
        <v>746</v>
      </c>
      <c r="D84" s="12" t="s">
        <v>747</v>
      </c>
      <c r="E84">
        <v>10</v>
      </c>
      <c r="F84" t="s">
        <v>748</v>
      </c>
      <c r="G84" t="s">
        <v>729</v>
      </c>
    </row>
    <row r="85" spans="2:7" ht="25.5" x14ac:dyDescent="0.2">
      <c r="B85">
        <f t="shared" si="1"/>
        <v>83</v>
      </c>
      <c r="C85" t="s">
        <v>749</v>
      </c>
      <c r="D85" s="12" t="s">
        <v>750</v>
      </c>
      <c r="E85">
        <v>10</v>
      </c>
      <c r="F85" t="s">
        <v>751</v>
      </c>
      <c r="G85" t="s">
        <v>729</v>
      </c>
    </row>
    <row r="86" spans="2:7" ht="25.5" x14ac:dyDescent="0.2">
      <c r="B86">
        <f t="shared" si="1"/>
        <v>84</v>
      </c>
      <c r="C86" t="s">
        <v>749</v>
      </c>
      <c r="D86" s="12" t="s">
        <v>750</v>
      </c>
      <c r="E86">
        <v>10</v>
      </c>
      <c r="F86" t="s">
        <v>751</v>
      </c>
      <c r="G86" t="s">
        <v>729</v>
      </c>
    </row>
    <row r="87" spans="2:7" x14ac:dyDescent="0.2">
      <c r="B87">
        <f t="shared" si="1"/>
        <v>85</v>
      </c>
      <c r="C87" t="s">
        <v>752</v>
      </c>
      <c r="D87" s="12" t="s">
        <v>753</v>
      </c>
      <c r="E87">
        <v>10</v>
      </c>
      <c r="F87" t="s">
        <v>754</v>
      </c>
      <c r="G87" t="s">
        <v>729</v>
      </c>
    </row>
    <row r="88" spans="2:7" x14ac:dyDescent="0.2">
      <c r="B88">
        <f t="shared" si="1"/>
        <v>86</v>
      </c>
      <c r="C88" t="s">
        <v>752</v>
      </c>
      <c r="D88" s="12" t="s">
        <v>753</v>
      </c>
      <c r="E88">
        <v>10</v>
      </c>
      <c r="F88" t="s">
        <v>754</v>
      </c>
      <c r="G88" t="s">
        <v>729</v>
      </c>
    </row>
    <row r="89" spans="2:7" x14ac:dyDescent="0.2">
      <c r="B89">
        <f t="shared" si="1"/>
        <v>87</v>
      </c>
      <c r="C89" t="s">
        <v>755</v>
      </c>
      <c r="D89" s="12" t="s">
        <v>756</v>
      </c>
      <c r="E89">
        <v>10</v>
      </c>
      <c r="F89" t="s">
        <v>757</v>
      </c>
      <c r="G89" t="s">
        <v>729</v>
      </c>
    </row>
    <row r="90" spans="2:7" x14ac:dyDescent="0.2">
      <c r="B90">
        <f t="shared" si="1"/>
        <v>88</v>
      </c>
      <c r="C90" t="s">
        <v>755</v>
      </c>
      <c r="D90" s="12" t="s">
        <v>756</v>
      </c>
      <c r="E90">
        <v>10</v>
      </c>
      <c r="F90" t="s">
        <v>757</v>
      </c>
      <c r="G90" t="s">
        <v>729</v>
      </c>
    </row>
    <row r="91" spans="2:7" x14ac:dyDescent="0.2">
      <c r="B91">
        <f t="shared" si="1"/>
        <v>89</v>
      </c>
      <c r="C91" t="s">
        <v>758</v>
      </c>
      <c r="D91" s="12" t="s">
        <v>759</v>
      </c>
      <c r="E91">
        <v>15</v>
      </c>
      <c r="F91" t="s">
        <v>760</v>
      </c>
      <c r="G91" t="s">
        <v>761</v>
      </c>
    </row>
    <row r="92" spans="2:7" x14ac:dyDescent="0.2">
      <c r="B92">
        <f t="shared" si="1"/>
        <v>90</v>
      </c>
      <c r="C92" t="s">
        <v>758</v>
      </c>
      <c r="D92" s="12" t="s">
        <v>759</v>
      </c>
      <c r="E92">
        <v>15</v>
      </c>
      <c r="F92" t="s">
        <v>760</v>
      </c>
      <c r="G92" t="s">
        <v>761</v>
      </c>
    </row>
    <row r="93" spans="2:7" x14ac:dyDescent="0.2">
      <c r="B93">
        <f t="shared" si="1"/>
        <v>91</v>
      </c>
      <c r="C93" t="s">
        <v>762</v>
      </c>
      <c r="D93" s="12" t="s">
        <v>763</v>
      </c>
      <c r="E93">
        <v>15</v>
      </c>
      <c r="F93" t="s">
        <v>764</v>
      </c>
      <c r="G93" t="s">
        <v>765</v>
      </c>
    </row>
    <row r="94" spans="2:7" x14ac:dyDescent="0.2">
      <c r="B94">
        <f t="shared" si="1"/>
        <v>92</v>
      </c>
      <c r="C94" t="s">
        <v>762</v>
      </c>
      <c r="D94" s="12" t="s">
        <v>763</v>
      </c>
      <c r="E94">
        <v>15</v>
      </c>
      <c r="F94" t="s">
        <v>764</v>
      </c>
      <c r="G94" t="s">
        <v>765</v>
      </c>
    </row>
    <row r="95" spans="2:7" ht="25.5" x14ac:dyDescent="0.2">
      <c r="B95">
        <f t="shared" si="1"/>
        <v>93</v>
      </c>
      <c r="C95" t="s">
        <v>766</v>
      </c>
      <c r="D95" s="12" t="s">
        <v>767</v>
      </c>
      <c r="E95">
        <v>15</v>
      </c>
      <c r="F95" t="s">
        <v>768</v>
      </c>
      <c r="G95" t="s">
        <v>765</v>
      </c>
    </row>
    <row r="96" spans="2:7" ht="25.5" x14ac:dyDescent="0.2">
      <c r="B96">
        <f t="shared" si="1"/>
        <v>94</v>
      </c>
      <c r="C96" t="s">
        <v>766</v>
      </c>
      <c r="D96" s="12" t="s">
        <v>767</v>
      </c>
      <c r="E96">
        <v>15</v>
      </c>
      <c r="F96" t="s">
        <v>768</v>
      </c>
      <c r="G96" t="s">
        <v>765</v>
      </c>
    </row>
    <row r="97" spans="2:7" x14ac:dyDescent="0.2">
      <c r="B97">
        <f t="shared" si="1"/>
        <v>95</v>
      </c>
      <c r="C97" t="s">
        <v>769</v>
      </c>
      <c r="D97" s="12" t="s">
        <v>770</v>
      </c>
      <c r="E97">
        <v>15</v>
      </c>
      <c r="F97" t="s">
        <v>771</v>
      </c>
      <c r="G97" t="s">
        <v>761</v>
      </c>
    </row>
    <row r="98" spans="2:7" x14ac:dyDescent="0.2">
      <c r="B98">
        <f t="shared" si="1"/>
        <v>96</v>
      </c>
      <c r="C98" t="s">
        <v>769</v>
      </c>
      <c r="D98" s="12" t="s">
        <v>770</v>
      </c>
      <c r="E98">
        <v>15</v>
      </c>
      <c r="F98" t="s">
        <v>771</v>
      </c>
      <c r="G98" t="s">
        <v>761</v>
      </c>
    </row>
    <row r="99" spans="2:7" x14ac:dyDescent="0.2">
      <c r="B99">
        <f t="shared" si="1"/>
        <v>97</v>
      </c>
      <c r="C99" t="s">
        <v>772</v>
      </c>
      <c r="D99" s="12" t="s">
        <v>773</v>
      </c>
      <c r="E99">
        <v>20</v>
      </c>
      <c r="F99" t="s">
        <v>774</v>
      </c>
      <c r="G99" t="s">
        <v>775</v>
      </c>
    </row>
    <row r="100" spans="2:7" x14ac:dyDescent="0.2">
      <c r="B100">
        <f t="shared" si="1"/>
        <v>98</v>
      </c>
      <c r="C100" t="s">
        <v>772</v>
      </c>
      <c r="D100" s="12" t="s">
        <v>773</v>
      </c>
      <c r="E100">
        <v>20</v>
      </c>
      <c r="F100" t="s">
        <v>774</v>
      </c>
      <c r="G100" t="s">
        <v>775</v>
      </c>
    </row>
    <row r="101" spans="2:7" ht="38.25" x14ac:dyDescent="0.2">
      <c r="B101">
        <f t="shared" si="1"/>
        <v>99</v>
      </c>
      <c r="C101" t="s">
        <v>776</v>
      </c>
      <c r="D101" s="12" t="s">
        <v>777</v>
      </c>
      <c r="E101">
        <v>20</v>
      </c>
      <c r="F101" t="s">
        <v>778</v>
      </c>
      <c r="G101" t="s">
        <v>779</v>
      </c>
    </row>
    <row r="102" spans="2:7" ht="38.25" x14ac:dyDescent="0.2">
      <c r="B102">
        <f t="shared" si="1"/>
        <v>100</v>
      </c>
      <c r="C102" t="s">
        <v>776</v>
      </c>
      <c r="D102" s="12" t="s">
        <v>777</v>
      </c>
      <c r="E102">
        <v>20</v>
      </c>
      <c r="F102" t="s">
        <v>778</v>
      </c>
      <c r="G102" t="s">
        <v>779</v>
      </c>
    </row>
  </sheetData>
  <pageMargins left="0.7" right="0.7" top="0.75" bottom="0.75" header="0.3" footer="0.3"/>
  <pageSetup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95556-9F7D-4316-B49D-4D184B88A639}">
  <sheetPr codeName="Sheet16"/>
  <dimension ref="A1:F101"/>
  <sheetViews>
    <sheetView workbookViewId="0">
      <selection activeCell="E3" sqref="E3:F17"/>
    </sheetView>
  </sheetViews>
  <sheetFormatPr defaultRowHeight="12.75" x14ac:dyDescent="0.2"/>
  <cols>
    <col min="2" max="2" width="92.83203125" customWidth="1"/>
    <col min="5" max="5" width="27.6640625" customWidth="1"/>
  </cols>
  <sheetData>
    <row r="1" spans="1:6" x14ac:dyDescent="0.2">
      <c r="A1" t="s">
        <v>780</v>
      </c>
      <c r="C1" t="s">
        <v>395</v>
      </c>
    </row>
    <row r="2" spans="1:6" x14ac:dyDescent="0.2">
      <c r="A2">
        <v>1</v>
      </c>
      <c r="B2" t="s">
        <v>781</v>
      </c>
      <c r="C2" t="s">
        <v>782</v>
      </c>
    </row>
    <row r="3" spans="1:6" x14ac:dyDescent="0.2">
      <c r="A3">
        <f>A2+1</f>
        <v>2</v>
      </c>
      <c r="B3" t="s">
        <v>781</v>
      </c>
      <c r="C3" t="s">
        <v>782</v>
      </c>
      <c r="E3" s="26" t="s">
        <v>1423</v>
      </c>
      <c r="F3">
        <v>5</v>
      </c>
    </row>
    <row r="4" spans="1:6" x14ac:dyDescent="0.2">
      <c r="A4">
        <f t="shared" ref="A4:A67" si="0">A3+1</f>
        <v>3</v>
      </c>
      <c r="B4" t="s">
        <v>781</v>
      </c>
      <c r="C4" t="s">
        <v>782</v>
      </c>
      <c r="E4" s="26" t="s">
        <v>1424</v>
      </c>
      <c r="F4">
        <v>10</v>
      </c>
    </row>
    <row r="5" spans="1:6" x14ac:dyDescent="0.2">
      <c r="A5">
        <f t="shared" si="0"/>
        <v>4</v>
      </c>
      <c r="B5" t="s">
        <v>781</v>
      </c>
      <c r="C5" t="s">
        <v>782</v>
      </c>
      <c r="E5" s="26" t="s">
        <v>1364</v>
      </c>
      <c r="F5">
        <v>15</v>
      </c>
    </row>
    <row r="6" spans="1:6" x14ac:dyDescent="0.2">
      <c r="A6">
        <f t="shared" si="0"/>
        <v>5</v>
      </c>
      <c r="B6" t="s">
        <v>781</v>
      </c>
      <c r="C6" t="s">
        <v>782</v>
      </c>
      <c r="E6" s="26" t="s">
        <v>1427</v>
      </c>
      <c r="F6">
        <v>35</v>
      </c>
    </row>
    <row r="7" spans="1:6" x14ac:dyDescent="0.2">
      <c r="A7">
        <f t="shared" si="0"/>
        <v>6</v>
      </c>
      <c r="B7" t="s">
        <v>781</v>
      </c>
      <c r="C7" t="s">
        <v>782</v>
      </c>
      <c r="E7" s="26" t="s">
        <v>1428</v>
      </c>
      <c r="F7">
        <v>45</v>
      </c>
    </row>
    <row r="8" spans="1:6" x14ac:dyDescent="0.2">
      <c r="A8">
        <f t="shared" si="0"/>
        <v>7</v>
      </c>
      <c r="B8" t="s">
        <v>781</v>
      </c>
      <c r="C8" t="s">
        <v>782</v>
      </c>
      <c r="E8" s="26" t="s">
        <v>1429</v>
      </c>
      <c r="F8">
        <v>45</v>
      </c>
    </row>
    <row r="9" spans="1:6" x14ac:dyDescent="0.2">
      <c r="A9">
        <f t="shared" si="0"/>
        <v>8</v>
      </c>
      <c r="B9" t="s">
        <v>781</v>
      </c>
      <c r="C9" t="s">
        <v>782</v>
      </c>
      <c r="E9" s="26" t="s">
        <v>1430</v>
      </c>
      <c r="F9">
        <v>45</v>
      </c>
    </row>
    <row r="10" spans="1:6" x14ac:dyDescent="0.2">
      <c r="A10">
        <f t="shared" si="0"/>
        <v>9</v>
      </c>
      <c r="B10" t="s">
        <v>781</v>
      </c>
      <c r="C10" t="s">
        <v>782</v>
      </c>
      <c r="E10" s="26" t="s">
        <v>1431</v>
      </c>
      <c r="F10">
        <v>50</v>
      </c>
    </row>
    <row r="11" spans="1:6" x14ac:dyDescent="0.2">
      <c r="A11">
        <f t="shared" si="0"/>
        <v>10</v>
      </c>
      <c r="B11" t="s">
        <v>781</v>
      </c>
      <c r="C11" t="s">
        <v>782</v>
      </c>
      <c r="E11" s="26" t="s">
        <v>1432</v>
      </c>
      <c r="F11">
        <v>80</v>
      </c>
    </row>
    <row r="12" spans="1:6" x14ac:dyDescent="0.2">
      <c r="A12">
        <f t="shared" si="0"/>
        <v>11</v>
      </c>
      <c r="B12" t="s">
        <v>781</v>
      </c>
      <c r="C12" t="s">
        <v>782</v>
      </c>
      <c r="E12" s="26" t="s">
        <v>1433</v>
      </c>
      <c r="F12">
        <v>80</v>
      </c>
    </row>
    <row r="13" spans="1:6" x14ac:dyDescent="0.2">
      <c r="A13">
        <f t="shared" si="0"/>
        <v>12</v>
      </c>
      <c r="B13" t="s">
        <v>781</v>
      </c>
      <c r="C13" t="s">
        <v>782</v>
      </c>
      <c r="E13" s="26" t="s">
        <v>1434</v>
      </c>
      <c r="F13">
        <v>90</v>
      </c>
    </row>
    <row r="14" spans="1:6" x14ac:dyDescent="0.2">
      <c r="A14">
        <f t="shared" si="0"/>
        <v>13</v>
      </c>
      <c r="B14" t="s">
        <v>781</v>
      </c>
      <c r="C14" t="s">
        <v>782</v>
      </c>
      <c r="E14" s="26" t="s">
        <v>1435</v>
      </c>
      <c r="F14">
        <v>90</v>
      </c>
    </row>
    <row r="15" spans="1:6" x14ac:dyDescent="0.2">
      <c r="A15">
        <f t="shared" si="0"/>
        <v>14</v>
      </c>
      <c r="B15" t="s">
        <v>781</v>
      </c>
      <c r="C15" t="s">
        <v>782</v>
      </c>
      <c r="E15" s="26" t="s">
        <v>1436</v>
      </c>
      <c r="F15">
        <v>90</v>
      </c>
    </row>
    <row r="16" spans="1:6" x14ac:dyDescent="0.2">
      <c r="A16">
        <f t="shared" si="0"/>
        <v>15</v>
      </c>
      <c r="B16" t="s">
        <v>781</v>
      </c>
      <c r="C16" t="s">
        <v>782</v>
      </c>
      <c r="E16" s="26" t="s">
        <v>1437</v>
      </c>
      <c r="F16">
        <v>130</v>
      </c>
    </row>
    <row r="17" spans="1:6" x14ac:dyDescent="0.2">
      <c r="A17">
        <f t="shared" si="0"/>
        <v>16</v>
      </c>
      <c r="B17" t="s">
        <v>783</v>
      </c>
      <c r="C17" t="s">
        <v>409</v>
      </c>
      <c r="E17" s="26" t="s">
        <v>1438</v>
      </c>
      <c r="F17">
        <v>400</v>
      </c>
    </row>
    <row r="18" spans="1:6" x14ac:dyDescent="0.2">
      <c r="A18">
        <f t="shared" si="0"/>
        <v>17</v>
      </c>
      <c r="B18" t="s">
        <v>783</v>
      </c>
      <c r="C18" t="s">
        <v>409</v>
      </c>
    </row>
    <row r="19" spans="1:6" x14ac:dyDescent="0.2">
      <c r="A19">
        <f t="shared" si="0"/>
        <v>18</v>
      </c>
      <c r="B19" t="s">
        <v>783</v>
      </c>
      <c r="C19" t="s">
        <v>409</v>
      </c>
    </row>
    <row r="20" spans="1:6" x14ac:dyDescent="0.2">
      <c r="A20">
        <f t="shared" si="0"/>
        <v>19</v>
      </c>
      <c r="B20" t="s">
        <v>783</v>
      </c>
      <c r="C20" t="s">
        <v>409</v>
      </c>
    </row>
    <row r="21" spans="1:6" x14ac:dyDescent="0.2">
      <c r="A21">
        <f t="shared" si="0"/>
        <v>20</v>
      </c>
      <c r="B21" t="s">
        <v>783</v>
      </c>
      <c r="C21" t="s">
        <v>409</v>
      </c>
    </row>
    <row r="22" spans="1:6" x14ac:dyDescent="0.2">
      <c r="A22">
        <f t="shared" si="0"/>
        <v>21</v>
      </c>
      <c r="B22" t="s">
        <v>783</v>
      </c>
      <c r="C22" t="s">
        <v>409</v>
      </c>
    </row>
    <row r="23" spans="1:6" x14ac:dyDescent="0.2">
      <c r="A23">
        <f t="shared" si="0"/>
        <v>22</v>
      </c>
      <c r="B23" t="s">
        <v>783</v>
      </c>
      <c r="C23" t="s">
        <v>409</v>
      </c>
    </row>
    <row r="24" spans="1:6" x14ac:dyDescent="0.2">
      <c r="A24">
        <f t="shared" si="0"/>
        <v>23</v>
      </c>
      <c r="B24" t="s">
        <v>783</v>
      </c>
      <c r="C24" t="s">
        <v>409</v>
      </c>
    </row>
    <row r="25" spans="1:6" x14ac:dyDescent="0.2">
      <c r="A25">
        <f t="shared" si="0"/>
        <v>24</v>
      </c>
      <c r="B25" t="s">
        <v>783</v>
      </c>
      <c r="C25" t="s">
        <v>409</v>
      </c>
    </row>
    <row r="26" spans="1:6" x14ac:dyDescent="0.2">
      <c r="A26">
        <f t="shared" si="0"/>
        <v>25</v>
      </c>
      <c r="B26" t="s">
        <v>783</v>
      </c>
      <c r="C26" t="s">
        <v>409</v>
      </c>
    </row>
    <row r="27" spans="1:6" x14ac:dyDescent="0.2">
      <c r="A27">
        <f t="shared" si="0"/>
        <v>26</v>
      </c>
      <c r="B27" t="s">
        <v>783</v>
      </c>
      <c r="C27" t="s">
        <v>409</v>
      </c>
    </row>
    <row r="28" spans="1:6" x14ac:dyDescent="0.2">
      <c r="A28">
        <f t="shared" si="0"/>
        <v>27</v>
      </c>
      <c r="B28" t="s">
        <v>783</v>
      </c>
      <c r="C28" t="s">
        <v>409</v>
      </c>
    </row>
    <row r="29" spans="1:6" x14ac:dyDescent="0.2">
      <c r="A29">
        <f t="shared" si="0"/>
        <v>28</v>
      </c>
      <c r="B29" t="s">
        <v>783</v>
      </c>
      <c r="C29" t="s">
        <v>409</v>
      </c>
    </row>
    <row r="30" spans="1:6" x14ac:dyDescent="0.2">
      <c r="A30">
        <f t="shared" si="0"/>
        <v>29</v>
      </c>
      <c r="B30" t="s">
        <v>783</v>
      </c>
      <c r="C30" t="s">
        <v>409</v>
      </c>
    </row>
    <row r="31" spans="1:6" x14ac:dyDescent="0.2">
      <c r="A31">
        <f t="shared" si="0"/>
        <v>30</v>
      </c>
      <c r="B31" t="s">
        <v>783</v>
      </c>
      <c r="C31" t="s">
        <v>409</v>
      </c>
    </row>
    <row r="32" spans="1:6" x14ac:dyDescent="0.2">
      <c r="A32">
        <f t="shared" si="0"/>
        <v>31</v>
      </c>
      <c r="B32" t="s">
        <v>784</v>
      </c>
      <c r="C32" t="s">
        <v>413</v>
      </c>
    </row>
    <row r="33" spans="1:3" x14ac:dyDescent="0.2">
      <c r="A33">
        <f t="shared" si="0"/>
        <v>32</v>
      </c>
      <c r="B33" t="s">
        <v>784</v>
      </c>
      <c r="C33" t="s">
        <v>413</v>
      </c>
    </row>
    <row r="34" spans="1:3" x14ac:dyDescent="0.2">
      <c r="A34">
        <f t="shared" si="0"/>
        <v>33</v>
      </c>
      <c r="B34" t="s">
        <v>784</v>
      </c>
      <c r="C34" t="s">
        <v>413</v>
      </c>
    </row>
    <row r="35" spans="1:3" x14ac:dyDescent="0.2">
      <c r="A35">
        <f t="shared" si="0"/>
        <v>34</v>
      </c>
      <c r="B35" t="s">
        <v>784</v>
      </c>
      <c r="C35" t="s">
        <v>413</v>
      </c>
    </row>
    <row r="36" spans="1:3" x14ac:dyDescent="0.2">
      <c r="A36">
        <f t="shared" si="0"/>
        <v>35</v>
      </c>
      <c r="B36" t="s">
        <v>784</v>
      </c>
      <c r="C36" t="s">
        <v>413</v>
      </c>
    </row>
    <row r="37" spans="1:3" x14ac:dyDescent="0.2">
      <c r="A37">
        <f t="shared" si="0"/>
        <v>36</v>
      </c>
      <c r="B37" t="s">
        <v>784</v>
      </c>
      <c r="C37" t="s">
        <v>413</v>
      </c>
    </row>
    <row r="38" spans="1:3" x14ac:dyDescent="0.2">
      <c r="A38">
        <f t="shared" si="0"/>
        <v>37</v>
      </c>
      <c r="B38" t="s">
        <v>784</v>
      </c>
      <c r="C38" t="s">
        <v>413</v>
      </c>
    </row>
    <row r="39" spans="1:3" x14ac:dyDescent="0.2">
      <c r="A39">
        <f t="shared" si="0"/>
        <v>38</v>
      </c>
      <c r="B39" t="s">
        <v>784</v>
      </c>
      <c r="C39" t="s">
        <v>413</v>
      </c>
    </row>
    <row r="40" spans="1:3" x14ac:dyDescent="0.2">
      <c r="A40">
        <f t="shared" si="0"/>
        <v>39</v>
      </c>
      <c r="B40" t="s">
        <v>784</v>
      </c>
      <c r="C40" t="s">
        <v>413</v>
      </c>
    </row>
    <row r="41" spans="1:3" x14ac:dyDescent="0.2">
      <c r="A41">
        <f t="shared" si="0"/>
        <v>40</v>
      </c>
      <c r="B41" t="s">
        <v>784</v>
      </c>
      <c r="C41" t="s">
        <v>413</v>
      </c>
    </row>
    <row r="42" spans="1:3" x14ac:dyDescent="0.2">
      <c r="A42">
        <f t="shared" si="0"/>
        <v>41</v>
      </c>
      <c r="B42" t="s">
        <v>784</v>
      </c>
      <c r="C42" t="s">
        <v>413</v>
      </c>
    </row>
    <row r="43" spans="1:3" x14ac:dyDescent="0.2">
      <c r="A43">
        <f t="shared" si="0"/>
        <v>42</v>
      </c>
      <c r="B43" t="s">
        <v>784</v>
      </c>
      <c r="C43" t="s">
        <v>413</v>
      </c>
    </row>
    <row r="44" spans="1:3" x14ac:dyDescent="0.2">
      <c r="A44">
        <f t="shared" si="0"/>
        <v>43</v>
      </c>
      <c r="B44" t="s">
        <v>784</v>
      </c>
      <c r="C44" t="s">
        <v>413</v>
      </c>
    </row>
    <row r="45" spans="1:3" x14ac:dyDescent="0.2">
      <c r="A45">
        <f t="shared" si="0"/>
        <v>44</v>
      </c>
      <c r="B45" t="s">
        <v>784</v>
      </c>
      <c r="C45" t="s">
        <v>413</v>
      </c>
    </row>
    <row r="46" spans="1:3" x14ac:dyDescent="0.2">
      <c r="A46">
        <f t="shared" si="0"/>
        <v>45</v>
      </c>
      <c r="B46" t="s">
        <v>784</v>
      </c>
      <c r="C46" t="s">
        <v>413</v>
      </c>
    </row>
    <row r="47" spans="1:3" x14ac:dyDescent="0.2">
      <c r="A47">
        <f t="shared" si="0"/>
        <v>46</v>
      </c>
      <c r="B47" t="s">
        <v>431</v>
      </c>
      <c r="C47" t="s">
        <v>430</v>
      </c>
    </row>
    <row r="48" spans="1:3" x14ac:dyDescent="0.2">
      <c r="A48">
        <f t="shared" si="0"/>
        <v>47</v>
      </c>
      <c r="B48" t="s">
        <v>431</v>
      </c>
      <c r="C48" t="s">
        <v>430</v>
      </c>
    </row>
    <row r="49" spans="1:3" x14ac:dyDescent="0.2">
      <c r="A49">
        <f t="shared" si="0"/>
        <v>48</v>
      </c>
      <c r="B49" t="s">
        <v>431</v>
      </c>
      <c r="C49" t="s">
        <v>430</v>
      </c>
    </row>
    <row r="50" spans="1:3" x14ac:dyDescent="0.2">
      <c r="A50">
        <f t="shared" si="0"/>
        <v>49</v>
      </c>
      <c r="B50" t="s">
        <v>431</v>
      </c>
      <c r="C50" t="s">
        <v>430</v>
      </c>
    </row>
    <row r="51" spans="1:3" x14ac:dyDescent="0.2">
      <c r="A51">
        <f t="shared" si="0"/>
        <v>50</v>
      </c>
      <c r="B51" t="s">
        <v>431</v>
      </c>
      <c r="C51" t="s">
        <v>430</v>
      </c>
    </row>
    <row r="52" spans="1:3" x14ac:dyDescent="0.2">
      <c r="A52">
        <f t="shared" si="0"/>
        <v>51</v>
      </c>
      <c r="B52" t="s">
        <v>440</v>
      </c>
      <c r="C52" t="s">
        <v>439</v>
      </c>
    </row>
    <row r="53" spans="1:3" x14ac:dyDescent="0.2">
      <c r="A53">
        <f t="shared" si="0"/>
        <v>52</v>
      </c>
      <c r="B53" t="s">
        <v>440</v>
      </c>
      <c r="C53" t="s">
        <v>439</v>
      </c>
    </row>
    <row r="54" spans="1:3" x14ac:dyDescent="0.2">
      <c r="A54">
        <f t="shared" si="0"/>
        <v>53</v>
      </c>
      <c r="B54" t="s">
        <v>440</v>
      </c>
      <c r="C54" t="s">
        <v>439</v>
      </c>
    </row>
    <row r="55" spans="1:3" x14ac:dyDescent="0.2">
      <c r="A55">
        <f t="shared" si="0"/>
        <v>54</v>
      </c>
      <c r="B55" t="s">
        <v>440</v>
      </c>
      <c r="C55" t="s">
        <v>439</v>
      </c>
    </row>
    <row r="56" spans="1:3" x14ac:dyDescent="0.2">
      <c r="A56">
        <f t="shared" si="0"/>
        <v>55</v>
      </c>
      <c r="B56" t="s">
        <v>440</v>
      </c>
      <c r="C56" t="s">
        <v>439</v>
      </c>
    </row>
    <row r="57" spans="1:3" x14ac:dyDescent="0.2">
      <c r="A57">
        <f t="shared" si="0"/>
        <v>56</v>
      </c>
      <c r="B57" t="s">
        <v>441</v>
      </c>
      <c r="C57" t="s">
        <v>439</v>
      </c>
    </row>
    <row r="58" spans="1:3" x14ac:dyDescent="0.2">
      <c r="A58">
        <f t="shared" si="0"/>
        <v>57</v>
      </c>
      <c r="B58" t="s">
        <v>441</v>
      </c>
      <c r="C58" t="s">
        <v>439</v>
      </c>
    </row>
    <row r="59" spans="1:3" x14ac:dyDescent="0.2">
      <c r="A59">
        <f t="shared" si="0"/>
        <v>58</v>
      </c>
      <c r="B59" t="s">
        <v>441</v>
      </c>
      <c r="C59" t="s">
        <v>439</v>
      </c>
    </row>
    <row r="60" spans="1:3" x14ac:dyDescent="0.2">
      <c r="A60">
        <f t="shared" si="0"/>
        <v>59</v>
      </c>
      <c r="B60" t="s">
        <v>441</v>
      </c>
      <c r="C60" t="s">
        <v>439</v>
      </c>
    </row>
    <row r="61" spans="1:3" x14ac:dyDescent="0.2">
      <c r="A61">
        <f t="shared" si="0"/>
        <v>60</v>
      </c>
      <c r="B61" t="s">
        <v>441</v>
      </c>
      <c r="C61" t="s">
        <v>439</v>
      </c>
    </row>
    <row r="62" spans="1:3" x14ac:dyDescent="0.2">
      <c r="A62">
        <f t="shared" si="0"/>
        <v>61</v>
      </c>
      <c r="B62" t="s">
        <v>442</v>
      </c>
      <c r="C62" t="s">
        <v>439</v>
      </c>
    </row>
    <row r="63" spans="1:3" x14ac:dyDescent="0.2">
      <c r="A63">
        <f t="shared" si="0"/>
        <v>62</v>
      </c>
      <c r="B63" t="s">
        <v>442</v>
      </c>
      <c r="C63" t="s">
        <v>439</v>
      </c>
    </row>
    <row r="64" spans="1:3" x14ac:dyDescent="0.2">
      <c r="A64">
        <f t="shared" si="0"/>
        <v>63</v>
      </c>
      <c r="B64" t="s">
        <v>442</v>
      </c>
      <c r="C64" t="s">
        <v>439</v>
      </c>
    </row>
    <row r="65" spans="1:3" x14ac:dyDescent="0.2">
      <c r="A65">
        <f t="shared" si="0"/>
        <v>64</v>
      </c>
      <c r="B65" t="s">
        <v>442</v>
      </c>
      <c r="C65" t="s">
        <v>439</v>
      </c>
    </row>
    <row r="66" spans="1:3" x14ac:dyDescent="0.2">
      <c r="A66">
        <f t="shared" si="0"/>
        <v>65</v>
      </c>
      <c r="B66" t="s">
        <v>442</v>
      </c>
      <c r="C66" t="s">
        <v>439</v>
      </c>
    </row>
    <row r="67" spans="1:3" x14ac:dyDescent="0.2">
      <c r="A67">
        <f t="shared" si="0"/>
        <v>66</v>
      </c>
      <c r="B67" t="s">
        <v>448</v>
      </c>
      <c r="C67" t="s">
        <v>446</v>
      </c>
    </row>
    <row r="68" spans="1:3" x14ac:dyDescent="0.2">
      <c r="A68">
        <f t="shared" ref="A68:A101" si="1">A67+1</f>
        <v>67</v>
      </c>
      <c r="B68" t="s">
        <v>448</v>
      </c>
      <c r="C68" t="s">
        <v>446</v>
      </c>
    </row>
    <row r="69" spans="1:3" x14ac:dyDescent="0.2">
      <c r="A69">
        <f t="shared" si="1"/>
        <v>68</v>
      </c>
      <c r="B69" t="s">
        <v>448</v>
      </c>
      <c r="C69" t="s">
        <v>446</v>
      </c>
    </row>
    <row r="70" spans="1:3" x14ac:dyDescent="0.2">
      <c r="A70">
        <f t="shared" si="1"/>
        <v>69</v>
      </c>
      <c r="B70" t="s">
        <v>448</v>
      </c>
      <c r="C70" t="s">
        <v>446</v>
      </c>
    </row>
    <row r="71" spans="1:3" x14ac:dyDescent="0.2">
      <c r="A71">
        <f t="shared" si="1"/>
        <v>70</v>
      </c>
      <c r="B71" t="s">
        <v>448</v>
      </c>
      <c r="C71" t="s">
        <v>446</v>
      </c>
    </row>
    <row r="72" spans="1:3" x14ac:dyDescent="0.2">
      <c r="A72">
        <f t="shared" si="1"/>
        <v>71</v>
      </c>
      <c r="B72" t="s">
        <v>460</v>
      </c>
      <c r="C72" t="s">
        <v>458</v>
      </c>
    </row>
    <row r="73" spans="1:3" x14ac:dyDescent="0.2">
      <c r="A73">
        <f t="shared" si="1"/>
        <v>72</v>
      </c>
      <c r="B73" t="s">
        <v>460</v>
      </c>
      <c r="C73" t="s">
        <v>458</v>
      </c>
    </row>
    <row r="74" spans="1:3" x14ac:dyDescent="0.2">
      <c r="A74">
        <f t="shared" si="1"/>
        <v>73</v>
      </c>
      <c r="B74" t="s">
        <v>460</v>
      </c>
      <c r="C74" t="s">
        <v>458</v>
      </c>
    </row>
    <row r="75" spans="1:3" x14ac:dyDescent="0.2">
      <c r="A75">
        <f t="shared" si="1"/>
        <v>74</v>
      </c>
      <c r="B75" t="s">
        <v>460</v>
      </c>
      <c r="C75" t="s">
        <v>458</v>
      </c>
    </row>
    <row r="76" spans="1:3" x14ac:dyDescent="0.2">
      <c r="A76">
        <f t="shared" si="1"/>
        <v>75</v>
      </c>
      <c r="B76" t="s">
        <v>460</v>
      </c>
      <c r="C76" t="s">
        <v>458</v>
      </c>
    </row>
    <row r="77" spans="1:3" x14ac:dyDescent="0.2">
      <c r="A77">
        <f t="shared" si="1"/>
        <v>76</v>
      </c>
      <c r="B77" t="s">
        <v>461</v>
      </c>
      <c r="C77" t="s">
        <v>458</v>
      </c>
    </row>
    <row r="78" spans="1:3" x14ac:dyDescent="0.2">
      <c r="A78">
        <f t="shared" si="1"/>
        <v>77</v>
      </c>
      <c r="B78" t="s">
        <v>461</v>
      </c>
      <c r="C78" t="s">
        <v>458</v>
      </c>
    </row>
    <row r="79" spans="1:3" x14ac:dyDescent="0.2">
      <c r="A79">
        <f t="shared" si="1"/>
        <v>78</v>
      </c>
      <c r="B79" t="s">
        <v>461</v>
      </c>
      <c r="C79" t="s">
        <v>458</v>
      </c>
    </row>
    <row r="80" spans="1:3" x14ac:dyDescent="0.2">
      <c r="A80">
        <f t="shared" si="1"/>
        <v>79</v>
      </c>
      <c r="B80" t="s">
        <v>461</v>
      </c>
      <c r="C80" t="s">
        <v>458</v>
      </c>
    </row>
    <row r="81" spans="1:3" x14ac:dyDescent="0.2">
      <c r="A81">
        <f t="shared" si="1"/>
        <v>80</v>
      </c>
      <c r="B81" t="s">
        <v>461</v>
      </c>
      <c r="C81" t="s">
        <v>458</v>
      </c>
    </row>
    <row r="82" spans="1:3" x14ac:dyDescent="0.2">
      <c r="A82">
        <f t="shared" si="1"/>
        <v>81</v>
      </c>
      <c r="B82" t="s">
        <v>464</v>
      </c>
      <c r="C82" t="s">
        <v>465</v>
      </c>
    </row>
    <row r="83" spans="1:3" x14ac:dyDescent="0.2">
      <c r="A83">
        <f t="shared" si="1"/>
        <v>82</v>
      </c>
      <c r="B83" t="s">
        <v>464</v>
      </c>
      <c r="C83" t="s">
        <v>465</v>
      </c>
    </row>
    <row r="84" spans="1:3" x14ac:dyDescent="0.2">
      <c r="A84">
        <f t="shared" si="1"/>
        <v>83</v>
      </c>
      <c r="B84" t="s">
        <v>464</v>
      </c>
      <c r="C84" t="s">
        <v>465</v>
      </c>
    </row>
    <row r="85" spans="1:3" x14ac:dyDescent="0.2">
      <c r="A85">
        <f t="shared" si="1"/>
        <v>84</v>
      </c>
      <c r="B85" t="s">
        <v>464</v>
      </c>
      <c r="C85" t="s">
        <v>465</v>
      </c>
    </row>
    <row r="86" spans="1:3" x14ac:dyDescent="0.2">
      <c r="A86">
        <f t="shared" si="1"/>
        <v>85</v>
      </c>
      <c r="B86" t="s">
        <v>464</v>
      </c>
      <c r="C86" t="s">
        <v>465</v>
      </c>
    </row>
    <row r="87" spans="1:3" x14ac:dyDescent="0.2">
      <c r="A87">
        <f t="shared" si="1"/>
        <v>86</v>
      </c>
      <c r="B87" t="s">
        <v>466</v>
      </c>
      <c r="C87" t="s">
        <v>465</v>
      </c>
    </row>
    <row r="88" spans="1:3" x14ac:dyDescent="0.2">
      <c r="A88">
        <f t="shared" si="1"/>
        <v>87</v>
      </c>
      <c r="B88" t="s">
        <v>466</v>
      </c>
      <c r="C88" t="s">
        <v>465</v>
      </c>
    </row>
    <row r="89" spans="1:3" x14ac:dyDescent="0.2">
      <c r="A89">
        <f t="shared" si="1"/>
        <v>88</v>
      </c>
      <c r="B89" t="s">
        <v>466</v>
      </c>
      <c r="C89" t="s">
        <v>465</v>
      </c>
    </row>
    <row r="90" spans="1:3" x14ac:dyDescent="0.2">
      <c r="A90">
        <f t="shared" si="1"/>
        <v>89</v>
      </c>
      <c r="B90" t="s">
        <v>466</v>
      </c>
      <c r="C90" t="s">
        <v>465</v>
      </c>
    </row>
    <row r="91" spans="1:3" x14ac:dyDescent="0.2">
      <c r="A91">
        <f t="shared" si="1"/>
        <v>90</v>
      </c>
      <c r="B91" t="s">
        <v>466</v>
      </c>
      <c r="C91" t="s">
        <v>465</v>
      </c>
    </row>
    <row r="92" spans="1:3" x14ac:dyDescent="0.2">
      <c r="A92">
        <f t="shared" si="1"/>
        <v>91</v>
      </c>
      <c r="B92" t="s">
        <v>785</v>
      </c>
      <c r="C92" t="s">
        <v>465</v>
      </c>
    </row>
    <row r="93" spans="1:3" x14ac:dyDescent="0.2">
      <c r="A93">
        <f t="shared" si="1"/>
        <v>92</v>
      </c>
      <c r="B93" t="s">
        <v>785</v>
      </c>
      <c r="C93" t="s">
        <v>465</v>
      </c>
    </row>
    <row r="94" spans="1:3" x14ac:dyDescent="0.2">
      <c r="A94">
        <f t="shared" si="1"/>
        <v>93</v>
      </c>
      <c r="B94" t="s">
        <v>785</v>
      </c>
      <c r="C94" t="s">
        <v>465</v>
      </c>
    </row>
    <row r="95" spans="1:3" x14ac:dyDescent="0.2">
      <c r="A95">
        <f t="shared" si="1"/>
        <v>94</v>
      </c>
      <c r="B95" t="s">
        <v>785</v>
      </c>
      <c r="C95" t="s">
        <v>465</v>
      </c>
    </row>
    <row r="96" spans="1:3" x14ac:dyDescent="0.2">
      <c r="A96">
        <f t="shared" si="1"/>
        <v>95</v>
      </c>
      <c r="B96" t="s">
        <v>785</v>
      </c>
      <c r="C96" t="s">
        <v>465</v>
      </c>
    </row>
    <row r="97" spans="1:3" x14ac:dyDescent="0.2">
      <c r="A97">
        <f t="shared" si="1"/>
        <v>96</v>
      </c>
      <c r="B97" t="s">
        <v>472</v>
      </c>
      <c r="C97" t="s">
        <v>473</v>
      </c>
    </row>
    <row r="98" spans="1:3" x14ac:dyDescent="0.2">
      <c r="A98">
        <f t="shared" si="1"/>
        <v>97</v>
      </c>
      <c r="B98" t="s">
        <v>472</v>
      </c>
      <c r="C98" t="s">
        <v>473</v>
      </c>
    </row>
    <row r="99" spans="1:3" x14ac:dyDescent="0.2">
      <c r="A99">
        <f t="shared" si="1"/>
        <v>98</v>
      </c>
      <c r="B99" t="s">
        <v>472</v>
      </c>
      <c r="C99" t="s">
        <v>473</v>
      </c>
    </row>
    <row r="100" spans="1:3" x14ac:dyDescent="0.2">
      <c r="A100">
        <f t="shared" si="1"/>
        <v>99</v>
      </c>
      <c r="B100" t="s">
        <v>472</v>
      </c>
      <c r="C100" t="s">
        <v>473</v>
      </c>
    </row>
    <row r="101" spans="1:3" x14ac:dyDescent="0.2">
      <c r="A101">
        <f t="shared" si="1"/>
        <v>100</v>
      </c>
      <c r="B101" t="s">
        <v>480</v>
      </c>
      <c r="C101" t="s">
        <v>481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A044AC-0A13-433B-990D-AC2046135FA1}">
  <sheetPr codeName="Sheet17"/>
  <dimension ref="A1:C101"/>
  <sheetViews>
    <sheetView topLeftCell="A64" workbookViewId="0">
      <selection activeCell="B94" sqref="B94"/>
    </sheetView>
  </sheetViews>
  <sheetFormatPr defaultRowHeight="12.75" x14ac:dyDescent="0.2"/>
  <cols>
    <col min="2" max="2" width="255.6640625" style="12" customWidth="1"/>
  </cols>
  <sheetData>
    <row r="1" spans="1:3" x14ac:dyDescent="0.2">
      <c r="A1" t="s">
        <v>786</v>
      </c>
      <c r="C1" t="s">
        <v>787</v>
      </c>
    </row>
    <row r="2" spans="1:3" ht="16.5" customHeight="1" x14ac:dyDescent="0.2">
      <c r="A2">
        <v>1</v>
      </c>
      <c r="B2" s="12" t="s">
        <v>788</v>
      </c>
      <c r="C2" t="s">
        <v>789</v>
      </c>
    </row>
    <row r="3" spans="1:3" ht="16.5" customHeight="1" x14ac:dyDescent="0.2">
      <c r="A3">
        <f>1+A2</f>
        <v>2</v>
      </c>
      <c r="B3" s="12" t="s">
        <v>788</v>
      </c>
      <c r="C3" t="s">
        <v>789</v>
      </c>
    </row>
    <row r="4" spans="1:3" ht="16.5" customHeight="1" x14ac:dyDescent="0.2">
      <c r="A4">
        <f t="shared" ref="A4:A67" si="0">1+A3</f>
        <v>3</v>
      </c>
      <c r="B4" s="12" t="s">
        <v>788</v>
      </c>
      <c r="C4" t="s">
        <v>789</v>
      </c>
    </row>
    <row r="5" spans="1:3" ht="16.5" customHeight="1" x14ac:dyDescent="0.2">
      <c r="A5">
        <f t="shared" si="0"/>
        <v>4</v>
      </c>
      <c r="B5" s="12" t="s">
        <v>788</v>
      </c>
      <c r="C5" t="s">
        <v>789</v>
      </c>
    </row>
    <row r="6" spans="1:3" ht="16.5" customHeight="1" x14ac:dyDescent="0.2">
      <c r="A6">
        <f t="shared" si="0"/>
        <v>5</v>
      </c>
      <c r="B6" t="s">
        <v>790</v>
      </c>
      <c r="C6" t="s">
        <v>791</v>
      </c>
    </row>
    <row r="7" spans="1:3" ht="16.5" customHeight="1" x14ac:dyDescent="0.2">
      <c r="A7">
        <f t="shared" si="0"/>
        <v>6</v>
      </c>
      <c r="B7" t="s">
        <v>790</v>
      </c>
      <c r="C7" t="s">
        <v>791</v>
      </c>
    </row>
    <row r="8" spans="1:3" ht="16.5" customHeight="1" x14ac:dyDescent="0.2">
      <c r="A8">
        <f t="shared" si="0"/>
        <v>7</v>
      </c>
      <c r="B8" t="s">
        <v>790</v>
      </c>
      <c r="C8" t="s">
        <v>791</v>
      </c>
    </row>
    <row r="9" spans="1:3" ht="16.5" customHeight="1" x14ac:dyDescent="0.2">
      <c r="A9">
        <f t="shared" si="0"/>
        <v>8</v>
      </c>
      <c r="B9" t="s">
        <v>790</v>
      </c>
      <c r="C9" t="s">
        <v>791</v>
      </c>
    </row>
    <row r="10" spans="1:3" ht="16.5" customHeight="1" x14ac:dyDescent="0.2">
      <c r="A10">
        <f t="shared" si="0"/>
        <v>9</v>
      </c>
      <c r="B10" t="s">
        <v>792</v>
      </c>
      <c r="C10" t="s">
        <v>793</v>
      </c>
    </row>
    <row r="11" spans="1:3" ht="16.5" customHeight="1" x14ac:dyDescent="0.2">
      <c r="A11">
        <f t="shared" si="0"/>
        <v>10</v>
      </c>
      <c r="B11" t="s">
        <v>792</v>
      </c>
      <c r="C11" t="s">
        <v>793</v>
      </c>
    </row>
    <row r="12" spans="1:3" ht="16.5" customHeight="1" x14ac:dyDescent="0.2">
      <c r="A12">
        <f t="shared" si="0"/>
        <v>11</v>
      </c>
      <c r="B12" t="s">
        <v>792</v>
      </c>
      <c r="C12" t="s">
        <v>793</v>
      </c>
    </row>
    <row r="13" spans="1:3" ht="16.5" customHeight="1" x14ac:dyDescent="0.2">
      <c r="A13">
        <f t="shared" si="0"/>
        <v>12</v>
      </c>
      <c r="B13" t="s">
        <v>792</v>
      </c>
      <c r="C13" t="s">
        <v>793</v>
      </c>
    </row>
    <row r="14" spans="1:3" ht="16.5" customHeight="1" x14ac:dyDescent="0.2">
      <c r="A14">
        <f t="shared" si="0"/>
        <v>13</v>
      </c>
      <c r="B14" t="s">
        <v>794</v>
      </c>
      <c r="C14" t="s">
        <v>795</v>
      </c>
    </row>
    <row r="15" spans="1:3" ht="16.5" customHeight="1" x14ac:dyDescent="0.2">
      <c r="A15">
        <f t="shared" si="0"/>
        <v>14</v>
      </c>
      <c r="B15" t="s">
        <v>794</v>
      </c>
      <c r="C15" t="s">
        <v>795</v>
      </c>
    </row>
    <row r="16" spans="1:3" ht="16.5" customHeight="1" x14ac:dyDescent="0.2">
      <c r="A16">
        <f t="shared" si="0"/>
        <v>15</v>
      </c>
      <c r="B16" t="s">
        <v>794</v>
      </c>
      <c r="C16" t="s">
        <v>795</v>
      </c>
    </row>
    <row r="17" spans="1:3" ht="16.5" customHeight="1" x14ac:dyDescent="0.2">
      <c r="A17">
        <f t="shared" si="0"/>
        <v>16</v>
      </c>
      <c r="B17" t="s">
        <v>794</v>
      </c>
      <c r="C17" t="s">
        <v>795</v>
      </c>
    </row>
    <row r="18" spans="1:3" ht="16.5" customHeight="1" x14ac:dyDescent="0.2">
      <c r="A18">
        <f t="shared" si="0"/>
        <v>17</v>
      </c>
      <c r="B18" t="s">
        <v>796</v>
      </c>
      <c r="C18" t="s">
        <v>789</v>
      </c>
    </row>
    <row r="19" spans="1:3" ht="16.5" customHeight="1" x14ac:dyDescent="0.2">
      <c r="A19">
        <f t="shared" si="0"/>
        <v>18</v>
      </c>
      <c r="B19" t="s">
        <v>796</v>
      </c>
      <c r="C19" t="s">
        <v>789</v>
      </c>
    </row>
    <row r="20" spans="1:3" ht="16.5" customHeight="1" x14ac:dyDescent="0.2">
      <c r="A20">
        <f t="shared" si="0"/>
        <v>19</v>
      </c>
      <c r="B20" t="s">
        <v>796</v>
      </c>
      <c r="C20" t="s">
        <v>789</v>
      </c>
    </row>
    <row r="21" spans="1:3" ht="16.5" customHeight="1" x14ac:dyDescent="0.2">
      <c r="A21">
        <f t="shared" si="0"/>
        <v>20</v>
      </c>
      <c r="B21" t="s">
        <v>796</v>
      </c>
      <c r="C21" t="s">
        <v>789</v>
      </c>
    </row>
    <row r="22" spans="1:3" ht="16.5" customHeight="1" x14ac:dyDescent="0.2">
      <c r="A22">
        <f t="shared" si="0"/>
        <v>21</v>
      </c>
      <c r="B22" t="s">
        <v>797</v>
      </c>
      <c r="C22" t="s">
        <v>798</v>
      </c>
    </row>
    <row r="23" spans="1:3" ht="16.5" customHeight="1" x14ac:dyDescent="0.2">
      <c r="A23">
        <f t="shared" si="0"/>
        <v>22</v>
      </c>
      <c r="B23" t="s">
        <v>797</v>
      </c>
      <c r="C23" t="s">
        <v>798</v>
      </c>
    </row>
    <row r="24" spans="1:3" ht="16.5" customHeight="1" x14ac:dyDescent="0.2">
      <c r="A24">
        <f t="shared" si="0"/>
        <v>23</v>
      </c>
      <c r="B24" t="s">
        <v>797</v>
      </c>
      <c r="C24" t="s">
        <v>798</v>
      </c>
    </row>
    <row r="25" spans="1:3" ht="16.5" customHeight="1" x14ac:dyDescent="0.2">
      <c r="A25">
        <f t="shared" si="0"/>
        <v>24</v>
      </c>
      <c r="B25" t="s">
        <v>797</v>
      </c>
      <c r="C25" t="s">
        <v>798</v>
      </c>
    </row>
    <row r="26" spans="1:3" ht="16.5" customHeight="1" x14ac:dyDescent="0.2">
      <c r="A26">
        <f t="shared" si="0"/>
        <v>25</v>
      </c>
      <c r="B26" t="s">
        <v>799</v>
      </c>
      <c r="C26" t="s">
        <v>800</v>
      </c>
    </row>
    <row r="27" spans="1:3" x14ac:dyDescent="0.2">
      <c r="A27">
        <f t="shared" si="0"/>
        <v>26</v>
      </c>
      <c r="B27" t="s">
        <v>799</v>
      </c>
      <c r="C27" t="s">
        <v>800</v>
      </c>
    </row>
    <row r="28" spans="1:3" x14ac:dyDescent="0.2">
      <c r="A28">
        <f t="shared" si="0"/>
        <v>27</v>
      </c>
      <c r="B28" t="s">
        <v>799</v>
      </c>
      <c r="C28" t="s">
        <v>800</v>
      </c>
    </row>
    <row r="29" spans="1:3" x14ac:dyDescent="0.2">
      <c r="A29">
        <f t="shared" si="0"/>
        <v>28</v>
      </c>
      <c r="B29" t="s">
        <v>799</v>
      </c>
      <c r="C29" t="s">
        <v>800</v>
      </c>
    </row>
    <row r="30" spans="1:3" x14ac:dyDescent="0.2">
      <c r="A30">
        <f t="shared" si="0"/>
        <v>29</v>
      </c>
      <c r="B30" t="s">
        <v>801</v>
      </c>
      <c r="C30" t="s">
        <v>798</v>
      </c>
    </row>
    <row r="31" spans="1:3" x14ac:dyDescent="0.2">
      <c r="A31">
        <f t="shared" si="0"/>
        <v>30</v>
      </c>
      <c r="B31" t="s">
        <v>801</v>
      </c>
      <c r="C31" t="s">
        <v>798</v>
      </c>
    </row>
    <row r="32" spans="1:3" x14ac:dyDescent="0.2">
      <c r="A32">
        <f t="shared" si="0"/>
        <v>31</v>
      </c>
      <c r="B32" t="s">
        <v>801</v>
      </c>
      <c r="C32" t="s">
        <v>798</v>
      </c>
    </row>
    <row r="33" spans="1:3" x14ac:dyDescent="0.2">
      <c r="A33">
        <f t="shared" si="0"/>
        <v>32</v>
      </c>
      <c r="B33" t="s">
        <v>801</v>
      </c>
      <c r="C33" t="s">
        <v>798</v>
      </c>
    </row>
    <row r="34" spans="1:3" x14ac:dyDescent="0.2">
      <c r="A34">
        <f t="shared" si="0"/>
        <v>33</v>
      </c>
      <c r="B34" t="s">
        <v>802</v>
      </c>
      <c r="C34" t="s">
        <v>789</v>
      </c>
    </row>
    <row r="35" spans="1:3" x14ac:dyDescent="0.2">
      <c r="A35">
        <f t="shared" si="0"/>
        <v>34</v>
      </c>
      <c r="B35" t="s">
        <v>802</v>
      </c>
      <c r="C35" t="s">
        <v>789</v>
      </c>
    </row>
    <row r="36" spans="1:3" x14ac:dyDescent="0.2">
      <c r="A36">
        <f t="shared" si="0"/>
        <v>35</v>
      </c>
      <c r="B36" t="s">
        <v>802</v>
      </c>
      <c r="C36" t="s">
        <v>789</v>
      </c>
    </row>
    <row r="37" spans="1:3" x14ac:dyDescent="0.2">
      <c r="A37">
        <f t="shared" si="0"/>
        <v>36</v>
      </c>
      <c r="B37" t="s">
        <v>802</v>
      </c>
      <c r="C37" t="s">
        <v>789</v>
      </c>
    </row>
    <row r="38" spans="1:3" x14ac:dyDescent="0.2">
      <c r="A38">
        <f t="shared" si="0"/>
        <v>37</v>
      </c>
      <c r="B38" t="s">
        <v>802</v>
      </c>
      <c r="C38" t="s">
        <v>789</v>
      </c>
    </row>
    <row r="39" spans="1:3" x14ac:dyDescent="0.2">
      <c r="A39">
        <f t="shared" si="0"/>
        <v>38</v>
      </c>
      <c r="B39" t="s">
        <v>803</v>
      </c>
      <c r="C39" t="s">
        <v>789</v>
      </c>
    </row>
    <row r="40" spans="1:3" x14ac:dyDescent="0.2">
      <c r="A40">
        <f t="shared" si="0"/>
        <v>39</v>
      </c>
      <c r="B40" t="s">
        <v>803</v>
      </c>
      <c r="C40" t="s">
        <v>789</v>
      </c>
    </row>
    <row r="41" spans="1:3" x14ac:dyDescent="0.2">
      <c r="A41">
        <f t="shared" si="0"/>
        <v>40</v>
      </c>
      <c r="B41" t="s">
        <v>803</v>
      </c>
      <c r="C41" t="s">
        <v>789</v>
      </c>
    </row>
    <row r="42" spans="1:3" x14ac:dyDescent="0.2">
      <c r="A42">
        <f t="shared" si="0"/>
        <v>41</v>
      </c>
      <c r="B42" t="s">
        <v>804</v>
      </c>
      <c r="C42" t="s">
        <v>789</v>
      </c>
    </row>
    <row r="43" spans="1:3" x14ac:dyDescent="0.2">
      <c r="A43">
        <f t="shared" si="0"/>
        <v>42</v>
      </c>
      <c r="B43" t="s">
        <v>804</v>
      </c>
      <c r="C43" t="s">
        <v>789</v>
      </c>
    </row>
    <row r="44" spans="1:3" x14ac:dyDescent="0.2">
      <c r="A44">
        <f t="shared" si="0"/>
        <v>43</v>
      </c>
      <c r="B44" t="s">
        <v>804</v>
      </c>
      <c r="C44" t="s">
        <v>789</v>
      </c>
    </row>
    <row r="45" spans="1:3" x14ac:dyDescent="0.2">
      <c r="A45">
        <f t="shared" si="0"/>
        <v>44</v>
      </c>
      <c r="B45" t="s">
        <v>804</v>
      </c>
      <c r="C45" t="s">
        <v>789</v>
      </c>
    </row>
    <row r="46" spans="1:3" x14ac:dyDescent="0.2">
      <c r="A46">
        <f t="shared" si="0"/>
        <v>45</v>
      </c>
      <c r="B46" t="s">
        <v>805</v>
      </c>
      <c r="C46" t="s">
        <v>798</v>
      </c>
    </row>
    <row r="47" spans="1:3" x14ac:dyDescent="0.2">
      <c r="A47">
        <f t="shared" si="0"/>
        <v>46</v>
      </c>
      <c r="B47" t="s">
        <v>805</v>
      </c>
      <c r="C47" t="s">
        <v>798</v>
      </c>
    </row>
    <row r="48" spans="1:3" x14ac:dyDescent="0.2">
      <c r="A48">
        <f t="shared" si="0"/>
        <v>47</v>
      </c>
      <c r="B48" t="s">
        <v>805</v>
      </c>
      <c r="C48" t="s">
        <v>798</v>
      </c>
    </row>
    <row r="49" spans="1:3" x14ac:dyDescent="0.2">
      <c r="A49">
        <f t="shared" si="0"/>
        <v>48</v>
      </c>
      <c r="B49" t="s">
        <v>805</v>
      </c>
      <c r="C49" t="s">
        <v>798</v>
      </c>
    </row>
    <row r="50" spans="1:3" x14ac:dyDescent="0.2">
      <c r="A50">
        <f t="shared" si="0"/>
        <v>49</v>
      </c>
      <c r="B50" t="s">
        <v>806</v>
      </c>
      <c r="C50" t="s">
        <v>798</v>
      </c>
    </row>
    <row r="51" spans="1:3" x14ac:dyDescent="0.2">
      <c r="A51">
        <f t="shared" si="0"/>
        <v>50</v>
      </c>
      <c r="B51" t="s">
        <v>806</v>
      </c>
      <c r="C51" t="s">
        <v>798</v>
      </c>
    </row>
    <row r="52" spans="1:3" x14ac:dyDescent="0.2">
      <c r="A52">
        <f t="shared" si="0"/>
        <v>51</v>
      </c>
      <c r="B52" t="s">
        <v>806</v>
      </c>
      <c r="C52" t="s">
        <v>798</v>
      </c>
    </row>
    <row r="53" spans="1:3" x14ac:dyDescent="0.2">
      <c r="A53">
        <f t="shared" si="0"/>
        <v>52</v>
      </c>
      <c r="B53" t="s">
        <v>806</v>
      </c>
      <c r="C53" t="s">
        <v>798</v>
      </c>
    </row>
    <row r="54" spans="1:3" x14ac:dyDescent="0.2">
      <c r="A54">
        <f t="shared" si="0"/>
        <v>53</v>
      </c>
      <c r="B54" t="s">
        <v>807</v>
      </c>
      <c r="C54" t="s">
        <v>798</v>
      </c>
    </row>
    <row r="55" spans="1:3" x14ac:dyDescent="0.2">
      <c r="A55">
        <f t="shared" si="0"/>
        <v>54</v>
      </c>
      <c r="B55" t="s">
        <v>807</v>
      </c>
      <c r="C55" t="s">
        <v>798</v>
      </c>
    </row>
    <row r="56" spans="1:3" x14ac:dyDescent="0.2">
      <c r="A56">
        <f t="shared" si="0"/>
        <v>55</v>
      </c>
      <c r="B56" t="s">
        <v>807</v>
      </c>
      <c r="C56" t="s">
        <v>798</v>
      </c>
    </row>
    <row r="57" spans="1:3" x14ac:dyDescent="0.2">
      <c r="A57">
        <f t="shared" si="0"/>
        <v>56</v>
      </c>
      <c r="B57" t="s">
        <v>807</v>
      </c>
      <c r="C57" t="s">
        <v>798</v>
      </c>
    </row>
    <row r="58" spans="1:3" x14ac:dyDescent="0.2">
      <c r="A58">
        <f t="shared" si="0"/>
        <v>57</v>
      </c>
      <c r="B58" t="s">
        <v>808</v>
      </c>
      <c r="C58" t="s">
        <v>800</v>
      </c>
    </row>
    <row r="59" spans="1:3" x14ac:dyDescent="0.2">
      <c r="A59">
        <f t="shared" si="0"/>
        <v>58</v>
      </c>
      <c r="B59" t="s">
        <v>808</v>
      </c>
      <c r="C59" t="s">
        <v>800</v>
      </c>
    </row>
    <row r="60" spans="1:3" x14ac:dyDescent="0.2">
      <c r="A60">
        <f t="shared" si="0"/>
        <v>59</v>
      </c>
      <c r="B60" t="s">
        <v>808</v>
      </c>
      <c r="C60" t="s">
        <v>800</v>
      </c>
    </row>
    <row r="61" spans="1:3" x14ac:dyDescent="0.2">
      <c r="A61">
        <f t="shared" si="0"/>
        <v>60</v>
      </c>
      <c r="B61" t="s">
        <v>808</v>
      </c>
      <c r="C61" t="s">
        <v>800</v>
      </c>
    </row>
    <row r="62" spans="1:3" x14ac:dyDescent="0.2">
      <c r="A62">
        <f t="shared" si="0"/>
        <v>61</v>
      </c>
      <c r="B62" t="s">
        <v>809</v>
      </c>
      <c r="C62" t="s">
        <v>800</v>
      </c>
    </row>
    <row r="63" spans="1:3" x14ac:dyDescent="0.2">
      <c r="A63">
        <f t="shared" si="0"/>
        <v>62</v>
      </c>
      <c r="B63" t="s">
        <v>809</v>
      </c>
      <c r="C63" t="s">
        <v>800</v>
      </c>
    </row>
    <row r="64" spans="1:3" x14ac:dyDescent="0.2">
      <c r="A64">
        <f t="shared" si="0"/>
        <v>63</v>
      </c>
      <c r="B64" t="s">
        <v>809</v>
      </c>
      <c r="C64" t="s">
        <v>800</v>
      </c>
    </row>
    <row r="65" spans="1:3" x14ac:dyDescent="0.2">
      <c r="A65">
        <f t="shared" si="0"/>
        <v>64</v>
      </c>
      <c r="B65" t="s">
        <v>809</v>
      </c>
      <c r="C65" t="s">
        <v>800</v>
      </c>
    </row>
    <row r="66" spans="1:3" x14ac:dyDescent="0.2">
      <c r="A66">
        <f t="shared" si="0"/>
        <v>65</v>
      </c>
      <c r="B66" t="s">
        <v>810</v>
      </c>
      <c r="C66" t="s">
        <v>800</v>
      </c>
    </row>
    <row r="67" spans="1:3" x14ac:dyDescent="0.2">
      <c r="A67">
        <f t="shared" si="0"/>
        <v>66</v>
      </c>
      <c r="B67" t="s">
        <v>810</v>
      </c>
      <c r="C67" t="s">
        <v>800</v>
      </c>
    </row>
    <row r="68" spans="1:3" x14ac:dyDescent="0.2">
      <c r="A68">
        <f t="shared" ref="A68:A101" si="1">1+A67</f>
        <v>67</v>
      </c>
      <c r="B68" t="s">
        <v>810</v>
      </c>
      <c r="C68" t="s">
        <v>800</v>
      </c>
    </row>
    <row r="69" spans="1:3" x14ac:dyDescent="0.2">
      <c r="A69">
        <f t="shared" si="1"/>
        <v>68</v>
      </c>
      <c r="B69" t="s">
        <v>810</v>
      </c>
      <c r="C69" t="s">
        <v>800</v>
      </c>
    </row>
    <row r="70" spans="1:3" x14ac:dyDescent="0.2">
      <c r="A70">
        <f t="shared" si="1"/>
        <v>69</v>
      </c>
      <c r="B70" t="s">
        <v>811</v>
      </c>
      <c r="C70" t="s">
        <v>812</v>
      </c>
    </row>
    <row r="71" spans="1:3" x14ac:dyDescent="0.2">
      <c r="A71">
        <f t="shared" si="1"/>
        <v>70</v>
      </c>
      <c r="B71" t="s">
        <v>811</v>
      </c>
      <c r="C71" t="s">
        <v>812</v>
      </c>
    </row>
    <row r="72" spans="1:3" x14ac:dyDescent="0.2">
      <c r="A72">
        <f t="shared" si="1"/>
        <v>71</v>
      </c>
      <c r="B72" t="s">
        <v>811</v>
      </c>
      <c r="C72" t="s">
        <v>812</v>
      </c>
    </row>
    <row r="73" spans="1:3" x14ac:dyDescent="0.2">
      <c r="A73">
        <f t="shared" si="1"/>
        <v>72</v>
      </c>
      <c r="B73" t="s">
        <v>811</v>
      </c>
      <c r="C73" t="s">
        <v>812</v>
      </c>
    </row>
    <row r="74" spans="1:3" x14ac:dyDescent="0.2">
      <c r="A74">
        <f t="shared" si="1"/>
        <v>73</v>
      </c>
      <c r="B74" t="s">
        <v>813</v>
      </c>
      <c r="C74" t="s">
        <v>798</v>
      </c>
    </row>
    <row r="75" spans="1:3" x14ac:dyDescent="0.2">
      <c r="A75">
        <f t="shared" si="1"/>
        <v>74</v>
      </c>
      <c r="B75" t="s">
        <v>813</v>
      </c>
      <c r="C75" t="s">
        <v>798</v>
      </c>
    </row>
    <row r="76" spans="1:3" x14ac:dyDescent="0.2">
      <c r="A76">
        <f t="shared" si="1"/>
        <v>75</v>
      </c>
      <c r="B76" t="s">
        <v>813</v>
      </c>
      <c r="C76" t="s">
        <v>798</v>
      </c>
    </row>
    <row r="77" spans="1:3" x14ac:dyDescent="0.2">
      <c r="A77">
        <f t="shared" si="1"/>
        <v>76</v>
      </c>
      <c r="B77" t="s">
        <v>813</v>
      </c>
      <c r="C77" t="s">
        <v>798</v>
      </c>
    </row>
    <row r="78" spans="1:3" x14ac:dyDescent="0.2">
      <c r="A78">
        <f t="shared" si="1"/>
        <v>77</v>
      </c>
      <c r="B78" t="s">
        <v>814</v>
      </c>
      <c r="C78" t="s">
        <v>800</v>
      </c>
    </row>
    <row r="79" spans="1:3" x14ac:dyDescent="0.2">
      <c r="A79">
        <f t="shared" si="1"/>
        <v>78</v>
      </c>
      <c r="B79" t="s">
        <v>814</v>
      </c>
      <c r="C79" t="s">
        <v>800</v>
      </c>
    </row>
    <row r="80" spans="1:3" x14ac:dyDescent="0.2">
      <c r="A80">
        <f t="shared" si="1"/>
        <v>79</v>
      </c>
      <c r="B80" t="s">
        <v>814</v>
      </c>
      <c r="C80" t="s">
        <v>800</v>
      </c>
    </row>
    <row r="81" spans="1:3" x14ac:dyDescent="0.2">
      <c r="A81">
        <f t="shared" si="1"/>
        <v>80</v>
      </c>
      <c r="B81" t="s">
        <v>814</v>
      </c>
      <c r="C81" t="s">
        <v>800</v>
      </c>
    </row>
    <row r="82" spans="1:3" x14ac:dyDescent="0.2">
      <c r="A82">
        <f t="shared" si="1"/>
        <v>81</v>
      </c>
      <c r="B82" t="s">
        <v>815</v>
      </c>
      <c r="C82" t="s">
        <v>812</v>
      </c>
    </row>
    <row r="83" spans="1:3" x14ac:dyDescent="0.2">
      <c r="A83">
        <f t="shared" si="1"/>
        <v>82</v>
      </c>
      <c r="B83" t="s">
        <v>815</v>
      </c>
      <c r="C83" t="s">
        <v>812</v>
      </c>
    </row>
    <row r="84" spans="1:3" x14ac:dyDescent="0.2">
      <c r="A84">
        <f t="shared" si="1"/>
        <v>83</v>
      </c>
      <c r="B84" t="s">
        <v>815</v>
      </c>
      <c r="C84" t="s">
        <v>812</v>
      </c>
    </row>
    <row r="85" spans="1:3" x14ac:dyDescent="0.2">
      <c r="A85">
        <f t="shared" si="1"/>
        <v>84</v>
      </c>
      <c r="B85" t="s">
        <v>815</v>
      </c>
      <c r="C85" t="s">
        <v>812</v>
      </c>
    </row>
    <row r="86" spans="1:3" x14ac:dyDescent="0.2">
      <c r="A86">
        <f t="shared" si="1"/>
        <v>85</v>
      </c>
      <c r="B86" t="s">
        <v>816</v>
      </c>
      <c r="C86" t="s">
        <v>817</v>
      </c>
    </row>
    <row r="87" spans="1:3" x14ac:dyDescent="0.2">
      <c r="A87">
        <f t="shared" si="1"/>
        <v>86</v>
      </c>
      <c r="B87" t="s">
        <v>816</v>
      </c>
      <c r="C87" t="s">
        <v>817</v>
      </c>
    </row>
    <row r="88" spans="1:3" x14ac:dyDescent="0.2">
      <c r="A88">
        <f t="shared" si="1"/>
        <v>87</v>
      </c>
      <c r="B88" t="s">
        <v>816</v>
      </c>
      <c r="C88" t="s">
        <v>817</v>
      </c>
    </row>
    <row r="89" spans="1:3" x14ac:dyDescent="0.2">
      <c r="A89">
        <f t="shared" si="1"/>
        <v>88</v>
      </c>
      <c r="B89" t="s">
        <v>816</v>
      </c>
      <c r="C89" t="s">
        <v>817</v>
      </c>
    </row>
    <row r="90" spans="1:3" x14ac:dyDescent="0.2">
      <c r="A90">
        <f t="shared" si="1"/>
        <v>89</v>
      </c>
      <c r="B90" t="s">
        <v>818</v>
      </c>
      <c r="C90" t="s">
        <v>798</v>
      </c>
    </row>
    <row r="91" spans="1:3" x14ac:dyDescent="0.2">
      <c r="A91">
        <f t="shared" si="1"/>
        <v>90</v>
      </c>
      <c r="B91" t="s">
        <v>818</v>
      </c>
      <c r="C91" t="s">
        <v>798</v>
      </c>
    </row>
    <row r="92" spans="1:3" x14ac:dyDescent="0.2">
      <c r="A92">
        <f t="shared" si="1"/>
        <v>91</v>
      </c>
      <c r="B92" t="s">
        <v>818</v>
      </c>
      <c r="C92" t="s">
        <v>798</v>
      </c>
    </row>
    <row r="93" spans="1:3" x14ac:dyDescent="0.2">
      <c r="A93">
        <f t="shared" si="1"/>
        <v>92</v>
      </c>
      <c r="B93" t="s">
        <v>818</v>
      </c>
      <c r="C93" t="s">
        <v>798</v>
      </c>
    </row>
    <row r="94" spans="1:3" x14ac:dyDescent="0.2">
      <c r="A94">
        <f t="shared" si="1"/>
        <v>93</v>
      </c>
      <c r="B94" t="s">
        <v>819</v>
      </c>
      <c r="C94" t="s">
        <v>812</v>
      </c>
    </row>
    <row r="95" spans="1:3" x14ac:dyDescent="0.2">
      <c r="A95">
        <f t="shared" si="1"/>
        <v>94</v>
      </c>
      <c r="B95" t="s">
        <v>819</v>
      </c>
      <c r="C95" t="s">
        <v>812</v>
      </c>
    </row>
    <row r="96" spans="1:3" x14ac:dyDescent="0.2">
      <c r="A96">
        <f t="shared" si="1"/>
        <v>95</v>
      </c>
      <c r="B96" t="s">
        <v>819</v>
      </c>
      <c r="C96" t="s">
        <v>812</v>
      </c>
    </row>
    <row r="97" spans="1:3" x14ac:dyDescent="0.2">
      <c r="A97">
        <f t="shared" si="1"/>
        <v>96</v>
      </c>
      <c r="B97" t="s">
        <v>819</v>
      </c>
      <c r="C97" t="s">
        <v>812</v>
      </c>
    </row>
    <row r="98" spans="1:3" x14ac:dyDescent="0.2">
      <c r="A98">
        <f t="shared" si="1"/>
        <v>97</v>
      </c>
      <c r="B98" t="s">
        <v>820</v>
      </c>
      <c r="C98" t="s">
        <v>821</v>
      </c>
    </row>
    <row r="99" spans="1:3" x14ac:dyDescent="0.2">
      <c r="A99">
        <f t="shared" si="1"/>
        <v>98</v>
      </c>
      <c r="B99" t="s">
        <v>820</v>
      </c>
      <c r="C99" t="s">
        <v>821</v>
      </c>
    </row>
    <row r="100" spans="1:3" x14ac:dyDescent="0.2">
      <c r="A100">
        <f t="shared" si="1"/>
        <v>99</v>
      </c>
      <c r="B100" t="s">
        <v>820</v>
      </c>
      <c r="C100" t="s">
        <v>821</v>
      </c>
    </row>
    <row r="101" spans="1:3" x14ac:dyDescent="0.2">
      <c r="A101">
        <f t="shared" si="1"/>
        <v>100</v>
      </c>
      <c r="B101" t="s">
        <v>820</v>
      </c>
      <c r="C101" t="s">
        <v>821</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38402-8E27-476C-8349-0061FA0E233B}">
  <sheetPr codeName="Sheet18"/>
  <dimension ref="A1:C101"/>
  <sheetViews>
    <sheetView workbookViewId="0">
      <selection activeCell="B7" sqref="A2:C101"/>
    </sheetView>
  </sheetViews>
  <sheetFormatPr defaultRowHeight="12.75" x14ac:dyDescent="0.2"/>
  <cols>
    <col min="2" max="2" width="218.33203125" customWidth="1"/>
  </cols>
  <sheetData>
    <row r="1" spans="1:3" x14ac:dyDescent="0.2">
      <c r="A1" t="s">
        <v>822</v>
      </c>
      <c r="C1" t="s">
        <v>395</v>
      </c>
    </row>
    <row r="2" spans="1:3" x14ac:dyDescent="0.2">
      <c r="A2">
        <v>1</v>
      </c>
      <c r="B2" t="s">
        <v>823</v>
      </c>
      <c r="C2" t="s">
        <v>454</v>
      </c>
    </row>
    <row r="3" spans="1:3" x14ac:dyDescent="0.2">
      <c r="A3">
        <f>1+A2</f>
        <v>2</v>
      </c>
      <c r="B3" t="s">
        <v>823</v>
      </c>
      <c r="C3" t="s">
        <v>454</v>
      </c>
    </row>
    <row r="4" spans="1:3" x14ac:dyDescent="0.2">
      <c r="A4">
        <f t="shared" ref="A4:A67" si="0">1+A3</f>
        <v>3</v>
      </c>
      <c r="B4" t="s">
        <v>823</v>
      </c>
      <c r="C4" t="s">
        <v>454</v>
      </c>
    </row>
    <row r="5" spans="1:3" x14ac:dyDescent="0.2">
      <c r="A5">
        <f t="shared" si="0"/>
        <v>4</v>
      </c>
      <c r="B5" t="s">
        <v>824</v>
      </c>
      <c r="C5" t="s">
        <v>454</v>
      </c>
    </row>
    <row r="6" spans="1:3" x14ac:dyDescent="0.2">
      <c r="A6">
        <f t="shared" si="0"/>
        <v>5</v>
      </c>
      <c r="B6" t="s">
        <v>824</v>
      </c>
      <c r="C6" t="s">
        <v>454</v>
      </c>
    </row>
    <row r="7" spans="1:3" x14ac:dyDescent="0.2">
      <c r="A7">
        <f t="shared" si="0"/>
        <v>6</v>
      </c>
      <c r="B7" t="s">
        <v>824</v>
      </c>
      <c r="C7" t="s">
        <v>454</v>
      </c>
    </row>
    <row r="8" spans="1:3" x14ac:dyDescent="0.2">
      <c r="A8">
        <f t="shared" si="0"/>
        <v>7</v>
      </c>
      <c r="B8" t="s">
        <v>825</v>
      </c>
      <c r="C8" t="s">
        <v>826</v>
      </c>
    </row>
    <row r="9" spans="1:3" x14ac:dyDescent="0.2">
      <c r="A9">
        <f t="shared" si="0"/>
        <v>8</v>
      </c>
      <c r="B9" t="s">
        <v>825</v>
      </c>
      <c r="C9" t="s">
        <v>826</v>
      </c>
    </row>
    <row r="10" spans="1:3" x14ac:dyDescent="0.2">
      <c r="A10">
        <f t="shared" si="0"/>
        <v>9</v>
      </c>
      <c r="B10" t="s">
        <v>825</v>
      </c>
      <c r="C10" t="s">
        <v>826</v>
      </c>
    </row>
    <row r="11" spans="1:3" x14ac:dyDescent="0.2">
      <c r="A11">
        <f t="shared" si="0"/>
        <v>10</v>
      </c>
      <c r="B11" t="s">
        <v>827</v>
      </c>
      <c r="C11" t="s">
        <v>826</v>
      </c>
    </row>
    <row r="12" spans="1:3" x14ac:dyDescent="0.2">
      <c r="A12">
        <f t="shared" si="0"/>
        <v>11</v>
      </c>
      <c r="B12" t="s">
        <v>827</v>
      </c>
      <c r="C12" t="s">
        <v>826</v>
      </c>
    </row>
    <row r="13" spans="1:3" x14ac:dyDescent="0.2">
      <c r="A13">
        <f t="shared" si="0"/>
        <v>12</v>
      </c>
      <c r="B13" t="s">
        <v>827</v>
      </c>
      <c r="C13" t="s">
        <v>826</v>
      </c>
    </row>
    <row r="14" spans="1:3" x14ac:dyDescent="0.2">
      <c r="A14">
        <f t="shared" si="0"/>
        <v>13</v>
      </c>
      <c r="B14" t="s">
        <v>828</v>
      </c>
      <c r="C14" t="s">
        <v>826</v>
      </c>
    </row>
    <row r="15" spans="1:3" x14ac:dyDescent="0.2">
      <c r="A15">
        <f t="shared" si="0"/>
        <v>14</v>
      </c>
      <c r="B15" t="s">
        <v>828</v>
      </c>
      <c r="C15" t="s">
        <v>826</v>
      </c>
    </row>
    <row r="16" spans="1:3" x14ac:dyDescent="0.2">
      <c r="A16">
        <f t="shared" si="0"/>
        <v>15</v>
      </c>
      <c r="B16" t="s">
        <v>828</v>
      </c>
      <c r="C16" t="s">
        <v>826</v>
      </c>
    </row>
    <row r="17" spans="1:3" x14ac:dyDescent="0.2">
      <c r="A17">
        <f t="shared" si="0"/>
        <v>16</v>
      </c>
      <c r="B17" t="s">
        <v>829</v>
      </c>
      <c r="C17" t="s">
        <v>830</v>
      </c>
    </row>
    <row r="18" spans="1:3" x14ac:dyDescent="0.2">
      <c r="A18">
        <f t="shared" si="0"/>
        <v>17</v>
      </c>
      <c r="B18" t="s">
        <v>829</v>
      </c>
      <c r="C18" t="s">
        <v>830</v>
      </c>
    </row>
    <row r="19" spans="1:3" x14ac:dyDescent="0.2">
      <c r="A19">
        <f t="shared" si="0"/>
        <v>18</v>
      </c>
      <c r="B19" t="s">
        <v>829</v>
      </c>
      <c r="C19" t="s">
        <v>830</v>
      </c>
    </row>
    <row r="20" spans="1:3" x14ac:dyDescent="0.2">
      <c r="A20">
        <f t="shared" si="0"/>
        <v>19</v>
      </c>
      <c r="B20" t="s">
        <v>829</v>
      </c>
      <c r="C20" t="s">
        <v>830</v>
      </c>
    </row>
    <row r="21" spans="1:3" x14ac:dyDescent="0.2">
      <c r="A21">
        <f t="shared" si="0"/>
        <v>20</v>
      </c>
      <c r="B21" t="s">
        <v>829</v>
      </c>
      <c r="C21" t="s">
        <v>830</v>
      </c>
    </row>
    <row r="22" spans="1:3" x14ac:dyDescent="0.2">
      <c r="A22">
        <f t="shared" si="0"/>
        <v>21</v>
      </c>
      <c r="B22" t="s">
        <v>829</v>
      </c>
      <c r="C22" t="s">
        <v>830</v>
      </c>
    </row>
    <row r="23" spans="1:3" x14ac:dyDescent="0.2">
      <c r="A23">
        <f t="shared" si="0"/>
        <v>22</v>
      </c>
      <c r="B23" t="s">
        <v>829</v>
      </c>
      <c r="C23" t="s">
        <v>830</v>
      </c>
    </row>
    <row r="24" spans="1:3" x14ac:dyDescent="0.2">
      <c r="A24">
        <f t="shared" si="0"/>
        <v>23</v>
      </c>
      <c r="B24" t="s">
        <v>829</v>
      </c>
      <c r="C24" t="s">
        <v>830</v>
      </c>
    </row>
    <row r="25" spans="1:3" x14ac:dyDescent="0.2">
      <c r="A25">
        <f t="shared" si="0"/>
        <v>24</v>
      </c>
      <c r="B25" t="s">
        <v>829</v>
      </c>
      <c r="C25" t="s">
        <v>830</v>
      </c>
    </row>
    <row r="26" spans="1:3" x14ac:dyDescent="0.2">
      <c r="A26">
        <f t="shared" si="0"/>
        <v>25</v>
      </c>
      <c r="B26" t="s">
        <v>829</v>
      </c>
      <c r="C26" t="s">
        <v>830</v>
      </c>
    </row>
    <row r="27" spans="1:3" x14ac:dyDescent="0.2">
      <c r="A27">
        <f t="shared" si="0"/>
        <v>26</v>
      </c>
      <c r="B27" t="s">
        <v>829</v>
      </c>
      <c r="C27" t="s">
        <v>830</v>
      </c>
    </row>
    <row r="28" spans="1:3" x14ac:dyDescent="0.2">
      <c r="A28">
        <f t="shared" si="0"/>
        <v>27</v>
      </c>
      <c r="B28" t="s">
        <v>829</v>
      </c>
      <c r="C28" t="s">
        <v>830</v>
      </c>
    </row>
    <row r="29" spans="1:3" x14ac:dyDescent="0.2">
      <c r="A29">
        <f t="shared" si="0"/>
        <v>28</v>
      </c>
      <c r="B29" t="s">
        <v>829</v>
      </c>
      <c r="C29" t="s">
        <v>830</v>
      </c>
    </row>
    <row r="30" spans="1:3" x14ac:dyDescent="0.2">
      <c r="A30">
        <f t="shared" si="0"/>
        <v>29</v>
      </c>
      <c r="B30" t="s">
        <v>829</v>
      </c>
      <c r="C30" t="s">
        <v>830</v>
      </c>
    </row>
    <row r="31" spans="1:3" x14ac:dyDescent="0.2">
      <c r="A31">
        <f t="shared" si="0"/>
        <v>30</v>
      </c>
      <c r="B31" t="s">
        <v>829</v>
      </c>
      <c r="C31" t="s">
        <v>830</v>
      </c>
    </row>
    <row r="32" spans="1:3" x14ac:dyDescent="0.2">
      <c r="A32">
        <f t="shared" si="0"/>
        <v>31</v>
      </c>
      <c r="B32" t="s">
        <v>829</v>
      </c>
      <c r="C32" t="s">
        <v>830</v>
      </c>
    </row>
    <row r="33" spans="1:3" x14ac:dyDescent="0.2">
      <c r="A33">
        <f t="shared" si="0"/>
        <v>32</v>
      </c>
      <c r="B33" t="s">
        <v>829</v>
      </c>
      <c r="C33" t="s">
        <v>830</v>
      </c>
    </row>
    <row r="34" spans="1:3" x14ac:dyDescent="0.2">
      <c r="A34">
        <f t="shared" si="0"/>
        <v>33</v>
      </c>
      <c r="B34" t="s">
        <v>829</v>
      </c>
      <c r="C34" t="s">
        <v>830</v>
      </c>
    </row>
    <row r="35" spans="1:3" x14ac:dyDescent="0.2">
      <c r="A35">
        <f t="shared" si="0"/>
        <v>34</v>
      </c>
      <c r="B35" t="s">
        <v>829</v>
      </c>
      <c r="C35" t="s">
        <v>830</v>
      </c>
    </row>
    <row r="36" spans="1:3" x14ac:dyDescent="0.2">
      <c r="A36">
        <f t="shared" si="0"/>
        <v>35</v>
      </c>
      <c r="B36" t="s">
        <v>829</v>
      </c>
      <c r="C36" t="s">
        <v>830</v>
      </c>
    </row>
    <row r="37" spans="1:3" x14ac:dyDescent="0.2">
      <c r="A37">
        <f t="shared" si="0"/>
        <v>36</v>
      </c>
      <c r="B37" t="s">
        <v>829</v>
      </c>
      <c r="C37" t="s">
        <v>830</v>
      </c>
    </row>
    <row r="38" spans="1:3" x14ac:dyDescent="0.2">
      <c r="A38">
        <f t="shared" si="0"/>
        <v>37</v>
      </c>
      <c r="B38" t="s">
        <v>829</v>
      </c>
      <c r="C38" t="s">
        <v>830</v>
      </c>
    </row>
    <row r="39" spans="1:3" x14ac:dyDescent="0.2">
      <c r="A39">
        <f t="shared" si="0"/>
        <v>38</v>
      </c>
      <c r="B39" t="s">
        <v>829</v>
      </c>
      <c r="C39" t="s">
        <v>830</v>
      </c>
    </row>
    <row r="40" spans="1:3" x14ac:dyDescent="0.2">
      <c r="A40">
        <f t="shared" si="0"/>
        <v>39</v>
      </c>
      <c r="B40" t="s">
        <v>829</v>
      </c>
      <c r="C40" t="s">
        <v>830</v>
      </c>
    </row>
    <row r="41" spans="1:3" x14ac:dyDescent="0.2">
      <c r="A41">
        <f t="shared" si="0"/>
        <v>40</v>
      </c>
      <c r="B41" t="s">
        <v>829</v>
      </c>
      <c r="C41" t="s">
        <v>830</v>
      </c>
    </row>
    <row r="42" spans="1:3" x14ac:dyDescent="0.2">
      <c r="A42">
        <f t="shared" si="0"/>
        <v>41</v>
      </c>
      <c r="B42" t="s">
        <v>829</v>
      </c>
      <c r="C42" t="s">
        <v>830</v>
      </c>
    </row>
    <row r="43" spans="1:3" x14ac:dyDescent="0.2">
      <c r="A43">
        <f t="shared" si="0"/>
        <v>42</v>
      </c>
      <c r="B43" t="s">
        <v>829</v>
      </c>
      <c r="C43" t="s">
        <v>830</v>
      </c>
    </row>
    <row r="44" spans="1:3" x14ac:dyDescent="0.2">
      <c r="A44">
        <f t="shared" si="0"/>
        <v>43</v>
      </c>
      <c r="B44" t="s">
        <v>829</v>
      </c>
      <c r="C44" t="s">
        <v>830</v>
      </c>
    </row>
    <row r="45" spans="1:3" x14ac:dyDescent="0.2">
      <c r="A45">
        <f t="shared" si="0"/>
        <v>44</v>
      </c>
      <c r="B45" t="s">
        <v>829</v>
      </c>
      <c r="C45" t="s">
        <v>830</v>
      </c>
    </row>
    <row r="46" spans="1:3" x14ac:dyDescent="0.2">
      <c r="A46">
        <f t="shared" si="0"/>
        <v>45</v>
      </c>
      <c r="B46" t="s">
        <v>829</v>
      </c>
      <c r="C46" t="s">
        <v>830</v>
      </c>
    </row>
    <row r="47" spans="1:3" x14ac:dyDescent="0.2">
      <c r="A47">
        <f t="shared" si="0"/>
        <v>46</v>
      </c>
      <c r="B47" t="s">
        <v>829</v>
      </c>
      <c r="C47" t="s">
        <v>830</v>
      </c>
    </row>
    <row r="48" spans="1:3" x14ac:dyDescent="0.2">
      <c r="A48">
        <f t="shared" si="0"/>
        <v>47</v>
      </c>
      <c r="B48" t="s">
        <v>831</v>
      </c>
      <c r="C48" t="s">
        <v>469</v>
      </c>
    </row>
    <row r="49" spans="1:3" x14ac:dyDescent="0.2">
      <c r="A49">
        <f t="shared" si="0"/>
        <v>48</v>
      </c>
      <c r="B49" t="s">
        <v>831</v>
      </c>
      <c r="C49" t="s">
        <v>469</v>
      </c>
    </row>
    <row r="50" spans="1:3" x14ac:dyDescent="0.2">
      <c r="A50">
        <f t="shared" si="0"/>
        <v>49</v>
      </c>
      <c r="B50" t="s">
        <v>831</v>
      </c>
      <c r="C50" t="s">
        <v>469</v>
      </c>
    </row>
    <row r="51" spans="1:3" x14ac:dyDescent="0.2">
      <c r="A51">
        <f t="shared" si="0"/>
        <v>50</v>
      </c>
      <c r="B51" t="s">
        <v>832</v>
      </c>
      <c r="C51" t="s">
        <v>627</v>
      </c>
    </row>
    <row r="52" spans="1:3" x14ac:dyDescent="0.2">
      <c r="A52">
        <f t="shared" si="0"/>
        <v>51</v>
      </c>
      <c r="B52" t="s">
        <v>832</v>
      </c>
      <c r="C52" t="s">
        <v>627</v>
      </c>
    </row>
    <row r="53" spans="1:3" x14ac:dyDescent="0.2">
      <c r="A53">
        <f t="shared" si="0"/>
        <v>52</v>
      </c>
      <c r="B53" t="s">
        <v>832</v>
      </c>
      <c r="C53" t="s">
        <v>627</v>
      </c>
    </row>
    <row r="54" spans="1:3" x14ac:dyDescent="0.2">
      <c r="A54">
        <f t="shared" si="0"/>
        <v>53</v>
      </c>
      <c r="B54" t="s">
        <v>833</v>
      </c>
      <c r="C54" t="s">
        <v>627</v>
      </c>
    </row>
    <row r="55" spans="1:3" x14ac:dyDescent="0.2">
      <c r="A55">
        <f t="shared" si="0"/>
        <v>54</v>
      </c>
      <c r="B55" t="s">
        <v>833</v>
      </c>
      <c r="C55" t="s">
        <v>627</v>
      </c>
    </row>
    <row r="56" spans="1:3" x14ac:dyDescent="0.2">
      <c r="A56">
        <f t="shared" si="0"/>
        <v>55</v>
      </c>
      <c r="B56" t="s">
        <v>833</v>
      </c>
      <c r="C56" t="s">
        <v>627</v>
      </c>
    </row>
    <row r="57" spans="1:3" x14ac:dyDescent="0.2">
      <c r="A57">
        <f t="shared" si="0"/>
        <v>56</v>
      </c>
      <c r="B57" t="s">
        <v>834</v>
      </c>
      <c r="C57" t="s">
        <v>475</v>
      </c>
    </row>
    <row r="58" spans="1:3" x14ac:dyDescent="0.2">
      <c r="A58">
        <f t="shared" si="0"/>
        <v>57</v>
      </c>
      <c r="B58" t="s">
        <v>834</v>
      </c>
      <c r="C58" t="s">
        <v>475</v>
      </c>
    </row>
    <row r="59" spans="1:3" x14ac:dyDescent="0.2">
      <c r="A59">
        <f t="shared" si="0"/>
        <v>58</v>
      </c>
      <c r="B59" t="s">
        <v>834</v>
      </c>
      <c r="C59" t="s">
        <v>475</v>
      </c>
    </row>
    <row r="60" spans="1:3" x14ac:dyDescent="0.2">
      <c r="A60">
        <f t="shared" si="0"/>
        <v>59</v>
      </c>
      <c r="B60" t="s">
        <v>835</v>
      </c>
      <c r="C60" t="s">
        <v>515</v>
      </c>
    </row>
    <row r="61" spans="1:3" x14ac:dyDescent="0.2">
      <c r="A61">
        <f t="shared" si="0"/>
        <v>60</v>
      </c>
      <c r="B61" t="s">
        <v>835</v>
      </c>
      <c r="C61" t="s">
        <v>515</v>
      </c>
    </row>
    <row r="62" spans="1:3" x14ac:dyDescent="0.2">
      <c r="A62">
        <f t="shared" si="0"/>
        <v>61</v>
      </c>
      <c r="B62" t="s">
        <v>835</v>
      </c>
      <c r="C62" t="s">
        <v>515</v>
      </c>
    </row>
    <row r="63" spans="1:3" x14ac:dyDescent="0.2">
      <c r="A63">
        <f t="shared" si="0"/>
        <v>62</v>
      </c>
      <c r="B63" t="s">
        <v>836</v>
      </c>
      <c r="C63" t="s">
        <v>515</v>
      </c>
    </row>
    <row r="64" spans="1:3" x14ac:dyDescent="0.2">
      <c r="A64">
        <f t="shared" si="0"/>
        <v>63</v>
      </c>
      <c r="B64" t="s">
        <v>836</v>
      </c>
      <c r="C64" t="s">
        <v>515</v>
      </c>
    </row>
    <row r="65" spans="1:3" x14ac:dyDescent="0.2">
      <c r="A65">
        <f t="shared" si="0"/>
        <v>64</v>
      </c>
      <c r="B65" t="s">
        <v>836</v>
      </c>
      <c r="C65" t="s">
        <v>515</v>
      </c>
    </row>
    <row r="66" spans="1:3" x14ac:dyDescent="0.2">
      <c r="A66">
        <f t="shared" si="0"/>
        <v>65</v>
      </c>
      <c r="B66" t="s">
        <v>837</v>
      </c>
      <c r="C66" t="s">
        <v>515</v>
      </c>
    </row>
    <row r="67" spans="1:3" x14ac:dyDescent="0.2">
      <c r="A67">
        <f t="shared" si="0"/>
        <v>66</v>
      </c>
      <c r="B67" t="s">
        <v>837</v>
      </c>
      <c r="C67" t="s">
        <v>515</v>
      </c>
    </row>
    <row r="68" spans="1:3" x14ac:dyDescent="0.2">
      <c r="A68">
        <f t="shared" ref="A68:A101" si="1">1+A67</f>
        <v>67</v>
      </c>
      <c r="B68" t="s">
        <v>837</v>
      </c>
      <c r="C68" t="s">
        <v>515</v>
      </c>
    </row>
    <row r="69" spans="1:3" x14ac:dyDescent="0.2">
      <c r="A69">
        <f t="shared" si="1"/>
        <v>68</v>
      </c>
      <c r="B69" t="s">
        <v>838</v>
      </c>
      <c r="C69" t="s">
        <v>839</v>
      </c>
    </row>
    <row r="70" spans="1:3" x14ac:dyDescent="0.2">
      <c r="A70">
        <f t="shared" si="1"/>
        <v>69</v>
      </c>
      <c r="B70" t="s">
        <v>838</v>
      </c>
      <c r="C70" t="s">
        <v>839</v>
      </c>
    </row>
    <row r="71" spans="1:3" x14ac:dyDescent="0.2">
      <c r="A71">
        <f t="shared" si="1"/>
        <v>70</v>
      </c>
      <c r="B71" t="s">
        <v>838</v>
      </c>
      <c r="C71" t="s">
        <v>839</v>
      </c>
    </row>
    <row r="72" spans="1:3" x14ac:dyDescent="0.2">
      <c r="A72">
        <f t="shared" si="1"/>
        <v>71</v>
      </c>
      <c r="B72" t="s">
        <v>840</v>
      </c>
      <c r="C72" t="s">
        <v>839</v>
      </c>
    </row>
    <row r="73" spans="1:3" x14ac:dyDescent="0.2">
      <c r="A73">
        <f t="shared" si="1"/>
        <v>72</v>
      </c>
      <c r="B73" t="s">
        <v>840</v>
      </c>
      <c r="C73" t="s">
        <v>839</v>
      </c>
    </row>
    <row r="74" spans="1:3" x14ac:dyDescent="0.2">
      <c r="A74">
        <f t="shared" si="1"/>
        <v>73</v>
      </c>
      <c r="B74" t="s">
        <v>840</v>
      </c>
      <c r="C74" t="s">
        <v>839</v>
      </c>
    </row>
    <row r="75" spans="1:3" x14ac:dyDescent="0.2">
      <c r="A75">
        <f t="shared" si="1"/>
        <v>74</v>
      </c>
      <c r="B75" t="s">
        <v>841</v>
      </c>
      <c r="C75" t="s">
        <v>529</v>
      </c>
    </row>
    <row r="76" spans="1:3" x14ac:dyDescent="0.2">
      <c r="A76">
        <f t="shared" si="1"/>
        <v>75</v>
      </c>
      <c r="B76" t="s">
        <v>841</v>
      </c>
      <c r="C76" t="s">
        <v>529</v>
      </c>
    </row>
    <row r="77" spans="1:3" x14ac:dyDescent="0.2">
      <c r="A77">
        <f t="shared" si="1"/>
        <v>76</v>
      </c>
      <c r="B77" t="s">
        <v>841</v>
      </c>
      <c r="C77" t="s">
        <v>529</v>
      </c>
    </row>
    <row r="78" spans="1:3" x14ac:dyDescent="0.2">
      <c r="A78">
        <f t="shared" si="1"/>
        <v>77</v>
      </c>
      <c r="B78" t="s">
        <v>842</v>
      </c>
      <c r="C78" t="s">
        <v>529</v>
      </c>
    </row>
    <row r="79" spans="1:3" x14ac:dyDescent="0.2">
      <c r="A79">
        <f t="shared" si="1"/>
        <v>78</v>
      </c>
      <c r="B79" t="s">
        <v>842</v>
      </c>
      <c r="C79" t="s">
        <v>529</v>
      </c>
    </row>
    <row r="80" spans="1:3" x14ac:dyDescent="0.2">
      <c r="A80">
        <f t="shared" si="1"/>
        <v>79</v>
      </c>
      <c r="B80" t="s">
        <v>842</v>
      </c>
      <c r="C80" t="s">
        <v>529</v>
      </c>
    </row>
    <row r="81" spans="1:3" x14ac:dyDescent="0.2">
      <c r="A81">
        <f t="shared" si="1"/>
        <v>80</v>
      </c>
      <c r="B81" t="s">
        <v>843</v>
      </c>
      <c r="C81" t="s">
        <v>844</v>
      </c>
    </row>
    <row r="82" spans="1:3" x14ac:dyDescent="0.2">
      <c r="A82">
        <f t="shared" si="1"/>
        <v>81</v>
      </c>
      <c r="B82" t="s">
        <v>843</v>
      </c>
      <c r="C82" t="s">
        <v>844</v>
      </c>
    </row>
    <row r="83" spans="1:3" x14ac:dyDescent="0.2">
      <c r="A83">
        <f t="shared" si="1"/>
        <v>82</v>
      </c>
      <c r="B83" t="s">
        <v>843</v>
      </c>
      <c r="C83" t="s">
        <v>844</v>
      </c>
    </row>
    <row r="84" spans="1:3" x14ac:dyDescent="0.2">
      <c r="A84">
        <f t="shared" si="1"/>
        <v>83</v>
      </c>
      <c r="B84" t="s">
        <v>845</v>
      </c>
      <c r="C84" t="s">
        <v>846</v>
      </c>
    </row>
    <row r="85" spans="1:3" x14ac:dyDescent="0.2">
      <c r="A85">
        <f t="shared" si="1"/>
        <v>84</v>
      </c>
      <c r="B85" t="s">
        <v>845</v>
      </c>
      <c r="C85" t="s">
        <v>846</v>
      </c>
    </row>
    <row r="86" spans="1:3" x14ac:dyDescent="0.2">
      <c r="A86">
        <f t="shared" si="1"/>
        <v>85</v>
      </c>
      <c r="B86" t="s">
        <v>845</v>
      </c>
      <c r="C86" t="s">
        <v>846</v>
      </c>
    </row>
    <row r="87" spans="1:3" x14ac:dyDescent="0.2">
      <c r="A87">
        <f t="shared" si="1"/>
        <v>86</v>
      </c>
      <c r="B87" t="s">
        <v>847</v>
      </c>
      <c r="C87" t="s">
        <v>479</v>
      </c>
    </row>
    <row r="88" spans="1:3" x14ac:dyDescent="0.2">
      <c r="A88">
        <f t="shared" si="1"/>
        <v>87</v>
      </c>
      <c r="B88" t="s">
        <v>847</v>
      </c>
      <c r="C88" t="s">
        <v>479</v>
      </c>
    </row>
    <row r="89" spans="1:3" x14ac:dyDescent="0.2">
      <c r="A89">
        <f t="shared" si="1"/>
        <v>88</v>
      </c>
      <c r="B89" t="s">
        <v>847</v>
      </c>
      <c r="C89" t="s">
        <v>479</v>
      </c>
    </row>
    <row r="90" spans="1:3" x14ac:dyDescent="0.2">
      <c r="A90">
        <f t="shared" si="1"/>
        <v>89</v>
      </c>
      <c r="B90" t="s">
        <v>848</v>
      </c>
      <c r="C90" t="s">
        <v>479</v>
      </c>
    </row>
    <row r="91" spans="1:3" x14ac:dyDescent="0.2">
      <c r="A91">
        <f t="shared" si="1"/>
        <v>90</v>
      </c>
      <c r="B91" t="s">
        <v>848</v>
      </c>
      <c r="C91" t="s">
        <v>479</v>
      </c>
    </row>
    <row r="92" spans="1:3" x14ac:dyDescent="0.2">
      <c r="A92">
        <f t="shared" si="1"/>
        <v>91</v>
      </c>
      <c r="B92" t="s">
        <v>848</v>
      </c>
      <c r="C92" t="s">
        <v>479</v>
      </c>
    </row>
    <row r="93" spans="1:3" x14ac:dyDescent="0.2">
      <c r="A93">
        <f t="shared" si="1"/>
        <v>92</v>
      </c>
      <c r="B93" t="s">
        <v>849</v>
      </c>
      <c r="C93" t="s">
        <v>479</v>
      </c>
    </row>
    <row r="94" spans="1:3" x14ac:dyDescent="0.2">
      <c r="A94">
        <f t="shared" si="1"/>
        <v>93</v>
      </c>
      <c r="B94" t="s">
        <v>849</v>
      </c>
      <c r="C94" t="s">
        <v>479</v>
      </c>
    </row>
    <row r="95" spans="1:3" x14ac:dyDescent="0.2">
      <c r="A95">
        <f t="shared" si="1"/>
        <v>94</v>
      </c>
      <c r="B95" t="s">
        <v>849</v>
      </c>
      <c r="C95" t="s">
        <v>479</v>
      </c>
    </row>
    <row r="96" spans="1:3" x14ac:dyDescent="0.2">
      <c r="A96">
        <f t="shared" si="1"/>
        <v>95</v>
      </c>
      <c r="B96" t="s">
        <v>850</v>
      </c>
      <c r="C96" t="s">
        <v>481</v>
      </c>
    </row>
    <row r="97" spans="1:3" x14ac:dyDescent="0.2">
      <c r="A97">
        <f t="shared" si="1"/>
        <v>96</v>
      </c>
      <c r="B97" t="s">
        <v>851</v>
      </c>
      <c r="C97" t="s">
        <v>691</v>
      </c>
    </row>
    <row r="98" spans="1:3" x14ac:dyDescent="0.2">
      <c r="A98">
        <f t="shared" si="1"/>
        <v>97</v>
      </c>
      <c r="B98" t="s">
        <v>852</v>
      </c>
      <c r="C98" t="s">
        <v>528</v>
      </c>
    </row>
    <row r="99" spans="1:3" x14ac:dyDescent="0.2">
      <c r="A99">
        <f t="shared" si="1"/>
        <v>98</v>
      </c>
      <c r="B99" t="s">
        <v>853</v>
      </c>
      <c r="C99" t="s">
        <v>483</v>
      </c>
    </row>
    <row r="100" spans="1:3" x14ac:dyDescent="0.2">
      <c r="A100">
        <f t="shared" si="1"/>
        <v>99</v>
      </c>
      <c r="B100" t="s">
        <v>854</v>
      </c>
      <c r="C100" t="s">
        <v>483</v>
      </c>
    </row>
    <row r="101" spans="1:3" x14ac:dyDescent="0.2">
      <c r="A101">
        <f t="shared" si="1"/>
        <v>100</v>
      </c>
      <c r="B101" t="s">
        <v>855</v>
      </c>
      <c r="C101" t="s">
        <v>483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72F437-C7CF-429C-A375-F42B33D3C8B4}">
  <sheetPr codeName="Sheet19"/>
  <dimension ref="A1:C101"/>
  <sheetViews>
    <sheetView workbookViewId="0">
      <selection activeCell="B8" sqref="A2:C101"/>
    </sheetView>
  </sheetViews>
  <sheetFormatPr defaultRowHeight="12.75" x14ac:dyDescent="0.2"/>
  <cols>
    <col min="2" max="2" width="242.33203125" customWidth="1"/>
  </cols>
  <sheetData>
    <row r="1" spans="1:3" x14ac:dyDescent="0.2">
      <c r="A1" t="s">
        <v>885</v>
      </c>
    </row>
    <row r="2" spans="1:3" x14ac:dyDescent="0.2">
      <c r="A2">
        <v>1</v>
      </c>
      <c r="B2" t="s">
        <v>856</v>
      </c>
      <c r="C2" t="s">
        <v>857</v>
      </c>
    </row>
    <row r="3" spans="1:3" x14ac:dyDescent="0.2">
      <c r="A3">
        <f>1+A2</f>
        <v>2</v>
      </c>
      <c r="B3" t="s">
        <v>856</v>
      </c>
      <c r="C3" t="s">
        <v>857</v>
      </c>
    </row>
    <row r="4" spans="1:3" x14ac:dyDescent="0.2">
      <c r="A4">
        <f t="shared" ref="A4:A67" si="0">1+A3</f>
        <v>3</v>
      </c>
      <c r="B4" t="s">
        <v>856</v>
      </c>
      <c r="C4" t="s">
        <v>857</v>
      </c>
    </row>
    <row r="5" spans="1:3" x14ac:dyDescent="0.2">
      <c r="A5">
        <f t="shared" si="0"/>
        <v>4</v>
      </c>
      <c r="B5" t="s">
        <v>858</v>
      </c>
      <c r="C5" t="s">
        <v>475</v>
      </c>
    </row>
    <row r="6" spans="1:3" x14ac:dyDescent="0.2">
      <c r="A6">
        <f t="shared" si="0"/>
        <v>5</v>
      </c>
      <c r="B6" t="s">
        <v>858</v>
      </c>
      <c r="C6" t="s">
        <v>475</v>
      </c>
    </row>
    <row r="7" spans="1:3" x14ac:dyDescent="0.2">
      <c r="A7">
        <f t="shared" si="0"/>
        <v>6</v>
      </c>
      <c r="B7" t="s">
        <v>858</v>
      </c>
      <c r="C7" t="s">
        <v>475</v>
      </c>
    </row>
    <row r="8" spans="1:3" x14ac:dyDescent="0.2">
      <c r="A8">
        <f t="shared" si="0"/>
        <v>7</v>
      </c>
      <c r="B8" t="s">
        <v>859</v>
      </c>
      <c r="C8" t="s">
        <v>515</v>
      </c>
    </row>
    <row r="9" spans="1:3" x14ac:dyDescent="0.2">
      <c r="A9">
        <f t="shared" si="0"/>
        <v>8</v>
      </c>
      <c r="B9" t="s">
        <v>859</v>
      </c>
      <c r="C9" t="s">
        <v>515</v>
      </c>
    </row>
    <row r="10" spans="1:3" x14ac:dyDescent="0.2">
      <c r="A10">
        <f t="shared" si="0"/>
        <v>9</v>
      </c>
      <c r="B10" t="s">
        <v>859</v>
      </c>
      <c r="C10" t="s">
        <v>515</v>
      </c>
    </row>
    <row r="11" spans="1:3" x14ac:dyDescent="0.2">
      <c r="A11">
        <f t="shared" si="0"/>
        <v>10</v>
      </c>
      <c r="B11" t="s">
        <v>860</v>
      </c>
      <c r="C11" t="s">
        <v>515</v>
      </c>
    </row>
    <row r="12" spans="1:3" x14ac:dyDescent="0.2">
      <c r="A12">
        <f t="shared" si="0"/>
        <v>11</v>
      </c>
      <c r="B12" t="s">
        <v>860</v>
      </c>
      <c r="C12" t="s">
        <v>515</v>
      </c>
    </row>
    <row r="13" spans="1:3" x14ac:dyDescent="0.2">
      <c r="A13">
        <f t="shared" si="0"/>
        <v>12</v>
      </c>
      <c r="B13" t="s">
        <v>860</v>
      </c>
      <c r="C13" t="s">
        <v>515</v>
      </c>
    </row>
    <row r="14" spans="1:3" x14ac:dyDescent="0.2">
      <c r="A14">
        <f t="shared" si="0"/>
        <v>13</v>
      </c>
      <c r="B14" t="s">
        <v>861</v>
      </c>
      <c r="C14" t="s">
        <v>515</v>
      </c>
    </row>
    <row r="15" spans="1:3" x14ac:dyDescent="0.2">
      <c r="A15">
        <f t="shared" si="0"/>
        <v>14</v>
      </c>
      <c r="B15" t="s">
        <v>861</v>
      </c>
      <c r="C15" t="s">
        <v>515</v>
      </c>
    </row>
    <row r="16" spans="1:3" x14ac:dyDescent="0.2">
      <c r="A16">
        <f t="shared" si="0"/>
        <v>15</v>
      </c>
      <c r="B16" t="s">
        <v>861</v>
      </c>
      <c r="C16" t="s">
        <v>515</v>
      </c>
    </row>
    <row r="17" spans="1:3" x14ac:dyDescent="0.2">
      <c r="A17">
        <f t="shared" si="0"/>
        <v>16</v>
      </c>
      <c r="B17" t="s">
        <v>829</v>
      </c>
      <c r="C17" t="s">
        <v>515</v>
      </c>
    </row>
    <row r="18" spans="1:3" x14ac:dyDescent="0.2">
      <c r="A18">
        <f t="shared" si="0"/>
        <v>17</v>
      </c>
      <c r="B18" t="s">
        <v>829</v>
      </c>
      <c r="C18" t="s">
        <v>515</v>
      </c>
    </row>
    <row r="19" spans="1:3" x14ac:dyDescent="0.2">
      <c r="A19">
        <f t="shared" si="0"/>
        <v>18</v>
      </c>
      <c r="B19" t="s">
        <v>829</v>
      </c>
      <c r="C19" t="s">
        <v>515</v>
      </c>
    </row>
    <row r="20" spans="1:3" x14ac:dyDescent="0.2">
      <c r="A20">
        <f t="shared" si="0"/>
        <v>19</v>
      </c>
      <c r="B20" t="s">
        <v>829</v>
      </c>
      <c r="C20" t="s">
        <v>515</v>
      </c>
    </row>
    <row r="21" spans="1:3" x14ac:dyDescent="0.2">
      <c r="A21">
        <f t="shared" si="0"/>
        <v>20</v>
      </c>
      <c r="B21" t="s">
        <v>829</v>
      </c>
      <c r="C21" t="s">
        <v>515</v>
      </c>
    </row>
    <row r="22" spans="1:3" x14ac:dyDescent="0.2">
      <c r="A22">
        <f t="shared" si="0"/>
        <v>21</v>
      </c>
      <c r="B22" t="s">
        <v>829</v>
      </c>
      <c r="C22" t="s">
        <v>515</v>
      </c>
    </row>
    <row r="23" spans="1:3" x14ac:dyDescent="0.2">
      <c r="A23">
        <f t="shared" si="0"/>
        <v>22</v>
      </c>
      <c r="B23" t="s">
        <v>829</v>
      </c>
      <c r="C23" t="s">
        <v>515</v>
      </c>
    </row>
    <row r="24" spans="1:3" x14ac:dyDescent="0.2">
      <c r="A24">
        <f t="shared" si="0"/>
        <v>23</v>
      </c>
      <c r="B24" t="s">
        <v>829</v>
      </c>
      <c r="C24" t="s">
        <v>515</v>
      </c>
    </row>
    <row r="25" spans="1:3" x14ac:dyDescent="0.2">
      <c r="A25">
        <f t="shared" si="0"/>
        <v>24</v>
      </c>
      <c r="B25" t="s">
        <v>829</v>
      </c>
      <c r="C25" t="s">
        <v>515</v>
      </c>
    </row>
    <row r="26" spans="1:3" x14ac:dyDescent="0.2">
      <c r="A26">
        <f t="shared" si="0"/>
        <v>25</v>
      </c>
      <c r="B26" t="s">
        <v>829</v>
      </c>
      <c r="C26" t="s">
        <v>515</v>
      </c>
    </row>
    <row r="27" spans="1:3" x14ac:dyDescent="0.2">
      <c r="A27">
        <f t="shared" si="0"/>
        <v>26</v>
      </c>
      <c r="B27" t="s">
        <v>829</v>
      </c>
      <c r="C27" t="s">
        <v>515</v>
      </c>
    </row>
    <row r="28" spans="1:3" x14ac:dyDescent="0.2">
      <c r="A28">
        <f t="shared" si="0"/>
        <v>27</v>
      </c>
      <c r="B28" t="s">
        <v>829</v>
      </c>
      <c r="C28" t="s">
        <v>515</v>
      </c>
    </row>
    <row r="29" spans="1:3" x14ac:dyDescent="0.2">
      <c r="A29">
        <f t="shared" si="0"/>
        <v>28</v>
      </c>
      <c r="B29" t="s">
        <v>829</v>
      </c>
      <c r="C29" t="s">
        <v>515</v>
      </c>
    </row>
    <row r="30" spans="1:3" x14ac:dyDescent="0.2">
      <c r="A30">
        <f t="shared" si="0"/>
        <v>29</v>
      </c>
      <c r="B30" t="s">
        <v>829</v>
      </c>
      <c r="C30" t="s">
        <v>515</v>
      </c>
    </row>
    <row r="31" spans="1:3" x14ac:dyDescent="0.2">
      <c r="A31">
        <f t="shared" si="0"/>
        <v>30</v>
      </c>
      <c r="B31" t="s">
        <v>829</v>
      </c>
      <c r="C31" t="s">
        <v>515</v>
      </c>
    </row>
    <row r="32" spans="1:3" x14ac:dyDescent="0.2">
      <c r="A32">
        <f t="shared" si="0"/>
        <v>31</v>
      </c>
      <c r="B32" t="s">
        <v>829</v>
      </c>
      <c r="C32" t="s">
        <v>515</v>
      </c>
    </row>
    <row r="33" spans="1:3" x14ac:dyDescent="0.2">
      <c r="A33">
        <f t="shared" si="0"/>
        <v>32</v>
      </c>
      <c r="B33" t="s">
        <v>829</v>
      </c>
      <c r="C33" t="s">
        <v>515</v>
      </c>
    </row>
    <row r="34" spans="1:3" x14ac:dyDescent="0.2">
      <c r="A34">
        <f t="shared" si="0"/>
        <v>33</v>
      </c>
      <c r="B34" t="s">
        <v>829</v>
      </c>
      <c r="C34" t="s">
        <v>515</v>
      </c>
    </row>
    <row r="35" spans="1:3" x14ac:dyDescent="0.2">
      <c r="A35">
        <f t="shared" si="0"/>
        <v>34</v>
      </c>
      <c r="B35" t="s">
        <v>829</v>
      </c>
      <c r="C35" t="s">
        <v>515</v>
      </c>
    </row>
    <row r="36" spans="1:3" x14ac:dyDescent="0.2">
      <c r="A36">
        <f t="shared" si="0"/>
        <v>35</v>
      </c>
      <c r="B36" t="s">
        <v>829</v>
      </c>
      <c r="C36" t="s">
        <v>515</v>
      </c>
    </row>
    <row r="37" spans="1:3" x14ac:dyDescent="0.2">
      <c r="A37">
        <f t="shared" si="0"/>
        <v>36</v>
      </c>
      <c r="B37" t="s">
        <v>829</v>
      </c>
      <c r="C37" t="s">
        <v>515</v>
      </c>
    </row>
    <row r="38" spans="1:3" x14ac:dyDescent="0.2">
      <c r="A38">
        <f t="shared" si="0"/>
        <v>37</v>
      </c>
      <c r="B38" t="s">
        <v>829</v>
      </c>
      <c r="C38" t="s">
        <v>515</v>
      </c>
    </row>
    <row r="39" spans="1:3" x14ac:dyDescent="0.2">
      <c r="A39">
        <f t="shared" si="0"/>
        <v>38</v>
      </c>
      <c r="B39" t="s">
        <v>829</v>
      </c>
      <c r="C39" t="s">
        <v>515</v>
      </c>
    </row>
    <row r="40" spans="1:3" x14ac:dyDescent="0.2">
      <c r="A40">
        <f t="shared" si="0"/>
        <v>39</v>
      </c>
      <c r="B40" t="s">
        <v>829</v>
      </c>
      <c r="C40" t="s">
        <v>515</v>
      </c>
    </row>
    <row r="41" spans="1:3" x14ac:dyDescent="0.2">
      <c r="A41">
        <f t="shared" si="0"/>
        <v>40</v>
      </c>
      <c r="B41" t="s">
        <v>829</v>
      </c>
      <c r="C41" t="s">
        <v>515</v>
      </c>
    </row>
    <row r="42" spans="1:3" x14ac:dyDescent="0.2">
      <c r="A42">
        <f t="shared" si="0"/>
        <v>41</v>
      </c>
      <c r="B42" t="s">
        <v>829</v>
      </c>
      <c r="C42" t="s">
        <v>515</v>
      </c>
    </row>
    <row r="43" spans="1:3" x14ac:dyDescent="0.2">
      <c r="A43">
        <f t="shared" si="0"/>
        <v>42</v>
      </c>
      <c r="B43" t="s">
        <v>829</v>
      </c>
      <c r="C43" t="s">
        <v>515</v>
      </c>
    </row>
    <row r="44" spans="1:3" x14ac:dyDescent="0.2">
      <c r="A44">
        <f t="shared" si="0"/>
        <v>43</v>
      </c>
      <c r="B44" t="s">
        <v>829</v>
      </c>
      <c r="C44" t="s">
        <v>515</v>
      </c>
    </row>
    <row r="45" spans="1:3" x14ac:dyDescent="0.2">
      <c r="A45">
        <f t="shared" si="0"/>
        <v>44</v>
      </c>
      <c r="B45" t="s">
        <v>829</v>
      </c>
      <c r="C45" t="s">
        <v>515</v>
      </c>
    </row>
    <row r="46" spans="1:3" x14ac:dyDescent="0.2">
      <c r="A46">
        <f t="shared" si="0"/>
        <v>45</v>
      </c>
      <c r="B46" t="s">
        <v>829</v>
      </c>
      <c r="C46" t="s">
        <v>515</v>
      </c>
    </row>
    <row r="47" spans="1:3" x14ac:dyDescent="0.2">
      <c r="A47">
        <f t="shared" si="0"/>
        <v>46</v>
      </c>
      <c r="B47" t="s">
        <v>829</v>
      </c>
      <c r="C47" t="s">
        <v>515</v>
      </c>
    </row>
    <row r="48" spans="1:3" x14ac:dyDescent="0.2">
      <c r="A48">
        <f t="shared" si="0"/>
        <v>47</v>
      </c>
      <c r="B48" t="s">
        <v>862</v>
      </c>
      <c r="C48" t="s">
        <v>515</v>
      </c>
    </row>
    <row r="49" spans="1:3" x14ac:dyDescent="0.2">
      <c r="A49">
        <f t="shared" si="0"/>
        <v>48</v>
      </c>
      <c r="B49" t="s">
        <v>862</v>
      </c>
      <c r="C49" t="s">
        <v>515</v>
      </c>
    </row>
    <row r="50" spans="1:3" x14ac:dyDescent="0.2">
      <c r="A50">
        <f t="shared" si="0"/>
        <v>49</v>
      </c>
      <c r="B50" t="s">
        <v>862</v>
      </c>
      <c r="C50" t="s">
        <v>515</v>
      </c>
    </row>
    <row r="51" spans="1:3" x14ac:dyDescent="0.2">
      <c r="A51">
        <f t="shared" si="0"/>
        <v>50</v>
      </c>
      <c r="B51" t="s">
        <v>863</v>
      </c>
      <c r="C51" t="s">
        <v>630</v>
      </c>
    </row>
    <row r="52" spans="1:3" x14ac:dyDescent="0.2">
      <c r="A52">
        <f t="shared" si="0"/>
        <v>51</v>
      </c>
      <c r="B52" t="s">
        <v>863</v>
      </c>
      <c r="C52" t="s">
        <v>630</v>
      </c>
    </row>
    <row r="53" spans="1:3" x14ac:dyDescent="0.2">
      <c r="A53">
        <f t="shared" si="0"/>
        <v>52</v>
      </c>
      <c r="B53" t="s">
        <v>863</v>
      </c>
      <c r="C53" t="s">
        <v>630</v>
      </c>
    </row>
    <row r="54" spans="1:3" x14ac:dyDescent="0.2">
      <c r="A54">
        <f t="shared" si="0"/>
        <v>53</v>
      </c>
      <c r="B54" t="s">
        <v>864</v>
      </c>
      <c r="C54" t="s">
        <v>630</v>
      </c>
    </row>
    <row r="55" spans="1:3" x14ac:dyDescent="0.2">
      <c r="A55">
        <f t="shared" si="0"/>
        <v>54</v>
      </c>
      <c r="B55" t="s">
        <v>864</v>
      </c>
      <c r="C55" t="s">
        <v>630</v>
      </c>
    </row>
    <row r="56" spans="1:3" x14ac:dyDescent="0.2">
      <c r="A56">
        <f t="shared" si="0"/>
        <v>55</v>
      </c>
      <c r="B56" t="s">
        <v>864</v>
      </c>
      <c r="C56" t="s">
        <v>630</v>
      </c>
    </row>
    <row r="57" spans="1:3" x14ac:dyDescent="0.2">
      <c r="A57">
        <f t="shared" si="0"/>
        <v>56</v>
      </c>
      <c r="B57" t="s">
        <v>865</v>
      </c>
      <c r="C57" t="s">
        <v>533</v>
      </c>
    </row>
    <row r="58" spans="1:3" x14ac:dyDescent="0.2">
      <c r="A58">
        <f t="shared" si="0"/>
        <v>57</v>
      </c>
      <c r="B58" t="s">
        <v>865</v>
      </c>
      <c r="C58" t="s">
        <v>533</v>
      </c>
    </row>
    <row r="59" spans="1:3" x14ac:dyDescent="0.2">
      <c r="A59">
        <f t="shared" si="0"/>
        <v>58</v>
      </c>
      <c r="B59" t="s">
        <v>865</v>
      </c>
      <c r="C59" t="s">
        <v>533</v>
      </c>
    </row>
    <row r="60" spans="1:3" x14ac:dyDescent="0.2">
      <c r="A60">
        <f t="shared" si="0"/>
        <v>59</v>
      </c>
      <c r="B60" t="s">
        <v>866</v>
      </c>
      <c r="C60" t="s">
        <v>533</v>
      </c>
    </row>
    <row r="61" spans="1:3" x14ac:dyDescent="0.2">
      <c r="A61">
        <f t="shared" si="0"/>
        <v>60</v>
      </c>
      <c r="B61" t="s">
        <v>866</v>
      </c>
      <c r="C61" t="s">
        <v>533</v>
      </c>
    </row>
    <row r="62" spans="1:3" x14ac:dyDescent="0.2">
      <c r="A62">
        <f t="shared" si="0"/>
        <v>61</v>
      </c>
      <c r="B62" t="s">
        <v>866</v>
      </c>
      <c r="C62" t="s">
        <v>533</v>
      </c>
    </row>
    <row r="63" spans="1:3" x14ac:dyDescent="0.2">
      <c r="A63">
        <f t="shared" si="0"/>
        <v>62</v>
      </c>
      <c r="B63" t="s">
        <v>867</v>
      </c>
      <c r="C63" t="s">
        <v>846</v>
      </c>
    </row>
    <row r="64" spans="1:3" x14ac:dyDescent="0.2">
      <c r="A64">
        <f t="shared" si="0"/>
        <v>63</v>
      </c>
      <c r="B64" t="s">
        <v>867</v>
      </c>
      <c r="C64" t="s">
        <v>846</v>
      </c>
    </row>
    <row r="65" spans="1:3" x14ac:dyDescent="0.2">
      <c r="A65">
        <f t="shared" si="0"/>
        <v>64</v>
      </c>
      <c r="B65" t="s">
        <v>867</v>
      </c>
      <c r="C65" t="s">
        <v>846</v>
      </c>
    </row>
    <row r="66" spans="1:3" x14ac:dyDescent="0.2">
      <c r="A66">
        <f t="shared" si="0"/>
        <v>65</v>
      </c>
      <c r="B66" t="s">
        <v>868</v>
      </c>
      <c r="C66" t="s">
        <v>479</v>
      </c>
    </row>
    <row r="67" spans="1:3" x14ac:dyDescent="0.2">
      <c r="A67">
        <f t="shared" si="0"/>
        <v>66</v>
      </c>
      <c r="B67" t="s">
        <v>868</v>
      </c>
      <c r="C67" t="s">
        <v>479</v>
      </c>
    </row>
    <row r="68" spans="1:3" x14ac:dyDescent="0.2">
      <c r="A68">
        <f t="shared" ref="A68:A101" si="1">1+A67</f>
        <v>67</v>
      </c>
      <c r="B68" t="s">
        <v>868</v>
      </c>
      <c r="C68" t="s">
        <v>479</v>
      </c>
    </row>
    <row r="69" spans="1:3" x14ac:dyDescent="0.2">
      <c r="A69">
        <f t="shared" si="1"/>
        <v>68</v>
      </c>
      <c r="B69" t="s">
        <v>869</v>
      </c>
      <c r="C69" t="s">
        <v>479</v>
      </c>
    </row>
    <row r="70" spans="1:3" x14ac:dyDescent="0.2">
      <c r="A70">
        <f t="shared" si="1"/>
        <v>69</v>
      </c>
      <c r="B70" t="s">
        <v>869</v>
      </c>
      <c r="C70" t="s">
        <v>479</v>
      </c>
    </row>
    <row r="71" spans="1:3" x14ac:dyDescent="0.2">
      <c r="A71">
        <f t="shared" si="1"/>
        <v>70</v>
      </c>
      <c r="B71" t="s">
        <v>869</v>
      </c>
      <c r="C71" t="s">
        <v>479</v>
      </c>
    </row>
    <row r="72" spans="1:3" x14ac:dyDescent="0.2">
      <c r="A72">
        <f t="shared" si="1"/>
        <v>71</v>
      </c>
      <c r="B72" t="s">
        <v>870</v>
      </c>
      <c r="C72" t="s">
        <v>479</v>
      </c>
    </row>
    <row r="73" spans="1:3" x14ac:dyDescent="0.2">
      <c r="A73">
        <f t="shared" si="1"/>
        <v>72</v>
      </c>
      <c r="B73" t="s">
        <v>870</v>
      </c>
      <c r="C73" t="s">
        <v>479</v>
      </c>
    </row>
    <row r="74" spans="1:3" x14ac:dyDescent="0.2">
      <c r="A74">
        <f t="shared" si="1"/>
        <v>73</v>
      </c>
      <c r="B74" t="s">
        <v>870</v>
      </c>
      <c r="C74" t="s">
        <v>479</v>
      </c>
    </row>
    <row r="75" spans="1:3" x14ac:dyDescent="0.2">
      <c r="A75">
        <f t="shared" si="1"/>
        <v>74</v>
      </c>
      <c r="B75" t="s">
        <v>871</v>
      </c>
      <c r="C75" t="s">
        <v>872</v>
      </c>
    </row>
    <row r="76" spans="1:3" x14ac:dyDescent="0.2">
      <c r="A76">
        <f t="shared" si="1"/>
        <v>75</v>
      </c>
      <c r="B76" t="s">
        <v>871</v>
      </c>
      <c r="C76" t="s">
        <v>872</v>
      </c>
    </row>
    <row r="77" spans="1:3" x14ac:dyDescent="0.2">
      <c r="A77">
        <f t="shared" si="1"/>
        <v>76</v>
      </c>
      <c r="B77" t="s">
        <v>871</v>
      </c>
      <c r="C77" t="s">
        <v>872</v>
      </c>
    </row>
    <row r="78" spans="1:3" x14ac:dyDescent="0.2">
      <c r="A78">
        <f t="shared" si="1"/>
        <v>77</v>
      </c>
      <c r="B78" t="s">
        <v>873</v>
      </c>
      <c r="C78" t="s">
        <v>481</v>
      </c>
    </row>
    <row r="79" spans="1:3" x14ac:dyDescent="0.2">
      <c r="A79">
        <f t="shared" si="1"/>
        <v>78</v>
      </c>
      <c r="B79" t="s">
        <v>873</v>
      </c>
      <c r="C79" t="s">
        <v>481</v>
      </c>
    </row>
    <row r="80" spans="1:3" x14ac:dyDescent="0.2">
      <c r="A80">
        <f t="shared" si="1"/>
        <v>79</v>
      </c>
      <c r="B80" t="s">
        <v>873</v>
      </c>
      <c r="C80" t="s">
        <v>481</v>
      </c>
    </row>
    <row r="81" spans="1:3" x14ac:dyDescent="0.2">
      <c r="A81">
        <f t="shared" si="1"/>
        <v>80</v>
      </c>
      <c r="B81" t="s">
        <v>874</v>
      </c>
      <c r="C81" t="s">
        <v>875</v>
      </c>
    </row>
    <row r="82" spans="1:3" x14ac:dyDescent="0.2">
      <c r="A82">
        <f t="shared" si="1"/>
        <v>81</v>
      </c>
      <c r="B82" t="s">
        <v>874</v>
      </c>
      <c r="C82" t="s">
        <v>875</v>
      </c>
    </row>
    <row r="83" spans="1:3" x14ac:dyDescent="0.2">
      <c r="A83">
        <f t="shared" si="1"/>
        <v>82</v>
      </c>
      <c r="B83" t="s">
        <v>874</v>
      </c>
      <c r="C83" t="s">
        <v>875</v>
      </c>
    </row>
    <row r="84" spans="1:3" x14ac:dyDescent="0.2">
      <c r="A84">
        <f t="shared" si="1"/>
        <v>83</v>
      </c>
      <c r="B84" t="s">
        <v>876</v>
      </c>
      <c r="C84" t="s">
        <v>691</v>
      </c>
    </row>
    <row r="85" spans="1:3" x14ac:dyDescent="0.2">
      <c r="A85">
        <f t="shared" si="1"/>
        <v>84</v>
      </c>
      <c r="B85" t="s">
        <v>876</v>
      </c>
      <c r="C85" t="s">
        <v>691</v>
      </c>
    </row>
    <row r="86" spans="1:3" x14ac:dyDescent="0.2">
      <c r="A86">
        <f t="shared" si="1"/>
        <v>85</v>
      </c>
      <c r="B86" t="s">
        <v>876</v>
      </c>
      <c r="C86" t="s">
        <v>691</v>
      </c>
    </row>
    <row r="87" spans="1:3" x14ac:dyDescent="0.2">
      <c r="A87">
        <f t="shared" si="1"/>
        <v>86</v>
      </c>
      <c r="B87" t="s">
        <v>877</v>
      </c>
      <c r="C87" t="s">
        <v>691</v>
      </c>
    </row>
    <row r="88" spans="1:3" x14ac:dyDescent="0.2">
      <c r="A88">
        <f t="shared" si="1"/>
        <v>87</v>
      </c>
      <c r="B88" t="s">
        <v>877</v>
      </c>
      <c r="C88" t="s">
        <v>691</v>
      </c>
    </row>
    <row r="89" spans="1:3" x14ac:dyDescent="0.2">
      <c r="A89">
        <f t="shared" si="1"/>
        <v>88</v>
      </c>
      <c r="B89" t="s">
        <v>877</v>
      </c>
      <c r="C89" t="s">
        <v>691</v>
      </c>
    </row>
    <row r="90" spans="1:3" x14ac:dyDescent="0.2">
      <c r="A90">
        <f t="shared" si="1"/>
        <v>89</v>
      </c>
      <c r="B90" t="s">
        <v>878</v>
      </c>
      <c r="C90" t="s">
        <v>524</v>
      </c>
    </row>
    <row r="91" spans="1:3" x14ac:dyDescent="0.2">
      <c r="A91">
        <f t="shared" si="1"/>
        <v>90</v>
      </c>
      <c r="B91" t="s">
        <v>878</v>
      </c>
      <c r="C91" t="s">
        <v>524</v>
      </c>
    </row>
    <row r="92" spans="1:3" x14ac:dyDescent="0.2">
      <c r="A92">
        <f t="shared" si="1"/>
        <v>91</v>
      </c>
      <c r="B92" t="s">
        <v>878</v>
      </c>
      <c r="C92" t="s">
        <v>524</v>
      </c>
    </row>
    <row r="93" spans="1:3" x14ac:dyDescent="0.2">
      <c r="A93">
        <f t="shared" si="1"/>
        <v>92</v>
      </c>
      <c r="B93" t="s">
        <v>879</v>
      </c>
      <c r="C93" t="s">
        <v>524</v>
      </c>
    </row>
    <row r="94" spans="1:3" x14ac:dyDescent="0.2">
      <c r="A94">
        <f t="shared" si="1"/>
        <v>93</v>
      </c>
      <c r="B94" t="s">
        <v>879</v>
      </c>
      <c r="C94" t="s">
        <v>524</v>
      </c>
    </row>
    <row r="95" spans="1:3" x14ac:dyDescent="0.2">
      <c r="A95">
        <f t="shared" si="1"/>
        <v>94</v>
      </c>
      <c r="B95" t="s">
        <v>880</v>
      </c>
      <c r="C95" t="s">
        <v>524</v>
      </c>
    </row>
    <row r="96" spans="1:3" x14ac:dyDescent="0.2">
      <c r="A96">
        <f t="shared" si="1"/>
        <v>95</v>
      </c>
      <c r="B96" t="s">
        <v>881</v>
      </c>
      <c r="C96" t="s">
        <v>532</v>
      </c>
    </row>
    <row r="97" spans="1:3" x14ac:dyDescent="0.2">
      <c r="A97">
        <f t="shared" si="1"/>
        <v>96</v>
      </c>
      <c r="B97" t="s">
        <v>882</v>
      </c>
      <c r="C97" t="s">
        <v>563</v>
      </c>
    </row>
    <row r="98" spans="1:3" x14ac:dyDescent="0.2">
      <c r="A98">
        <f t="shared" si="1"/>
        <v>97</v>
      </c>
      <c r="B98" t="s">
        <v>883</v>
      </c>
      <c r="C98" t="s">
        <v>483</v>
      </c>
    </row>
    <row r="99" spans="1:3" x14ac:dyDescent="0.2">
      <c r="A99">
        <f t="shared" si="1"/>
        <v>98</v>
      </c>
      <c r="B99" t="s">
        <v>854</v>
      </c>
      <c r="C99" t="s">
        <v>483</v>
      </c>
    </row>
    <row r="100" spans="1:3" x14ac:dyDescent="0.2">
      <c r="A100">
        <f t="shared" si="1"/>
        <v>99</v>
      </c>
      <c r="B100" t="s">
        <v>855</v>
      </c>
      <c r="C100" t="s">
        <v>483</v>
      </c>
    </row>
    <row r="101" spans="1:3" x14ac:dyDescent="0.2">
      <c r="A101">
        <f t="shared" si="1"/>
        <v>100</v>
      </c>
      <c r="B101" t="s">
        <v>884</v>
      </c>
      <c r="C101" t="s">
        <v>483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F3452-C48D-4622-8C93-46E14C99D812}">
  <sheetPr codeName="Sheet20"/>
  <dimension ref="A1:C101"/>
  <sheetViews>
    <sheetView workbookViewId="0">
      <selection activeCell="C9" sqref="A1:C101"/>
    </sheetView>
  </sheetViews>
  <sheetFormatPr defaultRowHeight="12.75" x14ac:dyDescent="0.2"/>
  <cols>
    <col min="1" max="1" width="9.33203125" customWidth="1"/>
    <col min="2" max="2" width="223.1640625" customWidth="1"/>
  </cols>
  <sheetData>
    <row r="1" spans="1:3" x14ac:dyDescent="0.2">
      <c r="A1" t="s">
        <v>920</v>
      </c>
    </row>
    <row r="2" spans="1:3" x14ac:dyDescent="0.2">
      <c r="A2">
        <v>1</v>
      </c>
      <c r="B2" t="s">
        <v>886</v>
      </c>
      <c r="C2" t="s">
        <v>475</v>
      </c>
    </row>
    <row r="3" spans="1:3" x14ac:dyDescent="0.2">
      <c r="A3">
        <f>1+A2</f>
        <v>2</v>
      </c>
      <c r="B3" t="s">
        <v>886</v>
      </c>
      <c r="C3" t="s">
        <v>475</v>
      </c>
    </row>
    <row r="4" spans="1:3" x14ac:dyDescent="0.2">
      <c r="A4">
        <f t="shared" ref="A4:A67" si="0">1+A3</f>
        <v>3</v>
      </c>
      <c r="B4" t="s">
        <v>886</v>
      </c>
      <c r="C4" t="s">
        <v>475</v>
      </c>
    </row>
    <row r="5" spans="1:3" x14ac:dyDescent="0.2">
      <c r="A5">
        <f t="shared" si="0"/>
        <v>4</v>
      </c>
      <c r="B5" t="s">
        <v>887</v>
      </c>
      <c r="C5" t="s">
        <v>529</v>
      </c>
    </row>
    <row r="6" spans="1:3" x14ac:dyDescent="0.2">
      <c r="A6">
        <f t="shared" si="0"/>
        <v>5</v>
      </c>
      <c r="B6" t="s">
        <v>887</v>
      </c>
      <c r="C6" t="s">
        <v>529</v>
      </c>
    </row>
    <row r="7" spans="1:3" ht="26.25" customHeight="1" x14ac:dyDescent="0.2">
      <c r="A7">
        <f t="shared" si="0"/>
        <v>6</v>
      </c>
      <c r="B7" t="s">
        <v>887</v>
      </c>
      <c r="C7" t="s">
        <v>529</v>
      </c>
    </row>
    <row r="8" spans="1:3" x14ac:dyDescent="0.2">
      <c r="A8">
        <f t="shared" si="0"/>
        <v>7</v>
      </c>
      <c r="B8" t="s">
        <v>888</v>
      </c>
      <c r="C8" t="s">
        <v>889</v>
      </c>
    </row>
    <row r="9" spans="1:3" ht="24.75" customHeight="1" x14ac:dyDescent="0.2">
      <c r="A9">
        <f t="shared" si="0"/>
        <v>8</v>
      </c>
      <c r="B9" t="s">
        <v>888</v>
      </c>
      <c r="C9" t="s">
        <v>889</v>
      </c>
    </row>
    <row r="10" spans="1:3" ht="24.75" customHeight="1" x14ac:dyDescent="0.2">
      <c r="A10">
        <f t="shared" si="0"/>
        <v>9</v>
      </c>
      <c r="B10" t="s">
        <v>888</v>
      </c>
      <c r="C10" t="s">
        <v>889</v>
      </c>
    </row>
    <row r="11" spans="1:3" x14ac:dyDescent="0.2">
      <c r="A11">
        <f t="shared" si="0"/>
        <v>10</v>
      </c>
      <c r="B11" t="s">
        <v>890</v>
      </c>
      <c r="C11" t="s">
        <v>889</v>
      </c>
    </row>
    <row r="12" spans="1:3" x14ac:dyDescent="0.2">
      <c r="A12">
        <f t="shared" si="0"/>
        <v>11</v>
      </c>
      <c r="B12" t="s">
        <v>890</v>
      </c>
      <c r="C12" t="s">
        <v>889</v>
      </c>
    </row>
    <row r="13" spans="1:3" x14ac:dyDescent="0.2">
      <c r="A13">
        <f t="shared" si="0"/>
        <v>12</v>
      </c>
      <c r="B13" t="s">
        <v>890</v>
      </c>
      <c r="C13" t="s">
        <v>889</v>
      </c>
    </row>
    <row r="14" spans="1:3" x14ac:dyDescent="0.2">
      <c r="A14">
        <f t="shared" si="0"/>
        <v>13</v>
      </c>
      <c r="B14" t="s">
        <v>891</v>
      </c>
      <c r="C14" t="s">
        <v>889</v>
      </c>
    </row>
    <row r="15" spans="1:3" x14ac:dyDescent="0.2">
      <c r="A15">
        <f t="shared" si="0"/>
        <v>14</v>
      </c>
      <c r="B15" t="s">
        <v>891</v>
      </c>
      <c r="C15" t="s">
        <v>889</v>
      </c>
    </row>
    <row r="16" spans="1:3" x14ac:dyDescent="0.2">
      <c r="A16">
        <f t="shared" si="0"/>
        <v>15</v>
      </c>
      <c r="B16" t="s">
        <v>891</v>
      </c>
      <c r="C16" t="s">
        <v>889</v>
      </c>
    </row>
    <row r="17" spans="1:3" x14ac:dyDescent="0.2">
      <c r="A17">
        <f t="shared" si="0"/>
        <v>16</v>
      </c>
      <c r="B17" t="s">
        <v>829</v>
      </c>
      <c r="C17" t="s">
        <v>892</v>
      </c>
    </row>
    <row r="18" spans="1:3" x14ac:dyDescent="0.2">
      <c r="A18">
        <f t="shared" si="0"/>
        <v>17</v>
      </c>
      <c r="B18" t="s">
        <v>829</v>
      </c>
      <c r="C18" t="s">
        <v>892</v>
      </c>
    </row>
    <row r="19" spans="1:3" x14ac:dyDescent="0.2">
      <c r="A19">
        <f t="shared" si="0"/>
        <v>18</v>
      </c>
      <c r="B19" t="s">
        <v>829</v>
      </c>
      <c r="C19" t="s">
        <v>892</v>
      </c>
    </row>
    <row r="20" spans="1:3" x14ac:dyDescent="0.2">
      <c r="A20">
        <f t="shared" si="0"/>
        <v>19</v>
      </c>
      <c r="B20" t="s">
        <v>829</v>
      </c>
      <c r="C20" t="s">
        <v>892</v>
      </c>
    </row>
    <row r="21" spans="1:3" x14ac:dyDescent="0.2">
      <c r="A21">
        <f t="shared" si="0"/>
        <v>20</v>
      </c>
      <c r="B21" t="s">
        <v>829</v>
      </c>
      <c r="C21" t="s">
        <v>892</v>
      </c>
    </row>
    <row r="22" spans="1:3" x14ac:dyDescent="0.2">
      <c r="A22">
        <f t="shared" si="0"/>
        <v>21</v>
      </c>
      <c r="B22" t="s">
        <v>829</v>
      </c>
      <c r="C22" t="s">
        <v>892</v>
      </c>
    </row>
    <row r="23" spans="1:3" x14ac:dyDescent="0.2">
      <c r="A23">
        <f t="shared" si="0"/>
        <v>22</v>
      </c>
      <c r="B23" t="s">
        <v>829</v>
      </c>
      <c r="C23" t="s">
        <v>892</v>
      </c>
    </row>
    <row r="24" spans="1:3" x14ac:dyDescent="0.2">
      <c r="A24">
        <f t="shared" si="0"/>
        <v>23</v>
      </c>
      <c r="B24" t="s">
        <v>829</v>
      </c>
      <c r="C24" t="s">
        <v>892</v>
      </c>
    </row>
    <row r="25" spans="1:3" x14ac:dyDescent="0.2">
      <c r="A25">
        <f t="shared" si="0"/>
        <v>24</v>
      </c>
      <c r="B25" t="s">
        <v>829</v>
      </c>
      <c r="C25" t="s">
        <v>892</v>
      </c>
    </row>
    <row r="26" spans="1:3" x14ac:dyDescent="0.2">
      <c r="A26">
        <f t="shared" si="0"/>
        <v>25</v>
      </c>
      <c r="B26" t="s">
        <v>829</v>
      </c>
      <c r="C26" t="s">
        <v>892</v>
      </c>
    </row>
    <row r="27" spans="1:3" x14ac:dyDescent="0.2">
      <c r="A27">
        <f t="shared" si="0"/>
        <v>26</v>
      </c>
      <c r="B27" t="s">
        <v>829</v>
      </c>
      <c r="C27" t="s">
        <v>892</v>
      </c>
    </row>
    <row r="28" spans="1:3" x14ac:dyDescent="0.2">
      <c r="A28">
        <f t="shared" si="0"/>
        <v>27</v>
      </c>
      <c r="B28" t="s">
        <v>829</v>
      </c>
      <c r="C28" t="s">
        <v>892</v>
      </c>
    </row>
    <row r="29" spans="1:3" x14ac:dyDescent="0.2">
      <c r="A29">
        <f t="shared" si="0"/>
        <v>28</v>
      </c>
      <c r="B29" t="s">
        <v>829</v>
      </c>
      <c r="C29" t="s">
        <v>892</v>
      </c>
    </row>
    <row r="30" spans="1:3" x14ac:dyDescent="0.2">
      <c r="A30">
        <f t="shared" si="0"/>
        <v>29</v>
      </c>
      <c r="B30" t="s">
        <v>829</v>
      </c>
      <c r="C30" t="s">
        <v>892</v>
      </c>
    </row>
    <row r="31" spans="1:3" x14ac:dyDescent="0.2">
      <c r="A31">
        <f t="shared" si="0"/>
        <v>30</v>
      </c>
      <c r="B31" t="s">
        <v>829</v>
      </c>
      <c r="C31" t="s">
        <v>892</v>
      </c>
    </row>
    <row r="32" spans="1:3" x14ac:dyDescent="0.2">
      <c r="A32">
        <f t="shared" si="0"/>
        <v>31</v>
      </c>
      <c r="B32" t="s">
        <v>829</v>
      </c>
      <c r="C32" t="s">
        <v>892</v>
      </c>
    </row>
    <row r="33" spans="1:3" x14ac:dyDescent="0.2">
      <c r="A33">
        <f t="shared" si="0"/>
        <v>32</v>
      </c>
      <c r="B33" t="s">
        <v>829</v>
      </c>
      <c r="C33" t="s">
        <v>892</v>
      </c>
    </row>
    <row r="34" spans="1:3" x14ac:dyDescent="0.2">
      <c r="A34">
        <f t="shared" si="0"/>
        <v>33</v>
      </c>
      <c r="B34" t="s">
        <v>829</v>
      </c>
      <c r="C34" t="s">
        <v>892</v>
      </c>
    </row>
    <row r="35" spans="1:3" x14ac:dyDescent="0.2">
      <c r="A35">
        <f t="shared" si="0"/>
        <v>34</v>
      </c>
      <c r="B35" t="s">
        <v>829</v>
      </c>
      <c r="C35" t="s">
        <v>892</v>
      </c>
    </row>
    <row r="36" spans="1:3" x14ac:dyDescent="0.2">
      <c r="A36">
        <f t="shared" si="0"/>
        <v>35</v>
      </c>
      <c r="B36" t="s">
        <v>829</v>
      </c>
      <c r="C36" t="s">
        <v>892</v>
      </c>
    </row>
    <row r="37" spans="1:3" x14ac:dyDescent="0.2">
      <c r="A37">
        <f t="shared" si="0"/>
        <v>36</v>
      </c>
      <c r="B37" t="s">
        <v>829</v>
      </c>
      <c r="C37" t="s">
        <v>892</v>
      </c>
    </row>
    <row r="38" spans="1:3" x14ac:dyDescent="0.2">
      <c r="A38">
        <f t="shared" si="0"/>
        <v>37</v>
      </c>
      <c r="B38" t="s">
        <v>829</v>
      </c>
      <c r="C38" t="s">
        <v>892</v>
      </c>
    </row>
    <row r="39" spans="1:3" x14ac:dyDescent="0.2">
      <c r="A39">
        <f t="shared" si="0"/>
        <v>38</v>
      </c>
      <c r="B39" t="s">
        <v>829</v>
      </c>
      <c r="C39" t="s">
        <v>892</v>
      </c>
    </row>
    <row r="40" spans="1:3" x14ac:dyDescent="0.2">
      <c r="A40">
        <f t="shared" si="0"/>
        <v>39</v>
      </c>
      <c r="B40" t="s">
        <v>829</v>
      </c>
      <c r="C40" t="s">
        <v>892</v>
      </c>
    </row>
    <row r="41" spans="1:3" x14ac:dyDescent="0.2">
      <c r="A41">
        <f t="shared" si="0"/>
        <v>40</v>
      </c>
      <c r="B41" t="s">
        <v>829</v>
      </c>
      <c r="C41" t="s">
        <v>892</v>
      </c>
    </row>
    <row r="42" spans="1:3" x14ac:dyDescent="0.2">
      <c r="A42">
        <f t="shared" si="0"/>
        <v>41</v>
      </c>
      <c r="B42" t="s">
        <v>829</v>
      </c>
      <c r="C42" t="s">
        <v>892</v>
      </c>
    </row>
    <row r="43" spans="1:3" x14ac:dyDescent="0.2">
      <c r="A43">
        <f t="shared" si="0"/>
        <v>42</v>
      </c>
      <c r="B43" t="s">
        <v>829</v>
      </c>
      <c r="C43" t="s">
        <v>892</v>
      </c>
    </row>
    <row r="44" spans="1:3" x14ac:dyDescent="0.2">
      <c r="A44">
        <f t="shared" si="0"/>
        <v>43</v>
      </c>
      <c r="B44" t="s">
        <v>829</v>
      </c>
      <c r="C44" t="s">
        <v>892</v>
      </c>
    </row>
    <row r="45" spans="1:3" x14ac:dyDescent="0.2">
      <c r="A45">
        <f t="shared" si="0"/>
        <v>44</v>
      </c>
      <c r="B45" t="s">
        <v>829</v>
      </c>
      <c r="C45" t="s">
        <v>892</v>
      </c>
    </row>
    <row r="46" spans="1:3" x14ac:dyDescent="0.2">
      <c r="A46">
        <f t="shared" si="0"/>
        <v>45</v>
      </c>
      <c r="B46" t="s">
        <v>829</v>
      </c>
      <c r="C46" t="s">
        <v>892</v>
      </c>
    </row>
    <row r="47" spans="1:3" x14ac:dyDescent="0.2">
      <c r="A47">
        <f t="shared" si="0"/>
        <v>46</v>
      </c>
      <c r="B47" t="s">
        <v>829</v>
      </c>
      <c r="C47" t="s">
        <v>892</v>
      </c>
    </row>
    <row r="48" spans="1:3" x14ac:dyDescent="0.2">
      <c r="A48">
        <f t="shared" si="0"/>
        <v>47</v>
      </c>
      <c r="B48" t="s">
        <v>893</v>
      </c>
      <c r="C48" t="s">
        <v>846</v>
      </c>
    </row>
    <row r="49" spans="1:3" x14ac:dyDescent="0.2">
      <c r="A49">
        <f t="shared" si="0"/>
        <v>48</v>
      </c>
      <c r="B49" t="s">
        <v>893</v>
      </c>
      <c r="C49" t="s">
        <v>846</v>
      </c>
    </row>
    <row r="50" spans="1:3" x14ac:dyDescent="0.2">
      <c r="A50">
        <f t="shared" si="0"/>
        <v>49</v>
      </c>
      <c r="B50" t="s">
        <v>893</v>
      </c>
      <c r="C50" t="s">
        <v>846</v>
      </c>
    </row>
    <row r="51" spans="1:3" x14ac:dyDescent="0.2">
      <c r="A51">
        <f t="shared" si="0"/>
        <v>50</v>
      </c>
      <c r="B51" t="s">
        <v>894</v>
      </c>
      <c r="C51" t="s">
        <v>895</v>
      </c>
    </row>
    <row r="52" spans="1:3" x14ac:dyDescent="0.2">
      <c r="A52">
        <f t="shared" si="0"/>
        <v>51</v>
      </c>
      <c r="B52" t="s">
        <v>894</v>
      </c>
      <c r="C52" t="s">
        <v>895</v>
      </c>
    </row>
    <row r="53" spans="1:3" x14ac:dyDescent="0.2">
      <c r="A53">
        <f t="shared" si="0"/>
        <v>52</v>
      </c>
      <c r="B53" t="s">
        <v>894</v>
      </c>
      <c r="C53" t="s">
        <v>895</v>
      </c>
    </row>
    <row r="54" spans="1:3" x14ac:dyDescent="0.2">
      <c r="A54">
        <f t="shared" si="0"/>
        <v>53</v>
      </c>
      <c r="B54" t="s">
        <v>896</v>
      </c>
      <c r="C54" t="s">
        <v>895</v>
      </c>
    </row>
    <row r="55" spans="1:3" x14ac:dyDescent="0.2">
      <c r="A55">
        <f t="shared" si="0"/>
        <v>54</v>
      </c>
      <c r="B55" t="s">
        <v>896</v>
      </c>
      <c r="C55" t="s">
        <v>895</v>
      </c>
    </row>
    <row r="56" spans="1:3" x14ac:dyDescent="0.2">
      <c r="A56">
        <f t="shared" si="0"/>
        <v>55</v>
      </c>
      <c r="B56" t="s">
        <v>896</v>
      </c>
      <c r="C56" t="s">
        <v>895</v>
      </c>
    </row>
    <row r="57" spans="1:3" x14ac:dyDescent="0.2">
      <c r="A57">
        <f t="shared" si="0"/>
        <v>56</v>
      </c>
      <c r="B57" t="s">
        <v>897</v>
      </c>
      <c r="C57" t="s">
        <v>898</v>
      </c>
    </row>
    <row r="58" spans="1:3" x14ac:dyDescent="0.2">
      <c r="A58">
        <f t="shared" si="0"/>
        <v>57</v>
      </c>
      <c r="B58" t="s">
        <v>897</v>
      </c>
      <c r="C58" t="s">
        <v>898</v>
      </c>
    </row>
    <row r="59" spans="1:3" x14ac:dyDescent="0.2">
      <c r="A59">
        <f t="shared" si="0"/>
        <v>58</v>
      </c>
      <c r="B59" t="s">
        <v>897</v>
      </c>
      <c r="C59" t="s">
        <v>898</v>
      </c>
    </row>
    <row r="60" spans="1:3" x14ac:dyDescent="0.2">
      <c r="A60">
        <f t="shared" si="0"/>
        <v>59</v>
      </c>
      <c r="B60" t="s">
        <v>899</v>
      </c>
      <c r="C60" t="s">
        <v>898</v>
      </c>
    </row>
    <row r="61" spans="1:3" x14ac:dyDescent="0.2">
      <c r="A61">
        <f t="shared" si="0"/>
        <v>60</v>
      </c>
      <c r="B61" t="s">
        <v>899</v>
      </c>
      <c r="C61" t="s">
        <v>898</v>
      </c>
    </row>
    <row r="62" spans="1:3" x14ac:dyDescent="0.2">
      <c r="A62">
        <f t="shared" si="0"/>
        <v>61</v>
      </c>
      <c r="B62" t="s">
        <v>899</v>
      </c>
      <c r="C62" t="s">
        <v>898</v>
      </c>
    </row>
    <row r="63" spans="1:3" x14ac:dyDescent="0.2">
      <c r="A63">
        <f t="shared" si="0"/>
        <v>62</v>
      </c>
      <c r="B63" t="s">
        <v>900</v>
      </c>
      <c r="C63" t="s">
        <v>552</v>
      </c>
    </row>
    <row r="64" spans="1:3" x14ac:dyDescent="0.2">
      <c r="A64">
        <f t="shared" si="0"/>
        <v>63</v>
      </c>
      <c r="B64" t="s">
        <v>900</v>
      </c>
      <c r="C64" t="s">
        <v>552</v>
      </c>
    </row>
    <row r="65" spans="1:3" x14ac:dyDescent="0.2">
      <c r="A65">
        <f t="shared" si="0"/>
        <v>64</v>
      </c>
      <c r="B65" t="s">
        <v>900</v>
      </c>
      <c r="C65" t="s">
        <v>552</v>
      </c>
    </row>
    <row r="66" spans="1:3" x14ac:dyDescent="0.2">
      <c r="A66">
        <f t="shared" si="0"/>
        <v>65</v>
      </c>
      <c r="B66" t="s">
        <v>901</v>
      </c>
      <c r="C66" t="s">
        <v>552</v>
      </c>
    </row>
    <row r="67" spans="1:3" x14ac:dyDescent="0.2">
      <c r="A67">
        <f t="shared" si="0"/>
        <v>66</v>
      </c>
      <c r="B67" t="s">
        <v>901</v>
      </c>
      <c r="C67" t="s">
        <v>552</v>
      </c>
    </row>
    <row r="68" spans="1:3" x14ac:dyDescent="0.2">
      <c r="A68">
        <f t="shared" ref="A68:A101" si="1">1+A67</f>
        <v>67</v>
      </c>
      <c r="B68" t="s">
        <v>901</v>
      </c>
      <c r="C68" t="s">
        <v>552</v>
      </c>
    </row>
    <row r="69" spans="1:3" x14ac:dyDescent="0.2">
      <c r="A69">
        <f t="shared" si="1"/>
        <v>68</v>
      </c>
      <c r="B69" t="s">
        <v>902</v>
      </c>
      <c r="C69" t="s">
        <v>552</v>
      </c>
    </row>
    <row r="70" spans="1:3" x14ac:dyDescent="0.2">
      <c r="A70">
        <f t="shared" si="1"/>
        <v>69</v>
      </c>
      <c r="B70" t="s">
        <v>902</v>
      </c>
      <c r="C70" t="s">
        <v>552</v>
      </c>
    </row>
    <row r="71" spans="1:3" x14ac:dyDescent="0.2">
      <c r="A71">
        <f t="shared" si="1"/>
        <v>70</v>
      </c>
      <c r="B71" t="s">
        <v>902</v>
      </c>
      <c r="C71" t="s">
        <v>552</v>
      </c>
    </row>
    <row r="72" spans="1:3" x14ac:dyDescent="0.2">
      <c r="A72">
        <f t="shared" si="1"/>
        <v>71</v>
      </c>
      <c r="B72" t="s">
        <v>903</v>
      </c>
      <c r="C72" t="s">
        <v>904</v>
      </c>
    </row>
    <row r="73" spans="1:3" x14ac:dyDescent="0.2">
      <c r="A73">
        <f t="shared" si="1"/>
        <v>72</v>
      </c>
      <c r="B73" t="s">
        <v>903</v>
      </c>
      <c r="C73" t="s">
        <v>904</v>
      </c>
    </row>
    <row r="74" spans="1:3" x14ac:dyDescent="0.2">
      <c r="A74">
        <f t="shared" si="1"/>
        <v>73</v>
      </c>
      <c r="B74" t="s">
        <v>903</v>
      </c>
      <c r="C74" t="s">
        <v>904</v>
      </c>
    </row>
    <row r="75" spans="1:3" x14ac:dyDescent="0.2">
      <c r="A75">
        <f t="shared" si="1"/>
        <v>74</v>
      </c>
      <c r="B75" t="s">
        <v>905</v>
      </c>
      <c r="C75" t="s">
        <v>875</v>
      </c>
    </row>
    <row r="76" spans="1:3" x14ac:dyDescent="0.2">
      <c r="A76">
        <f t="shared" si="1"/>
        <v>75</v>
      </c>
      <c r="B76" t="s">
        <v>905</v>
      </c>
      <c r="C76" t="s">
        <v>875</v>
      </c>
    </row>
    <row r="77" spans="1:3" x14ac:dyDescent="0.2">
      <c r="A77">
        <f t="shared" si="1"/>
        <v>76</v>
      </c>
      <c r="B77" t="s">
        <v>905</v>
      </c>
      <c r="C77" t="s">
        <v>875</v>
      </c>
    </row>
    <row r="78" spans="1:3" x14ac:dyDescent="0.2">
      <c r="A78">
        <f t="shared" si="1"/>
        <v>77</v>
      </c>
      <c r="B78" t="s">
        <v>906</v>
      </c>
      <c r="C78" t="s">
        <v>564</v>
      </c>
    </row>
    <row r="79" spans="1:3" x14ac:dyDescent="0.2">
      <c r="A79">
        <f t="shared" si="1"/>
        <v>78</v>
      </c>
      <c r="B79" t="s">
        <v>906</v>
      </c>
      <c r="C79" t="s">
        <v>564</v>
      </c>
    </row>
    <row r="80" spans="1:3" x14ac:dyDescent="0.2">
      <c r="A80">
        <f t="shared" si="1"/>
        <v>79</v>
      </c>
      <c r="B80" t="s">
        <v>906</v>
      </c>
      <c r="C80" t="s">
        <v>564</v>
      </c>
    </row>
    <row r="81" spans="1:3" x14ac:dyDescent="0.2">
      <c r="A81">
        <f t="shared" si="1"/>
        <v>80</v>
      </c>
      <c r="B81" t="s">
        <v>907</v>
      </c>
      <c r="C81" t="s">
        <v>908</v>
      </c>
    </row>
    <row r="82" spans="1:3" x14ac:dyDescent="0.2">
      <c r="A82">
        <f t="shared" si="1"/>
        <v>81</v>
      </c>
      <c r="B82" t="s">
        <v>907</v>
      </c>
      <c r="C82" t="s">
        <v>908</v>
      </c>
    </row>
    <row r="83" spans="1:3" x14ac:dyDescent="0.2">
      <c r="A83">
        <f t="shared" si="1"/>
        <v>82</v>
      </c>
      <c r="B83" t="s">
        <v>907</v>
      </c>
      <c r="C83" t="s">
        <v>908</v>
      </c>
    </row>
    <row r="84" spans="1:3" x14ac:dyDescent="0.2">
      <c r="A84">
        <f t="shared" si="1"/>
        <v>83</v>
      </c>
      <c r="B84" t="s">
        <v>909</v>
      </c>
      <c r="C84" t="s">
        <v>532</v>
      </c>
    </row>
    <row r="85" spans="1:3" x14ac:dyDescent="0.2">
      <c r="A85">
        <f t="shared" si="1"/>
        <v>84</v>
      </c>
      <c r="B85" t="s">
        <v>909</v>
      </c>
      <c r="C85" t="s">
        <v>532</v>
      </c>
    </row>
    <row r="86" spans="1:3" x14ac:dyDescent="0.2">
      <c r="A86">
        <f t="shared" si="1"/>
        <v>85</v>
      </c>
      <c r="B86" t="s">
        <v>910</v>
      </c>
      <c r="C86" t="s">
        <v>540</v>
      </c>
    </row>
    <row r="87" spans="1:3" x14ac:dyDescent="0.2">
      <c r="A87">
        <f t="shared" si="1"/>
        <v>86</v>
      </c>
      <c r="B87" t="s">
        <v>910</v>
      </c>
      <c r="C87" t="s">
        <v>540</v>
      </c>
    </row>
    <row r="88" spans="1:3" x14ac:dyDescent="0.2">
      <c r="A88">
        <f t="shared" si="1"/>
        <v>87</v>
      </c>
      <c r="B88" t="s">
        <v>910</v>
      </c>
      <c r="C88" t="s">
        <v>540</v>
      </c>
    </row>
    <row r="89" spans="1:3" x14ac:dyDescent="0.2">
      <c r="A89">
        <f t="shared" si="1"/>
        <v>88</v>
      </c>
      <c r="B89" t="s">
        <v>910</v>
      </c>
      <c r="C89" t="s">
        <v>540</v>
      </c>
    </row>
    <row r="90" spans="1:3" x14ac:dyDescent="0.2">
      <c r="A90">
        <f t="shared" si="1"/>
        <v>89</v>
      </c>
      <c r="B90" t="s">
        <v>911</v>
      </c>
      <c r="C90" t="s">
        <v>540</v>
      </c>
    </row>
    <row r="91" spans="1:3" x14ac:dyDescent="0.2">
      <c r="A91">
        <f t="shared" si="1"/>
        <v>90</v>
      </c>
      <c r="B91" t="s">
        <v>911</v>
      </c>
      <c r="C91" t="s">
        <v>540</v>
      </c>
    </row>
    <row r="92" spans="1:3" x14ac:dyDescent="0.2">
      <c r="A92">
        <f t="shared" si="1"/>
        <v>91</v>
      </c>
      <c r="B92" t="s">
        <v>911</v>
      </c>
      <c r="C92" t="s">
        <v>540</v>
      </c>
    </row>
    <row r="93" spans="1:3" x14ac:dyDescent="0.2">
      <c r="A93">
        <f t="shared" si="1"/>
        <v>92</v>
      </c>
      <c r="B93" t="s">
        <v>912</v>
      </c>
      <c r="C93" t="s">
        <v>540</v>
      </c>
    </row>
    <row r="94" spans="1:3" x14ac:dyDescent="0.2">
      <c r="A94">
        <f t="shared" si="1"/>
        <v>93</v>
      </c>
      <c r="B94" t="s">
        <v>912</v>
      </c>
      <c r="C94" t="s">
        <v>540</v>
      </c>
    </row>
    <row r="95" spans="1:3" x14ac:dyDescent="0.2">
      <c r="A95">
        <f t="shared" si="1"/>
        <v>94</v>
      </c>
      <c r="B95" t="s">
        <v>913</v>
      </c>
      <c r="C95" t="s">
        <v>914</v>
      </c>
    </row>
    <row r="96" spans="1:3" x14ac:dyDescent="0.2">
      <c r="A96">
        <f t="shared" si="1"/>
        <v>95</v>
      </c>
      <c r="B96" t="s">
        <v>915</v>
      </c>
      <c r="C96" t="s">
        <v>914</v>
      </c>
    </row>
    <row r="97" spans="1:3" x14ac:dyDescent="0.2">
      <c r="A97">
        <f t="shared" si="1"/>
        <v>96</v>
      </c>
      <c r="B97" t="s">
        <v>916</v>
      </c>
      <c r="C97" t="s">
        <v>917</v>
      </c>
    </row>
    <row r="98" spans="1:3" x14ac:dyDescent="0.2">
      <c r="A98">
        <f t="shared" si="1"/>
        <v>97</v>
      </c>
      <c r="B98" t="s">
        <v>854</v>
      </c>
      <c r="C98" t="s">
        <v>483</v>
      </c>
    </row>
    <row r="99" spans="1:3" x14ac:dyDescent="0.2">
      <c r="A99">
        <f t="shared" si="1"/>
        <v>98</v>
      </c>
      <c r="B99" t="s">
        <v>918</v>
      </c>
      <c r="C99" t="s">
        <v>483</v>
      </c>
    </row>
    <row r="100" spans="1:3" x14ac:dyDescent="0.2">
      <c r="A100">
        <f t="shared" si="1"/>
        <v>99</v>
      </c>
      <c r="B100" t="s">
        <v>884</v>
      </c>
      <c r="C100" t="s">
        <v>483</v>
      </c>
    </row>
    <row r="101" spans="1:3" x14ac:dyDescent="0.2">
      <c r="A101">
        <f t="shared" si="1"/>
        <v>100</v>
      </c>
      <c r="B101" t="s">
        <v>919</v>
      </c>
      <c r="C101" t="s">
        <v>483</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89489-1A3A-4A5D-B735-2D895F673D1E}">
  <sheetPr codeName="Sheet211"/>
  <dimension ref="A1:H102"/>
  <sheetViews>
    <sheetView topLeftCell="A75" workbookViewId="0">
      <selection activeCell="E103" sqref="E103"/>
    </sheetView>
  </sheetViews>
  <sheetFormatPr defaultRowHeight="12.75" x14ac:dyDescent="0.2"/>
  <cols>
    <col min="2" max="2" width="4.83203125" customWidth="1"/>
    <col min="3" max="3" width="3.33203125" customWidth="1"/>
    <col min="4" max="4" width="7" customWidth="1"/>
  </cols>
  <sheetData>
    <row r="1" spans="1:8" x14ac:dyDescent="0.2">
      <c r="A1" t="s">
        <v>921</v>
      </c>
    </row>
    <row r="2" spans="1:8" x14ac:dyDescent="0.2">
      <c r="A2" t="s">
        <v>173</v>
      </c>
      <c r="B2" t="s">
        <v>922</v>
      </c>
      <c r="C2" t="s">
        <v>923</v>
      </c>
      <c r="D2" t="s">
        <v>924</v>
      </c>
      <c r="E2" t="s">
        <v>504</v>
      </c>
      <c r="F2" t="s">
        <v>505</v>
      </c>
      <c r="G2" t="s">
        <v>395</v>
      </c>
      <c r="H2" t="s">
        <v>506</v>
      </c>
    </row>
    <row r="3" spans="1:8" x14ac:dyDescent="0.2">
      <c r="A3">
        <v>1</v>
      </c>
      <c r="B3" t="s">
        <v>925</v>
      </c>
      <c r="C3" t="s">
        <v>926</v>
      </c>
      <c r="D3" t="s">
        <v>927</v>
      </c>
      <c r="E3" t="s">
        <v>928</v>
      </c>
      <c r="F3" t="s">
        <v>520</v>
      </c>
      <c r="G3">
        <v>12</v>
      </c>
      <c r="H3">
        <v>3</v>
      </c>
    </row>
    <row r="4" spans="1:8" x14ac:dyDescent="0.2">
      <c r="A4">
        <f>1+A3</f>
        <v>2</v>
      </c>
      <c r="B4" t="s">
        <v>925</v>
      </c>
      <c r="C4" t="s">
        <v>926</v>
      </c>
      <c r="D4" t="s">
        <v>927</v>
      </c>
      <c r="E4" t="s">
        <v>928</v>
      </c>
      <c r="F4" t="s">
        <v>520</v>
      </c>
      <c r="G4">
        <v>12</v>
      </c>
      <c r="H4">
        <v>3</v>
      </c>
    </row>
    <row r="5" spans="1:8" x14ac:dyDescent="0.2">
      <c r="A5">
        <f t="shared" ref="A5:A68" si="0">1+A4</f>
        <v>3</v>
      </c>
      <c r="B5" t="s">
        <v>929</v>
      </c>
      <c r="C5" t="s">
        <v>926</v>
      </c>
      <c r="D5" t="s">
        <v>930</v>
      </c>
      <c r="E5" t="s">
        <v>928</v>
      </c>
      <c r="F5" t="s">
        <v>509</v>
      </c>
      <c r="G5">
        <v>15</v>
      </c>
      <c r="H5">
        <v>3</v>
      </c>
    </row>
    <row r="6" spans="1:8" x14ac:dyDescent="0.2">
      <c r="A6">
        <f t="shared" si="0"/>
        <v>4</v>
      </c>
      <c r="B6" t="s">
        <v>929</v>
      </c>
      <c r="C6" t="s">
        <v>926</v>
      </c>
      <c r="D6" t="s">
        <v>930</v>
      </c>
      <c r="E6" t="s">
        <v>928</v>
      </c>
      <c r="F6" t="s">
        <v>509</v>
      </c>
      <c r="G6">
        <v>15</v>
      </c>
      <c r="H6">
        <v>3</v>
      </c>
    </row>
    <row r="7" spans="1:8" x14ac:dyDescent="0.2">
      <c r="A7">
        <f t="shared" si="0"/>
        <v>5</v>
      </c>
      <c r="B7" t="s">
        <v>925</v>
      </c>
      <c r="C7" t="s">
        <v>931</v>
      </c>
      <c r="D7" t="s">
        <v>932</v>
      </c>
      <c r="E7" t="s">
        <v>928</v>
      </c>
      <c r="F7" t="s">
        <v>520</v>
      </c>
      <c r="G7">
        <v>23</v>
      </c>
      <c r="H7">
        <v>5</v>
      </c>
    </row>
    <row r="8" spans="1:8" x14ac:dyDescent="0.2">
      <c r="A8">
        <f t="shared" si="0"/>
        <v>6</v>
      </c>
      <c r="B8" t="s">
        <v>925</v>
      </c>
      <c r="C8" t="s">
        <v>931</v>
      </c>
      <c r="D8" t="s">
        <v>932</v>
      </c>
      <c r="E8" t="s">
        <v>928</v>
      </c>
      <c r="F8" t="s">
        <v>520</v>
      </c>
      <c r="G8">
        <v>23</v>
      </c>
      <c r="H8">
        <v>5</v>
      </c>
    </row>
    <row r="9" spans="1:8" x14ac:dyDescent="0.2">
      <c r="A9">
        <f t="shared" si="0"/>
        <v>7</v>
      </c>
      <c r="B9" t="s">
        <v>929</v>
      </c>
      <c r="C9" t="s">
        <v>931</v>
      </c>
      <c r="D9" t="s">
        <v>933</v>
      </c>
      <c r="E9" t="s">
        <v>928</v>
      </c>
      <c r="F9" t="s">
        <v>509</v>
      </c>
      <c r="G9">
        <v>32</v>
      </c>
      <c r="H9">
        <v>7</v>
      </c>
    </row>
    <row r="10" spans="1:8" x14ac:dyDescent="0.2">
      <c r="A10">
        <f t="shared" si="0"/>
        <v>8</v>
      </c>
      <c r="B10" t="s">
        <v>929</v>
      </c>
      <c r="C10" t="s">
        <v>931</v>
      </c>
      <c r="D10" t="s">
        <v>933</v>
      </c>
      <c r="E10" t="s">
        <v>928</v>
      </c>
      <c r="F10" t="s">
        <v>509</v>
      </c>
      <c r="G10">
        <v>32</v>
      </c>
      <c r="H10">
        <v>7</v>
      </c>
    </row>
    <row r="11" spans="1:8" x14ac:dyDescent="0.2">
      <c r="A11">
        <f t="shared" si="0"/>
        <v>9</v>
      </c>
      <c r="B11" t="s">
        <v>925</v>
      </c>
      <c r="C11" t="s">
        <v>931</v>
      </c>
      <c r="D11" t="s">
        <v>934</v>
      </c>
      <c r="E11" t="s">
        <v>928</v>
      </c>
      <c r="F11" t="s">
        <v>523</v>
      </c>
      <c r="G11">
        <v>44</v>
      </c>
      <c r="H11">
        <v>9</v>
      </c>
    </row>
    <row r="12" spans="1:8" x14ac:dyDescent="0.2">
      <c r="A12">
        <f t="shared" si="0"/>
        <v>10</v>
      </c>
      <c r="B12" t="s">
        <v>925</v>
      </c>
      <c r="C12" t="s">
        <v>931</v>
      </c>
      <c r="D12" t="s">
        <v>934</v>
      </c>
      <c r="E12" t="s">
        <v>928</v>
      </c>
      <c r="F12" t="s">
        <v>523</v>
      </c>
      <c r="G12">
        <v>44</v>
      </c>
      <c r="H12">
        <v>9</v>
      </c>
    </row>
    <row r="13" spans="1:8" x14ac:dyDescent="0.2">
      <c r="A13">
        <f t="shared" si="0"/>
        <v>11</v>
      </c>
      <c r="B13" t="s">
        <v>925</v>
      </c>
      <c r="C13" t="s">
        <v>931</v>
      </c>
      <c r="D13" t="s">
        <v>935</v>
      </c>
      <c r="E13" t="s">
        <v>936</v>
      </c>
      <c r="F13" t="s">
        <v>509</v>
      </c>
      <c r="G13">
        <v>50</v>
      </c>
      <c r="H13">
        <v>10</v>
      </c>
    </row>
    <row r="14" spans="1:8" x14ac:dyDescent="0.2">
      <c r="A14">
        <f t="shared" si="0"/>
        <v>12</v>
      </c>
      <c r="B14" t="s">
        <v>925</v>
      </c>
      <c r="C14" t="s">
        <v>931</v>
      </c>
      <c r="D14" t="s">
        <v>935</v>
      </c>
      <c r="E14" t="s">
        <v>936</v>
      </c>
      <c r="F14" t="s">
        <v>509</v>
      </c>
      <c r="G14">
        <v>50</v>
      </c>
      <c r="H14">
        <v>10</v>
      </c>
    </row>
    <row r="15" spans="1:8" x14ac:dyDescent="0.2">
      <c r="A15">
        <f t="shared" si="0"/>
        <v>13</v>
      </c>
      <c r="B15" t="s">
        <v>929</v>
      </c>
      <c r="C15" t="s">
        <v>931</v>
      </c>
      <c r="D15" t="s">
        <v>937</v>
      </c>
      <c r="E15" t="s">
        <v>936</v>
      </c>
      <c r="F15" t="s">
        <v>523</v>
      </c>
      <c r="G15">
        <v>51</v>
      </c>
      <c r="H15">
        <v>11</v>
      </c>
    </row>
    <row r="16" spans="1:8" x14ac:dyDescent="0.2">
      <c r="A16">
        <f t="shared" si="0"/>
        <v>14</v>
      </c>
      <c r="B16" t="s">
        <v>929</v>
      </c>
      <c r="C16" t="s">
        <v>931</v>
      </c>
      <c r="D16" t="s">
        <v>937</v>
      </c>
      <c r="E16" t="s">
        <v>936</v>
      </c>
      <c r="F16" t="s">
        <v>523</v>
      </c>
      <c r="G16">
        <v>51</v>
      </c>
      <c r="H16">
        <v>11</v>
      </c>
    </row>
    <row r="17" spans="1:8" x14ac:dyDescent="0.2">
      <c r="A17">
        <f t="shared" si="0"/>
        <v>15</v>
      </c>
      <c r="B17" t="s">
        <v>925</v>
      </c>
      <c r="C17" t="s">
        <v>938</v>
      </c>
      <c r="D17" t="s">
        <v>939</v>
      </c>
      <c r="E17" t="s">
        <v>936</v>
      </c>
      <c r="F17" t="s">
        <v>523</v>
      </c>
      <c r="G17">
        <v>54</v>
      </c>
      <c r="H17">
        <v>11</v>
      </c>
    </row>
    <row r="18" spans="1:8" x14ac:dyDescent="0.2">
      <c r="A18">
        <f t="shared" si="0"/>
        <v>16</v>
      </c>
      <c r="B18" t="s">
        <v>925</v>
      </c>
      <c r="C18" t="s">
        <v>938</v>
      </c>
      <c r="D18" t="s">
        <v>939</v>
      </c>
      <c r="E18" t="s">
        <v>936</v>
      </c>
      <c r="F18" t="s">
        <v>523</v>
      </c>
      <c r="G18">
        <v>54</v>
      </c>
      <c r="H18">
        <v>11</v>
      </c>
    </row>
    <row r="19" spans="1:8" x14ac:dyDescent="0.2">
      <c r="A19">
        <f t="shared" si="0"/>
        <v>17</v>
      </c>
      <c r="B19" t="s">
        <v>925</v>
      </c>
      <c r="C19" t="s">
        <v>931</v>
      </c>
      <c r="D19" t="s">
        <v>940</v>
      </c>
      <c r="E19" t="s">
        <v>936</v>
      </c>
      <c r="F19" t="s">
        <v>509</v>
      </c>
      <c r="G19">
        <v>54</v>
      </c>
      <c r="H19">
        <v>11</v>
      </c>
    </row>
    <row r="20" spans="1:8" x14ac:dyDescent="0.2">
      <c r="A20">
        <f t="shared" si="0"/>
        <v>18</v>
      </c>
      <c r="B20" t="s">
        <v>925</v>
      </c>
      <c r="C20" t="s">
        <v>931</v>
      </c>
      <c r="D20" t="s">
        <v>940</v>
      </c>
      <c r="E20" t="s">
        <v>936</v>
      </c>
      <c r="F20" t="s">
        <v>509</v>
      </c>
      <c r="G20">
        <v>54</v>
      </c>
      <c r="H20">
        <v>11</v>
      </c>
    </row>
    <row r="21" spans="1:8" x14ac:dyDescent="0.2">
      <c r="A21">
        <f t="shared" si="0"/>
        <v>19</v>
      </c>
      <c r="B21" t="s">
        <v>925</v>
      </c>
      <c r="C21" t="s">
        <v>931</v>
      </c>
      <c r="D21" t="s">
        <v>941</v>
      </c>
      <c r="E21" t="s">
        <v>942</v>
      </c>
      <c r="F21" t="s">
        <v>523</v>
      </c>
      <c r="G21">
        <v>57</v>
      </c>
      <c r="H21">
        <v>12</v>
      </c>
    </row>
    <row r="22" spans="1:8" x14ac:dyDescent="0.2">
      <c r="A22">
        <f t="shared" si="0"/>
        <v>20</v>
      </c>
      <c r="B22" t="s">
        <v>925</v>
      </c>
      <c r="C22" t="s">
        <v>931</v>
      </c>
      <c r="D22" t="s">
        <v>941</v>
      </c>
      <c r="E22" t="s">
        <v>942</v>
      </c>
      <c r="F22" t="s">
        <v>523</v>
      </c>
      <c r="G22">
        <v>57</v>
      </c>
      <c r="H22">
        <v>12</v>
      </c>
    </row>
    <row r="23" spans="1:8" x14ac:dyDescent="0.2">
      <c r="A23">
        <f t="shared" si="0"/>
        <v>21</v>
      </c>
      <c r="B23" t="s">
        <v>925</v>
      </c>
      <c r="C23" t="s">
        <v>931</v>
      </c>
      <c r="D23" t="s">
        <v>943</v>
      </c>
      <c r="E23" t="s">
        <v>942</v>
      </c>
      <c r="F23" t="s">
        <v>520</v>
      </c>
      <c r="G23">
        <v>60</v>
      </c>
      <c r="H23">
        <v>12</v>
      </c>
    </row>
    <row r="24" spans="1:8" x14ac:dyDescent="0.2">
      <c r="A24">
        <f t="shared" si="0"/>
        <v>22</v>
      </c>
      <c r="B24" t="s">
        <v>925</v>
      </c>
      <c r="C24" t="s">
        <v>931</v>
      </c>
      <c r="D24" t="s">
        <v>943</v>
      </c>
      <c r="E24" t="s">
        <v>942</v>
      </c>
      <c r="F24" t="s">
        <v>520</v>
      </c>
      <c r="G24">
        <v>60</v>
      </c>
      <c r="H24">
        <v>12</v>
      </c>
    </row>
    <row r="25" spans="1:8" x14ac:dyDescent="0.2">
      <c r="A25">
        <f t="shared" si="0"/>
        <v>23</v>
      </c>
      <c r="B25" t="s">
        <v>925</v>
      </c>
      <c r="C25" t="s">
        <v>938</v>
      </c>
      <c r="D25" t="s">
        <v>944</v>
      </c>
      <c r="E25" t="s">
        <v>942</v>
      </c>
      <c r="F25" t="s">
        <v>520</v>
      </c>
      <c r="G25">
        <v>66</v>
      </c>
      <c r="H25">
        <v>14</v>
      </c>
    </row>
    <row r="26" spans="1:8" x14ac:dyDescent="0.2">
      <c r="A26">
        <f t="shared" si="0"/>
        <v>24</v>
      </c>
      <c r="B26" t="s">
        <v>925</v>
      </c>
      <c r="C26" t="s">
        <v>938</v>
      </c>
      <c r="D26" t="s">
        <v>944</v>
      </c>
      <c r="E26" t="s">
        <v>942</v>
      </c>
      <c r="F26" t="s">
        <v>520</v>
      </c>
      <c r="G26">
        <v>66</v>
      </c>
      <c r="H26">
        <v>14</v>
      </c>
    </row>
    <row r="27" spans="1:8" x14ac:dyDescent="0.2">
      <c r="A27">
        <f t="shared" si="0"/>
        <v>25</v>
      </c>
      <c r="B27" t="s">
        <v>929</v>
      </c>
      <c r="C27" t="s">
        <v>926</v>
      </c>
      <c r="D27" t="s">
        <v>945</v>
      </c>
      <c r="E27" t="s">
        <v>942</v>
      </c>
      <c r="F27" t="s">
        <v>509</v>
      </c>
      <c r="G27">
        <v>67</v>
      </c>
      <c r="H27">
        <v>14</v>
      </c>
    </row>
    <row r="28" spans="1:8" x14ac:dyDescent="0.2">
      <c r="A28">
        <f t="shared" si="0"/>
        <v>26</v>
      </c>
      <c r="B28" t="s">
        <v>929</v>
      </c>
      <c r="C28" t="s">
        <v>926</v>
      </c>
      <c r="D28" t="s">
        <v>945</v>
      </c>
      <c r="E28" t="s">
        <v>942</v>
      </c>
      <c r="F28" t="s">
        <v>509</v>
      </c>
      <c r="G28">
        <v>67</v>
      </c>
      <c r="H28">
        <v>14</v>
      </c>
    </row>
    <row r="29" spans="1:8" x14ac:dyDescent="0.2">
      <c r="A29">
        <f t="shared" si="0"/>
        <v>27</v>
      </c>
      <c r="B29" t="s">
        <v>925</v>
      </c>
      <c r="C29" t="s">
        <v>931</v>
      </c>
      <c r="D29" t="s">
        <v>946</v>
      </c>
      <c r="E29" t="s">
        <v>942</v>
      </c>
      <c r="F29" t="s">
        <v>523</v>
      </c>
      <c r="G29">
        <v>68</v>
      </c>
      <c r="H29">
        <v>14</v>
      </c>
    </row>
    <row r="30" spans="1:8" x14ac:dyDescent="0.2">
      <c r="A30">
        <f t="shared" si="0"/>
        <v>28</v>
      </c>
      <c r="B30" t="s">
        <v>925</v>
      </c>
      <c r="C30" t="s">
        <v>931</v>
      </c>
      <c r="D30" t="s">
        <v>946</v>
      </c>
      <c r="E30" t="s">
        <v>942</v>
      </c>
      <c r="F30" t="s">
        <v>523</v>
      </c>
      <c r="G30">
        <v>68</v>
      </c>
      <c r="H30">
        <v>14</v>
      </c>
    </row>
    <row r="31" spans="1:8" x14ac:dyDescent="0.2">
      <c r="A31">
        <f t="shared" si="0"/>
        <v>29</v>
      </c>
      <c r="B31" t="s">
        <v>925</v>
      </c>
      <c r="C31" t="s">
        <v>931</v>
      </c>
      <c r="D31" t="s">
        <v>947</v>
      </c>
      <c r="E31" t="s">
        <v>942</v>
      </c>
      <c r="F31" t="s">
        <v>520</v>
      </c>
      <c r="G31">
        <v>70</v>
      </c>
      <c r="H31">
        <v>14</v>
      </c>
    </row>
    <row r="32" spans="1:8" x14ac:dyDescent="0.2">
      <c r="A32">
        <f t="shared" si="0"/>
        <v>30</v>
      </c>
      <c r="B32" t="s">
        <v>925</v>
      </c>
      <c r="C32" t="s">
        <v>931</v>
      </c>
      <c r="D32" t="s">
        <v>947</v>
      </c>
      <c r="E32" t="s">
        <v>942</v>
      </c>
      <c r="F32" t="s">
        <v>520</v>
      </c>
      <c r="G32">
        <v>70</v>
      </c>
      <c r="H32">
        <v>14</v>
      </c>
    </row>
    <row r="33" spans="1:8" x14ac:dyDescent="0.2">
      <c r="A33">
        <f t="shared" si="0"/>
        <v>31</v>
      </c>
      <c r="B33" t="s">
        <v>925</v>
      </c>
      <c r="C33" t="s">
        <v>931</v>
      </c>
      <c r="D33" t="s">
        <v>948</v>
      </c>
      <c r="E33" t="s">
        <v>942</v>
      </c>
      <c r="F33" t="s">
        <v>523</v>
      </c>
      <c r="G33">
        <v>73</v>
      </c>
      <c r="H33">
        <v>15</v>
      </c>
    </row>
    <row r="34" spans="1:8" x14ac:dyDescent="0.2">
      <c r="A34">
        <f t="shared" si="0"/>
        <v>32</v>
      </c>
      <c r="B34" t="s">
        <v>925</v>
      </c>
      <c r="C34" t="s">
        <v>931</v>
      </c>
      <c r="D34" t="s">
        <v>948</v>
      </c>
      <c r="E34" t="s">
        <v>942</v>
      </c>
      <c r="F34" t="s">
        <v>523</v>
      </c>
      <c r="G34">
        <v>73</v>
      </c>
      <c r="H34">
        <v>15</v>
      </c>
    </row>
    <row r="35" spans="1:8" x14ac:dyDescent="0.2">
      <c r="A35">
        <f t="shared" si="0"/>
        <v>33</v>
      </c>
      <c r="B35" t="s">
        <v>925</v>
      </c>
      <c r="C35" t="s">
        <v>931</v>
      </c>
      <c r="D35" t="s">
        <v>949</v>
      </c>
      <c r="E35" t="s">
        <v>942</v>
      </c>
      <c r="F35" t="s">
        <v>509</v>
      </c>
      <c r="G35">
        <v>75</v>
      </c>
      <c r="H35">
        <v>15</v>
      </c>
    </row>
    <row r="36" spans="1:8" x14ac:dyDescent="0.2">
      <c r="A36">
        <f t="shared" si="0"/>
        <v>34</v>
      </c>
      <c r="B36" t="s">
        <v>925</v>
      </c>
      <c r="C36" t="s">
        <v>931</v>
      </c>
      <c r="D36" t="s">
        <v>949</v>
      </c>
      <c r="E36" t="s">
        <v>942</v>
      </c>
      <c r="F36" t="s">
        <v>509</v>
      </c>
      <c r="G36">
        <v>75</v>
      </c>
      <c r="H36">
        <v>15</v>
      </c>
    </row>
    <row r="37" spans="1:8" x14ac:dyDescent="0.2">
      <c r="A37">
        <f t="shared" si="0"/>
        <v>35</v>
      </c>
      <c r="B37" t="s">
        <v>925</v>
      </c>
      <c r="C37" t="s">
        <v>931</v>
      </c>
      <c r="D37" t="s">
        <v>950</v>
      </c>
      <c r="E37" t="s">
        <v>942</v>
      </c>
      <c r="F37" t="s">
        <v>509</v>
      </c>
      <c r="G37">
        <v>75</v>
      </c>
      <c r="H37">
        <v>15</v>
      </c>
    </row>
    <row r="38" spans="1:8" x14ac:dyDescent="0.2">
      <c r="A38">
        <f t="shared" si="0"/>
        <v>36</v>
      </c>
      <c r="B38" t="s">
        <v>925</v>
      </c>
      <c r="C38" t="s">
        <v>931</v>
      </c>
      <c r="D38" t="s">
        <v>950</v>
      </c>
      <c r="E38" t="s">
        <v>942</v>
      </c>
      <c r="F38" t="s">
        <v>509</v>
      </c>
      <c r="G38">
        <v>75</v>
      </c>
      <c r="H38">
        <v>15</v>
      </c>
    </row>
    <row r="39" spans="1:8" x14ac:dyDescent="0.2">
      <c r="A39">
        <f t="shared" si="0"/>
        <v>37</v>
      </c>
      <c r="B39" t="s">
        <v>925</v>
      </c>
      <c r="C39" t="s">
        <v>931</v>
      </c>
      <c r="D39" t="s">
        <v>951</v>
      </c>
      <c r="E39" t="s">
        <v>942</v>
      </c>
      <c r="F39" t="s">
        <v>520</v>
      </c>
      <c r="G39">
        <v>78</v>
      </c>
      <c r="H39">
        <v>16</v>
      </c>
    </row>
    <row r="40" spans="1:8" x14ac:dyDescent="0.2">
      <c r="A40">
        <f t="shared" si="0"/>
        <v>38</v>
      </c>
      <c r="B40" t="s">
        <v>925</v>
      </c>
      <c r="C40" t="s">
        <v>931</v>
      </c>
      <c r="D40" t="s">
        <v>951</v>
      </c>
      <c r="E40" t="s">
        <v>942</v>
      </c>
      <c r="F40" t="s">
        <v>520</v>
      </c>
      <c r="G40">
        <v>78</v>
      </c>
      <c r="H40">
        <v>16</v>
      </c>
    </row>
    <row r="41" spans="1:8" x14ac:dyDescent="0.2">
      <c r="A41">
        <f t="shared" si="0"/>
        <v>39</v>
      </c>
      <c r="B41" t="s">
        <v>925</v>
      </c>
      <c r="C41" t="s">
        <v>938</v>
      </c>
      <c r="D41" t="s">
        <v>952</v>
      </c>
      <c r="E41" t="s">
        <v>942</v>
      </c>
      <c r="F41" t="s">
        <v>509</v>
      </c>
      <c r="G41">
        <v>87</v>
      </c>
      <c r="H41">
        <v>18</v>
      </c>
    </row>
    <row r="42" spans="1:8" x14ac:dyDescent="0.2">
      <c r="A42">
        <f t="shared" si="0"/>
        <v>40</v>
      </c>
      <c r="B42" t="s">
        <v>925</v>
      </c>
      <c r="C42" t="s">
        <v>938</v>
      </c>
      <c r="D42" t="s">
        <v>952</v>
      </c>
      <c r="E42" t="s">
        <v>942</v>
      </c>
      <c r="F42" t="s">
        <v>509</v>
      </c>
      <c r="G42">
        <v>87</v>
      </c>
      <c r="H42">
        <v>18</v>
      </c>
    </row>
    <row r="43" spans="1:8" x14ac:dyDescent="0.2">
      <c r="A43">
        <f t="shared" si="0"/>
        <v>41</v>
      </c>
      <c r="B43" t="s">
        <v>925</v>
      </c>
      <c r="C43" t="s">
        <v>938</v>
      </c>
      <c r="D43" t="s">
        <v>953</v>
      </c>
      <c r="E43" t="s">
        <v>942</v>
      </c>
      <c r="F43" t="s">
        <v>523</v>
      </c>
      <c r="G43">
        <v>89</v>
      </c>
      <c r="H43">
        <v>18</v>
      </c>
    </row>
    <row r="44" spans="1:8" x14ac:dyDescent="0.2">
      <c r="A44">
        <f t="shared" si="0"/>
        <v>42</v>
      </c>
      <c r="B44" t="s">
        <v>925</v>
      </c>
      <c r="C44" t="s">
        <v>938</v>
      </c>
      <c r="D44" t="s">
        <v>953</v>
      </c>
      <c r="E44" t="s">
        <v>942</v>
      </c>
      <c r="F44" t="s">
        <v>523</v>
      </c>
      <c r="G44">
        <v>89</v>
      </c>
      <c r="H44">
        <v>18</v>
      </c>
    </row>
    <row r="45" spans="1:8" x14ac:dyDescent="0.2">
      <c r="A45">
        <f t="shared" si="0"/>
        <v>43</v>
      </c>
      <c r="B45" t="s">
        <v>925</v>
      </c>
      <c r="C45" t="s">
        <v>926</v>
      </c>
      <c r="D45" t="s">
        <v>954</v>
      </c>
      <c r="E45" t="s">
        <v>942</v>
      </c>
      <c r="F45" t="s">
        <v>523</v>
      </c>
      <c r="G45">
        <v>94</v>
      </c>
      <c r="H45">
        <v>19</v>
      </c>
    </row>
    <row r="46" spans="1:8" x14ac:dyDescent="0.2">
      <c r="A46">
        <f t="shared" si="0"/>
        <v>44</v>
      </c>
      <c r="B46" t="s">
        <v>925</v>
      </c>
      <c r="C46" t="s">
        <v>926</v>
      </c>
      <c r="D46" t="s">
        <v>954</v>
      </c>
      <c r="E46" t="s">
        <v>942</v>
      </c>
      <c r="F46" t="s">
        <v>523</v>
      </c>
      <c r="G46">
        <v>94</v>
      </c>
      <c r="H46">
        <v>19</v>
      </c>
    </row>
    <row r="47" spans="1:8" x14ac:dyDescent="0.2">
      <c r="A47">
        <f t="shared" si="0"/>
        <v>45</v>
      </c>
      <c r="B47" t="s">
        <v>929</v>
      </c>
      <c r="C47" t="s">
        <v>931</v>
      </c>
      <c r="D47" t="s">
        <v>955</v>
      </c>
      <c r="E47" t="s">
        <v>956</v>
      </c>
      <c r="F47" t="s">
        <v>509</v>
      </c>
      <c r="G47">
        <v>123</v>
      </c>
      <c r="H47">
        <v>25</v>
      </c>
    </row>
    <row r="48" spans="1:8" x14ac:dyDescent="0.2">
      <c r="A48">
        <f t="shared" si="0"/>
        <v>46</v>
      </c>
      <c r="B48" t="s">
        <v>929</v>
      </c>
      <c r="C48" t="s">
        <v>931</v>
      </c>
      <c r="D48" t="s">
        <v>955</v>
      </c>
      <c r="E48" t="s">
        <v>956</v>
      </c>
      <c r="F48" t="s">
        <v>509</v>
      </c>
      <c r="G48">
        <v>123</v>
      </c>
      <c r="H48">
        <v>25</v>
      </c>
    </row>
    <row r="49" spans="1:8" x14ac:dyDescent="0.2">
      <c r="A49">
        <f t="shared" si="0"/>
        <v>47</v>
      </c>
      <c r="B49" t="s">
        <v>929</v>
      </c>
      <c r="C49" t="s">
        <v>938</v>
      </c>
      <c r="D49" t="s">
        <v>957</v>
      </c>
      <c r="E49" t="s">
        <v>956</v>
      </c>
      <c r="F49" t="s">
        <v>520</v>
      </c>
      <c r="G49">
        <v>132</v>
      </c>
      <c r="H49">
        <v>27</v>
      </c>
    </row>
    <row r="50" spans="1:8" x14ac:dyDescent="0.2">
      <c r="A50">
        <f t="shared" si="0"/>
        <v>48</v>
      </c>
      <c r="B50" t="s">
        <v>929</v>
      </c>
      <c r="C50" t="s">
        <v>938</v>
      </c>
      <c r="D50" t="s">
        <v>957</v>
      </c>
      <c r="E50" t="s">
        <v>956</v>
      </c>
      <c r="F50" t="s">
        <v>520</v>
      </c>
      <c r="G50">
        <v>132</v>
      </c>
      <c r="H50">
        <v>27</v>
      </c>
    </row>
    <row r="51" spans="1:8" x14ac:dyDescent="0.2">
      <c r="A51">
        <f t="shared" si="0"/>
        <v>49</v>
      </c>
      <c r="B51" t="s">
        <v>929</v>
      </c>
      <c r="C51" t="s">
        <v>931</v>
      </c>
      <c r="D51" t="s">
        <v>958</v>
      </c>
      <c r="E51" t="s">
        <v>956</v>
      </c>
      <c r="F51" t="s">
        <v>509</v>
      </c>
      <c r="G51">
        <v>134</v>
      </c>
      <c r="H51">
        <v>27</v>
      </c>
    </row>
    <row r="52" spans="1:8" x14ac:dyDescent="0.2">
      <c r="A52">
        <f t="shared" si="0"/>
        <v>50</v>
      </c>
      <c r="B52" t="s">
        <v>929</v>
      </c>
      <c r="C52" t="s">
        <v>931</v>
      </c>
      <c r="D52" t="s">
        <v>958</v>
      </c>
      <c r="E52" t="s">
        <v>956</v>
      </c>
      <c r="F52" t="s">
        <v>509</v>
      </c>
      <c r="G52">
        <v>134</v>
      </c>
      <c r="H52">
        <v>27</v>
      </c>
    </row>
    <row r="53" spans="1:8" x14ac:dyDescent="0.2">
      <c r="A53">
        <f t="shared" si="0"/>
        <v>51</v>
      </c>
      <c r="B53" t="s">
        <v>925</v>
      </c>
      <c r="C53" t="s">
        <v>931</v>
      </c>
      <c r="D53" t="s">
        <v>959</v>
      </c>
      <c r="E53" t="s">
        <v>960</v>
      </c>
      <c r="F53" t="s">
        <v>523</v>
      </c>
      <c r="G53">
        <v>143</v>
      </c>
      <c r="H53">
        <v>29</v>
      </c>
    </row>
    <row r="54" spans="1:8" x14ac:dyDescent="0.2">
      <c r="A54">
        <f t="shared" si="0"/>
        <v>52</v>
      </c>
      <c r="B54" t="s">
        <v>925</v>
      </c>
      <c r="C54" t="s">
        <v>931</v>
      </c>
      <c r="D54" t="s">
        <v>959</v>
      </c>
      <c r="E54" t="s">
        <v>960</v>
      </c>
      <c r="F54" t="s">
        <v>523</v>
      </c>
      <c r="G54">
        <v>143</v>
      </c>
      <c r="H54">
        <v>29</v>
      </c>
    </row>
    <row r="55" spans="1:8" x14ac:dyDescent="0.2">
      <c r="A55">
        <f t="shared" si="0"/>
        <v>53</v>
      </c>
      <c r="B55" t="s">
        <v>929</v>
      </c>
      <c r="C55" t="s">
        <v>926</v>
      </c>
      <c r="D55" t="s">
        <v>961</v>
      </c>
      <c r="E55" t="s">
        <v>956</v>
      </c>
      <c r="F55" t="s">
        <v>509</v>
      </c>
      <c r="G55">
        <v>146</v>
      </c>
      <c r="H55">
        <v>30</v>
      </c>
    </row>
    <row r="56" spans="1:8" x14ac:dyDescent="0.2">
      <c r="A56">
        <f t="shared" si="0"/>
        <v>54</v>
      </c>
      <c r="B56" t="s">
        <v>929</v>
      </c>
      <c r="C56" t="s">
        <v>926</v>
      </c>
      <c r="D56" t="s">
        <v>961</v>
      </c>
      <c r="E56" t="s">
        <v>956</v>
      </c>
      <c r="F56" t="s">
        <v>509</v>
      </c>
      <c r="G56">
        <v>146</v>
      </c>
      <c r="H56">
        <v>30</v>
      </c>
    </row>
    <row r="57" spans="1:8" x14ac:dyDescent="0.2">
      <c r="A57">
        <f t="shared" si="0"/>
        <v>55</v>
      </c>
      <c r="B57" t="s">
        <v>925</v>
      </c>
      <c r="C57" t="s">
        <v>931</v>
      </c>
      <c r="D57" t="s">
        <v>962</v>
      </c>
      <c r="E57" t="s">
        <v>956</v>
      </c>
      <c r="F57" t="s">
        <v>520</v>
      </c>
      <c r="G57">
        <v>165</v>
      </c>
      <c r="H57">
        <v>33</v>
      </c>
    </row>
    <row r="58" spans="1:8" x14ac:dyDescent="0.2">
      <c r="A58">
        <f t="shared" si="0"/>
        <v>56</v>
      </c>
      <c r="B58" t="s">
        <v>925</v>
      </c>
      <c r="C58" t="s">
        <v>931</v>
      </c>
      <c r="D58" t="s">
        <v>962</v>
      </c>
      <c r="E58" t="s">
        <v>956</v>
      </c>
      <c r="F58" t="s">
        <v>520</v>
      </c>
      <c r="G58">
        <v>165</v>
      </c>
      <c r="H58">
        <v>33</v>
      </c>
    </row>
    <row r="59" spans="1:8" x14ac:dyDescent="0.2">
      <c r="A59">
        <f t="shared" si="0"/>
        <v>57</v>
      </c>
      <c r="B59" t="s">
        <v>925</v>
      </c>
      <c r="C59" t="s">
        <v>931</v>
      </c>
      <c r="D59" t="s">
        <v>963</v>
      </c>
      <c r="E59" t="s">
        <v>956</v>
      </c>
      <c r="F59" t="s">
        <v>523</v>
      </c>
      <c r="G59">
        <v>167</v>
      </c>
      <c r="H59">
        <v>34</v>
      </c>
    </row>
    <row r="60" spans="1:8" x14ac:dyDescent="0.2">
      <c r="A60">
        <f t="shared" si="0"/>
        <v>58</v>
      </c>
      <c r="B60" t="s">
        <v>925</v>
      </c>
      <c r="C60" t="s">
        <v>931</v>
      </c>
      <c r="D60" t="s">
        <v>963</v>
      </c>
      <c r="E60" t="s">
        <v>956</v>
      </c>
      <c r="F60" t="s">
        <v>523</v>
      </c>
      <c r="G60">
        <v>167</v>
      </c>
      <c r="H60">
        <v>34</v>
      </c>
    </row>
    <row r="61" spans="1:8" x14ac:dyDescent="0.2">
      <c r="A61">
        <f t="shared" si="0"/>
        <v>59</v>
      </c>
      <c r="B61" t="s">
        <v>925</v>
      </c>
      <c r="C61" t="s">
        <v>931</v>
      </c>
      <c r="D61" t="s">
        <v>964</v>
      </c>
      <c r="E61" t="s">
        <v>956</v>
      </c>
      <c r="F61" t="s">
        <v>520</v>
      </c>
      <c r="G61">
        <v>178</v>
      </c>
      <c r="H61">
        <v>36</v>
      </c>
    </row>
    <row r="62" spans="1:8" x14ac:dyDescent="0.2">
      <c r="A62">
        <f t="shared" si="0"/>
        <v>60</v>
      </c>
      <c r="B62" t="s">
        <v>925</v>
      </c>
      <c r="C62" t="s">
        <v>931</v>
      </c>
      <c r="D62" t="s">
        <v>964</v>
      </c>
      <c r="E62" t="s">
        <v>956</v>
      </c>
      <c r="F62" t="s">
        <v>520</v>
      </c>
      <c r="G62">
        <v>178</v>
      </c>
      <c r="H62">
        <v>36</v>
      </c>
    </row>
    <row r="63" spans="1:8" x14ac:dyDescent="0.2">
      <c r="A63">
        <f t="shared" si="0"/>
        <v>61</v>
      </c>
      <c r="B63" t="s">
        <v>925</v>
      </c>
      <c r="C63" t="s">
        <v>931</v>
      </c>
      <c r="D63" t="s">
        <v>965</v>
      </c>
      <c r="E63" t="s">
        <v>956</v>
      </c>
      <c r="F63" t="s">
        <v>509</v>
      </c>
      <c r="G63">
        <v>178</v>
      </c>
      <c r="H63">
        <v>36</v>
      </c>
    </row>
    <row r="64" spans="1:8" x14ac:dyDescent="0.2">
      <c r="A64">
        <f t="shared" si="0"/>
        <v>62</v>
      </c>
      <c r="B64" t="s">
        <v>925</v>
      </c>
      <c r="C64" t="s">
        <v>931</v>
      </c>
      <c r="D64" t="s">
        <v>965</v>
      </c>
      <c r="E64" t="s">
        <v>956</v>
      </c>
      <c r="F64" t="s">
        <v>509</v>
      </c>
      <c r="G64">
        <v>178</v>
      </c>
      <c r="H64">
        <v>36</v>
      </c>
    </row>
    <row r="65" spans="1:8" x14ac:dyDescent="0.2">
      <c r="A65">
        <f t="shared" si="0"/>
        <v>63</v>
      </c>
      <c r="B65" t="s">
        <v>929</v>
      </c>
      <c r="C65" t="s">
        <v>931</v>
      </c>
      <c r="D65" t="s">
        <v>966</v>
      </c>
      <c r="E65" t="s">
        <v>956</v>
      </c>
      <c r="F65" t="s">
        <v>520</v>
      </c>
      <c r="G65">
        <v>187</v>
      </c>
      <c r="H65">
        <v>38</v>
      </c>
    </row>
    <row r="66" spans="1:8" x14ac:dyDescent="0.2">
      <c r="A66">
        <f t="shared" si="0"/>
        <v>64</v>
      </c>
      <c r="B66" t="s">
        <v>929</v>
      </c>
      <c r="C66" t="s">
        <v>931</v>
      </c>
      <c r="D66" t="s">
        <v>966</v>
      </c>
      <c r="E66" t="s">
        <v>956</v>
      </c>
      <c r="F66" t="s">
        <v>520</v>
      </c>
      <c r="G66">
        <v>187</v>
      </c>
      <c r="H66">
        <v>38</v>
      </c>
    </row>
    <row r="67" spans="1:8" x14ac:dyDescent="0.2">
      <c r="A67">
        <f t="shared" si="0"/>
        <v>65</v>
      </c>
      <c r="B67" t="s">
        <v>929</v>
      </c>
      <c r="C67" t="s">
        <v>931</v>
      </c>
      <c r="D67" t="s">
        <v>967</v>
      </c>
      <c r="E67" t="s">
        <v>956</v>
      </c>
      <c r="F67" t="s">
        <v>523</v>
      </c>
      <c r="G67">
        <v>189</v>
      </c>
      <c r="H67">
        <v>38</v>
      </c>
    </row>
    <row r="68" spans="1:8" x14ac:dyDescent="0.2">
      <c r="A68">
        <f t="shared" si="0"/>
        <v>66</v>
      </c>
      <c r="B68" t="s">
        <v>929</v>
      </c>
      <c r="C68" t="s">
        <v>931</v>
      </c>
      <c r="D68" t="s">
        <v>967</v>
      </c>
      <c r="E68" t="s">
        <v>956</v>
      </c>
      <c r="F68" t="s">
        <v>523</v>
      </c>
      <c r="G68">
        <v>189</v>
      </c>
      <c r="H68">
        <v>38</v>
      </c>
    </row>
    <row r="69" spans="1:8" x14ac:dyDescent="0.2">
      <c r="A69">
        <f t="shared" ref="A69:A102" si="1">1+A68</f>
        <v>67</v>
      </c>
      <c r="B69" t="s">
        <v>929</v>
      </c>
      <c r="C69" t="s">
        <v>931</v>
      </c>
      <c r="D69" t="s">
        <v>968</v>
      </c>
      <c r="E69" t="s">
        <v>956</v>
      </c>
      <c r="F69" t="s">
        <v>523</v>
      </c>
      <c r="G69">
        <v>190</v>
      </c>
      <c r="H69">
        <v>38</v>
      </c>
    </row>
    <row r="70" spans="1:8" x14ac:dyDescent="0.2">
      <c r="A70">
        <f t="shared" si="1"/>
        <v>68</v>
      </c>
      <c r="B70" t="s">
        <v>929</v>
      </c>
      <c r="C70" t="s">
        <v>931</v>
      </c>
      <c r="D70" t="s">
        <v>968</v>
      </c>
      <c r="E70" t="s">
        <v>956</v>
      </c>
      <c r="F70" t="s">
        <v>523</v>
      </c>
      <c r="G70">
        <v>190</v>
      </c>
      <c r="H70">
        <v>38</v>
      </c>
    </row>
    <row r="71" spans="1:8" x14ac:dyDescent="0.2">
      <c r="A71">
        <f t="shared" si="1"/>
        <v>69</v>
      </c>
      <c r="B71" t="s">
        <v>929</v>
      </c>
      <c r="C71" t="s">
        <v>931</v>
      </c>
      <c r="D71" t="s">
        <v>969</v>
      </c>
      <c r="E71" t="s">
        <v>970</v>
      </c>
      <c r="F71" t="s">
        <v>509</v>
      </c>
      <c r="G71">
        <v>234</v>
      </c>
      <c r="H71">
        <v>47</v>
      </c>
    </row>
    <row r="72" spans="1:8" x14ac:dyDescent="0.2">
      <c r="A72">
        <f t="shared" si="1"/>
        <v>70</v>
      </c>
      <c r="B72" t="s">
        <v>929</v>
      </c>
      <c r="C72" t="s">
        <v>931</v>
      </c>
      <c r="D72" t="s">
        <v>969</v>
      </c>
      <c r="E72" t="s">
        <v>970</v>
      </c>
      <c r="F72" t="s">
        <v>509</v>
      </c>
      <c r="G72">
        <v>234</v>
      </c>
      <c r="H72">
        <v>47</v>
      </c>
    </row>
    <row r="73" spans="1:8" x14ac:dyDescent="0.2">
      <c r="A73">
        <f t="shared" si="1"/>
        <v>71</v>
      </c>
      <c r="B73" t="s">
        <v>929</v>
      </c>
      <c r="C73" t="s">
        <v>931</v>
      </c>
      <c r="D73" t="s">
        <v>971</v>
      </c>
      <c r="E73" t="s">
        <v>970</v>
      </c>
      <c r="F73" t="s">
        <v>523</v>
      </c>
      <c r="G73">
        <v>236</v>
      </c>
      <c r="H73">
        <v>48</v>
      </c>
    </row>
    <row r="74" spans="1:8" x14ac:dyDescent="0.2">
      <c r="A74">
        <f t="shared" si="1"/>
        <v>72</v>
      </c>
      <c r="B74" t="s">
        <v>929</v>
      </c>
      <c r="C74" t="s">
        <v>931</v>
      </c>
      <c r="D74" t="s">
        <v>971</v>
      </c>
      <c r="E74" t="s">
        <v>970</v>
      </c>
      <c r="F74" t="s">
        <v>523</v>
      </c>
      <c r="G74">
        <v>236</v>
      </c>
      <c r="H74">
        <v>48</v>
      </c>
    </row>
    <row r="75" spans="1:8" x14ac:dyDescent="0.2">
      <c r="A75">
        <f t="shared" si="1"/>
        <v>73</v>
      </c>
      <c r="B75" t="s">
        <v>929</v>
      </c>
      <c r="C75" t="s">
        <v>931</v>
      </c>
      <c r="D75" t="s">
        <v>972</v>
      </c>
      <c r="E75" t="s">
        <v>970</v>
      </c>
      <c r="F75" t="s">
        <v>523</v>
      </c>
      <c r="G75">
        <v>243</v>
      </c>
      <c r="H75">
        <v>49</v>
      </c>
    </row>
    <row r="76" spans="1:8" x14ac:dyDescent="0.2">
      <c r="A76">
        <f t="shared" si="1"/>
        <v>74</v>
      </c>
      <c r="B76" t="s">
        <v>929</v>
      </c>
      <c r="C76" t="s">
        <v>931</v>
      </c>
      <c r="D76" t="s">
        <v>972</v>
      </c>
      <c r="E76" t="s">
        <v>970</v>
      </c>
      <c r="F76" t="s">
        <v>523</v>
      </c>
      <c r="G76">
        <v>243</v>
      </c>
      <c r="H76">
        <v>49</v>
      </c>
    </row>
    <row r="77" spans="1:8" x14ac:dyDescent="0.2">
      <c r="A77">
        <f t="shared" si="1"/>
        <v>75</v>
      </c>
      <c r="B77" t="s">
        <v>929</v>
      </c>
      <c r="C77" t="s">
        <v>926</v>
      </c>
      <c r="D77" t="s">
        <v>973</v>
      </c>
      <c r="E77" t="s">
        <v>970</v>
      </c>
      <c r="F77" t="s">
        <v>509</v>
      </c>
      <c r="G77">
        <v>256</v>
      </c>
      <c r="H77">
        <v>52</v>
      </c>
    </row>
    <row r="78" spans="1:8" x14ac:dyDescent="0.2">
      <c r="A78">
        <f t="shared" si="1"/>
        <v>76</v>
      </c>
      <c r="B78" t="s">
        <v>929</v>
      </c>
      <c r="C78" t="s">
        <v>926</v>
      </c>
      <c r="D78" t="s">
        <v>973</v>
      </c>
      <c r="E78" t="s">
        <v>970</v>
      </c>
      <c r="F78" t="s">
        <v>509</v>
      </c>
      <c r="G78">
        <v>256</v>
      </c>
      <c r="H78">
        <v>52</v>
      </c>
    </row>
    <row r="79" spans="1:8" x14ac:dyDescent="0.2">
      <c r="A79">
        <f t="shared" si="1"/>
        <v>77</v>
      </c>
      <c r="B79" t="s">
        <v>925</v>
      </c>
      <c r="C79" t="s">
        <v>931</v>
      </c>
      <c r="D79" t="s">
        <v>974</v>
      </c>
      <c r="E79" t="s">
        <v>970</v>
      </c>
      <c r="F79" t="s">
        <v>520</v>
      </c>
      <c r="G79">
        <v>265</v>
      </c>
      <c r="H79">
        <v>53</v>
      </c>
    </row>
    <row r="80" spans="1:8" x14ac:dyDescent="0.2">
      <c r="A80">
        <f t="shared" si="1"/>
        <v>78</v>
      </c>
      <c r="B80" t="s">
        <v>925</v>
      </c>
      <c r="C80" t="s">
        <v>931</v>
      </c>
      <c r="D80" t="s">
        <v>974</v>
      </c>
      <c r="E80" t="s">
        <v>970</v>
      </c>
      <c r="F80" t="s">
        <v>520</v>
      </c>
      <c r="G80">
        <v>265</v>
      </c>
      <c r="H80">
        <v>53</v>
      </c>
    </row>
    <row r="81" spans="1:8" x14ac:dyDescent="0.2">
      <c r="A81">
        <f t="shared" si="1"/>
        <v>79</v>
      </c>
      <c r="B81" t="s">
        <v>929</v>
      </c>
      <c r="C81" t="s">
        <v>931</v>
      </c>
      <c r="D81" t="s">
        <v>975</v>
      </c>
      <c r="E81" t="s">
        <v>970</v>
      </c>
      <c r="F81" t="s">
        <v>523</v>
      </c>
      <c r="G81">
        <v>266</v>
      </c>
      <c r="H81">
        <v>54</v>
      </c>
    </row>
    <row r="82" spans="1:8" x14ac:dyDescent="0.2">
      <c r="A82">
        <f t="shared" si="1"/>
        <v>80</v>
      </c>
      <c r="B82" t="s">
        <v>929</v>
      </c>
      <c r="C82" t="s">
        <v>931</v>
      </c>
      <c r="D82" t="s">
        <v>975</v>
      </c>
      <c r="E82" t="s">
        <v>970</v>
      </c>
      <c r="F82" t="s">
        <v>523</v>
      </c>
      <c r="G82">
        <v>266</v>
      </c>
      <c r="H82">
        <v>54</v>
      </c>
    </row>
    <row r="83" spans="1:8" x14ac:dyDescent="0.2">
      <c r="A83">
        <f t="shared" si="1"/>
        <v>81</v>
      </c>
      <c r="B83" t="s">
        <v>929</v>
      </c>
      <c r="C83" t="s">
        <v>931</v>
      </c>
      <c r="D83" t="s">
        <v>976</v>
      </c>
      <c r="E83" t="s">
        <v>970</v>
      </c>
      <c r="F83" t="s">
        <v>520</v>
      </c>
      <c r="G83">
        <v>267</v>
      </c>
      <c r="H83">
        <v>54</v>
      </c>
    </row>
    <row r="84" spans="1:8" x14ac:dyDescent="0.2">
      <c r="A84">
        <f t="shared" si="1"/>
        <v>82</v>
      </c>
      <c r="B84" t="s">
        <v>929</v>
      </c>
      <c r="C84" t="s">
        <v>931</v>
      </c>
      <c r="D84" t="s">
        <v>976</v>
      </c>
      <c r="E84" t="s">
        <v>970</v>
      </c>
      <c r="F84" t="s">
        <v>520</v>
      </c>
      <c r="G84">
        <v>267</v>
      </c>
      <c r="H84">
        <v>54</v>
      </c>
    </row>
    <row r="85" spans="1:8" x14ac:dyDescent="0.2">
      <c r="A85">
        <f t="shared" si="1"/>
        <v>83</v>
      </c>
      <c r="B85" t="s">
        <v>925</v>
      </c>
      <c r="C85" t="s">
        <v>931</v>
      </c>
      <c r="D85" t="s">
        <v>977</v>
      </c>
      <c r="E85" t="s">
        <v>970</v>
      </c>
      <c r="F85" t="s">
        <v>509</v>
      </c>
      <c r="G85">
        <v>278</v>
      </c>
      <c r="H85">
        <v>56</v>
      </c>
    </row>
    <row r="86" spans="1:8" x14ac:dyDescent="0.2">
      <c r="A86">
        <f t="shared" si="1"/>
        <v>84</v>
      </c>
      <c r="B86" t="s">
        <v>925</v>
      </c>
      <c r="C86" t="s">
        <v>931</v>
      </c>
      <c r="D86" t="s">
        <v>977</v>
      </c>
      <c r="E86" t="s">
        <v>970</v>
      </c>
      <c r="F86" t="s">
        <v>509</v>
      </c>
      <c r="G86">
        <v>278</v>
      </c>
      <c r="H86">
        <v>56</v>
      </c>
    </row>
    <row r="87" spans="1:8" x14ac:dyDescent="0.2">
      <c r="A87">
        <f t="shared" si="1"/>
        <v>85</v>
      </c>
      <c r="B87" t="s">
        <v>929</v>
      </c>
      <c r="C87" t="s">
        <v>931</v>
      </c>
      <c r="D87" t="s">
        <v>978</v>
      </c>
      <c r="E87" t="s">
        <v>970</v>
      </c>
      <c r="F87" t="s">
        <v>509</v>
      </c>
      <c r="G87">
        <v>287</v>
      </c>
      <c r="H87">
        <v>58</v>
      </c>
    </row>
    <row r="88" spans="1:8" x14ac:dyDescent="0.2">
      <c r="A88">
        <f t="shared" si="1"/>
        <v>86</v>
      </c>
      <c r="B88" t="s">
        <v>929</v>
      </c>
      <c r="C88" t="s">
        <v>931</v>
      </c>
      <c r="D88" t="s">
        <v>978</v>
      </c>
      <c r="E88" t="s">
        <v>970</v>
      </c>
      <c r="F88" t="s">
        <v>509</v>
      </c>
      <c r="G88">
        <v>287</v>
      </c>
      <c r="H88">
        <v>58</v>
      </c>
    </row>
    <row r="89" spans="1:8" x14ac:dyDescent="0.2">
      <c r="A89">
        <f t="shared" si="1"/>
        <v>87</v>
      </c>
      <c r="B89" t="s">
        <v>925</v>
      </c>
      <c r="C89" t="s">
        <v>931</v>
      </c>
      <c r="D89" t="s">
        <v>979</v>
      </c>
      <c r="E89" t="s">
        <v>970</v>
      </c>
      <c r="F89" t="s">
        <v>520</v>
      </c>
      <c r="G89">
        <v>290</v>
      </c>
      <c r="H89">
        <v>58</v>
      </c>
    </row>
    <row r="90" spans="1:8" x14ac:dyDescent="0.2">
      <c r="A90">
        <f t="shared" si="1"/>
        <v>88</v>
      </c>
      <c r="B90" t="s">
        <v>925</v>
      </c>
      <c r="C90" t="s">
        <v>931</v>
      </c>
      <c r="D90" t="s">
        <v>979</v>
      </c>
      <c r="E90" t="s">
        <v>970</v>
      </c>
      <c r="F90" t="s">
        <v>520</v>
      </c>
      <c r="G90">
        <v>290</v>
      </c>
      <c r="H90">
        <v>58</v>
      </c>
    </row>
    <row r="91" spans="1:8" x14ac:dyDescent="0.2">
      <c r="A91">
        <f t="shared" si="1"/>
        <v>89</v>
      </c>
      <c r="B91" t="s">
        <v>929</v>
      </c>
      <c r="C91" t="s">
        <v>926</v>
      </c>
      <c r="D91" t="s">
        <v>980</v>
      </c>
      <c r="E91" t="s">
        <v>970</v>
      </c>
      <c r="F91" t="s">
        <v>520</v>
      </c>
      <c r="G91">
        <v>298</v>
      </c>
      <c r="H91">
        <v>60</v>
      </c>
    </row>
    <row r="92" spans="1:8" x14ac:dyDescent="0.2">
      <c r="A92">
        <f t="shared" si="1"/>
        <v>90</v>
      </c>
      <c r="B92" t="s">
        <v>929</v>
      </c>
      <c r="C92" t="s">
        <v>926</v>
      </c>
      <c r="D92" t="s">
        <v>980</v>
      </c>
      <c r="E92" t="s">
        <v>970</v>
      </c>
      <c r="F92" t="s">
        <v>520</v>
      </c>
      <c r="G92">
        <v>298</v>
      </c>
      <c r="H92">
        <v>60</v>
      </c>
    </row>
    <row r="93" spans="1:8" x14ac:dyDescent="0.2">
      <c r="A93">
        <f t="shared" si="1"/>
        <v>91</v>
      </c>
      <c r="B93" t="s">
        <v>929</v>
      </c>
      <c r="C93" t="s">
        <v>931</v>
      </c>
      <c r="D93" t="s">
        <v>981</v>
      </c>
      <c r="E93" t="s">
        <v>522</v>
      </c>
      <c r="F93" t="s">
        <v>520</v>
      </c>
      <c r="G93">
        <v>367</v>
      </c>
      <c r="H93">
        <v>74</v>
      </c>
    </row>
    <row r="94" spans="1:8" x14ac:dyDescent="0.2">
      <c r="A94">
        <f t="shared" si="1"/>
        <v>92</v>
      </c>
      <c r="B94" t="s">
        <v>929</v>
      </c>
      <c r="C94" t="s">
        <v>931</v>
      </c>
      <c r="D94" t="s">
        <v>981</v>
      </c>
      <c r="E94" t="s">
        <v>522</v>
      </c>
      <c r="F94" t="s">
        <v>520</v>
      </c>
      <c r="G94">
        <v>367</v>
      </c>
      <c r="H94">
        <v>74</v>
      </c>
    </row>
    <row r="95" spans="1:8" x14ac:dyDescent="0.2">
      <c r="A95">
        <f t="shared" si="1"/>
        <v>93</v>
      </c>
      <c r="B95" t="s">
        <v>929</v>
      </c>
      <c r="C95" t="s">
        <v>926</v>
      </c>
      <c r="D95" t="s">
        <v>982</v>
      </c>
      <c r="E95" t="s">
        <v>522</v>
      </c>
      <c r="F95" t="s">
        <v>509</v>
      </c>
      <c r="G95">
        <v>367</v>
      </c>
      <c r="H95">
        <v>74</v>
      </c>
    </row>
    <row r="96" spans="1:8" x14ac:dyDescent="0.2">
      <c r="A96">
        <f t="shared" si="1"/>
        <v>94</v>
      </c>
      <c r="B96" t="s">
        <v>929</v>
      </c>
      <c r="C96" t="s">
        <v>926</v>
      </c>
      <c r="D96" t="s">
        <v>982</v>
      </c>
      <c r="E96" t="s">
        <v>522</v>
      </c>
      <c r="F96" t="s">
        <v>509</v>
      </c>
      <c r="G96">
        <v>367</v>
      </c>
      <c r="H96">
        <v>74</v>
      </c>
    </row>
    <row r="97" spans="1:8" x14ac:dyDescent="0.2">
      <c r="A97">
        <f t="shared" si="1"/>
        <v>95</v>
      </c>
      <c r="B97" t="s">
        <v>929</v>
      </c>
      <c r="C97" t="s">
        <v>926</v>
      </c>
      <c r="D97" t="s">
        <v>983</v>
      </c>
      <c r="E97" t="s">
        <v>522</v>
      </c>
      <c r="F97" t="s">
        <v>523</v>
      </c>
      <c r="G97">
        <v>378</v>
      </c>
      <c r="H97">
        <v>76</v>
      </c>
    </row>
    <row r="98" spans="1:8" x14ac:dyDescent="0.2">
      <c r="A98">
        <f t="shared" si="1"/>
        <v>96</v>
      </c>
      <c r="B98" t="s">
        <v>929</v>
      </c>
      <c r="C98" t="s">
        <v>926</v>
      </c>
      <c r="D98" t="s">
        <v>983</v>
      </c>
      <c r="E98" t="s">
        <v>522</v>
      </c>
      <c r="F98" t="s">
        <v>523</v>
      </c>
      <c r="G98">
        <v>378</v>
      </c>
      <c r="H98">
        <v>76</v>
      </c>
    </row>
    <row r="99" spans="1:8" x14ac:dyDescent="0.2">
      <c r="A99">
        <f t="shared" si="1"/>
        <v>97</v>
      </c>
      <c r="B99" t="s">
        <v>929</v>
      </c>
      <c r="C99" t="s">
        <v>931</v>
      </c>
      <c r="D99" t="s">
        <v>984</v>
      </c>
      <c r="E99" t="s">
        <v>522</v>
      </c>
      <c r="F99" t="s">
        <v>523</v>
      </c>
      <c r="G99">
        <v>378</v>
      </c>
      <c r="H99">
        <v>76</v>
      </c>
    </row>
    <row r="100" spans="1:8" x14ac:dyDescent="0.2">
      <c r="A100">
        <f t="shared" si="1"/>
        <v>98</v>
      </c>
      <c r="B100" t="s">
        <v>929</v>
      </c>
      <c r="C100" t="s">
        <v>931</v>
      </c>
      <c r="D100" t="s">
        <v>984</v>
      </c>
      <c r="E100" t="s">
        <v>522</v>
      </c>
      <c r="F100" t="s">
        <v>523</v>
      </c>
      <c r="G100">
        <v>378</v>
      </c>
      <c r="H100">
        <v>76</v>
      </c>
    </row>
    <row r="101" spans="1:8" x14ac:dyDescent="0.2">
      <c r="A101">
        <f t="shared" si="1"/>
        <v>99</v>
      </c>
      <c r="B101" t="s">
        <v>929</v>
      </c>
      <c r="C101" t="s">
        <v>931</v>
      </c>
      <c r="D101" t="s">
        <v>985</v>
      </c>
      <c r="E101" t="s">
        <v>535</v>
      </c>
      <c r="F101" t="s">
        <v>520</v>
      </c>
      <c r="G101">
        <v>420</v>
      </c>
      <c r="H101">
        <v>84</v>
      </c>
    </row>
    <row r="102" spans="1:8" x14ac:dyDescent="0.2">
      <c r="A102">
        <f t="shared" si="1"/>
        <v>100</v>
      </c>
      <c r="B102" t="s">
        <v>929</v>
      </c>
      <c r="C102" t="s">
        <v>931</v>
      </c>
      <c r="D102" t="s">
        <v>986</v>
      </c>
      <c r="E102" t="s">
        <v>535</v>
      </c>
      <c r="F102" t="s">
        <v>509</v>
      </c>
      <c r="G102">
        <v>467</v>
      </c>
      <c r="H102">
        <v>94</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F2EA-2F06-43A1-8938-D983BC0DFA81}">
  <sheetPr codeName="Sheet22"/>
  <dimension ref="A1:H101"/>
  <sheetViews>
    <sheetView topLeftCell="A31" zoomScaleNormal="100" workbookViewId="0">
      <selection activeCell="B2" sqref="B2"/>
    </sheetView>
  </sheetViews>
  <sheetFormatPr defaultRowHeight="12.75" x14ac:dyDescent="0.2"/>
  <cols>
    <col min="2" max="2" width="11.1640625" customWidth="1"/>
    <col min="3" max="3" width="23.5" customWidth="1"/>
  </cols>
  <sheetData>
    <row r="1" spans="1:8" ht="120" customHeight="1" x14ac:dyDescent="0.2">
      <c r="A1" t="s">
        <v>1172</v>
      </c>
      <c r="B1" s="26" t="s">
        <v>1222</v>
      </c>
      <c r="C1" s="26" t="s">
        <v>1233</v>
      </c>
      <c r="D1" t="s">
        <v>1173</v>
      </c>
      <c r="G1" t="s">
        <v>1216</v>
      </c>
    </row>
    <row r="2" spans="1:8" ht="120" customHeight="1" x14ac:dyDescent="0.2">
      <c r="A2">
        <v>1</v>
      </c>
      <c r="B2" s="26" t="s">
        <v>1223</v>
      </c>
      <c r="D2" t="s">
        <v>1175</v>
      </c>
      <c r="G2" t="s">
        <v>1217</v>
      </c>
      <c r="H2">
        <v>0</v>
      </c>
    </row>
    <row r="3" spans="1:8" ht="120" customHeight="1" x14ac:dyDescent="0.2">
      <c r="A3">
        <f>A2+1</f>
        <v>2</v>
      </c>
      <c r="B3" s="26" t="s">
        <v>1224</v>
      </c>
      <c r="D3" t="s">
        <v>1177</v>
      </c>
      <c r="G3" t="s">
        <v>1177</v>
      </c>
      <c r="H3">
        <v>10</v>
      </c>
    </row>
    <row r="4" spans="1:8" ht="120" customHeight="1" x14ac:dyDescent="0.2">
      <c r="A4">
        <f t="shared" ref="A4:A67" si="0">A3+1</f>
        <v>3</v>
      </c>
      <c r="B4" s="26" t="s">
        <v>1225</v>
      </c>
      <c r="D4" t="s">
        <v>1175</v>
      </c>
      <c r="G4" t="s">
        <v>1176</v>
      </c>
      <c r="H4">
        <v>5</v>
      </c>
    </row>
    <row r="5" spans="1:8" ht="120" customHeight="1" x14ac:dyDescent="0.2">
      <c r="A5">
        <f t="shared" si="0"/>
        <v>4</v>
      </c>
      <c r="B5" s="26" t="s">
        <v>1226</v>
      </c>
      <c r="D5" t="s">
        <v>1177</v>
      </c>
      <c r="G5" t="s">
        <v>1174</v>
      </c>
      <c r="H5">
        <v>20</v>
      </c>
    </row>
    <row r="6" spans="1:8" ht="120" customHeight="1" x14ac:dyDescent="0.2">
      <c r="A6">
        <f t="shared" si="0"/>
        <v>5</v>
      </c>
      <c r="B6" s="26" t="s">
        <v>1227</v>
      </c>
      <c r="D6" t="s">
        <v>1175</v>
      </c>
    </row>
    <row r="7" spans="1:8" ht="120" customHeight="1" x14ac:dyDescent="0.2">
      <c r="A7">
        <f t="shared" si="0"/>
        <v>6</v>
      </c>
      <c r="B7" s="26" t="s">
        <v>1228</v>
      </c>
      <c r="D7" t="s">
        <v>1176</v>
      </c>
    </row>
    <row r="8" spans="1:8" ht="120" customHeight="1" x14ac:dyDescent="0.2">
      <c r="A8">
        <f t="shared" si="0"/>
        <v>7</v>
      </c>
      <c r="B8" s="26" t="s">
        <v>1229</v>
      </c>
      <c r="D8" t="s">
        <v>1177</v>
      </c>
    </row>
    <row r="9" spans="1:8" ht="120" customHeight="1" x14ac:dyDescent="0.2">
      <c r="A9">
        <f t="shared" si="0"/>
        <v>8</v>
      </c>
      <c r="B9" s="26" t="s">
        <v>1230</v>
      </c>
      <c r="D9" t="s">
        <v>1175</v>
      </c>
    </row>
    <row r="10" spans="1:8" ht="120" customHeight="1" x14ac:dyDescent="0.2">
      <c r="A10">
        <f t="shared" si="0"/>
        <v>9</v>
      </c>
      <c r="B10" s="26" t="s">
        <v>1231</v>
      </c>
      <c r="D10" t="s">
        <v>1176</v>
      </c>
    </row>
    <row r="11" spans="1:8" ht="120" customHeight="1" x14ac:dyDescent="0.2">
      <c r="A11">
        <f t="shared" si="0"/>
        <v>10</v>
      </c>
      <c r="B11" s="26" t="s">
        <v>1232</v>
      </c>
      <c r="D11" t="s">
        <v>1177</v>
      </c>
    </row>
    <row r="12" spans="1:8" ht="120" customHeight="1" x14ac:dyDescent="0.2">
      <c r="A12">
        <f t="shared" si="0"/>
        <v>11</v>
      </c>
      <c r="B12" t="s">
        <v>1235</v>
      </c>
      <c r="D12" t="s">
        <v>1176</v>
      </c>
    </row>
    <row r="13" spans="1:8" ht="120" customHeight="1" x14ac:dyDescent="0.2">
      <c r="A13">
        <f t="shared" si="0"/>
        <v>12</v>
      </c>
      <c r="B13" t="s">
        <v>1236</v>
      </c>
      <c r="D13" t="s">
        <v>1177</v>
      </c>
    </row>
    <row r="14" spans="1:8" ht="120" customHeight="1" x14ac:dyDescent="0.2">
      <c r="A14">
        <f t="shared" si="0"/>
        <v>13</v>
      </c>
      <c r="B14" t="s">
        <v>1237</v>
      </c>
      <c r="D14" t="s">
        <v>1175</v>
      </c>
    </row>
    <row r="15" spans="1:8" ht="120" customHeight="1" x14ac:dyDescent="0.2">
      <c r="A15">
        <f t="shared" si="0"/>
        <v>14</v>
      </c>
      <c r="B15" t="s">
        <v>1238</v>
      </c>
      <c r="D15" t="s">
        <v>1176</v>
      </c>
    </row>
    <row r="16" spans="1:8" ht="120" customHeight="1" x14ac:dyDescent="0.2">
      <c r="A16">
        <f t="shared" si="0"/>
        <v>15</v>
      </c>
      <c r="B16" t="s">
        <v>1239</v>
      </c>
      <c r="D16" t="s">
        <v>1177</v>
      </c>
    </row>
    <row r="17" spans="1:4" ht="120" customHeight="1" x14ac:dyDescent="0.2">
      <c r="A17">
        <f t="shared" si="0"/>
        <v>16</v>
      </c>
      <c r="B17" t="s">
        <v>1240</v>
      </c>
      <c r="D17" t="s">
        <v>1177</v>
      </c>
    </row>
    <row r="18" spans="1:4" ht="120" customHeight="1" x14ac:dyDescent="0.2">
      <c r="A18">
        <f t="shared" si="0"/>
        <v>17</v>
      </c>
      <c r="B18" t="s">
        <v>1241</v>
      </c>
      <c r="D18" t="s">
        <v>1175</v>
      </c>
    </row>
    <row r="19" spans="1:4" ht="120" customHeight="1" x14ac:dyDescent="0.2">
      <c r="A19">
        <f t="shared" si="0"/>
        <v>18</v>
      </c>
      <c r="B19" t="s">
        <v>1242</v>
      </c>
      <c r="D19" t="s">
        <v>1177</v>
      </c>
    </row>
    <row r="20" spans="1:4" ht="120" customHeight="1" x14ac:dyDescent="0.2">
      <c r="A20">
        <f t="shared" si="0"/>
        <v>19</v>
      </c>
      <c r="B20" t="s">
        <v>1243</v>
      </c>
      <c r="D20" t="s">
        <v>1175</v>
      </c>
    </row>
    <row r="21" spans="1:4" ht="120" customHeight="1" x14ac:dyDescent="0.2">
      <c r="A21">
        <f t="shared" si="0"/>
        <v>20</v>
      </c>
      <c r="B21" t="s">
        <v>1244</v>
      </c>
      <c r="D21" t="s">
        <v>1176</v>
      </c>
    </row>
    <row r="22" spans="1:4" ht="120" customHeight="1" x14ac:dyDescent="0.2">
      <c r="A22">
        <f t="shared" si="0"/>
        <v>21</v>
      </c>
      <c r="B22" t="s">
        <v>1245</v>
      </c>
      <c r="D22" t="s">
        <v>1175</v>
      </c>
    </row>
    <row r="23" spans="1:4" ht="120" customHeight="1" x14ac:dyDescent="0.2">
      <c r="A23">
        <f t="shared" si="0"/>
        <v>22</v>
      </c>
      <c r="B23" t="s">
        <v>1246</v>
      </c>
      <c r="D23" t="s">
        <v>1177</v>
      </c>
    </row>
    <row r="24" spans="1:4" ht="120" customHeight="1" x14ac:dyDescent="0.2">
      <c r="A24">
        <f t="shared" si="0"/>
        <v>23</v>
      </c>
      <c r="B24" t="s">
        <v>1247</v>
      </c>
      <c r="D24" t="s">
        <v>1175</v>
      </c>
    </row>
    <row r="25" spans="1:4" ht="120" customHeight="1" x14ac:dyDescent="0.2">
      <c r="A25">
        <f t="shared" si="0"/>
        <v>24</v>
      </c>
      <c r="B25" t="s">
        <v>1248</v>
      </c>
      <c r="D25" t="s">
        <v>1175</v>
      </c>
    </row>
    <row r="26" spans="1:4" ht="120" customHeight="1" x14ac:dyDescent="0.2">
      <c r="A26">
        <f t="shared" si="0"/>
        <v>25</v>
      </c>
      <c r="B26" t="s">
        <v>1249</v>
      </c>
      <c r="D26" t="s">
        <v>1177</v>
      </c>
    </row>
    <row r="27" spans="1:4" ht="120" customHeight="1" x14ac:dyDescent="0.2">
      <c r="A27">
        <f t="shared" si="0"/>
        <v>26</v>
      </c>
      <c r="B27" t="s">
        <v>1250</v>
      </c>
      <c r="D27" t="s">
        <v>1176</v>
      </c>
    </row>
    <row r="28" spans="1:4" ht="120" customHeight="1" x14ac:dyDescent="0.2">
      <c r="A28">
        <f t="shared" si="0"/>
        <v>27</v>
      </c>
      <c r="B28" t="s">
        <v>1251</v>
      </c>
      <c r="D28" t="s">
        <v>1175</v>
      </c>
    </row>
    <row r="29" spans="1:4" ht="120" customHeight="1" x14ac:dyDescent="0.2">
      <c r="A29">
        <f t="shared" si="0"/>
        <v>28</v>
      </c>
      <c r="B29" t="s">
        <v>1252</v>
      </c>
      <c r="D29" t="s">
        <v>1175</v>
      </c>
    </row>
    <row r="30" spans="1:4" ht="120" customHeight="1" x14ac:dyDescent="0.2">
      <c r="A30">
        <f t="shared" si="0"/>
        <v>29</v>
      </c>
      <c r="B30" t="s">
        <v>1253</v>
      </c>
      <c r="D30" t="s">
        <v>1175</v>
      </c>
    </row>
    <row r="31" spans="1:4" ht="120" customHeight="1" x14ac:dyDescent="0.2">
      <c r="A31">
        <f t="shared" si="0"/>
        <v>30</v>
      </c>
      <c r="B31" t="s">
        <v>1254</v>
      </c>
      <c r="D31" t="s">
        <v>1177</v>
      </c>
    </row>
    <row r="32" spans="1:4" ht="120" customHeight="1" x14ac:dyDescent="0.2">
      <c r="A32">
        <f t="shared" si="0"/>
        <v>31</v>
      </c>
      <c r="B32" t="s">
        <v>1255</v>
      </c>
      <c r="D32" t="s">
        <v>1177</v>
      </c>
    </row>
    <row r="33" spans="1:4" ht="120" customHeight="1" x14ac:dyDescent="0.2">
      <c r="A33">
        <f t="shared" si="0"/>
        <v>32</v>
      </c>
      <c r="B33" t="s">
        <v>1256</v>
      </c>
      <c r="D33" t="s">
        <v>1175</v>
      </c>
    </row>
    <row r="34" spans="1:4" ht="120" customHeight="1" x14ac:dyDescent="0.2">
      <c r="A34">
        <f t="shared" si="0"/>
        <v>33</v>
      </c>
      <c r="B34" t="s">
        <v>1257</v>
      </c>
      <c r="D34" t="s">
        <v>1177</v>
      </c>
    </row>
    <row r="35" spans="1:4" ht="120" customHeight="1" x14ac:dyDescent="0.2">
      <c r="A35">
        <f t="shared" si="0"/>
        <v>34</v>
      </c>
      <c r="B35" t="s">
        <v>1258</v>
      </c>
      <c r="D35" t="s">
        <v>1175</v>
      </c>
    </row>
    <row r="36" spans="1:4" ht="120" customHeight="1" x14ac:dyDescent="0.2">
      <c r="A36">
        <f t="shared" si="0"/>
        <v>35</v>
      </c>
      <c r="B36" t="s">
        <v>1259</v>
      </c>
      <c r="D36" t="s">
        <v>1176</v>
      </c>
    </row>
    <row r="37" spans="1:4" ht="120" customHeight="1" x14ac:dyDescent="0.2">
      <c r="A37">
        <f t="shared" si="0"/>
        <v>36</v>
      </c>
      <c r="B37" t="s">
        <v>1260</v>
      </c>
      <c r="D37" t="s">
        <v>1177</v>
      </c>
    </row>
    <row r="38" spans="1:4" ht="120" customHeight="1" x14ac:dyDescent="0.2">
      <c r="A38">
        <f t="shared" si="0"/>
        <v>37</v>
      </c>
      <c r="B38" t="s">
        <v>1261</v>
      </c>
      <c r="D38" t="s">
        <v>1175</v>
      </c>
    </row>
    <row r="39" spans="1:4" ht="120" customHeight="1" x14ac:dyDescent="0.2">
      <c r="A39">
        <f t="shared" si="0"/>
        <v>38</v>
      </c>
      <c r="B39" t="s">
        <v>1262</v>
      </c>
      <c r="D39" t="s">
        <v>1177</v>
      </c>
    </row>
    <row r="40" spans="1:4" ht="120" customHeight="1" x14ac:dyDescent="0.2">
      <c r="A40">
        <f t="shared" si="0"/>
        <v>39</v>
      </c>
      <c r="B40" t="s">
        <v>1263</v>
      </c>
      <c r="D40" t="s">
        <v>1176</v>
      </c>
    </row>
    <row r="41" spans="1:4" ht="120" customHeight="1" x14ac:dyDescent="0.2">
      <c r="A41">
        <f t="shared" si="0"/>
        <v>40</v>
      </c>
      <c r="B41" t="s">
        <v>1264</v>
      </c>
      <c r="D41" t="s">
        <v>1175</v>
      </c>
    </row>
    <row r="42" spans="1:4" ht="120" customHeight="1" x14ac:dyDescent="0.2">
      <c r="A42">
        <f t="shared" si="0"/>
        <v>41</v>
      </c>
      <c r="B42" t="s">
        <v>1265</v>
      </c>
      <c r="D42" t="s">
        <v>1175</v>
      </c>
    </row>
    <row r="43" spans="1:4" ht="120" customHeight="1" x14ac:dyDescent="0.2">
      <c r="A43">
        <f t="shared" si="0"/>
        <v>42</v>
      </c>
      <c r="B43" t="s">
        <v>1266</v>
      </c>
      <c r="D43" t="s">
        <v>1177</v>
      </c>
    </row>
    <row r="44" spans="1:4" ht="120" customHeight="1" x14ac:dyDescent="0.2">
      <c r="A44">
        <f t="shared" si="0"/>
        <v>43</v>
      </c>
      <c r="B44" t="s">
        <v>1267</v>
      </c>
      <c r="D44" t="s">
        <v>1175</v>
      </c>
    </row>
    <row r="45" spans="1:4" ht="120" customHeight="1" x14ac:dyDescent="0.2">
      <c r="A45">
        <f t="shared" si="0"/>
        <v>44</v>
      </c>
      <c r="B45" t="s">
        <v>1268</v>
      </c>
      <c r="D45" t="s">
        <v>1176</v>
      </c>
    </row>
    <row r="46" spans="1:4" ht="120" customHeight="1" x14ac:dyDescent="0.2">
      <c r="A46">
        <f t="shared" si="0"/>
        <v>45</v>
      </c>
      <c r="B46" t="s">
        <v>1269</v>
      </c>
      <c r="D46" t="s">
        <v>1175</v>
      </c>
    </row>
    <row r="47" spans="1:4" ht="120" customHeight="1" x14ac:dyDescent="0.2">
      <c r="A47">
        <f t="shared" si="0"/>
        <v>46</v>
      </c>
      <c r="B47" t="s">
        <v>1270</v>
      </c>
      <c r="D47" t="s">
        <v>1177</v>
      </c>
    </row>
    <row r="48" spans="1:4" ht="120" customHeight="1" x14ac:dyDescent="0.2">
      <c r="A48">
        <f t="shared" si="0"/>
        <v>47</v>
      </c>
      <c r="B48" t="s">
        <v>1271</v>
      </c>
      <c r="D48" t="s">
        <v>1175</v>
      </c>
    </row>
    <row r="49" spans="1:4" ht="120" customHeight="1" x14ac:dyDescent="0.2">
      <c r="A49">
        <f t="shared" si="0"/>
        <v>48</v>
      </c>
      <c r="B49" t="s">
        <v>1272</v>
      </c>
      <c r="D49" t="s">
        <v>1177</v>
      </c>
    </row>
    <row r="50" spans="1:4" ht="120" customHeight="1" x14ac:dyDescent="0.2">
      <c r="A50">
        <f t="shared" si="0"/>
        <v>49</v>
      </c>
      <c r="B50" t="s">
        <v>1273</v>
      </c>
      <c r="D50" t="s">
        <v>1175</v>
      </c>
    </row>
    <row r="51" spans="1:4" ht="120" customHeight="1" x14ac:dyDescent="0.2">
      <c r="A51">
        <f t="shared" si="0"/>
        <v>50</v>
      </c>
      <c r="B51" t="s">
        <v>1274</v>
      </c>
      <c r="D51" t="s">
        <v>1177</v>
      </c>
    </row>
    <row r="52" spans="1:4" ht="120" customHeight="1" x14ac:dyDescent="0.2">
      <c r="A52">
        <f t="shared" si="0"/>
        <v>51</v>
      </c>
      <c r="B52" t="s">
        <v>1275</v>
      </c>
      <c r="D52" t="s">
        <v>1176</v>
      </c>
    </row>
    <row r="53" spans="1:4" ht="120" customHeight="1" x14ac:dyDescent="0.2">
      <c r="A53">
        <f t="shared" si="0"/>
        <v>52</v>
      </c>
      <c r="B53" t="s">
        <v>1276</v>
      </c>
      <c r="D53" t="s">
        <v>1175</v>
      </c>
    </row>
    <row r="54" spans="1:4" ht="120" customHeight="1" x14ac:dyDescent="0.2">
      <c r="A54">
        <f t="shared" si="0"/>
        <v>53</v>
      </c>
      <c r="B54" t="s">
        <v>1277</v>
      </c>
      <c r="D54" t="s">
        <v>1177</v>
      </c>
    </row>
    <row r="55" spans="1:4" ht="120" customHeight="1" x14ac:dyDescent="0.2">
      <c r="A55">
        <f t="shared" si="0"/>
        <v>54</v>
      </c>
      <c r="B55" t="s">
        <v>1278</v>
      </c>
      <c r="D55" t="s">
        <v>1176</v>
      </c>
    </row>
    <row r="56" spans="1:4" ht="120" customHeight="1" x14ac:dyDescent="0.2">
      <c r="A56">
        <f t="shared" si="0"/>
        <v>55</v>
      </c>
      <c r="B56" t="s">
        <v>1279</v>
      </c>
      <c r="D56" t="s">
        <v>1175</v>
      </c>
    </row>
    <row r="57" spans="1:4" ht="120" customHeight="1" x14ac:dyDescent="0.2">
      <c r="A57">
        <f t="shared" si="0"/>
        <v>56</v>
      </c>
      <c r="B57" t="s">
        <v>1280</v>
      </c>
      <c r="D57" t="s">
        <v>1177</v>
      </c>
    </row>
    <row r="58" spans="1:4" ht="120" customHeight="1" x14ac:dyDescent="0.2">
      <c r="A58">
        <f t="shared" si="0"/>
        <v>57</v>
      </c>
      <c r="B58" t="s">
        <v>1281</v>
      </c>
      <c r="D58" t="s">
        <v>1176</v>
      </c>
    </row>
    <row r="59" spans="1:4" ht="120" customHeight="1" x14ac:dyDescent="0.2">
      <c r="A59">
        <f t="shared" si="0"/>
        <v>58</v>
      </c>
      <c r="B59" t="s">
        <v>1282</v>
      </c>
      <c r="D59" t="s">
        <v>1177</v>
      </c>
    </row>
    <row r="60" spans="1:4" ht="120" customHeight="1" x14ac:dyDescent="0.2">
      <c r="A60">
        <f t="shared" si="0"/>
        <v>59</v>
      </c>
      <c r="B60" t="s">
        <v>1283</v>
      </c>
      <c r="D60" t="s">
        <v>1175</v>
      </c>
    </row>
    <row r="61" spans="1:4" ht="120" customHeight="1" x14ac:dyDescent="0.2">
      <c r="A61">
        <f t="shared" si="0"/>
        <v>60</v>
      </c>
      <c r="B61" t="s">
        <v>1284</v>
      </c>
      <c r="D61" t="s">
        <v>1177</v>
      </c>
    </row>
    <row r="62" spans="1:4" ht="120" customHeight="1" x14ac:dyDescent="0.2">
      <c r="A62">
        <f t="shared" si="0"/>
        <v>61</v>
      </c>
      <c r="B62" t="s">
        <v>1285</v>
      </c>
      <c r="D62" t="s">
        <v>1177</v>
      </c>
    </row>
    <row r="63" spans="1:4" ht="120" customHeight="1" x14ac:dyDescent="0.2">
      <c r="A63">
        <f t="shared" si="0"/>
        <v>62</v>
      </c>
      <c r="B63" t="s">
        <v>1286</v>
      </c>
      <c r="D63" t="s">
        <v>1175</v>
      </c>
    </row>
    <row r="64" spans="1:4" ht="120" customHeight="1" x14ac:dyDescent="0.2">
      <c r="A64">
        <f t="shared" si="0"/>
        <v>63</v>
      </c>
      <c r="B64" t="s">
        <v>1287</v>
      </c>
      <c r="D64" t="s">
        <v>1176</v>
      </c>
    </row>
    <row r="65" spans="1:4" ht="120" customHeight="1" x14ac:dyDescent="0.2">
      <c r="A65">
        <f t="shared" si="0"/>
        <v>64</v>
      </c>
      <c r="B65" t="s">
        <v>1288</v>
      </c>
      <c r="D65" t="s">
        <v>1175</v>
      </c>
    </row>
    <row r="66" spans="1:4" ht="120" customHeight="1" x14ac:dyDescent="0.2">
      <c r="A66">
        <f t="shared" si="0"/>
        <v>65</v>
      </c>
      <c r="B66" t="s">
        <v>1289</v>
      </c>
      <c r="D66" t="s">
        <v>1176</v>
      </c>
    </row>
    <row r="67" spans="1:4" ht="120" customHeight="1" x14ac:dyDescent="0.2">
      <c r="A67">
        <f t="shared" si="0"/>
        <v>66</v>
      </c>
      <c r="B67" t="s">
        <v>1290</v>
      </c>
      <c r="D67" t="s">
        <v>1175</v>
      </c>
    </row>
    <row r="68" spans="1:4" ht="120" customHeight="1" x14ac:dyDescent="0.2">
      <c r="A68">
        <f t="shared" ref="A68:A101" si="1">A67+1</f>
        <v>67</v>
      </c>
      <c r="B68" t="s">
        <v>1291</v>
      </c>
      <c r="D68" t="s">
        <v>1175</v>
      </c>
    </row>
    <row r="69" spans="1:4" ht="120" customHeight="1" x14ac:dyDescent="0.2">
      <c r="A69">
        <f t="shared" si="1"/>
        <v>68</v>
      </c>
      <c r="B69" t="s">
        <v>1292</v>
      </c>
      <c r="D69" t="s">
        <v>1176</v>
      </c>
    </row>
    <row r="70" spans="1:4" ht="120" customHeight="1" x14ac:dyDescent="0.2">
      <c r="A70">
        <f t="shared" si="1"/>
        <v>69</v>
      </c>
      <c r="B70" t="s">
        <v>1293</v>
      </c>
      <c r="D70" t="s">
        <v>1177</v>
      </c>
    </row>
    <row r="71" spans="1:4" ht="120" customHeight="1" x14ac:dyDescent="0.2">
      <c r="A71">
        <f t="shared" si="1"/>
        <v>70</v>
      </c>
      <c r="B71" t="s">
        <v>1294</v>
      </c>
      <c r="D71" t="s">
        <v>1175</v>
      </c>
    </row>
    <row r="72" spans="1:4" ht="120" customHeight="1" x14ac:dyDescent="0.2">
      <c r="A72">
        <f t="shared" si="1"/>
        <v>71</v>
      </c>
      <c r="B72" t="s">
        <v>1295</v>
      </c>
      <c r="D72" t="s">
        <v>1176</v>
      </c>
    </row>
    <row r="73" spans="1:4" ht="120" customHeight="1" x14ac:dyDescent="0.2">
      <c r="A73">
        <f t="shared" si="1"/>
        <v>72</v>
      </c>
      <c r="B73" t="s">
        <v>1296</v>
      </c>
      <c r="D73" t="s">
        <v>1177</v>
      </c>
    </row>
    <row r="74" spans="1:4" ht="120" customHeight="1" x14ac:dyDescent="0.2">
      <c r="A74">
        <f t="shared" si="1"/>
        <v>73</v>
      </c>
      <c r="B74" t="s">
        <v>1297</v>
      </c>
      <c r="D74" t="s">
        <v>1175</v>
      </c>
    </row>
    <row r="75" spans="1:4" ht="120" customHeight="1" x14ac:dyDescent="0.2">
      <c r="A75">
        <f t="shared" si="1"/>
        <v>74</v>
      </c>
      <c r="B75" t="s">
        <v>1298</v>
      </c>
      <c r="D75" t="s">
        <v>1177</v>
      </c>
    </row>
    <row r="76" spans="1:4" ht="120" customHeight="1" x14ac:dyDescent="0.2">
      <c r="A76">
        <f t="shared" si="1"/>
        <v>75</v>
      </c>
      <c r="B76" t="s">
        <v>1299</v>
      </c>
      <c r="D76" t="s">
        <v>1175</v>
      </c>
    </row>
    <row r="77" spans="1:4" ht="120" customHeight="1" x14ac:dyDescent="0.2">
      <c r="A77">
        <f t="shared" si="1"/>
        <v>76</v>
      </c>
      <c r="B77" t="s">
        <v>1300</v>
      </c>
      <c r="D77" t="s">
        <v>1175</v>
      </c>
    </row>
    <row r="78" spans="1:4" ht="120" customHeight="1" x14ac:dyDescent="0.2">
      <c r="A78">
        <f t="shared" si="1"/>
        <v>77</v>
      </c>
      <c r="B78" t="s">
        <v>1301</v>
      </c>
      <c r="D78" t="s">
        <v>1177</v>
      </c>
    </row>
    <row r="79" spans="1:4" ht="120" customHeight="1" x14ac:dyDescent="0.2">
      <c r="A79">
        <f t="shared" si="1"/>
        <v>78</v>
      </c>
      <c r="B79" t="s">
        <v>1302</v>
      </c>
      <c r="D79" t="s">
        <v>1175</v>
      </c>
    </row>
    <row r="80" spans="1:4" ht="120" customHeight="1" x14ac:dyDescent="0.2">
      <c r="A80">
        <f t="shared" si="1"/>
        <v>79</v>
      </c>
      <c r="B80" t="s">
        <v>1303</v>
      </c>
      <c r="D80" t="s">
        <v>1177</v>
      </c>
    </row>
    <row r="81" spans="1:4" ht="120" customHeight="1" x14ac:dyDescent="0.2">
      <c r="A81">
        <f t="shared" si="1"/>
        <v>80</v>
      </c>
      <c r="B81" t="s">
        <v>1304</v>
      </c>
      <c r="D81" t="s">
        <v>1176</v>
      </c>
    </row>
    <row r="82" spans="1:4" ht="120" customHeight="1" x14ac:dyDescent="0.2">
      <c r="A82">
        <f t="shared" si="1"/>
        <v>81</v>
      </c>
      <c r="B82" t="s">
        <v>1305</v>
      </c>
      <c r="D82" t="s">
        <v>1177</v>
      </c>
    </row>
    <row r="83" spans="1:4" ht="120" customHeight="1" x14ac:dyDescent="0.2">
      <c r="A83">
        <f t="shared" si="1"/>
        <v>82</v>
      </c>
      <c r="B83" t="s">
        <v>1306</v>
      </c>
      <c r="D83" t="s">
        <v>1175</v>
      </c>
    </row>
    <row r="84" spans="1:4" ht="120" customHeight="1" x14ac:dyDescent="0.2">
      <c r="A84">
        <f t="shared" si="1"/>
        <v>83</v>
      </c>
      <c r="B84" t="s">
        <v>1307</v>
      </c>
      <c r="D84" t="s">
        <v>1176</v>
      </c>
    </row>
    <row r="85" spans="1:4" ht="120" customHeight="1" x14ac:dyDescent="0.2">
      <c r="A85">
        <f t="shared" si="1"/>
        <v>84</v>
      </c>
      <c r="B85" t="s">
        <v>1308</v>
      </c>
      <c r="D85" t="s">
        <v>1177</v>
      </c>
    </row>
    <row r="86" spans="1:4" ht="120" customHeight="1" x14ac:dyDescent="0.2">
      <c r="A86">
        <f t="shared" si="1"/>
        <v>85</v>
      </c>
      <c r="B86" t="s">
        <v>1309</v>
      </c>
      <c r="D86" t="s">
        <v>1175</v>
      </c>
    </row>
    <row r="87" spans="1:4" ht="120" customHeight="1" x14ac:dyDescent="0.2">
      <c r="A87">
        <f t="shared" si="1"/>
        <v>86</v>
      </c>
      <c r="B87" t="s">
        <v>1310</v>
      </c>
      <c r="D87" t="s">
        <v>1177</v>
      </c>
    </row>
    <row r="88" spans="1:4" ht="120" customHeight="1" x14ac:dyDescent="0.2">
      <c r="A88">
        <f t="shared" si="1"/>
        <v>87</v>
      </c>
      <c r="B88" t="s">
        <v>1311</v>
      </c>
      <c r="D88" t="s">
        <v>1175</v>
      </c>
    </row>
    <row r="89" spans="1:4" ht="120" customHeight="1" x14ac:dyDescent="0.2">
      <c r="A89">
        <f t="shared" si="1"/>
        <v>88</v>
      </c>
      <c r="B89" t="s">
        <v>1312</v>
      </c>
      <c r="D89" t="s">
        <v>1176</v>
      </c>
    </row>
    <row r="90" spans="1:4" ht="120" customHeight="1" x14ac:dyDescent="0.2">
      <c r="A90">
        <f t="shared" si="1"/>
        <v>89</v>
      </c>
      <c r="B90" t="s">
        <v>1313</v>
      </c>
      <c r="D90" t="s">
        <v>1175</v>
      </c>
    </row>
    <row r="91" spans="1:4" ht="120" customHeight="1" x14ac:dyDescent="0.2">
      <c r="A91">
        <f t="shared" si="1"/>
        <v>90</v>
      </c>
      <c r="B91" t="s">
        <v>1314</v>
      </c>
      <c r="D91" t="s">
        <v>1177</v>
      </c>
    </row>
    <row r="92" spans="1:4" ht="120" customHeight="1" x14ac:dyDescent="0.2">
      <c r="A92">
        <f t="shared" si="1"/>
        <v>91</v>
      </c>
      <c r="B92" t="s">
        <v>1234</v>
      </c>
      <c r="D92" t="s">
        <v>1174</v>
      </c>
    </row>
    <row r="93" spans="1:4" ht="120" customHeight="1" x14ac:dyDescent="0.2">
      <c r="A93">
        <f t="shared" si="1"/>
        <v>92</v>
      </c>
      <c r="B93" t="s">
        <v>1315</v>
      </c>
      <c r="D93" t="s">
        <v>1174</v>
      </c>
    </row>
    <row r="94" spans="1:4" ht="120" customHeight="1" x14ac:dyDescent="0.2">
      <c r="A94">
        <f t="shared" si="1"/>
        <v>93</v>
      </c>
      <c r="B94" t="s">
        <v>1316</v>
      </c>
      <c r="D94" t="s">
        <v>1174</v>
      </c>
    </row>
    <row r="95" spans="1:4" ht="120" customHeight="1" x14ac:dyDescent="0.2">
      <c r="A95">
        <f t="shared" si="1"/>
        <v>94</v>
      </c>
      <c r="B95" t="s">
        <v>1317</v>
      </c>
      <c r="D95" t="s">
        <v>1174</v>
      </c>
    </row>
    <row r="96" spans="1:4" ht="120" customHeight="1" x14ac:dyDescent="0.2">
      <c r="A96">
        <f t="shared" si="1"/>
        <v>95</v>
      </c>
      <c r="B96" t="s">
        <v>1318</v>
      </c>
      <c r="D96" t="s">
        <v>1174</v>
      </c>
    </row>
    <row r="97" spans="1:4" ht="120" customHeight="1" x14ac:dyDescent="0.2">
      <c r="A97">
        <f t="shared" si="1"/>
        <v>96</v>
      </c>
      <c r="B97" t="s">
        <v>1319</v>
      </c>
      <c r="D97" t="s">
        <v>1174</v>
      </c>
    </row>
    <row r="98" spans="1:4" ht="120" customHeight="1" x14ac:dyDescent="0.2">
      <c r="A98">
        <f t="shared" si="1"/>
        <v>97</v>
      </c>
      <c r="B98" t="s">
        <v>1320</v>
      </c>
      <c r="D98" t="s">
        <v>1174</v>
      </c>
    </row>
    <row r="99" spans="1:4" ht="120" customHeight="1" x14ac:dyDescent="0.2">
      <c r="A99">
        <f t="shared" si="1"/>
        <v>98</v>
      </c>
      <c r="B99" t="s">
        <v>1321</v>
      </c>
      <c r="D99" t="s">
        <v>1174</v>
      </c>
    </row>
    <row r="100" spans="1:4" ht="120" customHeight="1" x14ac:dyDescent="0.2">
      <c r="A100">
        <f t="shared" si="1"/>
        <v>99</v>
      </c>
      <c r="B100" t="s">
        <v>1322</v>
      </c>
      <c r="D100" t="s">
        <v>1174</v>
      </c>
    </row>
    <row r="101" spans="1:4" ht="120" customHeight="1" x14ac:dyDescent="0.2">
      <c r="A101">
        <f t="shared" si="1"/>
        <v>100</v>
      </c>
      <c r="B101" t="s">
        <v>1323</v>
      </c>
      <c r="D101" t="s">
        <v>1174</v>
      </c>
    </row>
  </sheetData>
  <pageMargins left="0.7" right="0.7" top="0.75" bottom="0.75" header="0.3" footer="0.3"/>
  <pageSetup paperSize="9"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2D336-96DA-4F9B-BC4D-5A7B876F6F60}">
  <sheetPr codeName="Sheet23"/>
  <dimension ref="A1:D24"/>
  <sheetViews>
    <sheetView workbookViewId="0">
      <selection activeCell="F29" sqref="F29"/>
    </sheetView>
  </sheetViews>
  <sheetFormatPr defaultRowHeight="12.75" x14ac:dyDescent="0.2"/>
  <cols>
    <col min="2" max="2" width="29.6640625" customWidth="1"/>
  </cols>
  <sheetData>
    <row r="1" spans="1:4" x14ac:dyDescent="0.2">
      <c r="A1" s="26" t="s">
        <v>1186</v>
      </c>
    </row>
    <row r="2" spans="1:4" x14ac:dyDescent="0.2">
      <c r="A2" s="26" t="s">
        <v>1187</v>
      </c>
      <c r="B2" s="26" t="s">
        <v>1188</v>
      </c>
    </row>
    <row r="3" spans="1:4" x14ac:dyDescent="0.2">
      <c r="A3">
        <v>1</v>
      </c>
      <c r="B3" s="26" t="s">
        <v>1192</v>
      </c>
    </row>
    <row r="4" spans="1:4" x14ac:dyDescent="0.2">
      <c r="A4">
        <f>A3+1</f>
        <v>2</v>
      </c>
      <c r="B4" s="26" t="s">
        <v>1193</v>
      </c>
    </row>
    <row r="5" spans="1:4" x14ac:dyDescent="0.2">
      <c r="A5">
        <f t="shared" ref="A5:A12" si="0">A4+1</f>
        <v>3</v>
      </c>
      <c r="B5" s="26" t="s">
        <v>1191</v>
      </c>
    </row>
    <row r="6" spans="1:4" x14ac:dyDescent="0.2">
      <c r="A6">
        <f t="shared" si="0"/>
        <v>4</v>
      </c>
      <c r="B6" s="26" t="s">
        <v>1191</v>
      </c>
    </row>
    <row r="7" spans="1:4" x14ac:dyDescent="0.2">
      <c r="A7">
        <f t="shared" si="0"/>
        <v>5</v>
      </c>
      <c r="B7" s="26" t="s">
        <v>1191</v>
      </c>
    </row>
    <row r="8" spans="1:4" x14ac:dyDescent="0.2">
      <c r="A8">
        <f t="shared" si="0"/>
        <v>6</v>
      </c>
      <c r="B8" s="26" t="s">
        <v>1191</v>
      </c>
    </row>
    <row r="9" spans="1:4" x14ac:dyDescent="0.2">
      <c r="A9">
        <f t="shared" si="0"/>
        <v>7</v>
      </c>
      <c r="B9" s="26" t="s">
        <v>1191</v>
      </c>
    </row>
    <row r="10" spans="1:4" x14ac:dyDescent="0.2">
      <c r="A10">
        <f t="shared" si="0"/>
        <v>8</v>
      </c>
      <c r="B10" s="26" t="s">
        <v>1189</v>
      </c>
    </row>
    <row r="11" spans="1:4" x14ac:dyDescent="0.2">
      <c r="A11">
        <f t="shared" si="0"/>
        <v>9</v>
      </c>
      <c r="B11" s="26" t="s">
        <v>1190</v>
      </c>
    </row>
    <row r="12" spans="1:4" x14ac:dyDescent="0.2">
      <c r="A12">
        <f t="shared" si="0"/>
        <v>10</v>
      </c>
      <c r="B12" s="26" t="s">
        <v>992</v>
      </c>
    </row>
    <row r="14" spans="1:4" x14ac:dyDescent="0.2">
      <c r="A14" s="26" t="s">
        <v>1004</v>
      </c>
      <c r="C14" s="26" t="s">
        <v>1203</v>
      </c>
    </row>
    <row r="15" spans="1:4" x14ac:dyDescent="0.2">
      <c r="A15">
        <v>1</v>
      </c>
      <c r="B15" t="s">
        <v>612</v>
      </c>
      <c r="C15">
        <v>3</v>
      </c>
      <c r="D15" s="26" t="s">
        <v>1213</v>
      </c>
    </row>
    <row r="16" spans="1:4" x14ac:dyDescent="0.2">
      <c r="A16">
        <f>A15+1</f>
        <v>2</v>
      </c>
      <c r="B16" t="s">
        <v>1202</v>
      </c>
      <c r="C16">
        <v>2</v>
      </c>
      <c r="D16" s="26" t="s">
        <v>1213</v>
      </c>
    </row>
    <row r="17" spans="1:4" x14ac:dyDescent="0.2">
      <c r="A17">
        <f t="shared" ref="A17:A24" si="1">A16+1</f>
        <v>3</v>
      </c>
      <c r="B17" t="s">
        <v>1201</v>
      </c>
      <c r="C17" s="26">
        <v>1</v>
      </c>
      <c r="D17" s="26" t="s">
        <v>1213</v>
      </c>
    </row>
    <row r="18" spans="1:4" x14ac:dyDescent="0.2">
      <c r="A18">
        <f t="shared" si="1"/>
        <v>4</v>
      </c>
      <c r="B18" t="s">
        <v>1200</v>
      </c>
      <c r="C18" s="26">
        <v>0</v>
      </c>
      <c r="D18" s="26" t="s">
        <v>1213</v>
      </c>
    </row>
    <row r="19" spans="1:4" x14ac:dyDescent="0.2">
      <c r="A19">
        <f t="shared" si="1"/>
        <v>5</v>
      </c>
      <c r="B19" t="s">
        <v>1199</v>
      </c>
      <c r="C19" s="26">
        <v>0</v>
      </c>
      <c r="D19" s="26" t="s">
        <v>1213</v>
      </c>
    </row>
    <row r="20" spans="1:4" x14ac:dyDescent="0.2">
      <c r="A20">
        <f t="shared" si="1"/>
        <v>6</v>
      </c>
      <c r="B20" t="s">
        <v>1198</v>
      </c>
      <c r="C20" s="26">
        <v>0</v>
      </c>
      <c r="D20" s="26" t="s">
        <v>1213</v>
      </c>
    </row>
    <row r="21" spans="1:4" x14ac:dyDescent="0.2">
      <c r="A21">
        <f t="shared" si="1"/>
        <v>7</v>
      </c>
      <c r="B21" t="s">
        <v>1197</v>
      </c>
      <c r="C21" s="26">
        <v>0</v>
      </c>
      <c r="D21" s="26" t="s">
        <v>1213</v>
      </c>
    </row>
    <row r="22" spans="1:4" x14ac:dyDescent="0.2">
      <c r="A22">
        <f t="shared" si="1"/>
        <v>8</v>
      </c>
      <c r="B22" t="s">
        <v>1196</v>
      </c>
      <c r="C22">
        <v>0</v>
      </c>
      <c r="D22" s="26" t="s">
        <v>1210</v>
      </c>
    </row>
    <row r="23" spans="1:4" x14ac:dyDescent="0.2">
      <c r="A23">
        <f t="shared" si="1"/>
        <v>9</v>
      </c>
      <c r="B23" t="s">
        <v>1195</v>
      </c>
      <c r="C23">
        <v>-1</v>
      </c>
      <c r="D23" s="26" t="s">
        <v>1213</v>
      </c>
    </row>
    <row r="24" spans="1:4" x14ac:dyDescent="0.2">
      <c r="A24">
        <f t="shared" si="1"/>
        <v>10</v>
      </c>
      <c r="B24" t="s">
        <v>1194</v>
      </c>
      <c r="C24">
        <v>-1</v>
      </c>
      <c r="D24" s="26" t="s">
        <v>1213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10B22-B5C3-4C82-8CF1-7E958EC3B636}">
  <sheetPr codeName="Sheet24"/>
  <dimension ref="A1:C101"/>
  <sheetViews>
    <sheetView zoomScale="115" zoomScaleNormal="115" workbookViewId="0">
      <selection activeCell="D101" sqref="D101"/>
    </sheetView>
  </sheetViews>
  <sheetFormatPr defaultRowHeight="12.75" x14ac:dyDescent="0.2"/>
  <cols>
    <col min="2" max="2" width="11.1640625" customWidth="1"/>
    <col min="3" max="3" width="23.5" customWidth="1"/>
  </cols>
  <sheetData>
    <row r="1" spans="1:3" ht="120" customHeight="1" x14ac:dyDescent="0.2">
      <c r="A1" t="s">
        <v>1172</v>
      </c>
      <c r="B1" s="26" t="s">
        <v>1222</v>
      </c>
      <c r="C1" s="26" t="s">
        <v>1233</v>
      </c>
    </row>
    <row r="2" spans="1:3" ht="120" customHeight="1" x14ac:dyDescent="0.2">
      <c r="A2">
        <v>1</v>
      </c>
      <c r="B2" s="26" t="s">
        <v>1223</v>
      </c>
    </row>
    <row r="3" spans="1:3" ht="120" customHeight="1" x14ac:dyDescent="0.2">
      <c r="A3">
        <f>A2+1</f>
        <v>2</v>
      </c>
      <c r="B3" s="26" t="s">
        <v>1224</v>
      </c>
    </row>
    <row r="4" spans="1:3" ht="120" customHeight="1" x14ac:dyDescent="0.2">
      <c r="A4">
        <f t="shared" ref="A4:A67" si="0">A3+1</f>
        <v>3</v>
      </c>
      <c r="B4" s="26" t="s">
        <v>1225</v>
      </c>
    </row>
    <row r="5" spans="1:3" ht="120" customHeight="1" x14ac:dyDescent="0.2">
      <c r="A5">
        <f t="shared" si="0"/>
        <v>4</v>
      </c>
      <c r="B5" s="26" t="s">
        <v>1226</v>
      </c>
    </row>
    <row r="6" spans="1:3" ht="120" customHeight="1" x14ac:dyDescent="0.2">
      <c r="A6">
        <f t="shared" si="0"/>
        <v>5</v>
      </c>
      <c r="B6" s="26" t="s">
        <v>1227</v>
      </c>
    </row>
    <row r="7" spans="1:3" ht="120" customHeight="1" x14ac:dyDescent="0.2">
      <c r="A7">
        <f t="shared" si="0"/>
        <v>6</v>
      </c>
      <c r="B7" s="26" t="s">
        <v>1228</v>
      </c>
    </row>
    <row r="8" spans="1:3" ht="120" customHeight="1" x14ac:dyDescent="0.2">
      <c r="A8">
        <f t="shared" si="0"/>
        <v>7</v>
      </c>
      <c r="B8" s="26" t="s">
        <v>1229</v>
      </c>
    </row>
    <row r="9" spans="1:3" ht="120" customHeight="1" x14ac:dyDescent="0.2">
      <c r="A9">
        <f t="shared" si="0"/>
        <v>8</v>
      </c>
      <c r="B9" s="26" t="s">
        <v>1230</v>
      </c>
    </row>
    <row r="10" spans="1:3" ht="120" customHeight="1" x14ac:dyDescent="0.2">
      <c r="A10">
        <f t="shared" si="0"/>
        <v>9</v>
      </c>
      <c r="B10" s="26" t="s">
        <v>1231</v>
      </c>
    </row>
    <row r="11" spans="1:3" ht="120" customHeight="1" x14ac:dyDescent="0.2">
      <c r="A11">
        <f t="shared" si="0"/>
        <v>10</v>
      </c>
      <c r="B11" s="26" t="s">
        <v>1232</v>
      </c>
    </row>
    <row r="12" spans="1:3" ht="120" customHeight="1" x14ac:dyDescent="0.2">
      <c r="A12">
        <f t="shared" si="0"/>
        <v>11</v>
      </c>
      <c r="B12" t="s">
        <v>1235</v>
      </c>
    </row>
    <row r="13" spans="1:3" ht="120" customHeight="1" x14ac:dyDescent="0.2">
      <c r="A13">
        <f t="shared" si="0"/>
        <v>12</v>
      </c>
      <c r="B13" t="s">
        <v>1236</v>
      </c>
    </row>
    <row r="14" spans="1:3" ht="120" customHeight="1" x14ac:dyDescent="0.2">
      <c r="A14">
        <f t="shared" si="0"/>
        <v>13</v>
      </c>
      <c r="B14" t="s">
        <v>1237</v>
      </c>
    </row>
    <row r="15" spans="1:3" ht="120" customHeight="1" x14ac:dyDescent="0.2">
      <c r="A15">
        <f t="shared" si="0"/>
        <v>14</v>
      </c>
      <c r="B15" t="s">
        <v>1238</v>
      </c>
    </row>
    <row r="16" spans="1:3" ht="120" customHeight="1" x14ac:dyDescent="0.2">
      <c r="A16">
        <f t="shared" si="0"/>
        <v>15</v>
      </c>
      <c r="B16" t="s">
        <v>1239</v>
      </c>
    </row>
    <row r="17" spans="1:2" ht="120" customHeight="1" x14ac:dyDescent="0.2">
      <c r="A17">
        <f t="shared" si="0"/>
        <v>16</v>
      </c>
      <c r="B17" t="s">
        <v>1240</v>
      </c>
    </row>
    <row r="18" spans="1:2" ht="120" customHeight="1" x14ac:dyDescent="0.2">
      <c r="A18">
        <f t="shared" si="0"/>
        <v>17</v>
      </c>
      <c r="B18" t="s">
        <v>1241</v>
      </c>
    </row>
    <row r="19" spans="1:2" ht="120" customHeight="1" x14ac:dyDescent="0.2">
      <c r="A19">
        <f t="shared" si="0"/>
        <v>18</v>
      </c>
      <c r="B19" t="s">
        <v>1242</v>
      </c>
    </row>
    <row r="20" spans="1:2" ht="120" customHeight="1" x14ac:dyDescent="0.2">
      <c r="A20">
        <f t="shared" si="0"/>
        <v>19</v>
      </c>
      <c r="B20" t="s">
        <v>1243</v>
      </c>
    </row>
    <row r="21" spans="1:2" ht="120" customHeight="1" x14ac:dyDescent="0.2">
      <c r="A21">
        <f t="shared" si="0"/>
        <v>20</v>
      </c>
      <c r="B21" t="s">
        <v>1244</v>
      </c>
    </row>
    <row r="22" spans="1:2" ht="120" customHeight="1" x14ac:dyDescent="0.2">
      <c r="A22">
        <f t="shared" si="0"/>
        <v>21</v>
      </c>
      <c r="B22" t="s">
        <v>1245</v>
      </c>
    </row>
    <row r="23" spans="1:2" ht="120" customHeight="1" x14ac:dyDescent="0.2">
      <c r="A23">
        <f t="shared" si="0"/>
        <v>22</v>
      </c>
      <c r="B23" t="s">
        <v>1246</v>
      </c>
    </row>
    <row r="24" spans="1:2" ht="120" customHeight="1" x14ac:dyDescent="0.2">
      <c r="A24">
        <f t="shared" si="0"/>
        <v>23</v>
      </c>
      <c r="B24" t="s">
        <v>1247</v>
      </c>
    </row>
    <row r="25" spans="1:2" ht="120" customHeight="1" x14ac:dyDescent="0.2">
      <c r="A25">
        <f t="shared" si="0"/>
        <v>24</v>
      </c>
      <c r="B25" t="s">
        <v>1248</v>
      </c>
    </row>
    <row r="26" spans="1:2" ht="120" customHeight="1" x14ac:dyDescent="0.2">
      <c r="A26">
        <f t="shared" si="0"/>
        <v>25</v>
      </c>
      <c r="B26" t="s">
        <v>1249</v>
      </c>
    </row>
    <row r="27" spans="1:2" ht="120" customHeight="1" x14ac:dyDescent="0.2">
      <c r="A27">
        <f t="shared" si="0"/>
        <v>26</v>
      </c>
      <c r="B27" t="s">
        <v>1250</v>
      </c>
    </row>
    <row r="28" spans="1:2" ht="120" customHeight="1" x14ac:dyDescent="0.2">
      <c r="A28">
        <f t="shared" si="0"/>
        <v>27</v>
      </c>
      <c r="B28" t="s">
        <v>1251</v>
      </c>
    </row>
    <row r="29" spans="1:2" ht="120" customHeight="1" x14ac:dyDescent="0.2">
      <c r="A29">
        <f t="shared" si="0"/>
        <v>28</v>
      </c>
      <c r="B29" t="s">
        <v>1252</v>
      </c>
    </row>
    <row r="30" spans="1:2" ht="120" customHeight="1" x14ac:dyDescent="0.2">
      <c r="A30">
        <f t="shared" si="0"/>
        <v>29</v>
      </c>
      <c r="B30" t="s">
        <v>1253</v>
      </c>
    </row>
    <row r="31" spans="1:2" ht="120" customHeight="1" x14ac:dyDescent="0.2">
      <c r="A31">
        <f t="shared" si="0"/>
        <v>30</v>
      </c>
      <c r="B31" t="s">
        <v>1254</v>
      </c>
    </row>
    <row r="32" spans="1:2" ht="120" customHeight="1" x14ac:dyDescent="0.2">
      <c r="A32">
        <f t="shared" si="0"/>
        <v>31</v>
      </c>
      <c r="B32" t="s">
        <v>1255</v>
      </c>
    </row>
    <row r="33" spans="1:2" ht="120" customHeight="1" x14ac:dyDescent="0.2">
      <c r="A33">
        <f t="shared" si="0"/>
        <v>32</v>
      </c>
      <c r="B33" t="s">
        <v>1256</v>
      </c>
    </row>
    <row r="34" spans="1:2" ht="120" customHeight="1" x14ac:dyDescent="0.2">
      <c r="A34">
        <f t="shared" si="0"/>
        <v>33</v>
      </c>
      <c r="B34" t="s">
        <v>1257</v>
      </c>
    </row>
    <row r="35" spans="1:2" ht="120" customHeight="1" x14ac:dyDescent="0.2">
      <c r="A35">
        <f t="shared" si="0"/>
        <v>34</v>
      </c>
      <c r="B35" t="s">
        <v>1258</v>
      </c>
    </row>
    <row r="36" spans="1:2" ht="120" customHeight="1" x14ac:dyDescent="0.2">
      <c r="A36">
        <f t="shared" si="0"/>
        <v>35</v>
      </c>
      <c r="B36" t="s">
        <v>1259</v>
      </c>
    </row>
    <row r="37" spans="1:2" ht="120" customHeight="1" x14ac:dyDescent="0.2">
      <c r="A37">
        <f t="shared" si="0"/>
        <v>36</v>
      </c>
      <c r="B37" t="s">
        <v>1260</v>
      </c>
    </row>
    <row r="38" spans="1:2" ht="120" customHeight="1" x14ac:dyDescent="0.2">
      <c r="A38">
        <f t="shared" si="0"/>
        <v>37</v>
      </c>
      <c r="B38" t="s">
        <v>1261</v>
      </c>
    </row>
    <row r="39" spans="1:2" ht="120" customHeight="1" x14ac:dyDescent="0.2">
      <c r="A39">
        <f t="shared" si="0"/>
        <v>38</v>
      </c>
      <c r="B39" t="s">
        <v>1262</v>
      </c>
    </row>
    <row r="40" spans="1:2" ht="120" customHeight="1" x14ac:dyDescent="0.2">
      <c r="A40">
        <f t="shared" si="0"/>
        <v>39</v>
      </c>
      <c r="B40" t="s">
        <v>1263</v>
      </c>
    </row>
    <row r="41" spans="1:2" ht="120" customHeight="1" x14ac:dyDescent="0.2">
      <c r="A41">
        <f t="shared" si="0"/>
        <v>40</v>
      </c>
      <c r="B41" t="s">
        <v>1264</v>
      </c>
    </row>
    <row r="42" spans="1:2" ht="120" customHeight="1" x14ac:dyDescent="0.2">
      <c r="A42">
        <f t="shared" si="0"/>
        <v>41</v>
      </c>
      <c r="B42" t="s">
        <v>1265</v>
      </c>
    </row>
    <row r="43" spans="1:2" ht="120" customHeight="1" x14ac:dyDescent="0.2">
      <c r="A43">
        <f t="shared" si="0"/>
        <v>42</v>
      </c>
      <c r="B43" t="s">
        <v>1266</v>
      </c>
    </row>
    <row r="44" spans="1:2" ht="120" customHeight="1" x14ac:dyDescent="0.2">
      <c r="A44">
        <f t="shared" si="0"/>
        <v>43</v>
      </c>
      <c r="B44" t="s">
        <v>1267</v>
      </c>
    </row>
    <row r="45" spans="1:2" ht="120" customHeight="1" x14ac:dyDescent="0.2">
      <c r="A45">
        <f t="shared" si="0"/>
        <v>44</v>
      </c>
      <c r="B45" t="s">
        <v>1268</v>
      </c>
    </row>
    <row r="46" spans="1:2" ht="120" customHeight="1" x14ac:dyDescent="0.2">
      <c r="A46">
        <f t="shared" si="0"/>
        <v>45</v>
      </c>
      <c r="B46" t="s">
        <v>1269</v>
      </c>
    </row>
    <row r="47" spans="1:2" ht="120" customHeight="1" x14ac:dyDescent="0.2">
      <c r="A47">
        <f t="shared" si="0"/>
        <v>46</v>
      </c>
      <c r="B47" t="s">
        <v>1270</v>
      </c>
    </row>
    <row r="48" spans="1:2" ht="120" customHeight="1" x14ac:dyDescent="0.2">
      <c r="A48">
        <f t="shared" si="0"/>
        <v>47</v>
      </c>
      <c r="B48" t="s">
        <v>1271</v>
      </c>
    </row>
    <row r="49" spans="1:2" ht="120" customHeight="1" x14ac:dyDescent="0.2">
      <c r="A49">
        <f t="shared" si="0"/>
        <v>48</v>
      </c>
      <c r="B49" t="s">
        <v>1272</v>
      </c>
    </row>
    <row r="50" spans="1:2" ht="120" customHeight="1" x14ac:dyDescent="0.2">
      <c r="A50">
        <f t="shared" si="0"/>
        <v>49</v>
      </c>
      <c r="B50" t="s">
        <v>1273</v>
      </c>
    </row>
    <row r="51" spans="1:2" ht="120" customHeight="1" x14ac:dyDescent="0.2">
      <c r="A51">
        <f t="shared" si="0"/>
        <v>50</v>
      </c>
      <c r="B51" t="s">
        <v>1274</v>
      </c>
    </row>
    <row r="52" spans="1:2" ht="120" customHeight="1" x14ac:dyDescent="0.2">
      <c r="A52">
        <f t="shared" si="0"/>
        <v>51</v>
      </c>
      <c r="B52" t="s">
        <v>1275</v>
      </c>
    </row>
    <row r="53" spans="1:2" ht="120" customHeight="1" x14ac:dyDescent="0.2">
      <c r="A53">
        <f t="shared" si="0"/>
        <v>52</v>
      </c>
      <c r="B53" t="s">
        <v>1276</v>
      </c>
    </row>
    <row r="54" spans="1:2" ht="120" customHeight="1" x14ac:dyDescent="0.2">
      <c r="A54">
        <f t="shared" si="0"/>
        <v>53</v>
      </c>
      <c r="B54" t="s">
        <v>1277</v>
      </c>
    </row>
    <row r="55" spans="1:2" ht="120" customHeight="1" x14ac:dyDescent="0.2">
      <c r="A55">
        <f t="shared" si="0"/>
        <v>54</v>
      </c>
      <c r="B55" t="s">
        <v>1278</v>
      </c>
    </row>
    <row r="56" spans="1:2" ht="120" customHeight="1" x14ac:dyDescent="0.2">
      <c r="A56">
        <f t="shared" si="0"/>
        <v>55</v>
      </c>
      <c r="B56" t="s">
        <v>1279</v>
      </c>
    </row>
    <row r="57" spans="1:2" ht="120" customHeight="1" x14ac:dyDescent="0.2">
      <c r="A57">
        <f t="shared" si="0"/>
        <v>56</v>
      </c>
      <c r="B57" t="s">
        <v>1280</v>
      </c>
    </row>
    <row r="58" spans="1:2" ht="120" customHeight="1" x14ac:dyDescent="0.2">
      <c r="A58">
        <f t="shared" si="0"/>
        <v>57</v>
      </c>
      <c r="B58" t="s">
        <v>1281</v>
      </c>
    </row>
    <row r="59" spans="1:2" ht="120" customHeight="1" x14ac:dyDescent="0.2">
      <c r="A59">
        <f t="shared" si="0"/>
        <v>58</v>
      </c>
      <c r="B59" t="s">
        <v>1282</v>
      </c>
    </row>
    <row r="60" spans="1:2" ht="120" customHeight="1" x14ac:dyDescent="0.2">
      <c r="A60">
        <f t="shared" si="0"/>
        <v>59</v>
      </c>
      <c r="B60" t="s">
        <v>1283</v>
      </c>
    </row>
    <row r="61" spans="1:2" ht="120" customHeight="1" x14ac:dyDescent="0.2">
      <c r="A61">
        <f t="shared" si="0"/>
        <v>60</v>
      </c>
      <c r="B61" t="s">
        <v>1284</v>
      </c>
    </row>
    <row r="62" spans="1:2" ht="120" customHeight="1" x14ac:dyDescent="0.2">
      <c r="A62">
        <f t="shared" si="0"/>
        <v>61</v>
      </c>
      <c r="B62" t="s">
        <v>1285</v>
      </c>
    </row>
    <row r="63" spans="1:2" ht="120" customHeight="1" x14ac:dyDescent="0.2">
      <c r="A63">
        <f t="shared" si="0"/>
        <v>62</v>
      </c>
      <c r="B63" t="s">
        <v>1286</v>
      </c>
    </row>
    <row r="64" spans="1:2" ht="120" customHeight="1" x14ac:dyDescent="0.2">
      <c r="A64">
        <f t="shared" si="0"/>
        <v>63</v>
      </c>
      <c r="B64" t="s">
        <v>1287</v>
      </c>
    </row>
    <row r="65" spans="1:2" ht="120" customHeight="1" x14ac:dyDescent="0.2">
      <c r="A65">
        <f t="shared" si="0"/>
        <v>64</v>
      </c>
      <c r="B65" t="s">
        <v>1288</v>
      </c>
    </row>
    <row r="66" spans="1:2" ht="120" customHeight="1" x14ac:dyDescent="0.2">
      <c r="A66">
        <f t="shared" si="0"/>
        <v>65</v>
      </c>
      <c r="B66" t="s">
        <v>1289</v>
      </c>
    </row>
    <row r="67" spans="1:2" ht="120" customHeight="1" x14ac:dyDescent="0.2">
      <c r="A67">
        <f t="shared" si="0"/>
        <v>66</v>
      </c>
      <c r="B67" t="s">
        <v>1290</v>
      </c>
    </row>
    <row r="68" spans="1:2" ht="120" customHeight="1" x14ac:dyDescent="0.2">
      <c r="A68">
        <f t="shared" ref="A68:A101" si="1">A67+1</f>
        <v>67</v>
      </c>
      <c r="B68" t="s">
        <v>1291</v>
      </c>
    </row>
    <row r="69" spans="1:2" ht="120" customHeight="1" x14ac:dyDescent="0.2">
      <c r="A69">
        <f t="shared" si="1"/>
        <v>68</v>
      </c>
      <c r="B69" t="s">
        <v>1292</v>
      </c>
    </row>
    <row r="70" spans="1:2" ht="120" customHeight="1" x14ac:dyDescent="0.2">
      <c r="A70">
        <f t="shared" si="1"/>
        <v>69</v>
      </c>
      <c r="B70" t="s">
        <v>1293</v>
      </c>
    </row>
    <row r="71" spans="1:2" ht="120" customHeight="1" x14ac:dyDescent="0.2">
      <c r="A71">
        <f t="shared" si="1"/>
        <v>70</v>
      </c>
      <c r="B71" t="s">
        <v>1294</v>
      </c>
    </row>
    <row r="72" spans="1:2" ht="120" customHeight="1" x14ac:dyDescent="0.2">
      <c r="A72">
        <f t="shared" si="1"/>
        <v>71</v>
      </c>
      <c r="B72" t="s">
        <v>1295</v>
      </c>
    </row>
    <row r="73" spans="1:2" ht="120" customHeight="1" x14ac:dyDescent="0.2">
      <c r="A73">
        <f t="shared" si="1"/>
        <v>72</v>
      </c>
      <c r="B73" t="s">
        <v>1296</v>
      </c>
    </row>
    <row r="74" spans="1:2" ht="120" customHeight="1" x14ac:dyDescent="0.2">
      <c r="A74">
        <f t="shared" si="1"/>
        <v>73</v>
      </c>
      <c r="B74" t="s">
        <v>1297</v>
      </c>
    </row>
    <row r="75" spans="1:2" ht="120" customHeight="1" x14ac:dyDescent="0.2">
      <c r="A75">
        <f t="shared" si="1"/>
        <v>74</v>
      </c>
      <c r="B75" t="s">
        <v>1298</v>
      </c>
    </row>
    <row r="76" spans="1:2" ht="120" customHeight="1" x14ac:dyDescent="0.2">
      <c r="A76">
        <f t="shared" si="1"/>
        <v>75</v>
      </c>
      <c r="B76" t="s">
        <v>1299</v>
      </c>
    </row>
    <row r="77" spans="1:2" ht="120" customHeight="1" x14ac:dyDescent="0.2">
      <c r="A77">
        <f t="shared" si="1"/>
        <v>76</v>
      </c>
      <c r="B77" t="s">
        <v>1300</v>
      </c>
    </row>
    <row r="78" spans="1:2" ht="120" customHeight="1" x14ac:dyDescent="0.2">
      <c r="A78">
        <f t="shared" si="1"/>
        <v>77</v>
      </c>
      <c r="B78" t="s">
        <v>1301</v>
      </c>
    </row>
    <row r="79" spans="1:2" ht="120" customHeight="1" x14ac:dyDescent="0.2">
      <c r="A79">
        <f t="shared" si="1"/>
        <v>78</v>
      </c>
      <c r="B79" t="s">
        <v>1302</v>
      </c>
    </row>
    <row r="80" spans="1:2" ht="120" customHeight="1" x14ac:dyDescent="0.2">
      <c r="A80">
        <f t="shared" si="1"/>
        <v>79</v>
      </c>
      <c r="B80" t="s">
        <v>1303</v>
      </c>
    </row>
    <row r="81" spans="1:2" ht="120" customHeight="1" x14ac:dyDescent="0.2">
      <c r="A81">
        <f t="shared" si="1"/>
        <v>80</v>
      </c>
      <c r="B81" t="s">
        <v>1304</v>
      </c>
    </row>
    <row r="82" spans="1:2" ht="120" customHeight="1" x14ac:dyDescent="0.2">
      <c r="A82">
        <f t="shared" si="1"/>
        <v>81</v>
      </c>
      <c r="B82" t="s">
        <v>1305</v>
      </c>
    </row>
    <row r="83" spans="1:2" ht="120" customHeight="1" x14ac:dyDescent="0.2">
      <c r="A83">
        <f t="shared" si="1"/>
        <v>82</v>
      </c>
      <c r="B83" t="s">
        <v>1306</v>
      </c>
    </row>
    <row r="84" spans="1:2" ht="120" customHeight="1" x14ac:dyDescent="0.2">
      <c r="A84">
        <f t="shared" si="1"/>
        <v>83</v>
      </c>
      <c r="B84" t="s">
        <v>1307</v>
      </c>
    </row>
    <row r="85" spans="1:2" ht="120" customHeight="1" x14ac:dyDescent="0.2">
      <c r="A85">
        <f t="shared" si="1"/>
        <v>84</v>
      </c>
      <c r="B85" t="s">
        <v>1308</v>
      </c>
    </row>
    <row r="86" spans="1:2" ht="120" customHeight="1" x14ac:dyDescent="0.2">
      <c r="A86">
        <f t="shared" si="1"/>
        <v>85</v>
      </c>
      <c r="B86" t="s">
        <v>1309</v>
      </c>
    </row>
    <row r="87" spans="1:2" ht="120" customHeight="1" x14ac:dyDescent="0.2">
      <c r="A87">
        <f t="shared" si="1"/>
        <v>86</v>
      </c>
      <c r="B87" t="s">
        <v>1310</v>
      </c>
    </row>
    <row r="88" spans="1:2" ht="120" customHeight="1" x14ac:dyDescent="0.2">
      <c r="A88">
        <f t="shared" si="1"/>
        <v>87</v>
      </c>
      <c r="B88" t="s">
        <v>1311</v>
      </c>
    </row>
    <row r="89" spans="1:2" ht="120" customHeight="1" x14ac:dyDescent="0.2">
      <c r="A89">
        <f t="shared" si="1"/>
        <v>88</v>
      </c>
      <c r="B89" t="s">
        <v>1312</v>
      </c>
    </row>
    <row r="90" spans="1:2" ht="120" customHeight="1" x14ac:dyDescent="0.2">
      <c r="A90">
        <f t="shared" si="1"/>
        <v>89</v>
      </c>
      <c r="B90" t="s">
        <v>1313</v>
      </c>
    </row>
    <row r="91" spans="1:2" ht="120" customHeight="1" x14ac:dyDescent="0.2">
      <c r="A91">
        <f t="shared" si="1"/>
        <v>90</v>
      </c>
      <c r="B91" t="s">
        <v>1314</v>
      </c>
    </row>
    <row r="92" spans="1:2" ht="120" customHeight="1" x14ac:dyDescent="0.2">
      <c r="A92">
        <f t="shared" si="1"/>
        <v>91</v>
      </c>
      <c r="B92" t="s">
        <v>1234</v>
      </c>
    </row>
    <row r="93" spans="1:2" ht="120" customHeight="1" x14ac:dyDescent="0.2">
      <c r="A93">
        <f t="shared" si="1"/>
        <v>92</v>
      </c>
      <c r="B93" t="s">
        <v>1315</v>
      </c>
    </row>
    <row r="94" spans="1:2" ht="120" customHeight="1" x14ac:dyDescent="0.2">
      <c r="A94">
        <f t="shared" si="1"/>
        <v>93</v>
      </c>
      <c r="B94" t="s">
        <v>1316</v>
      </c>
    </row>
    <row r="95" spans="1:2" ht="120" customHeight="1" x14ac:dyDescent="0.2">
      <c r="A95">
        <f t="shared" si="1"/>
        <v>94</v>
      </c>
      <c r="B95" t="s">
        <v>1317</v>
      </c>
    </row>
    <row r="96" spans="1:2" ht="120" customHeight="1" x14ac:dyDescent="0.2">
      <c r="A96">
        <f t="shared" si="1"/>
        <v>95</v>
      </c>
      <c r="B96" t="s">
        <v>1318</v>
      </c>
    </row>
    <row r="97" spans="1:2" ht="120" customHeight="1" x14ac:dyDescent="0.2">
      <c r="A97">
        <f t="shared" si="1"/>
        <v>96</v>
      </c>
      <c r="B97" t="s">
        <v>1319</v>
      </c>
    </row>
    <row r="98" spans="1:2" ht="120" customHeight="1" x14ac:dyDescent="0.2">
      <c r="A98">
        <f t="shared" si="1"/>
        <v>97</v>
      </c>
      <c r="B98" t="s">
        <v>1320</v>
      </c>
    </row>
    <row r="99" spans="1:2" ht="120" customHeight="1" x14ac:dyDescent="0.2">
      <c r="A99">
        <f t="shared" si="1"/>
        <v>98</v>
      </c>
      <c r="B99" t="s">
        <v>1321</v>
      </c>
    </row>
    <row r="100" spans="1:2" ht="120" customHeight="1" x14ac:dyDescent="0.2">
      <c r="A100">
        <f t="shared" si="1"/>
        <v>99</v>
      </c>
      <c r="B100" t="s">
        <v>1322</v>
      </c>
    </row>
    <row r="101" spans="1:2" ht="120" customHeight="1" x14ac:dyDescent="0.2">
      <c r="A101">
        <f t="shared" si="1"/>
        <v>100</v>
      </c>
      <c r="B101" t="s">
        <v>1323</v>
      </c>
    </row>
  </sheetData>
  <pageMargins left="0.7" right="0.7" top="0.75" bottom="0.75" header="0.3" footer="0.3"/>
  <pageSetup paperSize="9"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D349F-2DF6-4E28-9FF4-31DB23097C3A}">
  <sheetPr codeName="Sheet2"/>
  <dimension ref="A1:AP25"/>
  <sheetViews>
    <sheetView workbookViewId="0">
      <selection activeCell="AA19" sqref="AA19"/>
    </sheetView>
  </sheetViews>
  <sheetFormatPr defaultColWidth="5.33203125" defaultRowHeight="24" customHeight="1" x14ac:dyDescent="0.2"/>
  <cols>
    <col min="1" max="16384" width="5.33203125" style="145"/>
  </cols>
  <sheetData>
    <row r="1" spans="1:42" ht="24" customHeight="1" x14ac:dyDescent="0.2">
      <c r="A1" s="142"/>
      <c r="B1" s="143"/>
      <c r="C1" s="144"/>
      <c r="D1" s="142"/>
      <c r="E1" s="143"/>
      <c r="F1" s="144"/>
      <c r="G1" s="142"/>
      <c r="H1" s="143"/>
      <c r="I1" s="144"/>
      <c r="J1" s="142"/>
      <c r="K1" s="143"/>
      <c r="L1" s="144"/>
      <c r="M1" s="142"/>
      <c r="N1" s="143"/>
      <c r="O1" s="144"/>
      <c r="P1" s="142"/>
      <c r="Q1" s="143"/>
      <c r="R1" s="144"/>
      <c r="S1" s="142"/>
      <c r="T1" s="143"/>
      <c r="U1" s="144"/>
      <c r="V1" s="142"/>
      <c r="W1" s="143"/>
      <c r="X1" s="144"/>
      <c r="Y1" s="142"/>
      <c r="Z1" s="143"/>
      <c r="AA1" s="144"/>
      <c r="AB1" s="142"/>
      <c r="AC1" s="143"/>
      <c r="AD1" s="144"/>
      <c r="AE1" s="142"/>
      <c r="AF1" s="143"/>
      <c r="AG1" s="144"/>
      <c r="AI1" s="272" t="s">
        <v>1453</v>
      </c>
      <c r="AJ1" s="272"/>
      <c r="AK1" s="158" t="s">
        <v>1456</v>
      </c>
    </row>
    <row r="2" spans="1:42" ht="24" customHeight="1" x14ac:dyDescent="0.2">
      <c r="A2" s="147"/>
      <c r="B2" s="148" t="s">
        <v>1452</v>
      </c>
      <c r="C2" s="149"/>
      <c r="D2" s="147"/>
      <c r="E2" s="148" t="s">
        <v>14</v>
      </c>
      <c r="F2" s="149"/>
      <c r="G2" s="147"/>
      <c r="H2" s="148" t="s">
        <v>1054</v>
      </c>
      <c r="I2" s="149"/>
      <c r="J2" s="147"/>
      <c r="K2" s="148" t="s">
        <v>1055</v>
      </c>
      <c r="L2" s="149"/>
      <c r="M2" s="147"/>
      <c r="N2" s="148" t="s">
        <v>1056</v>
      </c>
      <c r="O2" s="149"/>
      <c r="P2" s="147"/>
      <c r="Q2" s="148" t="s">
        <v>1057</v>
      </c>
      <c r="R2" s="149"/>
      <c r="S2" s="147"/>
      <c r="T2" s="148" t="s">
        <v>15</v>
      </c>
      <c r="U2" s="149"/>
      <c r="V2" s="147"/>
      <c r="W2" s="148" t="s">
        <v>1450</v>
      </c>
      <c r="X2" s="149"/>
      <c r="Y2" s="147"/>
      <c r="Z2" s="148" t="s">
        <v>1058</v>
      </c>
      <c r="AA2" s="149"/>
      <c r="AB2" s="147"/>
      <c r="AC2" s="148" t="s">
        <v>1059</v>
      </c>
      <c r="AD2" s="149"/>
      <c r="AE2" s="147"/>
      <c r="AF2" s="148" t="s">
        <v>1451</v>
      </c>
      <c r="AG2" s="149"/>
      <c r="AI2" s="272" t="s">
        <v>1454</v>
      </c>
      <c r="AJ2" s="272"/>
      <c r="AK2" s="146">
        <v>21</v>
      </c>
      <c r="AP2" s="145" t="str">
        <f>VLOOKUP(AK2,Tiles!A2:C101,2,FALSE)</f>
        <v>MAP21_</v>
      </c>
    </row>
    <row r="3" spans="1:42" ht="24" customHeight="1" x14ac:dyDescent="0.2">
      <c r="A3" s="150"/>
      <c r="B3" s="151"/>
      <c r="C3" s="152"/>
      <c r="D3" s="150"/>
      <c r="E3" s="151"/>
      <c r="F3" s="152"/>
      <c r="G3" s="150"/>
      <c r="H3" s="151"/>
      <c r="I3" s="152"/>
      <c r="J3" s="150"/>
      <c r="K3" s="151"/>
      <c r="L3" s="152"/>
      <c r="M3" s="150"/>
      <c r="N3" s="151"/>
      <c r="O3" s="152"/>
      <c r="P3" s="150"/>
      <c r="Q3" s="151"/>
      <c r="R3" s="152"/>
      <c r="S3" s="150"/>
      <c r="T3" s="151"/>
      <c r="U3" s="152"/>
      <c r="V3" s="150"/>
      <c r="W3" s="151"/>
      <c r="X3" s="152"/>
      <c r="Y3" s="150"/>
      <c r="Z3" s="151"/>
      <c r="AA3" s="152"/>
      <c r="AB3" s="150"/>
      <c r="AC3" s="151"/>
      <c r="AD3" s="152"/>
      <c r="AE3" s="150"/>
      <c r="AF3" s="151"/>
      <c r="AG3" s="152"/>
      <c r="AI3" s="272" t="s">
        <v>1455</v>
      </c>
      <c r="AJ3" s="272"/>
    </row>
    <row r="4" spans="1:42" ht="24" customHeight="1" x14ac:dyDescent="0.2">
      <c r="A4" s="142"/>
      <c r="B4" s="143"/>
      <c r="C4" s="144"/>
      <c r="D4" s="142"/>
      <c r="E4" s="143"/>
      <c r="F4" s="144"/>
      <c r="G4" s="142"/>
      <c r="H4" s="143"/>
      <c r="I4" s="144"/>
      <c r="J4" s="142"/>
      <c r="K4" s="143"/>
      <c r="L4" s="144"/>
      <c r="M4" s="142"/>
      <c r="N4" s="143"/>
      <c r="O4" s="144"/>
      <c r="P4" s="142"/>
      <c r="Q4" s="143"/>
      <c r="R4" s="144"/>
      <c r="S4" s="142"/>
      <c r="T4" s="143"/>
      <c r="U4" s="144"/>
      <c r="V4" s="142"/>
      <c r="W4" s="143"/>
      <c r="X4" s="144"/>
      <c r="Y4" s="142"/>
      <c r="Z4" s="143"/>
      <c r="AA4" s="144"/>
      <c r="AB4" s="142"/>
      <c r="AC4" s="143"/>
      <c r="AD4" s="144"/>
      <c r="AE4" s="142"/>
      <c r="AF4" s="143"/>
      <c r="AG4" s="144"/>
    </row>
    <row r="5" spans="1:42" ht="24" customHeight="1" x14ac:dyDescent="0.2">
      <c r="A5" s="147"/>
      <c r="B5" s="148">
        <v>2</v>
      </c>
      <c r="C5" s="149"/>
      <c r="D5" s="147"/>
      <c r="E5" s="153"/>
      <c r="F5" s="149"/>
      <c r="G5" s="147"/>
      <c r="H5" s="153"/>
      <c r="I5" s="149"/>
      <c r="J5" s="147"/>
      <c r="K5" s="153"/>
      <c r="L5" s="149"/>
      <c r="M5" s="147"/>
      <c r="N5" s="153"/>
      <c r="O5" s="149"/>
      <c r="P5" s="147"/>
      <c r="Q5" s="153"/>
      <c r="R5" s="149"/>
      <c r="S5" s="147"/>
      <c r="T5" s="153"/>
      <c r="U5" s="149"/>
      <c r="V5" s="147"/>
      <c r="W5" s="153"/>
      <c r="X5" s="149"/>
      <c r="Y5" s="147"/>
      <c r="Z5" s="153"/>
      <c r="AA5" s="149"/>
      <c r="AB5" s="147"/>
      <c r="AC5" s="153"/>
      <c r="AD5" s="149"/>
      <c r="AE5" s="147"/>
      <c r="AF5" s="153"/>
      <c r="AG5" s="149"/>
    </row>
    <row r="6" spans="1:42" ht="24" customHeight="1" x14ac:dyDescent="0.2">
      <c r="A6" s="150"/>
      <c r="B6" s="151"/>
      <c r="C6" s="152"/>
      <c r="D6" s="150"/>
      <c r="E6" s="151"/>
      <c r="F6" s="152"/>
      <c r="G6" s="150"/>
      <c r="H6" s="151"/>
      <c r="I6" s="152"/>
      <c r="J6" s="150"/>
      <c r="K6" s="151"/>
      <c r="L6" s="152"/>
      <c r="M6" s="150"/>
      <c r="N6" s="151"/>
      <c r="O6" s="152"/>
      <c r="P6" s="150"/>
      <c r="Q6" s="151"/>
      <c r="R6" s="152"/>
      <c r="S6" s="150"/>
      <c r="T6" s="151"/>
      <c r="U6" s="152"/>
      <c r="V6" s="150"/>
      <c r="W6" s="151"/>
      <c r="X6" s="152"/>
      <c r="Y6" s="150"/>
      <c r="Z6" s="151"/>
      <c r="AA6" s="152"/>
      <c r="AB6" s="150"/>
      <c r="AC6" s="151"/>
      <c r="AD6" s="152"/>
      <c r="AE6" s="150"/>
      <c r="AF6" s="151"/>
      <c r="AG6" s="152"/>
    </row>
    <row r="7" spans="1:42" ht="24" customHeight="1" x14ac:dyDescent="0.2">
      <c r="A7" s="142"/>
      <c r="B7" s="143"/>
      <c r="C7" s="144"/>
      <c r="D7" s="142"/>
      <c r="E7" s="143"/>
      <c r="F7" s="144"/>
      <c r="G7" s="142"/>
      <c r="H7" s="143"/>
      <c r="I7" s="144"/>
      <c r="J7" s="142"/>
      <c r="K7" s="143"/>
      <c r="L7" s="144"/>
      <c r="M7" s="142"/>
      <c r="N7" s="143"/>
      <c r="O7" s="144"/>
      <c r="P7" s="142"/>
      <c r="Q7" s="143"/>
      <c r="R7" s="144"/>
      <c r="S7" s="142"/>
      <c r="T7" s="143"/>
      <c r="U7" s="144"/>
      <c r="V7" s="142"/>
      <c r="W7" s="143"/>
      <c r="X7" s="144"/>
      <c r="Y7" s="142"/>
      <c r="Z7" s="143"/>
      <c r="AA7" s="144"/>
      <c r="AB7" s="142"/>
      <c r="AC7" s="143"/>
      <c r="AD7" s="144"/>
      <c r="AE7" s="142"/>
      <c r="AF7" s="143"/>
      <c r="AG7" s="144"/>
      <c r="AJ7" s="154"/>
    </row>
    <row r="8" spans="1:42" ht="24" customHeight="1" x14ac:dyDescent="0.2">
      <c r="A8" s="147"/>
      <c r="B8" s="148">
        <v>3</v>
      </c>
      <c r="C8" s="149"/>
      <c r="D8" s="147"/>
      <c r="E8" s="153"/>
      <c r="F8" s="149"/>
      <c r="G8" s="147"/>
      <c r="H8" s="153"/>
      <c r="I8" s="149"/>
      <c r="J8" s="147"/>
      <c r="K8" s="153"/>
      <c r="L8" s="149"/>
      <c r="M8" s="147"/>
      <c r="N8" s="153"/>
      <c r="O8" s="149"/>
      <c r="P8" s="147"/>
      <c r="Q8" s="153"/>
      <c r="R8" s="149"/>
      <c r="S8" s="147"/>
      <c r="T8" s="153"/>
      <c r="U8" s="149"/>
      <c r="V8" s="147"/>
      <c r="W8" s="153"/>
      <c r="X8" s="149"/>
      <c r="Y8" s="147"/>
      <c r="Z8" s="153"/>
      <c r="AA8" s="149"/>
      <c r="AB8" s="147"/>
      <c r="AC8" s="153"/>
      <c r="AD8" s="149"/>
      <c r="AE8" s="147"/>
      <c r="AF8" s="153"/>
      <c r="AG8" s="149"/>
    </row>
    <row r="9" spans="1:42" ht="24" customHeight="1" x14ac:dyDescent="0.2">
      <c r="A9" s="150"/>
      <c r="B9" s="151"/>
      <c r="C9" s="152"/>
      <c r="D9" s="150"/>
      <c r="E9" s="151"/>
      <c r="F9" s="152"/>
      <c r="G9" s="150"/>
      <c r="H9" s="151"/>
      <c r="I9" s="152"/>
      <c r="J9" s="150"/>
      <c r="K9" s="151"/>
      <c r="L9" s="152"/>
      <c r="M9" s="150"/>
      <c r="N9" s="151"/>
      <c r="O9" s="152"/>
      <c r="P9" s="150"/>
      <c r="Q9" s="151"/>
      <c r="R9" s="152"/>
      <c r="S9" s="150"/>
      <c r="T9" s="151"/>
      <c r="U9" s="152"/>
      <c r="V9" s="150"/>
      <c r="W9" s="151"/>
      <c r="X9" s="152"/>
      <c r="Y9" s="150"/>
      <c r="Z9" s="151"/>
      <c r="AA9" s="152"/>
      <c r="AB9" s="150"/>
      <c r="AC9" s="151"/>
      <c r="AD9" s="152"/>
      <c r="AE9" s="150"/>
      <c r="AF9" s="151"/>
      <c r="AG9" s="152"/>
    </row>
    <row r="10" spans="1:42" ht="24" customHeight="1" x14ac:dyDescent="0.2">
      <c r="A10" s="142"/>
      <c r="B10" s="143"/>
      <c r="C10" s="144"/>
      <c r="D10" s="142"/>
      <c r="E10" s="143"/>
      <c r="F10" s="144"/>
      <c r="G10" s="142"/>
      <c r="H10" s="143"/>
      <c r="I10" s="144"/>
      <c r="J10" s="142"/>
      <c r="K10" s="143"/>
      <c r="L10" s="144"/>
      <c r="M10" s="142"/>
      <c r="N10" s="143"/>
      <c r="O10" s="144"/>
      <c r="P10" s="142"/>
      <c r="Q10" s="143"/>
      <c r="R10" s="144"/>
      <c r="S10" s="142"/>
      <c r="T10" s="143"/>
      <c r="U10" s="144"/>
      <c r="V10" s="142"/>
      <c r="W10" s="143"/>
      <c r="X10" s="144"/>
      <c r="Y10" s="142"/>
      <c r="Z10" s="143"/>
      <c r="AA10" s="144"/>
      <c r="AB10" s="142"/>
      <c r="AC10" s="143"/>
      <c r="AD10" s="144"/>
      <c r="AE10" s="142"/>
      <c r="AF10" s="143"/>
      <c r="AG10" s="144"/>
    </row>
    <row r="11" spans="1:42" ht="24" customHeight="1" x14ac:dyDescent="0.2">
      <c r="A11" s="147"/>
      <c r="B11" s="148">
        <v>4</v>
      </c>
      <c r="C11" s="149"/>
      <c r="D11" s="147"/>
      <c r="E11" s="153"/>
      <c r="F11" s="149"/>
      <c r="G11" s="147"/>
      <c r="H11" s="153"/>
      <c r="I11" s="149"/>
      <c r="J11" s="147"/>
      <c r="K11" s="153"/>
      <c r="L11" s="149"/>
      <c r="M11" s="147"/>
      <c r="N11" s="153"/>
      <c r="O11" s="149"/>
      <c r="P11" s="147"/>
      <c r="Q11" s="153"/>
      <c r="R11" s="149"/>
      <c r="S11" s="147"/>
      <c r="T11" s="153"/>
      <c r="U11" s="149"/>
      <c r="V11" s="147"/>
      <c r="W11" s="153"/>
      <c r="X11" s="149"/>
      <c r="Y11" s="147"/>
      <c r="Z11" s="153"/>
      <c r="AA11" s="149"/>
      <c r="AB11" s="147"/>
      <c r="AC11" s="153"/>
      <c r="AD11" s="149"/>
      <c r="AE11" s="147"/>
      <c r="AF11" s="153"/>
      <c r="AG11" s="149"/>
    </row>
    <row r="12" spans="1:42" ht="24" customHeight="1" x14ac:dyDescent="0.2">
      <c r="A12" s="150"/>
      <c r="B12" s="151"/>
      <c r="C12" s="152"/>
      <c r="D12" s="150"/>
      <c r="E12" s="151"/>
      <c r="F12" s="152"/>
      <c r="G12" s="150"/>
      <c r="H12" s="151"/>
      <c r="I12" s="152"/>
      <c r="J12" s="150"/>
      <c r="K12" s="151"/>
      <c r="L12" s="152"/>
      <c r="M12" s="150"/>
      <c r="N12" s="151"/>
      <c r="O12" s="152"/>
      <c r="P12" s="150"/>
      <c r="Q12" s="151"/>
      <c r="R12" s="152"/>
      <c r="S12" s="150"/>
      <c r="T12" s="151"/>
      <c r="U12" s="152"/>
      <c r="V12" s="150"/>
      <c r="W12" s="151"/>
      <c r="X12" s="152"/>
      <c r="Y12" s="150"/>
      <c r="Z12" s="151"/>
      <c r="AA12" s="152"/>
      <c r="AB12" s="150"/>
      <c r="AC12" s="151"/>
      <c r="AD12" s="152"/>
      <c r="AE12" s="150"/>
      <c r="AF12" s="151"/>
      <c r="AG12" s="152"/>
    </row>
    <row r="13" spans="1:42" ht="24" customHeight="1" x14ac:dyDescent="0.2">
      <c r="A13" s="142"/>
      <c r="B13" s="143"/>
      <c r="C13" s="144"/>
      <c r="D13" s="142"/>
      <c r="E13" s="143"/>
      <c r="F13" s="144"/>
      <c r="G13" s="142"/>
      <c r="H13" s="143"/>
      <c r="I13" s="144"/>
      <c r="J13" s="142"/>
      <c r="K13" s="143"/>
      <c r="L13" s="144"/>
      <c r="M13" s="142"/>
      <c r="N13" s="143"/>
      <c r="O13" s="144"/>
      <c r="P13" s="142"/>
      <c r="Q13" s="143"/>
      <c r="R13" s="144"/>
      <c r="S13" s="142"/>
      <c r="T13" s="143"/>
      <c r="U13" s="144"/>
      <c r="V13" s="142"/>
      <c r="W13" s="143"/>
      <c r="X13" s="144"/>
      <c r="Y13" s="142"/>
      <c r="Z13" s="143"/>
      <c r="AA13" s="144"/>
      <c r="AB13" s="142"/>
      <c r="AC13" s="143"/>
      <c r="AD13" s="144"/>
      <c r="AE13" s="142"/>
      <c r="AF13" s="143"/>
      <c r="AG13" s="144"/>
    </row>
    <row r="14" spans="1:42" ht="24" customHeight="1" x14ac:dyDescent="0.2">
      <c r="A14" s="147"/>
      <c r="B14" s="148">
        <v>5</v>
      </c>
      <c r="C14" s="149"/>
      <c r="D14" s="147"/>
      <c r="E14" s="153"/>
      <c r="F14" s="149"/>
      <c r="G14" s="147"/>
      <c r="H14" s="153"/>
      <c r="I14" s="149"/>
      <c r="J14" s="147"/>
      <c r="K14" s="153"/>
      <c r="L14" s="149"/>
      <c r="M14" s="147"/>
      <c r="N14" s="153"/>
      <c r="O14" s="149"/>
      <c r="P14" s="147"/>
      <c r="Q14" s="153"/>
      <c r="R14" s="149"/>
      <c r="S14" s="147"/>
      <c r="T14" s="153"/>
      <c r="U14" s="149"/>
      <c r="V14" s="147"/>
      <c r="W14" s="153"/>
      <c r="X14" s="149"/>
      <c r="Y14" s="147"/>
      <c r="Z14" s="153"/>
      <c r="AA14" s="149"/>
      <c r="AB14" s="147"/>
      <c r="AC14" s="153"/>
      <c r="AD14" s="149"/>
      <c r="AE14" s="147"/>
      <c r="AF14" s="153"/>
      <c r="AG14" s="149"/>
    </row>
    <row r="15" spans="1:42" ht="24" customHeight="1" x14ac:dyDescent="0.2">
      <c r="A15" s="150"/>
      <c r="B15" s="151"/>
      <c r="C15" s="152"/>
      <c r="D15" s="150"/>
      <c r="E15" s="151"/>
      <c r="F15" s="152"/>
      <c r="G15" s="150"/>
      <c r="H15" s="151"/>
      <c r="I15" s="152"/>
      <c r="J15" s="150"/>
      <c r="K15" s="151"/>
      <c r="L15" s="152"/>
      <c r="M15" s="150"/>
      <c r="N15" s="151"/>
      <c r="O15" s="152"/>
      <c r="P15" s="150"/>
      <c r="Q15" s="151"/>
      <c r="R15" s="152"/>
      <c r="S15" s="150"/>
      <c r="T15" s="151"/>
      <c r="U15" s="152"/>
      <c r="V15" s="150"/>
      <c r="W15" s="151"/>
      <c r="X15" s="152"/>
      <c r="Y15" s="150"/>
      <c r="Z15" s="151"/>
      <c r="AA15" s="152"/>
      <c r="AB15" s="150"/>
      <c r="AC15" s="151"/>
      <c r="AD15" s="152"/>
      <c r="AE15" s="150"/>
      <c r="AF15" s="151"/>
      <c r="AG15" s="152"/>
    </row>
    <row r="16" spans="1:42" ht="24" customHeight="1" x14ac:dyDescent="0.2">
      <c r="A16" s="142"/>
      <c r="B16" s="143"/>
      <c r="C16" s="144"/>
      <c r="D16" s="142"/>
      <c r="E16" s="143"/>
      <c r="F16" s="144"/>
      <c r="G16" s="142"/>
      <c r="H16" s="143"/>
      <c r="I16" s="144"/>
      <c r="J16" s="142"/>
      <c r="K16" s="143"/>
      <c r="L16" s="144"/>
      <c r="M16" s="142"/>
      <c r="N16" s="143"/>
      <c r="O16" s="144"/>
      <c r="P16" s="142"/>
      <c r="Q16" s="143"/>
      <c r="R16" s="144"/>
      <c r="S16" s="142"/>
      <c r="T16" s="143"/>
      <c r="U16" s="144"/>
      <c r="V16" s="142"/>
      <c r="W16" s="143"/>
      <c r="X16" s="144"/>
      <c r="Y16" s="142"/>
      <c r="Z16" s="143"/>
      <c r="AA16" s="144"/>
      <c r="AB16" s="142"/>
      <c r="AC16" s="143"/>
      <c r="AD16" s="144"/>
      <c r="AE16" s="142"/>
      <c r="AF16" s="143"/>
      <c r="AG16" s="144"/>
    </row>
    <row r="17" spans="1:33" ht="24" customHeight="1" x14ac:dyDescent="0.2">
      <c r="A17" s="147"/>
      <c r="B17" s="148">
        <v>6</v>
      </c>
      <c r="C17" s="149"/>
      <c r="D17" s="147"/>
      <c r="E17" s="153"/>
      <c r="F17" s="149"/>
      <c r="G17" s="147"/>
      <c r="H17" s="153"/>
      <c r="I17" s="149"/>
      <c r="J17" s="147"/>
      <c r="K17" s="153"/>
      <c r="L17" s="149"/>
      <c r="M17" s="147"/>
      <c r="N17" s="153"/>
      <c r="O17" s="149"/>
      <c r="P17" s="147"/>
      <c r="Q17" s="153"/>
      <c r="R17" s="149"/>
      <c r="S17" s="147"/>
      <c r="T17" s="153"/>
      <c r="U17" s="149"/>
      <c r="V17" s="147"/>
      <c r="W17" s="153"/>
      <c r="X17" s="149"/>
      <c r="Y17" s="147"/>
      <c r="Z17" s="153"/>
      <c r="AA17" s="149"/>
      <c r="AB17" s="147"/>
      <c r="AC17" s="153"/>
      <c r="AD17" s="149"/>
      <c r="AE17" s="147"/>
      <c r="AF17" s="153"/>
      <c r="AG17" s="149"/>
    </row>
    <row r="18" spans="1:33" ht="24" customHeight="1" x14ac:dyDescent="0.2">
      <c r="A18" s="150"/>
      <c r="B18" s="151"/>
      <c r="C18" s="152"/>
      <c r="D18" s="150"/>
      <c r="E18" s="151"/>
      <c r="F18" s="152"/>
      <c r="G18" s="150"/>
      <c r="H18" s="151"/>
      <c r="I18" s="152"/>
      <c r="J18" s="150"/>
      <c r="K18" s="151"/>
      <c r="L18" s="152"/>
      <c r="M18" s="150"/>
      <c r="N18" s="151"/>
      <c r="O18" s="152"/>
      <c r="P18" s="150"/>
      <c r="Q18" s="151"/>
      <c r="R18" s="152"/>
      <c r="S18" s="150"/>
      <c r="T18" s="151"/>
      <c r="U18" s="152"/>
      <c r="V18" s="150"/>
      <c r="W18" s="151"/>
      <c r="X18" s="152"/>
      <c r="Y18" s="150"/>
      <c r="Z18" s="151"/>
      <c r="AA18" s="152"/>
      <c r="AB18" s="150"/>
      <c r="AC18" s="151"/>
      <c r="AD18" s="152"/>
      <c r="AE18" s="150"/>
      <c r="AF18" s="151"/>
      <c r="AG18" s="152"/>
    </row>
    <row r="19" spans="1:33" ht="24" customHeight="1" x14ac:dyDescent="0.2">
      <c r="A19" s="142"/>
      <c r="B19" s="143"/>
      <c r="C19" s="144"/>
      <c r="D19" s="142"/>
      <c r="E19" s="143"/>
      <c r="F19" s="144"/>
      <c r="G19" s="142"/>
      <c r="H19" s="143"/>
      <c r="I19" s="144"/>
      <c r="J19" s="142"/>
      <c r="K19" s="143"/>
      <c r="L19" s="144"/>
      <c r="M19" s="142"/>
      <c r="N19" s="143"/>
      <c r="O19" s="144"/>
      <c r="P19" s="142"/>
      <c r="Q19" s="143"/>
      <c r="R19" s="144"/>
      <c r="S19" s="142"/>
      <c r="T19" s="143"/>
      <c r="U19" s="144"/>
      <c r="V19" s="142"/>
      <c r="W19" s="143"/>
      <c r="X19" s="144"/>
      <c r="Y19" s="142"/>
      <c r="Z19" s="143"/>
      <c r="AA19" s="144"/>
      <c r="AB19" s="142"/>
      <c r="AC19" s="143"/>
      <c r="AD19" s="144"/>
      <c r="AE19" s="142"/>
      <c r="AF19" s="143"/>
      <c r="AG19" s="144"/>
    </row>
    <row r="20" spans="1:33" ht="24" customHeight="1" x14ac:dyDescent="0.2">
      <c r="A20" s="147"/>
      <c r="B20" s="148">
        <v>7</v>
      </c>
      <c r="C20" s="149"/>
      <c r="D20" s="147"/>
      <c r="E20" s="153"/>
      <c r="F20" s="149"/>
      <c r="G20" s="147"/>
      <c r="H20" s="153"/>
      <c r="I20" s="149"/>
      <c r="J20" s="147"/>
      <c r="K20" s="153"/>
      <c r="L20" s="149"/>
      <c r="M20" s="147"/>
      <c r="N20" s="153"/>
      <c r="O20" s="149"/>
      <c r="P20" s="147"/>
      <c r="Q20" s="153"/>
      <c r="R20" s="149"/>
      <c r="S20" s="147"/>
      <c r="T20" s="153"/>
      <c r="U20" s="149"/>
      <c r="V20" s="147"/>
      <c r="W20" s="153"/>
      <c r="X20" s="149"/>
      <c r="Y20" s="147"/>
      <c r="Z20" s="153"/>
      <c r="AA20" s="149"/>
      <c r="AB20" s="147"/>
      <c r="AC20" s="153"/>
      <c r="AD20" s="149"/>
      <c r="AE20" s="147"/>
      <c r="AF20" s="153"/>
      <c r="AG20" s="149"/>
    </row>
    <row r="21" spans="1:33" ht="24" customHeight="1" x14ac:dyDescent="0.2">
      <c r="A21" s="150"/>
      <c r="B21" s="151"/>
      <c r="C21" s="152"/>
      <c r="D21" s="150"/>
      <c r="E21" s="151"/>
      <c r="F21" s="152"/>
      <c r="G21" s="150"/>
      <c r="H21" s="151"/>
      <c r="I21" s="152"/>
      <c r="J21" s="150"/>
      <c r="K21" s="151"/>
      <c r="L21" s="152"/>
      <c r="M21" s="150"/>
      <c r="N21" s="151"/>
      <c r="O21" s="152"/>
      <c r="P21" s="150"/>
      <c r="Q21" s="151"/>
      <c r="R21" s="152"/>
      <c r="S21" s="150"/>
      <c r="T21" s="151"/>
      <c r="U21" s="152"/>
      <c r="V21" s="150"/>
      <c r="W21" s="151"/>
      <c r="X21" s="152"/>
      <c r="Y21" s="150"/>
      <c r="Z21" s="151"/>
      <c r="AA21" s="152"/>
      <c r="AB21" s="150"/>
      <c r="AC21" s="151"/>
      <c r="AD21" s="152"/>
      <c r="AE21" s="150"/>
      <c r="AF21" s="151"/>
      <c r="AG21" s="152"/>
    </row>
    <row r="22" spans="1:33" ht="24" customHeight="1" x14ac:dyDescent="0.2">
      <c r="A22" s="142"/>
      <c r="B22" s="143"/>
      <c r="C22" s="144"/>
      <c r="D22" s="142"/>
      <c r="E22" s="143"/>
      <c r="F22" s="144"/>
      <c r="G22" s="142"/>
      <c r="H22" s="143"/>
      <c r="I22" s="144"/>
      <c r="J22" s="142"/>
      <c r="K22" s="143"/>
      <c r="L22" s="144"/>
      <c r="M22" s="142"/>
      <c r="N22" s="143"/>
      <c r="O22" s="144"/>
      <c r="P22" s="142"/>
      <c r="Q22" s="143"/>
      <c r="R22" s="144"/>
      <c r="S22" s="142"/>
      <c r="T22" s="143"/>
      <c r="U22" s="144"/>
      <c r="V22" s="142"/>
      <c r="W22" s="143"/>
      <c r="X22" s="144"/>
      <c r="Y22" s="142"/>
      <c r="Z22" s="143"/>
      <c r="AA22" s="144"/>
      <c r="AB22" s="142"/>
      <c r="AC22" s="143"/>
      <c r="AD22" s="144"/>
      <c r="AE22" s="142"/>
      <c r="AF22" s="143"/>
      <c r="AG22" s="144"/>
    </row>
    <row r="23" spans="1:33" ht="24" customHeight="1" x14ac:dyDescent="0.2">
      <c r="A23" s="147"/>
      <c r="B23" s="148">
        <v>8</v>
      </c>
      <c r="C23" s="149"/>
      <c r="D23" s="147"/>
      <c r="E23" s="153"/>
      <c r="F23" s="149"/>
      <c r="G23" s="147"/>
      <c r="H23" s="153"/>
      <c r="I23" s="149"/>
      <c r="J23" s="147"/>
      <c r="K23" s="153"/>
      <c r="L23" s="149"/>
      <c r="M23" s="147"/>
      <c r="N23" s="153"/>
      <c r="O23" s="149"/>
      <c r="P23" s="147"/>
      <c r="Q23" s="153"/>
      <c r="R23" s="149"/>
      <c r="S23" s="147"/>
      <c r="T23" s="153"/>
      <c r="U23" s="149"/>
      <c r="V23" s="147"/>
      <c r="W23" s="153"/>
      <c r="X23" s="149"/>
      <c r="Y23" s="147"/>
      <c r="Z23" s="153"/>
      <c r="AA23" s="149"/>
      <c r="AB23" s="147"/>
      <c r="AC23" s="153"/>
      <c r="AD23" s="149"/>
      <c r="AE23" s="147"/>
      <c r="AF23" s="153"/>
      <c r="AG23" s="149"/>
    </row>
    <row r="24" spans="1:33" ht="24" customHeight="1" thickBot="1" x14ac:dyDescent="0.25">
      <c r="A24" s="150"/>
      <c r="B24" s="151"/>
      <c r="C24" s="152"/>
      <c r="D24" s="150"/>
      <c r="E24" s="151"/>
      <c r="F24" s="152"/>
      <c r="G24" s="150"/>
      <c r="H24" s="151"/>
      <c r="I24" s="152"/>
      <c r="J24" s="150"/>
      <c r="K24" s="151"/>
      <c r="L24" s="152"/>
      <c r="M24" s="150"/>
      <c r="N24" s="151"/>
      <c r="O24" s="152"/>
      <c r="P24" s="155"/>
      <c r="Q24" s="156"/>
      <c r="R24" s="157"/>
      <c r="S24" s="150"/>
      <c r="T24" s="151"/>
      <c r="U24" s="152"/>
      <c r="V24" s="150"/>
      <c r="W24" s="151"/>
      <c r="X24" s="152"/>
      <c r="Y24" s="150"/>
      <c r="Z24" s="151"/>
      <c r="AA24" s="152"/>
      <c r="AB24" s="150"/>
      <c r="AC24" s="151"/>
      <c r="AD24" s="152"/>
      <c r="AE24" s="150"/>
      <c r="AF24" s="151"/>
      <c r="AG24" s="152"/>
    </row>
    <row r="25" spans="1:33" ht="24" customHeight="1" thickTop="1" x14ac:dyDescent="0.2">
      <c r="P25" s="271" t="s">
        <v>1449</v>
      </c>
      <c r="Q25" s="271"/>
      <c r="R25" s="271"/>
    </row>
  </sheetData>
  <mergeCells count="4">
    <mergeCell ref="P25:R25"/>
    <mergeCell ref="AI1:AJ1"/>
    <mergeCell ref="AI2:AJ2"/>
    <mergeCell ref="AI3:AJ3"/>
  </mergeCells>
  <pageMargins left="0.7" right="0.7" top="0.75" bottom="0.75" header="0.3" footer="0.3"/>
  <pageSetup orientation="portrait" verticalDpi="0" r:id="rId1"/>
  <drawing r:id="rId2"/>
  <legacyDrawing r:id="rId3"/>
  <controls>
    <mc:AlternateContent xmlns:mc="http://schemas.openxmlformats.org/markup-compatibility/2006">
      <mc:Choice Requires="x14">
        <control shapeId="30726" r:id="rId4" name="GenerateButton">
          <controlPr defaultSize="0" autoLine="0" r:id="rId5">
            <anchor moveWithCells="1">
              <from>
                <xdr:col>35</xdr:col>
                <xdr:colOff>0</xdr:colOff>
                <xdr:row>6</xdr:row>
                <xdr:rowOff>76200</xdr:rowOff>
              </from>
              <to>
                <xdr:col>38</xdr:col>
                <xdr:colOff>95250</xdr:colOff>
                <xdr:row>7</xdr:row>
                <xdr:rowOff>123825</xdr:rowOff>
              </to>
            </anchor>
          </controlPr>
        </control>
      </mc:Choice>
      <mc:Fallback>
        <control shapeId="30726" r:id="rId4" name="GenerateButton"/>
      </mc:Fallback>
    </mc:AlternateContent>
    <mc:AlternateContent xmlns:mc="http://schemas.openxmlformats.org/markup-compatibility/2006">
      <mc:Choice Requires="x14">
        <control shapeId="30725" r:id="rId6" name="Reverse">
          <controlPr defaultSize="0" autoLine="0" r:id="rId7">
            <anchor moveWithCells="1">
              <from>
                <xdr:col>36</xdr:col>
                <xdr:colOff>133350</xdr:colOff>
                <xdr:row>4</xdr:row>
                <xdr:rowOff>295275</xdr:rowOff>
              </from>
              <to>
                <xdr:col>38</xdr:col>
                <xdr:colOff>9525</xdr:colOff>
                <xdr:row>5</xdr:row>
                <xdr:rowOff>285750</xdr:rowOff>
              </to>
            </anchor>
          </controlPr>
        </control>
      </mc:Choice>
      <mc:Fallback>
        <control shapeId="30725" r:id="rId6" name="Reverse"/>
      </mc:Fallback>
    </mc:AlternateContent>
    <mc:AlternateContent xmlns:mc="http://schemas.openxmlformats.org/markup-compatibility/2006">
      <mc:Choice Requires="x14">
        <control shapeId="30724" r:id="rId8" name="MNinety">
          <controlPr defaultSize="0" autoLine="0" r:id="rId9">
            <anchor moveWithCells="1">
              <from>
                <xdr:col>36</xdr:col>
                <xdr:colOff>133350</xdr:colOff>
                <xdr:row>3</xdr:row>
                <xdr:rowOff>295275</xdr:rowOff>
              </from>
              <to>
                <xdr:col>38</xdr:col>
                <xdr:colOff>9525</xdr:colOff>
                <xdr:row>4</xdr:row>
                <xdr:rowOff>285750</xdr:rowOff>
              </to>
            </anchor>
          </controlPr>
        </control>
      </mc:Choice>
      <mc:Fallback>
        <control shapeId="30724" r:id="rId8" name="MNinety"/>
      </mc:Fallback>
    </mc:AlternateContent>
    <mc:AlternateContent xmlns:mc="http://schemas.openxmlformats.org/markup-compatibility/2006">
      <mc:Choice Requires="x14">
        <control shapeId="30723" r:id="rId10" name="PNinety">
          <controlPr defaultSize="0" autoLine="0" r:id="rId11">
            <anchor moveWithCells="1">
              <from>
                <xdr:col>36</xdr:col>
                <xdr:colOff>114300</xdr:colOff>
                <xdr:row>3</xdr:row>
                <xdr:rowOff>0</xdr:rowOff>
              </from>
              <to>
                <xdr:col>37</xdr:col>
                <xdr:colOff>295275</xdr:colOff>
                <xdr:row>3</xdr:row>
                <xdr:rowOff>295275</xdr:rowOff>
              </to>
            </anchor>
          </controlPr>
        </control>
      </mc:Choice>
      <mc:Fallback>
        <control shapeId="30723" r:id="rId10" name="PNinety"/>
      </mc:Fallback>
    </mc:AlternateContent>
    <mc:AlternateContent xmlns:mc="http://schemas.openxmlformats.org/markup-compatibility/2006">
      <mc:Choice Requires="x14">
        <control shapeId="30722" r:id="rId12" name="None">
          <controlPr defaultSize="0" autoLine="0" altText="None" r:id="rId13">
            <anchor moveWithCells="1">
              <from>
                <xdr:col>36</xdr:col>
                <xdr:colOff>123825</xdr:colOff>
                <xdr:row>2</xdr:row>
                <xdr:rowOff>95250</xdr:rowOff>
              </from>
              <to>
                <xdr:col>38</xdr:col>
                <xdr:colOff>171450</xdr:colOff>
                <xdr:row>3</xdr:row>
                <xdr:rowOff>19050</xdr:rowOff>
              </to>
            </anchor>
          </controlPr>
        </control>
      </mc:Choice>
      <mc:Fallback>
        <control shapeId="30722" r:id="rId12" name="Non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226</vt:i4>
      </vt:variant>
    </vt:vector>
  </HeadingPairs>
  <TitlesOfParts>
    <vt:vector size="253" baseType="lpstr">
      <vt:lpstr>CHARACTER</vt:lpstr>
      <vt:lpstr>TURN</vt:lpstr>
      <vt:lpstr>ROLL ON</vt:lpstr>
      <vt:lpstr>COMBAT TRACK</vt:lpstr>
      <vt:lpstr>D100</vt:lpstr>
      <vt:lpstr>A</vt:lpstr>
      <vt:lpstr>B</vt:lpstr>
      <vt:lpstr>C</vt:lpstr>
      <vt:lpstr>D</vt:lpstr>
      <vt:lpstr>E</vt:lpstr>
      <vt:lpstr>F</vt:lpstr>
      <vt:lpstr>G</vt:lpstr>
      <vt:lpstr>I</vt:lpstr>
      <vt:lpstr>J</vt:lpstr>
      <vt:lpstr>L</vt:lpstr>
      <vt:lpstr>P</vt:lpstr>
      <vt:lpstr>Q</vt:lpstr>
      <vt:lpstr>R</vt:lpstr>
      <vt:lpstr>S</vt:lpstr>
      <vt:lpstr>TA</vt:lpstr>
      <vt:lpstr>TB</vt:lpstr>
      <vt:lpstr>TC</vt:lpstr>
      <vt:lpstr>W</vt:lpstr>
      <vt:lpstr>MAPS</vt:lpstr>
      <vt:lpstr>combat</vt:lpstr>
      <vt:lpstr>Tiles</vt:lpstr>
      <vt:lpstr>Dungeon</vt:lpstr>
      <vt:lpstr>a</vt:lpstr>
      <vt:lpstr>areamodifier</vt:lpstr>
      <vt:lpstr>b</vt:lpstr>
      <vt:lpstr>curse</vt:lpstr>
      <vt:lpstr>D</vt:lpstr>
      <vt:lpstr>E</vt:lpstr>
      <vt:lpstr>f</vt:lpstr>
      <vt:lpstr>G</vt:lpstr>
      <vt:lpstr>I</vt:lpstr>
      <vt:lpstr>J</vt:lpstr>
      <vt:lpstr>L</vt:lpstr>
      <vt:lpstr>location</vt:lpstr>
      <vt:lpstr>location2</vt:lpstr>
      <vt:lpstr>Tiles!MAP1_</vt:lpstr>
      <vt:lpstr>MAP1_</vt:lpstr>
      <vt:lpstr>Tiles!MAP10_</vt:lpstr>
      <vt:lpstr>MAP10_</vt:lpstr>
      <vt:lpstr>Tiles!MAP100_</vt:lpstr>
      <vt:lpstr>MAP100_</vt:lpstr>
      <vt:lpstr>Tiles!MAP11_</vt:lpstr>
      <vt:lpstr>MAP11_</vt:lpstr>
      <vt:lpstr>Tiles!MAP12_</vt:lpstr>
      <vt:lpstr>MAP12_</vt:lpstr>
      <vt:lpstr>Tiles!MAP13_</vt:lpstr>
      <vt:lpstr>MAP13_</vt:lpstr>
      <vt:lpstr>Tiles!MAP14_</vt:lpstr>
      <vt:lpstr>MAP14_</vt:lpstr>
      <vt:lpstr>Tiles!MAP15_</vt:lpstr>
      <vt:lpstr>MAP15_</vt:lpstr>
      <vt:lpstr>Tiles!MAP16_</vt:lpstr>
      <vt:lpstr>MAP16_</vt:lpstr>
      <vt:lpstr>Tiles!MAP17_</vt:lpstr>
      <vt:lpstr>MAP17_</vt:lpstr>
      <vt:lpstr>Tiles!MAP18_</vt:lpstr>
      <vt:lpstr>MAP18_</vt:lpstr>
      <vt:lpstr>Tiles!MAP19_</vt:lpstr>
      <vt:lpstr>MAP19_</vt:lpstr>
      <vt:lpstr>Tiles!MAP2_</vt:lpstr>
      <vt:lpstr>MAP2_</vt:lpstr>
      <vt:lpstr>Tiles!MAP20_</vt:lpstr>
      <vt:lpstr>MAP20_</vt:lpstr>
      <vt:lpstr>Tiles!MAP21_</vt:lpstr>
      <vt:lpstr>MAP21_</vt:lpstr>
      <vt:lpstr>Tiles!MAP22_</vt:lpstr>
      <vt:lpstr>MAP22_</vt:lpstr>
      <vt:lpstr>Tiles!MAP23_</vt:lpstr>
      <vt:lpstr>MAP23_</vt:lpstr>
      <vt:lpstr>Tiles!MAP24_</vt:lpstr>
      <vt:lpstr>MAP24_</vt:lpstr>
      <vt:lpstr>Tiles!MAP25_</vt:lpstr>
      <vt:lpstr>MAP25_</vt:lpstr>
      <vt:lpstr>Tiles!MAP26_</vt:lpstr>
      <vt:lpstr>MAP26_</vt:lpstr>
      <vt:lpstr>Tiles!MAP27_</vt:lpstr>
      <vt:lpstr>MAP27_</vt:lpstr>
      <vt:lpstr>Tiles!MAP28_</vt:lpstr>
      <vt:lpstr>MAP28_</vt:lpstr>
      <vt:lpstr>Tiles!MAP29_</vt:lpstr>
      <vt:lpstr>MAP29_</vt:lpstr>
      <vt:lpstr>Tiles!MAP3_</vt:lpstr>
      <vt:lpstr>MAP3_</vt:lpstr>
      <vt:lpstr>Tiles!MAP30_</vt:lpstr>
      <vt:lpstr>MAP30_</vt:lpstr>
      <vt:lpstr>Tiles!MAP31_</vt:lpstr>
      <vt:lpstr>MAP31_</vt:lpstr>
      <vt:lpstr>Tiles!MAP32_</vt:lpstr>
      <vt:lpstr>MAP32_</vt:lpstr>
      <vt:lpstr>Tiles!MAP33_</vt:lpstr>
      <vt:lpstr>MAP33_</vt:lpstr>
      <vt:lpstr>Tiles!MAP34_</vt:lpstr>
      <vt:lpstr>MAP34_</vt:lpstr>
      <vt:lpstr>Tiles!MAP35_</vt:lpstr>
      <vt:lpstr>MAP35_</vt:lpstr>
      <vt:lpstr>Tiles!MAP36_</vt:lpstr>
      <vt:lpstr>MAP36_</vt:lpstr>
      <vt:lpstr>Tiles!MAP37_</vt:lpstr>
      <vt:lpstr>MAP37_</vt:lpstr>
      <vt:lpstr>Tiles!MAP38_</vt:lpstr>
      <vt:lpstr>MAP38_</vt:lpstr>
      <vt:lpstr>Tiles!MAP39_</vt:lpstr>
      <vt:lpstr>MAP39_</vt:lpstr>
      <vt:lpstr>Tiles!MAP4_</vt:lpstr>
      <vt:lpstr>MAP4_</vt:lpstr>
      <vt:lpstr>Tiles!MAP40_</vt:lpstr>
      <vt:lpstr>MAP40_</vt:lpstr>
      <vt:lpstr>Tiles!MAP41_</vt:lpstr>
      <vt:lpstr>MAP41_</vt:lpstr>
      <vt:lpstr>Tiles!MAP42_</vt:lpstr>
      <vt:lpstr>MAP42_</vt:lpstr>
      <vt:lpstr>Tiles!MAP43_</vt:lpstr>
      <vt:lpstr>MAP43_</vt:lpstr>
      <vt:lpstr>Tiles!MAP44_</vt:lpstr>
      <vt:lpstr>MAP44_</vt:lpstr>
      <vt:lpstr>Tiles!MAP45_</vt:lpstr>
      <vt:lpstr>MAP45_</vt:lpstr>
      <vt:lpstr>Tiles!MAP46_</vt:lpstr>
      <vt:lpstr>MAP46_</vt:lpstr>
      <vt:lpstr>Tiles!MAP47_</vt:lpstr>
      <vt:lpstr>MAP47_</vt:lpstr>
      <vt:lpstr>Tiles!MAP48_</vt:lpstr>
      <vt:lpstr>MAP48_</vt:lpstr>
      <vt:lpstr>Tiles!MAP49_</vt:lpstr>
      <vt:lpstr>MAP49_</vt:lpstr>
      <vt:lpstr>Tiles!MAP5_</vt:lpstr>
      <vt:lpstr>MAP5_</vt:lpstr>
      <vt:lpstr>Tiles!MAP50_</vt:lpstr>
      <vt:lpstr>MAP50_</vt:lpstr>
      <vt:lpstr>Tiles!MAP51_</vt:lpstr>
      <vt:lpstr>MAP51_</vt:lpstr>
      <vt:lpstr>Tiles!MAP52_</vt:lpstr>
      <vt:lpstr>MAP52_</vt:lpstr>
      <vt:lpstr>Tiles!MAP53_</vt:lpstr>
      <vt:lpstr>MAP53_</vt:lpstr>
      <vt:lpstr>Tiles!MAP54_</vt:lpstr>
      <vt:lpstr>MAP54_</vt:lpstr>
      <vt:lpstr>Tiles!MAP55_</vt:lpstr>
      <vt:lpstr>MAP55_</vt:lpstr>
      <vt:lpstr>Tiles!MAP56_</vt:lpstr>
      <vt:lpstr>MAP56_</vt:lpstr>
      <vt:lpstr>Tiles!MAP57_</vt:lpstr>
      <vt:lpstr>MAP57_</vt:lpstr>
      <vt:lpstr>Tiles!MAP58_</vt:lpstr>
      <vt:lpstr>MAP58_</vt:lpstr>
      <vt:lpstr>Tiles!MAP59_</vt:lpstr>
      <vt:lpstr>MAP59_</vt:lpstr>
      <vt:lpstr>Tiles!MAP6_</vt:lpstr>
      <vt:lpstr>MAP6_</vt:lpstr>
      <vt:lpstr>Tiles!MAP60_</vt:lpstr>
      <vt:lpstr>MAP60_</vt:lpstr>
      <vt:lpstr>Tiles!MAP61_</vt:lpstr>
      <vt:lpstr>MAP61_</vt:lpstr>
      <vt:lpstr>Tiles!MAP62_</vt:lpstr>
      <vt:lpstr>MAP62_</vt:lpstr>
      <vt:lpstr>Tiles!MAP63_</vt:lpstr>
      <vt:lpstr>MAP63_</vt:lpstr>
      <vt:lpstr>Tiles!MAP64_</vt:lpstr>
      <vt:lpstr>MAP64_</vt:lpstr>
      <vt:lpstr>Tiles!MAP65_</vt:lpstr>
      <vt:lpstr>MAP65_</vt:lpstr>
      <vt:lpstr>Tiles!MAP66_</vt:lpstr>
      <vt:lpstr>MAP66_</vt:lpstr>
      <vt:lpstr>Tiles!MAP67_</vt:lpstr>
      <vt:lpstr>MAP67_</vt:lpstr>
      <vt:lpstr>Tiles!MAP68_</vt:lpstr>
      <vt:lpstr>MAP68_</vt:lpstr>
      <vt:lpstr>Tiles!MAP69_</vt:lpstr>
      <vt:lpstr>MAP69_</vt:lpstr>
      <vt:lpstr>Tiles!MAP7_</vt:lpstr>
      <vt:lpstr>MAP7_</vt:lpstr>
      <vt:lpstr>Tiles!MAP70_</vt:lpstr>
      <vt:lpstr>MAP70_</vt:lpstr>
      <vt:lpstr>Tiles!MAP71_</vt:lpstr>
      <vt:lpstr>MAP71_</vt:lpstr>
      <vt:lpstr>Tiles!MAP72_</vt:lpstr>
      <vt:lpstr>MAP72_</vt:lpstr>
      <vt:lpstr>Tiles!MAP73_</vt:lpstr>
      <vt:lpstr>MAP73_</vt:lpstr>
      <vt:lpstr>Tiles!MAP74_</vt:lpstr>
      <vt:lpstr>MAP74_</vt:lpstr>
      <vt:lpstr>Tiles!MAP75_</vt:lpstr>
      <vt:lpstr>MAP75_</vt:lpstr>
      <vt:lpstr>Tiles!MAP76_</vt:lpstr>
      <vt:lpstr>MAP76_</vt:lpstr>
      <vt:lpstr>Tiles!MAP77_</vt:lpstr>
      <vt:lpstr>MAP77_</vt:lpstr>
      <vt:lpstr>Tiles!MAP78_</vt:lpstr>
      <vt:lpstr>MAP78_</vt:lpstr>
      <vt:lpstr>Tiles!MAP79_</vt:lpstr>
      <vt:lpstr>MAP79_</vt:lpstr>
      <vt:lpstr>Tiles!MAP8_</vt:lpstr>
      <vt:lpstr>MAP8_</vt:lpstr>
      <vt:lpstr>Tiles!MAP80_</vt:lpstr>
      <vt:lpstr>MAP80_</vt:lpstr>
      <vt:lpstr>Tiles!MAP81_</vt:lpstr>
      <vt:lpstr>MAP81_</vt:lpstr>
      <vt:lpstr>Tiles!MAP82_</vt:lpstr>
      <vt:lpstr>MAP82_</vt:lpstr>
      <vt:lpstr>Tiles!MAP83_</vt:lpstr>
      <vt:lpstr>MAP83_</vt:lpstr>
      <vt:lpstr>Tiles!MAP84_</vt:lpstr>
      <vt:lpstr>MAP84_</vt:lpstr>
      <vt:lpstr>Tiles!MAP85_</vt:lpstr>
      <vt:lpstr>MAP85_</vt:lpstr>
      <vt:lpstr>Tiles!MAP86_</vt:lpstr>
      <vt:lpstr>MAP86_</vt:lpstr>
      <vt:lpstr>Tiles!MAP87_</vt:lpstr>
      <vt:lpstr>MAP87_</vt:lpstr>
      <vt:lpstr>Tiles!MAP88_</vt:lpstr>
      <vt:lpstr>MAP88_</vt:lpstr>
      <vt:lpstr>Tiles!MAP89_</vt:lpstr>
      <vt:lpstr>MAP89_</vt:lpstr>
      <vt:lpstr>Tiles!MAP9_</vt:lpstr>
      <vt:lpstr>MAP9_</vt:lpstr>
      <vt:lpstr>Tiles!MAP90_</vt:lpstr>
      <vt:lpstr>MAP90_</vt:lpstr>
      <vt:lpstr>Tiles!MAP91_</vt:lpstr>
      <vt:lpstr>MAP91_</vt:lpstr>
      <vt:lpstr>Tiles!MAP92_</vt:lpstr>
      <vt:lpstr>MAP92_</vt:lpstr>
      <vt:lpstr>Tiles!MAP93_</vt:lpstr>
      <vt:lpstr>MAP93_</vt:lpstr>
      <vt:lpstr>Tiles!MAP94_</vt:lpstr>
      <vt:lpstr>MAP94_</vt:lpstr>
      <vt:lpstr>Tiles!MAP95_</vt:lpstr>
      <vt:lpstr>MAP95_</vt:lpstr>
      <vt:lpstr>Tiles!MAP96_</vt:lpstr>
      <vt:lpstr>MAP96_</vt:lpstr>
      <vt:lpstr>Tiles!MAP97_</vt:lpstr>
      <vt:lpstr>MAP97_</vt:lpstr>
      <vt:lpstr>Tiles!MAP98_</vt:lpstr>
      <vt:lpstr>MAP98_</vt:lpstr>
      <vt:lpstr>Tiles!MAP99_</vt:lpstr>
      <vt:lpstr>MAP99_</vt:lpstr>
      <vt:lpstr>Tiles!MAPS</vt:lpstr>
      <vt:lpstr>MAPS</vt:lpstr>
      <vt:lpstr>P</vt:lpstr>
      <vt:lpstr>Picture</vt:lpstr>
      <vt:lpstr>Q</vt:lpstr>
      <vt:lpstr>reaction</vt:lpstr>
      <vt:lpstr>REQ</vt:lpstr>
      <vt:lpstr>RESUPPLY</vt:lpstr>
      <vt:lpstr>S</vt:lpstr>
      <vt:lpstr>TA</vt:lpstr>
      <vt:lpstr>TB</vt:lpstr>
      <vt:lpstr>TC</vt:lpstr>
      <vt:lpstr>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Dominic</dc:creator>
  <cp:lastModifiedBy>Robert Egleston</cp:lastModifiedBy>
  <dcterms:created xsi:type="dcterms:W3CDTF">2018-06-13T20:00:07Z</dcterms:created>
  <dcterms:modified xsi:type="dcterms:W3CDTF">2018-09-26T21:29:37Z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bfe4ddfb-df4a-4dc3-b328-ece7f83e08cd</vt:lpwstr>
  </property>
</Properties>
</file>