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brandon/Projects/espei-datasets/CR-NI/input-data/ZPF/"/>
    </mc:Choice>
  </mc:AlternateContent>
  <bookViews>
    <workbookView xWindow="39080" yWindow="460" windowWidth="28800" windowHeight="176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1" l="1"/>
  <c r="I26" i="1"/>
  <c r="H28" i="1"/>
  <c r="G28" i="1"/>
  <c r="I28" i="1"/>
  <c r="J28" i="1"/>
  <c r="H29" i="1"/>
  <c r="G29" i="1"/>
  <c r="I29" i="1"/>
  <c r="J29" i="1"/>
  <c r="H30" i="1"/>
  <c r="G30" i="1"/>
  <c r="I30" i="1"/>
  <c r="J30" i="1"/>
  <c r="H31" i="1"/>
  <c r="G31" i="1"/>
  <c r="I31" i="1"/>
  <c r="J31" i="1"/>
  <c r="H32" i="1"/>
  <c r="G32" i="1"/>
  <c r="I32" i="1"/>
  <c r="J32" i="1"/>
  <c r="H33" i="1"/>
  <c r="G33" i="1"/>
  <c r="I33" i="1"/>
  <c r="J33" i="1"/>
  <c r="H27" i="1"/>
  <c r="G27" i="1"/>
  <c r="I27" i="1"/>
  <c r="J27" i="1"/>
  <c r="J26" i="1"/>
  <c r="H25" i="1"/>
  <c r="I25" i="1"/>
  <c r="J25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3" i="1"/>
  <c r="I23" i="1"/>
  <c r="J23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2" i="1"/>
  <c r="I12" i="1"/>
  <c r="J12" i="1"/>
  <c r="H2" i="1"/>
  <c r="I2" i="1"/>
  <c r="J2" i="1"/>
  <c r="K19" i="1"/>
  <c r="K20" i="1"/>
  <c r="K21" i="1"/>
  <c r="H22" i="1"/>
  <c r="I22" i="1"/>
  <c r="K22" i="1"/>
  <c r="K23" i="1"/>
  <c r="H24" i="1"/>
  <c r="I24" i="1"/>
  <c r="K24" i="1"/>
  <c r="K3" i="1"/>
  <c r="K4" i="1"/>
  <c r="K5" i="1"/>
  <c r="K6" i="1"/>
  <c r="K7" i="1"/>
  <c r="K8" i="1"/>
  <c r="K9" i="1"/>
  <c r="K10" i="1"/>
  <c r="H11" i="1"/>
  <c r="I11" i="1"/>
  <c r="K11" i="1"/>
  <c r="K12" i="1"/>
  <c r="K13" i="1"/>
  <c r="K14" i="1"/>
  <c r="K18" i="1"/>
  <c r="K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8" i="1"/>
  <c r="D19" i="1"/>
  <c r="D20" i="1"/>
  <c r="D21" i="1"/>
  <c r="D22" i="1"/>
  <c r="D23" i="1"/>
  <c r="D24" i="1"/>
  <c r="C3" i="1"/>
  <c r="C4" i="1"/>
  <c r="C5" i="1"/>
  <c r="C6" i="1"/>
  <c r="C7" i="1"/>
  <c r="C8" i="1"/>
  <c r="C9" i="1"/>
  <c r="C10" i="1"/>
  <c r="C12" i="1"/>
  <c r="C13" i="1"/>
  <c r="C14" i="1"/>
  <c r="C15" i="1"/>
  <c r="C16" i="1"/>
  <c r="C17" i="1"/>
  <c r="C18" i="1"/>
  <c r="C19" i="1"/>
  <c r="C20" i="1"/>
  <c r="C21" i="1"/>
  <c r="C23" i="1"/>
  <c r="C25" i="1"/>
  <c r="C26" i="1"/>
  <c r="C2" i="1"/>
</calcChain>
</file>

<file path=xl/sharedStrings.xml><?xml version="1.0" encoding="utf-8"?>
<sst xmlns="http://schemas.openxmlformats.org/spreadsheetml/2006/main" count="49" uniqueCount="12">
  <si>
    <t>temp liquidus (C)</t>
  </si>
  <si>
    <t>Ni (mass pct)</t>
  </si>
  <si>
    <t>Cr (mass pct)</t>
  </si>
  <si>
    <t>Temp solidus (C)</t>
  </si>
  <si>
    <t>MM NI</t>
  </si>
  <si>
    <t>MM CR</t>
  </si>
  <si>
    <t>X_NI</t>
  </si>
  <si>
    <t xml:space="preserve">T </t>
  </si>
  <si>
    <t>T</t>
  </si>
  <si>
    <t>phase in eq with liq</t>
  </si>
  <si>
    <t>BCC_A2</t>
  </si>
  <si>
    <t>FCC_A1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</si>
</sst>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Ni (mass pct)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Sheet1!$H$2:$H$26</c:f>
              <c:numCache>
                <c:formatCode>General</c:formatCode>
                <c:ptCount val="25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24.0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47.0</c:v>
                </c:pt>
                <c:pt idx="11">
                  <c:v>49.0</c:v>
                </c:pt>
                <c:pt idx="12">
                  <c:v>50.0</c:v>
                </c:pt>
                <c:pt idx="13">
                  <c:v>51.0</c:v>
                </c:pt>
                <c:pt idx="14">
                  <c:v>51.0</c:v>
                </c:pt>
                <c:pt idx="15">
                  <c:v>52.0</c:v>
                </c:pt>
                <c:pt idx="16">
                  <c:v>53.0</c:v>
                </c:pt>
                <c:pt idx="17">
                  <c:v>55.0</c:v>
                </c:pt>
                <c:pt idx="18">
                  <c:v>57.0</c:v>
                </c:pt>
                <c:pt idx="19">
                  <c:v>60.0</c:v>
                </c:pt>
                <c:pt idx="20">
                  <c:v>62.0</c:v>
                </c:pt>
                <c:pt idx="21">
                  <c:v>65.0</c:v>
                </c:pt>
                <c:pt idx="22">
                  <c:v>67.0</c:v>
                </c:pt>
                <c:pt idx="23">
                  <c:v>70.0</c:v>
                </c:pt>
                <c:pt idx="24">
                  <c:v>70.0</c:v>
                </c:pt>
              </c:numCache>
            </c:numRef>
          </c:xVal>
          <c:yVal>
            <c:numRef>
              <c:f>Sheet1!$A$2:$A$27</c:f>
              <c:numCache>
                <c:formatCode>General</c:formatCode>
                <c:ptCount val="26"/>
                <c:pt idx="0">
                  <c:v>1443.0</c:v>
                </c:pt>
                <c:pt idx="1">
                  <c:v>1435.0</c:v>
                </c:pt>
                <c:pt idx="2">
                  <c:v>1428.0</c:v>
                </c:pt>
                <c:pt idx="3">
                  <c:v>1424.0</c:v>
                </c:pt>
                <c:pt idx="4">
                  <c:v>1410.0</c:v>
                </c:pt>
                <c:pt idx="5">
                  <c:v>1410.0</c:v>
                </c:pt>
                <c:pt idx="6">
                  <c:v>1396.0</c:v>
                </c:pt>
                <c:pt idx="7">
                  <c:v>1387.0</c:v>
                </c:pt>
                <c:pt idx="8">
                  <c:v>1377.0</c:v>
                </c:pt>
                <c:pt idx="10">
                  <c:v>1356.0</c:v>
                </c:pt>
                <c:pt idx="11">
                  <c:v>1352.0</c:v>
                </c:pt>
                <c:pt idx="12">
                  <c:v>1349.0</c:v>
                </c:pt>
                <c:pt idx="13">
                  <c:v>1345.0</c:v>
                </c:pt>
                <c:pt idx="14">
                  <c:v>1346.0</c:v>
                </c:pt>
                <c:pt idx="15">
                  <c:v>1345.0</c:v>
                </c:pt>
                <c:pt idx="16">
                  <c:v>1354.0</c:v>
                </c:pt>
                <c:pt idx="17">
                  <c:v>1363.0</c:v>
                </c:pt>
                <c:pt idx="18">
                  <c:v>1397.0</c:v>
                </c:pt>
                <c:pt idx="19">
                  <c:v>1411.0</c:v>
                </c:pt>
                <c:pt idx="21">
                  <c:v>1475.0</c:v>
                </c:pt>
                <c:pt idx="23">
                  <c:v>1519.0</c:v>
                </c:pt>
                <c:pt idx="24">
                  <c:v>1535.0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Sheet1!$H$2:$H$26</c:f>
              <c:numCache>
                <c:formatCode>General</c:formatCode>
                <c:ptCount val="25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24.0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47.0</c:v>
                </c:pt>
                <c:pt idx="11">
                  <c:v>49.0</c:v>
                </c:pt>
                <c:pt idx="12">
                  <c:v>50.0</c:v>
                </c:pt>
                <c:pt idx="13">
                  <c:v>51.0</c:v>
                </c:pt>
                <c:pt idx="14">
                  <c:v>51.0</c:v>
                </c:pt>
                <c:pt idx="15">
                  <c:v>52.0</c:v>
                </c:pt>
                <c:pt idx="16">
                  <c:v>53.0</c:v>
                </c:pt>
                <c:pt idx="17">
                  <c:v>55.0</c:v>
                </c:pt>
                <c:pt idx="18">
                  <c:v>57.0</c:v>
                </c:pt>
                <c:pt idx="19">
                  <c:v>60.0</c:v>
                </c:pt>
                <c:pt idx="20">
                  <c:v>62.0</c:v>
                </c:pt>
                <c:pt idx="21">
                  <c:v>65.0</c:v>
                </c:pt>
                <c:pt idx="22">
                  <c:v>67.0</c:v>
                </c:pt>
                <c:pt idx="23">
                  <c:v>70.0</c:v>
                </c:pt>
                <c:pt idx="24">
                  <c:v>70.0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1430.0</c:v>
                </c:pt>
                <c:pt idx="1">
                  <c:v>1433.0</c:v>
                </c:pt>
                <c:pt idx="2">
                  <c:v>1410.0</c:v>
                </c:pt>
                <c:pt idx="3">
                  <c:v>1407.0</c:v>
                </c:pt>
                <c:pt idx="4">
                  <c:v>1382.0</c:v>
                </c:pt>
                <c:pt idx="5">
                  <c:v>1401.0</c:v>
                </c:pt>
                <c:pt idx="6">
                  <c:v>1386.0</c:v>
                </c:pt>
                <c:pt idx="7">
                  <c:v>1374.0</c:v>
                </c:pt>
                <c:pt idx="8">
                  <c:v>1355.0</c:v>
                </c:pt>
                <c:pt idx="9">
                  <c:v>1361.0</c:v>
                </c:pt>
                <c:pt idx="10">
                  <c:v>1352.0</c:v>
                </c:pt>
                <c:pt idx="11">
                  <c:v>1329.0</c:v>
                </c:pt>
                <c:pt idx="12">
                  <c:v>1339.0</c:v>
                </c:pt>
                <c:pt idx="16">
                  <c:v>1343.0</c:v>
                </c:pt>
                <c:pt idx="17">
                  <c:v>1343.0</c:v>
                </c:pt>
                <c:pt idx="18">
                  <c:v>1344.0</c:v>
                </c:pt>
                <c:pt idx="19">
                  <c:v>1345.0</c:v>
                </c:pt>
                <c:pt idx="20">
                  <c:v>1340.0</c:v>
                </c:pt>
                <c:pt idx="21">
                  <c:v>1338.0</c:v>
                </c:pt>
                <c:pt idx="22">
                  <c:v>1342.0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661568"/>
        <c:axId val="327663200"/>
      </c:scatterChart>
      <c:valAx>
        <c:axId val="32766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63200"/>
        <c:crosses val="autoZero"/>
        <c:crossBetween val="midCat"/>
      </c:valAx>
      <c:valAx>
        <c:axId val="3276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6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609600</xdr:colOff>
      <xdr:row>14</xdr:row>
      <xdr:rowOff>107950</xdr:rowOff>
    </xdr:from>
    <xdr:to>
      <xdr:col>20</xdr:col>
      <xdr:colOff>393700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topLeftCell="C1" workbookViewId="0">
      <selection activeCell="G18" sqref="G18"/>
    </sheetView>
  </sheetViews>
  <sheetFormatPr baseColWidth="10" defaultRowHeight="16" x14ac:dyDescent="0.2"/>
  <cols>
    <col min="1" max="1" width="20.33203125" customWidth="1"/>
    <col min="2" max="6" width="18.33203125" customWidth="1"/>
    <col min="9" max="9" width="11.6640625" bestFit="1" customWidth="1"/>
    <col min="10" max="10" width="54.1640625" customWidth="1"/>
    <col min="11" max="11" width="44" customWidth="1"/>
  </cols>
  <sheetData>
    <row r="1" spans="1:15" x14ac:dyDescent="0.2">
      <c r="A1" t="s">
        <v>0</v>
      </c>
      <c r="B1" t="s">
        <v>3</v>
      </c>
      <c r="C1" t="s">
        <v>8</v>
      </c>
      <c r="D1" t="s">
        <v>7</v>
      </c>
      <c r="E1" t="s">
        <v>9</v>
      </c>
      <c r="G1" t="s">
        <v>1</v>
      </c>
      <c r="H1" t="s">
        <v>2</v>
      </c>
      <c r="I1" t="s">
        <v>6</v>
      </c>
      <c r="N1" t="s">
        <v>4</v>
      </c>
      <c r="O1">
        <v>58.692999999999998</v>
      </c>
    </row>
    <row r="2" spans="1:15" x14ac:dyDescent="0.2">
      <c r="A2">
        <v>1443</v>
      </c>
      <c r="B2">
        <v>1430</v>
      </c>
      <c r="C2">
        <f>A2+273.15</f>
        <v>1716.15</v>
      </c>
      <c r="D2">
        <f>B2+273.15</f>
        <v>1703.15</v>
      </c>
      <c r="E2" t="s">
        <v>11</v>
      </c>
      <c r="G2">
        <v>95</v>
      </c>
      <c r="H2">
        <f>100-G2</f>
        <v>5</v>
      </c>
      <c r="I2" s="1">
        <f>G2/$O$1/(G2/$O$1+H2/$O$2)</f>
        <v>0.94392122428739444</v>
      </c>
      <c r="J2" s="1" t="str">
        <f>CONCATENATE("[['LIQUID', ['NI'], [",TEXT(I2, "0.000"),"]], ['",E2,"', ['NI'], [null]]]")</f>
        <v>[['LIQUID', ['NI'], [0.944]], ['FCC_A1', ['NI'], [null]]]</v>
      </c>
      <c r="K2" s="1" t="str">
        <f>CONCATENATE("[['",E2,"', ['NI'], [", TEXT(I2, "0.000"),"]], [","'LIQUID","', ['NI'], [null]]],")</f>
        <v>[['FCC_A1', ['NI'], [0.944]], ['LIQUID', ['NI'], [null]]],</v>
      </c>
      <c r="N2" t="s">
        <v>5</v>
      </c>
      <c r="O2">
        <v>51.996000000000002</v>
      </c>
    </row>
    <row r="3" spans="1:15" x14ac:dyDescent="0.2">
      <c r="A3">
        <v>1435</v>
      </c>
      <c r="B3">
        <v>1433</v>
      </c>
      <c r="C3">
        <f t="shared" ref="C3:D26" si="0">A3+273.15</f>
        <v>1708.15</v>
      </c>
      <c r="D3">
        <f t="shared" si="0"/>
        <v>1706.15</v>
      </c>
      <c r="E3" t="s">
        <v>11</v>
      </c>
      <c r="G3">
        <v>90</v>
      </c>
      <c r="H3">
        <f t="shared" ref="H3:H26" si="1">100-G3</f>
        <v>10</v>
      </c>
      <c r="I3" s="1">
        <f t="shared" ref="I3:I25" si="2">G3/$O$1/(G3/$O$1+H3/$O$2)</f>
        <v>0.88855554943729986</v>
      </c>
      <c r="J3" s="1" t="str">
        <f t="shared" ref="J3:J26" si="3">CONCATENATE("[['LIQUID', ['NI'], [",TEXT(I3, "0.000"),"]], ['",E3,"', ['NI'], [null]]]")</f>
        <v>[['LIQUID', ['NI'], [0.889]], ['FCC_A1', ['NI'], [null]]]</v>
      </c>
      <c r="K3" s="1" t="str">
        <f t="shared" ref="K3:K24" si="4">CONCATENATE("[['",E3,"', ['NI'], [", TEXT(I3, "0.000"),"]], [","'LIQUID","', ['NI'], [null]]],")</f>
        <v>[['FCC_A1', ['NI'], [0.889]], ['LIQUID', ['NI'], [null]]],</v>
      </c>
    </row>
    <row r="4" spans="1:15" x14ac:dyDescent="0.2">
      <c r="A4">
        <v>1428</v>
      </c>
      <c r="B4">
        <v>1410</v>
      </c>
      <c r="C4">
        <f t="shared" si="0"/>
        <v>1701.15</v>
      </c>
      <c r="D4">
        <f t="shared" si="0"/>
        <v>1683.15</v>
      </c>
      <c r="E4" t="s">
        <v>11</v>
      </c>
      <c r="G4">
        <v>85</v>
      </c>
      <c r="H4">
        <f t="shared" si="1"/>
        <v>15</v>
      </c>
      <c r="I4" s="1">
        <f t="shared" si="2"/>
        <v>0.83388945963768302</v>
      </c>
      <c r="J4" s="1" t="str">
        <f t="shared" si="3"/>
        <v>[['LIQUID', ['NI'], [0.834]], ['FCC_A1', ['NI'], [null]]]</v>
      </c>
      <c r="K4" s="1" t="str">
        <f t="shared" si="4"/>
        <v>[['FCC_A1', ['NI'], [0.834]], ['LIQUID', ['NI'], [null]]],</v>
      </c>
    </row>
    <row r="5" spans="1:15" x14ac:dyDescent="0.2">
      <c r="A5">
        <v>1424</v>
      </c>
      <c r="B5">
        <v>1407</v>
      </c>
      <c r="C5">
        <f t="shared" si="0"/>
        <v>1697.15</v>
      </c>
      <c r="D5">
        <f t="shared" si="0"/>
        <v>1680.15</v>
      </c>
      <c r="E5" t="s">
        <v>11</v>
      </c>
      <c r="G5">
        <v>80</v>
      </c>
      <c r="H5">
        <f t="shared" si="1"/>
        <v>20</v>
      </c>
      <c r="I5" s="1">
        <f t="shared" si="2"/>
        <v>0.77990977849608334</v>
      </c>
      <c r="J5" s="1" t="str">
        <f t="shared" si="3"/>
        <v>[['LIQUID', ['NI'], [0.780]], ['FCC_A1', ['NI'], [null]]]</v>
      </c>
      <c r="K5" s="1" t="str">
        <f t="shared" si="4"/>
        <v>[['FCC_A1', ['NI'], [0.780]], ['LIQUID', ['NI'], [null]]],</v>
      </c>
    </row>
    <row r="6" spans="1:15" x14ac:dyDescent="0.2">
      <c r="A6">
        <v>1410</v>
      </c>
      <c r="B6">
        <v>1382</v>
      </c>
      <c r="C6">
        <f t="shared" si="0"/>
        <v>1683.15</v>
      </c>
      <c r="D6">
        <f t="shared" si="0"/>
        <v>1655.15</v>
      </c>
      <c r="E6" t="s">
        <v>11</v>
      </c>
      <c r="G6">
        <v>76</v>
      </c>
      <c r="H6">
        <f t="shared" si="1"/>
        <v>24</v>
      </c>
      <c r="I6" s="1">
        <f t="shared" si="2"/>
        <v>0.73721160346904147</v>
      </c>
      <c r="J6" s="1" t="str">
        <f t="shared" si="3"/>
        <v>[['LIQUID', ['NI'], [0.737]], ['FCC_A1', ['NI'], [null]]]</v>
      </c>
      <c r="K6" s="1" t="str">
        <f t="shared" si="4"/>
        <v>[['FCC_A1', ['NI'], [0.737]], ['LIQUID', ['NI'], [null]]],</v>
      </c>
    </row>
    <row r="7" spans="1:15" x14ac:dyDescent="0.2">
      <c r="A7">
        <v>1410</v>
      </c>
      <c r="B7">
        <v>1401</v>
      </c>
      <c r="C7">
        <f t="shared" si="0"/>
        <v>1683.15</v>
      </c>
      <c r="D7">
        <f t="shared" si="0"/>
        <v>1674.15</v>
      </c>
      <c r="E7" t="s">
        <v>11</v>
      </c>
      <c r="G7">
        <v>75</v>
      </c>
      <c r="H7">
        <f t="shared" si="1"/>
        <v>25</v>
      </c>
      <c r="I7" s="1">
        <f t="shared" si="2"/>
        <v>0.72660365845137675</v>
      </c>
      <c r="J7" s="1" t="str">
        <f t="shared" si="3"/>
        <v>[['LIQUID', ['NI'], [0.727]], ['FCC_A1', ['NI'], [null]]]</v>
      </c>
      <c r="K7" s="1" t="str">
        <f t="shared" si="4"/>
        <v>[['FCC_A1', ['NI'], [0.727]], ['LIQUID', ['NI'], [null]]],</v>
      </c>
    </row>
    <row r="8" spans="1:15" x14ac:dyDescent="0.2">
      <c r="A8">
        <v>1396</v>
      </c>
      <c r="B8">
        <v>1386</v>
      </c>
      <c r="C8">
        <f t="shared" si="0"/>
        <v>1669.15</v>
      </c>
      <c r="D8">
        <f t="shared" si="0"/>
        <v>1659.15</v>
      </c>
      <c r="E8" t="s">
        <v>11</v>
      </c>
      <c r="G8">
        <v>70</v>
      </c>
      <c r="H8">
        <f t="shared" si="1"/>
        <v>30</v>
      </c>
      <c r="I8" s="1">
        <f t="shared" si="2"/>
        <v>0.6739585705794453</v>
      </c>
      <c r="J8" s="1" t="str">
        <f t="shared" si="3"/>
        <v>[['LIQUID', ['NI'], [0.674]], ['FCC_A1', ['NI'], [null]]]</v>
      </c>
      <c r="K8" s="1" t="str">
        <f t="shared" si="4"/>
        <v>[['FCC_A1', ['NI'], [0.674]], ['LIQUID', ['NI'], [null]]],</v>
      </c>
    </row>
    <row r="9" spans="1:15" x14ac:dyDescent="0.2">
      <c r="A9">
        <v>1387</v>
      </c>
      <c r="B9">
        <v>1374</v>
      </c>
      <c r="C9">
        <f t="shared" si="0"/>
        <v>1660.15</v>
      </c>
      <c r="D9">
        <f t="shared" si="0"/>
        <v>1647.15</v>
      </c>
      <c r="E9" t="s">
        <v>11</v>
      </c>
      <c r="G9">
        <v>65</v>
      </c>
      <c r="H9">
        <f t="shared" si="1"/>
        <v>35</v>
      </c>
      <c r="I9" s="1">
        <f t="shared" si="2"/>
        <v>0.62196229477575893</v>
      </c>
      <c r="J9" s="1" t="str">
        <f t="shared" si="3"/>
        <v>[['LIQUID', ['NI'], [0.622]], ['FCC_A1', ['NI'], [null]]]</v>
      </c>
      <c r="K9" s="1" t="str">
        <f t="shared" si="4"/>
        <v>[['FCC_A1', ['NI'], [0.622]], ['LIQUID', ['NI'], [null]]],</v>
      </c>
    </row>
    <row r="10" spans="1:15" x14ac:dyDescent="0.2">
      <c r="A10">
        <v>1377</v>
      </c>
      <c r="B10">
        <v>1355</v>
      </c>
      <c r="C10">
        <f t="shared" si="0"/>
        <v>1650.15</v>
      </c>
      <c r="D10">
        <f t="shared" si="0"/>
        <v>1628.15</v>
      </c>
      <c r="E10" t="s">
        <v>11</v>
      </c>
      <c r="G10">
        <v>60</v>
      </c>
      <c r="H10">
        <f t="shared" si="1"/>
        <v>40</v>
      </c>
      <c r="I10" s="1">
        <f t="shared" si="2"/>
        <v>0.57060291029871169</v>
      </c>
      <c r="J10" s="1" t="str">
        <f t="shared" si="3"/>
        <v>[['LIQUID', ['NI'], [0.571]], ['FCC_A1', ['NI'], [null]]]</v>
      </c>
      <c r="K10" s="1" t="str">
        <f t="shared" si="4"/>
        <v>[['FCC_A1', ['NI'], [0.571]], ['LIQUID', ['NI'], [null]]],</v>
      </c>
    </row>
    <row r="11" spans="1:15" x14ac:dyDescent="0.2">
      <c r="B11">
        <v>1361</v>
      </c>
      <c r="D11">
        <f t="shared" si="0"/>
        <v>1634.15</v>
      </c>
      <c r="E11" t="s">
        <v>11</v>
      </c>
      <c r="G11">
        <v>55</v>
      </c>
      <c r="H11">
        <f t="shared" si="1"/>
        <v>45</v>
      </c>
      <c r="I11" s="1">
        <f t="shared" si="2"/>
        <v>0.51986878665834091</v>
      </c>
      <c r="J11" s="1"/>
      <c r="K11" s="1" t="str">
        <f t="shared" si="4"/>
        <v>[['FCC_A1', ['NI'], [0.520]], ['LIQUID', ['NI'], [null]]],</v>
      </c>
    </row>
    <row r="12" spans="1:15" x14ac:dyDescent="0.2">
      <c r="A12">
        <v>1356</v>
      </c>
      <c r="B12">
        <v>1352</v>
      </c>
      <c r="C12">
        <f t="shared" si="0"/>
        <v>1629.15</v>
      </c>
      <c r="D12">
        <f t="shared" si="0"/>
        <v>1625.15</v>
      </c>
      <c r="E12" t="s">
        <v>11</v>
      </c>
      <c r="G12">
        <v>53</v>
      </c>
      <c r="H12">
        <f t="shared" si="1"/>
        <v>47</v>
      </c>
      <c r="I12" s="1">
        <f t="shared" si="2"/>
        <v>0.49974765879406835</v>
      </c>
      <c r="J12" s="1" t="str">
        <f t="shared" si="3"/>
        <v>[['LIQUID', ['NI'], [0.500]], ['FCC_A1', ['NI'], [null]]]</v>
      </c>
      <c r="K12" s="1" t="str">
        <f t="shared" si="4"/>
        <v>[['FCC_A1', ['NI'], [0.500]], ['LIQUID', ['NI'], [null]]],</v>
      </c>
    </row>
    <row r="13" spans="1:15" x14ac:dyDescent="0.2">
      <c r="A13">
        <v>1352</v>
      </c>
      <c r="B13">
        <v>1329</v>
      </c>
      <c r="C13">
        <f t="shared" si="0"/>
        <v>1625.15</v>
      </c>
      <c r="D13">
        <f t="shared" si="0"/>
        <v>1602.15</v>
      </c>
      <c r="E13" t="s">
        <v>11</v>
      </c>
      <c r="G13">
        <v>51</v>
      </c>
      <c r="H13">
        <f t="shared" si="1"/>
        <v>49</v>
      </c>
      <c r="I13" s="1">
        <f t="shared" si="2"/>
        <v>0.47972403976805766</v>
      </c>
      <c r="J13" s="1" t="str">
        <f t="shared" si="3"/>
        <v>[['LIQUID', ['NI'], [0.480]], ['FCC_A1', ['NI'], [null]]]</v>
      </c>
      <c r="K13" s="1" t="str">
        <f t="shared" si="4"/>
        <v>[['FCC_A1', ['NI'], [0.480]], ['LIQUID', ['NI'], [null]]],</v>
      </c>
    </row>
    <row r="14" spans="1:15" x14ac:dyDescent="0.2">
      <c r="A14">
        <v>1349</v>
      </c>
      <c r="B14">
        <v>1339</v>
      </c>
      <c r="C14">
        <f t="shared" si="0"/>
        <v>1622.15</v>
      </c>
      <c r="D14">
        <f t="shared" si="0"/>
        <v>1612.15</v>
      </c>
      <c r="E14" t="s">
        <v>11</v>
      </c>
      <c r="G14">
        <v>50</v>
      </c>
      <c r="H14">
        <f t="shared" si="1"/>
        <v>50</v>
      </c>
      <c r="I14" s="1">
        <f t="shared" si="2"/>
        <v>0.46974857483580124</v>
      </c>
      <c r="J14" s="1" t="str">
        <f t="shared" si="3"/>
        <v>[['LIQUID', ['NI'], [0.470]], ['FCC_A1', ['NI'], [null]]]</v>
      </c>
      <c r="K14" s="1" t="str">
        <f t="shared" si="4"/>
        <v>[['FCC_A1', ['NI'], [0.470]], ['LIQUID', ['NI'], [null]]],</v>
      </c>
    </row>
    <row r="15" spans="1:15" x14ac:dyDescent="0.2">
      <c r="A15">
        <v>1345</v>
      </c>
      <c r="C15">
        <f t="shared" si="0"/>
        <v>1618.15</v>
      </c>
      <c r="E15" t="s">
        <v>11</v>
      </c>
      <c r="G15">
        <v>49</v>
      </c>
      <c r="H15">
        <f t="shared" si="1"/>
        <v>51</v>
      </c>
      <c r="I15" s="1">
        <f t="shared" si="2"/>
        <v>0.45979722248841259</v>
      </c>
      <c r="J15" s="1" t="str">
        <f t="shared" si="3"/>
        <v>[['LIQUID', ['NI'], [0.460]], ['FCC_A1', ['NI'], [null]]]</v>
      </c>
      <c r="K15" s="1"/>
    </row>
    <row r="16" spans="1:15" x14ac:dyDescent="0.2">
      <c r="A16">
        <v>1346</v>
      </c>
      <c r="C16">
        <f t="shared" si="0"/>
        <v>1619.15</v>
      </c>
      <c r="E16" t="s">
        <v>11</v>
      </c>
      <c r="G16">
        <v>49</v>
      </c>
      <c r="H16">
        <f t="shared" si="1"/>
        <v>51</v>
      </c>
      <c r="I16" s="1">
        <f t="shared" si="2"/>
        <v>0.45979722248841259</v>
      </c>
      <c r="J16" s="1" t="str">
        <f t="shared" si="3"/>
        <v>[['LIQUID', ['NI'], [0.460]], ['FCC_A1', ['NI'], [null]]]</v>
      </c>
      <c r="K16" s="1"/>
    </row>
    <row r="17" spans="1:11" x14ac:dyDescent="0.2">
      <c r="A17">
        <v>1345</v>
      </c>
      <c r="C17">
        <f t="shared" si="0"/>
        <v>1618.15</v>
      </c>
      <c r="E17" t="s">
        <v>11</v>
      </c>
      <c r="G17">
        <v>48</v>
      </c>
      <c r="H17">
        <f t="shared" si="1"/>
        <v>52</v>
      </c>
      <c r="I17" s="1">
        <f t="shared" si="2"/>
        <v>0.44986989540441302</v>
      </c>
      <c r="J17" s="1" t="str">
        <f t="shared" si="3"/>
        <v>[['LIQUID', ['NI'], [0.450]], ['FCC_A1', ['NI'], [null]]]</v>
      </c>
      <c r="K17" s="1"/>
    </row>
    <row r="18" spans="1:11" x14ac:dyDescent="0.2">
      <c r="A18">
        <v>1354</v>
      </c>
      <c r="B18">
        <v>1343</v>
      </c>
      <c r="C18">
        <f t="shared" si="0"/>
        <v>1627.15</v>
      </c>
      <c r="D18">
        <f t="shared" si="0"/>
        <v>1616.15</v>
      </c>
      <c r="E18" t="s">
        <v>10</v>
      </c>
      <c r="G18">
        <v>47</v>
      </c>
      <c r="H18">
        <f t="shared" si="1"/>
        <v>53</v>
      </c>
      <c r="I18" s="1">
        <f t="shared" si="2"/>
        <v>0.43996650668345061</v>
      </c>
      <c r="J18" s="1" t="str">
        <f t="shared" si="3"/>
        <v>[['LIQUID', ['NI'], [0.440]], ['BCC_A2', ['NI'], [null]]]</v>
      </c>
      <c r="K18" s="1" t="str">
        <f t="shared" si="4"/>
        <v>[['BCC_A2', ['NI'], [0.440]], ['LIQUID', ['NI'], [null]]],</v>
      </c>
    </row>
    <row r="19" spans="1:11" x14ac:dyDescent="0.2">
      <c r="A19">
        <v>1363</v>
      </c>
      <c r="B19">
        <v>1343</v>
      </c>
      <c r="C19">
        <f t="shared" si="0"/>
        <v>1636.15</v>
      </c>
      <c r="D19">
        <f t="shared" si="0"/>
        <v>1616.15</v>
      </c>
      <c r="E19" t="s">
        <v>10</v>
      </c>
      <c r="G19">
        <v>45</v>
      </c>
      <c r="H19">
        <f t="shared" si="1"/>
        <v>55</v>
      </c>
      <c r="I19" s="1">
        <f t="shared" si="2"/>
        <v>0.42023119881967014</v>
      </c>
      <c r="J19" s="1" t="str">
        <f t="shared" si="3"/>
        <v>[['LIQUID', ['NI'], [0.420]], ['BCC_A2', ['NI'], [null]]]</v>
      </c>
      <c r="K19" s="1" t="str">
        <f t="shared" si="4"/>
        <v>[['BCC_A2', ['NI'], [0.420]], ['LIQUID', ['NI'], [null]]],</v>
      </c>
    </row>
    <row r="20" spans="1:11" x14ac:dyDescent="0.2">
      <c r="A20">
        <v>1397</v>
      </c>
      <c r="B20">
        <v>1344</v>
      </c>
      <c r="C20">
        <f t="shared" si="0"/>
        <v>1670.15</v>
      </c>
      <c r="D20">
        <f t="shared" si="0"/>
        <v>1617.15</v>
      </c>
      <c r="E20" t="s">
        <v>10</v>
      </c>
      <c r="G20">
        <v>43</v>
      </c>
      <c r="H20">
        <f t="shared" si="1"/>
        <v>57</v>
      </c>
      <c r="I20" s="1">
        <f t="shared" si="2"/>
        <v>0.40059061202090041</v>
      </c>
      <c r="J20" s="1" t="str">
        <f t="shared" si="3"/>
        <v>[['LIQUID', ['NI'], [0.401]], ['BCC_A2', ['NI'], [null]]]</v>
      </c>
      <c r="K20" s="1" t="str">
        <f t="shared" si="4"/>
        <v>[['BCC_A2', ['NI'], [0.401]], ['LIQUID', ['NI'], [null]]],</v>
      </c>
    </row>
    <row r="21" spans="1:11" x14ac:dyDescent="0.2">
      <c r="A21">
        <v>1411</v>
      </c>
      <c r="B21">
        <v>1345</v>
      </c>
      <c r="C21">
        <f t="shared" si="0"/>
        <v>1684.15</v>
      </c>
      <c r="D21">
        <f t="shared" si="0"/>
        <v>1618.15</v>
      </c>
      <c r="E21" t="s">
        <v>10</v>
      </c>
      <c r="G21">
        <v>40</v>
      </c>
      <c r="H21">
        <f t="shared" si="1"/>
        <v>60</v>
      </c>
      <c r="I21" s="1">
        <f t="shared" si="2"/>
        <v>0.37130584744582623</v>
      </c>
      <c r="J21" s="1" t="str">
        <f t="shared" si="3"/>
        <v>[['LIQUID', ['NI'], [0.371]], ['BCC_A2', ['NI'], [null]]]</v>
      </c>
      <c r="K21" s="1" t="str">
        <f t="shared" si="4"/>
        <v>[['BCC_A2', ['NI'], [0.371]], ['LIQUID', ['NI'], [null]]],</v>
      </c>
    </row>
    <row r="22" spans="1:11" x14ac:dyDescent="0.2">
      <c r="B22">
        <v>1340</v>
      </c>
      <c r="D22">
        <f t="shared" si="0"/>
        <v>1613.15</v>
      </c>
      <c r="E22" t="s">
        <v>10</v>
      </c>
      <c r="G22">
        <v>38</v>
      </c>
      <c r="H22">
        <f t="shared" si="1"/>
        <v>62</v>
      </c>
      <c r="I22" s="1">
        <f t="shared" si="2"/>
        <v>0.35189910119907797</v>
      </c>
      <c r="J22" s="1"/>
      <c r="K22" s="1" t="str">
        <f t="shared" si="4"/>
        <v>[['BCC_A2', ['NI'], [0.352]], ['LIQUID', ['NI'], [null]]],</v>
      </c>
    </row>
    <row r="23" spans="1:11" x14ac:dyDescent="0.2">
      <c r="A23">
        <v>1475</v>
      </c>
      <c r="B23">
        <v>1338</v>
      </c>
      <c r="C23">
        <f t="shared" si="0"/>
        <v>1748.15</v>
      </c>
      <c r="D23">
        <f t="shared" si="0"/>
        <v>1611.15</v>
      </c>
      <c r="E23" t="s">
        <v>10</v>
      </c>
      <c r="G23">
        <v>35</v>
      </c>
      <c r="H23">
        <f t="shared" si="1"/>
        <v>65</v>
      </c>
      <c r="I23" s="1">
        <f t="shared" si="2"/>
        <v>0.32296196652827336</v>
      </c>
      <c r="J23" s="1" t="str">
        <f t="shared" si="3"/>
        <v>[['LIQUID', ['NI'], [0.323]], ['BCC_A2', ['NI'], [null]]]</v>
      </c>
      <c r="K23" s="1" t="str">
        <f t="shared" si="4"/>
        <v>[['BCC_A2', ['NI'], [0.323]], ['LIQUID', ['NI'], [null]]],</v>
      </c>
    </row>
    <row r="24" spans="1:11" x14ac:dyDescent="0.2">
      <c r="B24">
        <v>1342</v>
      </c>
      <c r="D24">
        <f t="shared" si="0"/>
        <v>1615.15</v>
      </c>
      <c r="E24" t="s">
        <v>10</v>
      </c>
      <c r="G24">
        <v>33</v>
      </c>
      <c r="H24">
        <f t="shared" si="1"/>
        <v>67</v>
      </c>
      <c r="I24" s="1">
        <f t="shared" si="2"/>
        <v>0.3037849094036984</v>
      </c>
      <c r="J24" s="1"/>
      <c r="K24" s="1" t="str">
        <f t="shared" si="4"/>
        <v>[['BCC_A2', ['NI'], [0.304]], ['LIQUID', ['NI'], [null]]],</v>
      </c>
    </row>
    <row r="25" spans="1:11" x14ac:dyDescent="0.2">
      <c r="A25">
        <v>1519</v>
      </c>
      <c r="C25">
        <f t="shared" si="0"/>
        <v>1792.15</v>
      </c>
      <c r="E25" t="s">
        <v>10</v>
      </c>
      <c r="G25">
        <v>30</v>
      </c>
      <c r="H25">
        <f t="shared" si="1"/>
        <v>70</v>
      </c>
      <c r="I25" s="1">
        <f t="shared" si="2"/>
        <v>0.27518925126887883</v>
      </c>
      <c r="J25" s="1" t="str">
        <f t="shared" si="3"/>
        <v>[['LIQUID', ['NI'], [0.275]], ['BCC_A2', ['NI'], [null]]]</v>
      </c>
      <c r="K25" s="1"/>
    </row>
    <row r="26" spans="1:11" x14ac:dyDescent="0.2">
      <c r="A26">
        <v>1535</v>
      </c>
      <c r="C26">
        <f t="shared" si="0"/>
        <v>1808.15</v>
      </c>
      <c r="E26" t="s">
        <v>10</v>
      </c>
      <c r="G26">
        <v>30</v>
      </c>
      <c r="H26">
        <f t="shared" si="1"/>
        <v>70</v>
      </c>
      <c r="I26" s="1">
        <f>G26/$O$1/(G26/$O$1+H26/$O$2)</f>
        <v>0.27518925126887883</v>
      </c>
      <c r="J26" s="1" t="str">
        <f t="shared" si="3"/>
        <v>[['LIQUID', ['NI'], [0.275]], ['BCC_A2', ['NI'], [null]]]</v>
      </c>
      <c r="K26" s="1"/>
    </row>
    <row r="27" spans="1:11" x14ac:dyDescent="0.2">
      <c r="D27">
        <v>1515</v>
      </c>
      <c r="E27" t="s">
        <v>11</v>
      </c>
      <c r="F27" t="s">
        <v>10</v>
      </c>
      <c r="G27">
        <f>100-H27</f>
        <v>52.660000000000004</v>
      </c>
      <c r="H27">
        <f>0.4734*100</f>
        <v>47.339999999999996</v>
      </c>
      <c r="I27" s="1">
        <f>G27/$O$1/(G27/$O$1+H27/$O$2)</f>
        <v>0.4963367838528292</v>
      </c>
      <c r="J27" s="1" t="str">
        <f>CONCATENATE("[['LIQUID', ['NI'], [",TEXT(I27, "0.000"),"]], ['",E27,"', ['NI'], [null]]],")</f>
        <v>[['LIQUID', ['NI'], [0.496]], ['FCC_A1', ['NI'], [null]]],</v>
      </c>
    </row>
    <row r="28" spans="1:11" x14ac:dyDescent="0.2">
      <c r="D28">
        <v>1507</v>
      </c>
      <c r="E28" t="s">
        <v>11</v>
      </c>
      <c r="F28" t="s">
        <v>10</v>
      </c>
      <c r="G28">
        <f t="shared" ref="G28:G33" si="5">100-H28</f>
        <v>53.46</v>
      </c>
      <c r="H28">
        <f>100*0.4654</f>
        <v>46.54</v>
      </c>
      <c r="I28" s="1">
        <f t="shared" ref="I28:I33" si="6">G28/$O$1/(G28/$O$1+H28/$O$2)</f>
        <v>0.50436685798477132</v>
      </c>
      <c r="J28" s="1" t="str">
        <f t="shared" ref="J28:J33" si="7">CONCATENATE("[['LIQUID', ['NI'], [",TEXT(I28, "0.000"),"]], ['",E28,"', ['NI'], [null]]],")</f>
        <v>[['LIQUID', ['NI'], [0.504]], ['FCC_A1', ['NI'], [null]]],</v>
      </c>
    </row>
    <row r="29" spans="1:11" x14ac:dyDescent="0.2">
      <c r="D29">
        <v>1403</v>
      </c>
      <c r="E29" t="s">
        <v>11</v>
      </c>
      <c r="F29" t="s">
        <v>10</v>
      </c>
      <c r="G29">
        <f t="shared" si="5"/>
        <v>54.51</v>
      </c>
      <c r="H29">
        <f>100*0.4549</f>
        <v>45.49</v>
      </c>
      <c r="I29" s="1">
        <f t="shared" si="6"/>
        <v>0.51493005346909848</v>
      </c>
      <c r="J29" s="1" t="str">
        <f t="shared" si="7"/>
        <v>[['LIQUID', ['NI'], [0.515]], ['FCC_A1', ['NI'], [null]]],</v>
      </c>
    </row>
    <row r="30" spans="1:11" x14ac:dyDescent="0.2">
      <c r="D30">
        <v>1322</v>
      </c>
      <c r="E30" t="s">
        <v>10</v>
      </c>
      <c r="F30" t="s">
        <v>11</v>
      </c>
      <c r="G30">
        <f t="shared" si="5"/>
        <v>12.489999999999995</v>
      </c>
      <c r="H30">
        <f>100*0.8751</f>
        <v>87.51</v>
      </c>
      <c r="I30" s="1">
        <f t="shared" si="6"/>
        <v>0.11224832788882391</v>
      </c>
      <c r="J30" s="1" t="str">
        <f t="shared" si="7"/>
        <v>[['LIQUID', ['NI'], [0.112]], ['BCC_A2', ['NI'], [null]]],</v>
      </c>
    </row>
    <row r="31" spans="1:11" x14ac:dyDescent="0.2">
      <c r="D31">
        <v>1404</v>
      </c>
      <c r="E31" t="s">
        <v>10</v>
      </c>
      <c r="F31" t="s">
        <v>11</v>
      </c>
      <c r="G31">
        <f t="shared" si="5"/>
        <v>12.670000000000002</v>
      </c>
      <c r="H31">
        <f>100*0.8733</f>
        <v>87.33</v>
      </c>
      <c r="I31" s="1">
        <f t="shared" si="6"/>
        <v>0.11388972724301015</v>
      </c>
      <c r="J31" s="1" t="str">
        <f t="shared" si="7"/>
        <v>[['LIQUID', ['NI'], [0.114]], ['BCC_A2', ['NI'], [null]]],</v>
      </c>
    </row>
    <row r="32" spans="1:11" x14ac:dyDescent="0.2">
      <c r="D32">
        <v>1487</v>
      </c>
      <c r="E32" t="s">
        <v>10</v>
      </c>
      <c r="F32" t="s">
        <v>11</v>
      </c>
      <c r="G32">
        <f t="shared" si="5"/>
        <v>30.61</v>
      </c>
      <c r="H32">
        <f>100*0.6939</f>
        <v>69.39</v>
      </c>
      <c r="I32" s="1">
        <f t="shared" si="6"/>
        <v>0.28098727165430465</v>
      </c>
      <c r="J32" s="1" t="str">
        <f t="shared" si="7"/>
        <v>[['LIQUID', ['NI'], [0.281]], ['BCC_A2', ['NI'], [null]]],</v>
      </c>
    </row>
    <row r="33" spans="4:10" x14ac:dyDescent="0.2">
      <c r="D33">
        <v>1496</v>
      </c>
      <c r="E33" t="s">
        <v>10</v>
      </c>
      <c r="F33" t="s">
        <v>11</v>
      </c>
      <c r="G33">
        <f t="shared" si="5"/>
        <v>31.989999999999995</v>
      </c>
      <c r="H33">
        <f>100*0.6801</f>
        <v>68.010000000000005</v>
      </c>
      <c r="I33" s="1">
        <f t="shared" si="6"/>
        <v>0.29413501650185864</v>
      </c>
      <c r="J33" s="1" t="str">
        <f t="shared" si="7"/>
        <v>[['LIQUID', ['NI'], [0.294]], ['BCC_A2', ['NI'], [null]]],</v>
      </c>
    </row>
    <row r="34" spans="4:10" x14ac:dyDescent="0.2">
      <c r="I34" s="1"/>
    </row>
    <row r="35" spans="4:10" x14ac:dyDescent="0.2">
      <c r="I35" s="1"/>
    </row>
    <row r="36" spans="4:10" x14ac:dyDescent="0.2">
      <c r="I36" s="1"/>
    </row>
    <row r="37" spans="4:10" x14ac:dyDescent="0.2">
      <c r="I3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2018-05-08T20:58:21Z</dcterms:created>
  <dcterms:modified xsi:type="dcterms:W3CDTF">2018-05-21T17:56:43Z</dcterms:modified>
</cp:coreProperties>
</file>