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Payroll" sheetId="1" r:id="rId1"/>
    <sheet name="TaxTables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A1" sqref="A1"/>
    </sheetView>
  </sheetViews>
  <sheetFormatPr defaultRowHeight="15"/>
  <sheetData>
    <row r="1" spans="1:11">
      <c r="A1" s="1" t="inlineStr">
        <is>
          <t>Employee</t>
        </is>
      </c>
      <c r="B1" s="1" t="inlineStr">
        <is>
          <t>Hourly Rate</t>
        </is>
      </c>
      <c r="C1" s="1" t="inlineStr">
        <is>
          <t>Hours Worked</t>
        </is>
      </c>
      <c r="D1" s="1" t="inlineStr">
        <is>
          <t>Regular Hours</t>
        </is>
      </c>
      <c r="E1" s="1" t="inlineStr">
        <is>
          <t>Overtime Hours</t>
        </is>
      </c>
      <c r="F1" s="1" t="inlineStr">
        <is>
          <t>Regular Pay</t>
        </is>
      </c>
      <c r="G1" s="1" t="inlineStr">
        <is>
          <t>Overtime Pay</t>
        </is>
      </c>
      <c r="H1" s="1" t="inlineStr">
        <is>
          <t>Gross Pay</t>
        </is>
      </c>
      <c r="I1" s="1" t="inlineStr">
        <is>
          <t>Tax Rate</t>
        </is>
      </c>
      <c r="J1" s="1" t="inlineStr">
        <is>
          <t>Tax Amount</t>
        </is>
      </c>
      <c r="K1" s="1" t="inlineStr">
        <is>
          <t>Net Pay</t>
        </is>
      </c>
    </row>
    <row r="2" spans="1:11">
      <c r="A2" t="inlineStr">
        <is>
          <t>Ava Singh</t>
        </is>
      </c>
      <c r="B2">
        <v>28.5</v>
      </c>
      <c r="C2">
        <v>46</v>
      </c>
      <c r="D2">
        <f>MIN(C2,40)</f>
        <v>40</v>
      </c>
      <c r="E2">
        <f>MAX(C2-40,0)</f>
        <v>6</v>
      </c>
      <c r="F2">
        <f>D2*B2</f>
        <v>1140.0</v>
      </c>
      <c r="G2">
        <f>E2*B2*1.5</f>
        <v>256.5</v>
      </c>
      <c r="H2">
        <f>F2+G2</f>
        <v>1396.5</v>
      </c>
      <c r="I2">
        <f>XLOOKUP(H1,TaxTables!$A$2:$A$6,TaxTables!$B$2:$B$6,,0,-1)</f>
        <v>0.16</v>
      </c>
      <c r="J2"/>
      <c r="K2"/>
    </row>
    <row r="3" spans="1:11">
      <c r="A3" t="inlineStr">
        <is>
          <t>Delilah Moore</t>
        </is>
      </c>
      <c r="B3">
        <v>25.0</v>
      </c>
      <c r="C3">
        <v>38</v>
      </c>
      <c r="D3">
        <f>MIN(C3,40)</f>
        <v>38</v>
      </c>
      <c r="E3">
        <f>MAX(C3-40,0)</f>
        <v>0</v>
      </c>
      <c r="F3">
        <f>D3*B3</f>
        <v>950.0</v>
      </c>
      <c r="G3">
        <f>E3*B3*1.5</f>
        <v>0.0</v>
      </c>
      <c r="H3">
        <f>F3+G3</f>
        <v>950.0</v>
      </c>
      <c r="I3">
        <f>XLOOKUP(H2,TaxTables!$A$2:$A$6,TaxTables!$B$2:$B$6,,0,-1)</f>
        <v>0.12</v>
      </c>
      <c r="J3"/>
      <c r="K3"/>
    </row>
    <row r="4" spans="1:11">
      <c r="A4" t="inlineStr">
        <is>
          <t>Linh Tran</t>
        </is>
      </c>
      <c r="B4">
        <v>27.75</v>
      </c>
      <c r="C4">
        <v>42</v>
      </c>
      <c r="D4">
        <f>MIN(C4,40)</f>
        <v>40</v>
      </c>
      <c r="E4">
        <f>MAX(C4-40,0)</f>
        <v>2</v>
      </c>
      <c r="F4">
        <f>D4*B4</f>
        <v>1110.0</v>
      </c>
      <c r="G4">
        <f>E4*B4*1.5</f>
        <v>83.25</v>
      </c>
      <c r="H4">
        <f>F4+G4</f>
        <v>1193.25</v>
      </c>
      <c r="I4">
        <f>XLOOKUP(H3,TaxTables!$A$2:$A$6,TaxTables!$B$2:$B$6,,0,-1)</f>
        <v>0.14</v>
      </c>
      <c r="J4"/>
      <c r="K4"/>
    </row>
    <row r="5" spans="1:11">
      <c r="A5" t="inlineStr">
        <is>
          <t>Martin Perez</t>
        </is>
      </c>
      <c r="B5">
        <v>24.5</v>
      </c>
      <c r="C5">
        <v>36</v>
      </c>
      <c r="D5">
        <f>MIN(C5,40)</f>
        <v>36</v>
      </c>
      <c r="E5">
        <f>MAX(C5-40,0)</f>
        <v>0</v>
      </c>
      <c r="F5">
        <f>D5*B5</f>
        <v>882.0</v>
      </c>
      <c r="G5">
        <f>E5*B5*1.5</f>
        <v>0.0</v>
      </c>
      <c r="H5">
        <f>F5+G5</f>
        <v>882.0</v>
      </c>
      <c r="I5">
        <f>XLOOKUP(H4,TaxTables!$A$2:$A$6,TaxTables!$B$2:$B$6,,0,-1)</f>
        <v>0.12</v>
      </c>
      <c r="J5"/>
      <c r="K5"/>
    </row>
    <row r="6" spans="1:11">
      <c r="A6" t="inlineStr">
        <is>
          <t>Riley Chen</t>
        </is>
      </c>
      <c r="B6">
        <v>26.25</v>
      </c>
      <c r="C6">
        <v>50</v>
      </c>
      <c r="D6">
        <f>MIN(C6,40)</f>
        <v>40</v>
      </c>
      <c r="E6">
        <f>MAX(C6-40,0)</f>
        <v>10</v>
      </c>
      <c r="F6">
        <f>D6*B6</f>
        <v>1050.0</v>
      </c>
      <c r="G6">
        <f>E6*B6*1.5</f>
        <v>393.75</v>
      </c>
      <c r="H6">
        <f>F6+G6</f>
        <v>1443.75</v>
      </c>
      <c r="I6">
        <f>XLOOKUP(H5,TaxTables!$A$2:$A$6,TaxTables!$B$2:$B$6,,0,-1)</f>
        <v>0.18</v>
      </c>
      <c r="J6"/>
      <c r="K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1" sqref="A1"/>
    </sheetView>
  </sheetViews>
  <sheetFormatPr defaultRowHeight="15"/>
  <sheetData>
    <row r="1" spans="1:2">
      <c r="A1" s="1" t="inlineStr">
        <is>
          <t>Gross Pay Minimum</t>
        </is>
      </c>
      <c r="B1" s="1" t="inlineStr">
        <is>
          <t>Tax Rate</t>
        </is>
      </c>
    </row>
    <row r="2" spans="1:2">
      <c r="A2">
        <v>0</v>
      </c>
      <c r="B2">
        <v>0.1</v>
      </c>
    </row>
    <row r="3" spans="1:2">
      <c r="A3">
        <v>800</v>
      </c>
      <c r="B3">
        <v>0.12</v>
      </c>
    </row>
    <row r="4" spans="1:2">
      <c r="A4">
        <v>1000</v>
      </c>
      <c r="B4">
        <v>0.14</v>
      </c>
    </row>
    <row r="5" spans="1:2">
      <c r="A5">
        <v>1200</v>
      </c>
      <c r="B5">
        <v>0.16</v>
      </c>
    </row>
    <row r="6" spans="1:2">
      <c r="A6">
        <v>1400</v>
      </c>
      <c r="B6">
        <v>0.18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TaxTables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