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esktop/Excel/Basic/6/"/>
    </mc:Choice>
  </mc:AlternateContent>
  <xr:revisionPtr revIDLastSave="0" documentId="13_ncr:1_{144363D3-2070-5E40-BA3D-87DD8A25EBA2}" xr6:coauthVersionLast="47" xr6:coauthVersionMax="47" xr10:uidLastSave="{00000000-0000-0000-0000-000000000000}"/>
  <bookViews>
    <workbookView xWindow="0" yWindow="0" windowWidth="33600" windowHeight="21000" tabRatio="727" activeTab="6" xr2:uid="{00000000-000D-0000-FFFF-FFFF00000000}"/>
  </bookViews>
  <sheets>
    <sheet name="Вводная" sheetId="8" r:id="rId1"/>
    <sheet name="ИНДЕКС, ПОИСКПОЗ" sheetId="25" r:id="rId2"/>
    <sheet name="ЕСЛИОШИБКА 1" sheetId="12" r:id="rId3"/>
    <sheet name="ЕСЛИОШИБКА 2" sheetId="27" r:id="rId4"/>
    <sheet name="Проверка данных" sheetId="11" r:id="rId5"/>
    <sheet name="Именованные диапазоны 1" sheetId="13" r:id="rId6"/>
    <sheet name="Именованные диапазоны 2" sheetId="28" r:id="rId7"/>
  </sheets>
  <definedNames>
    <definedName name="articul">'Именованные диапазоны 2'!$B$16:$B$91</definedName>
    <definedName name="cursd">'Именованные диапазоны 1'!$I$11</definedName>
    <definedName name="curse">'Именованные диапазоны 1'!$I$12</definedName>
    <definedName name="filial">'Именованные диапазоны 2'!$C$16:$C$91</definedName>
    <definedName name="price">'Именованные диапазоны 2'!$D$16:$D$91</definedName>
    <definedName name="Центр">'Проверка данных'!$G$15:$G$18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8" l="1"/>
  <c r="J18" i="28"/>
  <c r="J19" i="28"/>
  <c r="J20" i="28"/>
  <c r="J16" i="28"/>
  <c r="I17" i="28"/>
  <c r="I18" i="28"/>
  <c r="I19" i="28"/>
  <c r="I20" i="28"/>
  <c r="I16" i="28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12" i="13"/>
  <c r="C24" i="27"/>
  <c r="C14" i="27"/>
  <c r="C15" i="27"/>
  <c r="C16" i="27"/>
  <c r="C17" i="27"/>
  <c r="C18" i="27"/>
  <c r="C19" i="27"/>
  <c r="C20" i="27"/>
  <c r="C21" i="27"/>
  <c r="C22" i="27"/>
  <c r="C13" i="27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F25" i="25"/>
  <c r="F16" i="25"/>
  <c r="F17" i="25"/>
  <c r="F18" i="25"/>
  <c r="F19" i="25"/>
  <c r="F20" i="25"/>
  <c r="F21" i="25"/>
  <c r="F22" i="25"/>
  <c r="F23" i="25"/>
  <c r="F24" i="25"/>
  <c r="F15" i="25"/>
  <c r="D16" i="25"/>
  <c r="D17" i="25"/>
  <c r="D18" i="25"/>
  <c r="D19" i="25"/>
  <c r="D20" i="25"/>
  <c r="D21" i="25"/>
  <c r="D22" i="25"/>
  <c r="D23" i="25"/>
  <c r="D24" i="25"/>
  <c r="D15" i="25"/>
  <c r="E16" i="25"/>
  <c r="E17" i="25"/>
  <c r="E18" i="25"/>
  <c r="E19" i="25"/>
  <c r="E20" i="25"/>
  <c r="E21" i="25"/>
  <c r="E22" i="25"/>
  <c r="E23" i="25"/>
  <c r="E24" i="25"/>
  <c r="E15" i="25"/>
  <c r="J70" i="25"/>
</calcChain>
</file>

<file path=xl/sharedStrings.xml><?xml version="1.0" encoding="utf-8"?>
<sst xmlns="http://schemas.openxmlformats.org/spreadsheetml/2006/main" count="410" uniqueCount="193">
  <si>
    <t>Номер заказа</t>
  </si>
  <si>
    <t>Утёсова В.К.</t>
  </si>
  <si>
    <t>Саитов Н.Г.</t>
  </si>
  <si>
    <t>Яблочкина В.И.</t>
  </si>
  <si>
    <t>Зайцев Н.И.</t>
  </si>
  <si>
    <t>Фанина Н.Г.</t>
  </si>
  <si>
    <t>Яздовский Е.И.</t>
  </si>
  <si>
    <t>Еськова Р.С.</t>
  </si>
  <si>
    <t>Гусляков И.Б.</t>
  </si>
  <si>
    <t>Фурманова Е.Р.</t>
  </si>
  <si>
    <t>Сайбаталова Е.Ф.</t>
  </si>
  <si>
    <t>Кондратенко О.Е.</t>
  </si>
  <si>
    <t>Глинка Л.Г.</t>
  </si>
  <si>
    <t>Гибазова Е.А.</t>
  </si>
  <si>
    <t>Безруков В.А.</t>
  </si>
  <si>
    <t>Ковригин И.О.</t>
  </si>
  <si>
    <t>Артикул товара</t>
  </si>
  <si>
    <t>В-2918</t>
  </si>
  <si>
    <t>З-6221</t>
  </si>
  <si>
    <t>А-2598</t>
  </si>
  <si>
    <t>И-9433</t>
  </si>
  <si>
    <t>Б-0052</t>
  </si>
  <si>
    <t>Д-7873</t>
  </si>
  <si>
    <t>ФИО заказчика</t>
  </si>
  <si>
    <t>Цена</t>
  </si>
  <si>
    <t>Заказ</t>
  </si>
  <si>
    <t>Прайс-лист</t>
  </si>
  <si>
    <t>Артикул</t>
  </si>
  <si>
    <t>Количество</t>
  </si>
  <si>
    <t>Наименование</t>
  </si>
  <si>
    <t>Цена за шт.</t>
  </si>
  <si>
    <t>Сумма позиции</t>
  </si>
  <si>
    <t>H357</t>
  </si>
  <si>
    <t>N769</t>
  </si>
  <si>
    <t>Ноутбук ASUS K56CB-XX037,  4096Mb, 1000Gb, DVD-SMulti, GF GT740M 2048M, BT, WiFi, WEB-Cam1.3MP, noOS, 2.6kg, Black</t>
  </si>
  <si>
    <t>D922</t>
  </si>
  <si>
    <t>F320</t>
  </si>
  <si>
    <t>Ноутбук ASUS K56CB-XX038,  4096Mb, 1000Gb, DVD-SMulti, GF GT740M 2048M, BT, WiFi, WEB-Cam1.3MP, noOS, 2.3kg, Black</t>
  </si>
  <si>
    <t>B432</t>
  </si>
  <si>
    <t>Ноутбук ASUS PU500CA  15.6"HD, Intel Core i3 3217U, 4096Mb, 500Gb, No ODD, Intel HD4000, BT, WiFi, WEB-Cam, noOS, 1.9kg, Black</t>
  </si>
  <si>
    <t>G031</t>
  </si>
  <si>
    <t>J707</t>
  </si>
  <si>
    <t>Ноутбук ASUS X502CA-XX005D,  2048Mb, 320Gb, No ODD, Intel HD, BT, WiFi, WEB-Cam1.3MP, noOS, 2.07kg, Dark Blue</t>
  </si>
  <si>
    <t>K723</t>
  </si>
  <si>
    <t>Ноутбук ASUS X502CA-XX006D,  2048Mb, 320Gb, No ODD, Intel HD, BT, WiFi, WEB-Cam1.3MP, noOS, 2.07kg, White</t>
  </si>
  <si>
    <t>G486</t>
  </si>
  <si>
    <t>I588</t>
  </si>
  <si>
    <t>Ноутбук ASUS X502CA-XX048D,  4096Mb, 500Gb, No ODD, Intel HD, BT, WiFi, WEB-Cam1.3MP, noOS, 1.8kg, White</t>
  </si>
  <si>
    <t>C218</t>
  </si>
  <si>
    <t>K187</t>
  </si>
  <si>
    <t>Ноутбук ASUS X502CA-XX087D,  4096Mb, 500Gb, No ODD, Intel HD, BT, WiFi, WEB-Cam1.3MP, noOS, 1.8kg, Black</t>
  </si>
  <si>
    <t>D271</t>
  </si>
  <si>
    <t>E041</t>
  </si>
  <si>
    <t xml:space="preserve">Ноутбук ASUS X550CC-XX030D, 4GB DDR3 1600,500GB,DVD-SM,15.6"HD LED,GeForce GT720M 2GB,VGA,HDMI,GLAN,WiFi,BT,WC HD,USB3.0,USB2.0,CR3in1,4cell 3000mAH,DOS,2.3kg,Dark Gray </t>
  </si>
  <si>
    <t>L615</t>
  </si>
  <si>
    <t xml:space="preserve">Ноутбук ASUS X550CC-XX204D, 4GB DDR3 1600,750GB,DVD-SM,15.6"HD LED,GeForce GT720M 2GB,VGA,HDMI,GLAN,WiFi,BT,WC HD,USB3.0,USB2.0,CR3in1,4cell 3000mAH,DOS,2.3kg,White </t>
  </si>
  <si>
    <t>M399</t>
  </si>
  <si>
    <t xml:space="preserve">Ноутбук ASUS X550DP-XX001D, 4GB DDR3 1600,750GB,AMD HD8670M 2GB,DVD-SM,VGA,HDMI,GLAN,WiFi,BT,WC HD,USB3.0,USB2.0,CR2in1,4cell 3000mAh,DOS,2.26kg,Dark Gray </t>
  </si>
  <si>
    <t>Общая сумма заказа</t>
  </si>
  <si>
    <t>A733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</si>
  <si>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</si>
  <si>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</si>
  <si>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O705</t>
  </si>
  <si>
    <t>Ноутбук ASUS X75A-TY164D,  4096Mb, 750Gb, DVD-SMulti, Intel HD, WiFi, BT, WEB-Cam, noOS, 3kg, Dark Blue</t>
  </si>
  <si>
    <t>P074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</si>
  <si>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</si>
  <si>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</si>
  <si>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P797</t>
  </si>
  <si>
    <t>Ноутбук ASUS X75VC-TY021D,  4096Mb, 500Gb, DVD-SMulti, GF GT720M 2048M, WiFi, BT, WEB-Cam, noOS, 3kg, Black</t>
  </si>
  <si>
    <t>I376</t>
  </si>
  <si>
    <t xml:space="preserve">Ноутбук ASUS X75VD-TY202D, 4GB DDR3 1600,500GB,DVD-SM,17.3"HD+ LED,GeForce GT610M 1GB,VGA,HDMI,GLAN,WiFi b/g/n,BT4.0,WC HD,USB3.0,2xUSB2.0,CR3in1,6cell 4400mAH,DOS,3.0kg,Dark Blue </t>
  </si>
  <si>
    <t>B830</t>
  </si>
  <si>
    <t>Ноутбук HP 255, 4GB DDR3 1600,500GB,DVD-SM,15.6"HD AG,AMD HD7340M,VGA,HDMI,GLAN,WiFi b/g/n,BT,WC 2.0Mp,3xUSB2.0,CR2in1,6cell,Linux,2.45kg,Black</t>
  </si>
  <si>
    <t>D904</t>
  </si>
  <si>
    <t>Ноутбук HP 650, 4GB DDR3 1600,500GB,DVD-SM,15.6"HD AG,Intel HD 3000,VGA,HDMI,GLAN,WiFi b/g/n,BT,WC 2.0Mp,3xUSB2.0,CR2in1,6cell,Linux,2.45kg,Black</t>
  </si>
  <si>
    <t>F503</t>
  </si>
  <si>
    <t>Ноутбук HP 655, 2GB DDR3 1333,500GB,DVD-SM,15.6"HD AG,AMD HD7310M,VGA,HDMI,GLAN,WiFi b/g/n,BT,WC 2.0Mp,3xUSB2.0,CR2in1,6cell,Linux,2.45kg,Black</t>
  </si>
  <si>
    <t>B967</t>
  </si>
  <si>
    <t>Ноутбук HP 655, 2GB DDR3 1333,320GB,DVD-SM,15.6"HD AG,AMD HD7310M,VGA,HDMI,GLAN,WiFi b/g/n,BT,WC 2.0Mp,3xUSB2.0,CR2in1,6cell,Linux,2.45kg,Black</t>
  </si>
  <si>
    <t>J733</t>
  </si>
  <si>
    <t>Ноутбук HP ENVY 6-1058er, 6GB DDR3 1333,500GB,no ODD,15.6"HD LED,Intel HD 4000,VGA,HDMI,GLAN,WiFi b/g/n,BT,WC HD,2xUSB3.0,USB2.0,CR5in1,4cell,Win 7 HP 64bit,2.15kg,Black Aluminum</t>
  </si>
  <si>
    <t>G289</t>
  </si>
  <si>
    <t>Ноутбук HP Pavilion 15-b179sr  15.6"HD G, Intel Core i5 3317U, 8Gb, 750Gb, No ODD, GF GT630M 2048M, BT, WiFi, WEB-Cam, noOS, 2.1kg, Black</t>
  </si>
  <si>
    <t>B043</t>
  </si>
  <si>
    <t>Ноутбук HP Pavilion 15-e025sr, 4GB DDR3 1333,500GB,DVD±R/RW DL,15.6"HD LED,AMD HD8330 1GB,VGA,HDMI,LAN,WiFi b/g/n,BT,WC 0.3Mp,3xUSB2.0,CR3in1,6cell,DOS,2.55kg,Anno Silver+sparkling black</t>
  </si>
  <si>
    <t>L612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</si>
  <si>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</si>
  <si>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>B914</t>
  </si>
  <si>
    <t xml:space="preserve">Ноутбук HP Pavilion 17-e078sr, 4GB DDR3 1600,750GB,DVD-SM LS,17.3"HD+ BV LED,AMD HD8670 1GB,VGA,HDMI,LAN,WiFi b/g/n,BT4.0,WC HD,2xUSB3.0,USB2.0,CR5in1,6cell,DOS,2.98kg,Anno Silver+sparkling black </t>
  </si>
  <si>
    <t>K804</t>
  </si>
  <si>
    <t>Ноутбук HP ProBook 450, 4GB DDR3 1600,500GB,DVD-SM LS,15.6"HD LED AG,AMD HD8750 1Gb,VGA,HDMI,GLAN,WiFi b/g/n,BT4.0,WC HD,2xUSB3.0,2xUSB2.0,CR5in1,6cell,bag,Linux,2.3kg,Metallic Grey</t>
  </si>
  <si>
    <t>G681</t>
  </si>
  <si>
    <t>Ноутбук HP ProBook 4540s, 6GB DDR3 1333,750GB,DVD-SM LS,15.6"HD LED AG,AMD HD7650M 1GB,VGA,HDMI,GLAN,WiFi b/g/n,BT4.0,WC HD,2xUSB3.0,2xUSB2.0,CR5in1,6cell,Linux,2.47kg,Metallic Grey</t>
  </si>
  <si>
    <t>Ноутбук HP ProBook 4540s + сумка  15.6"HD, Pentium DC 2020M,  6Gb, 750Gb, DVD-SMulti, HD7650 2048M, WiFi, BT, WEB-Cam2MP, noOS, 2.4kg, + bag</t>
  </si>
  <si>
    <t>P887</t>
  </si>
  <si>
    <t>Ноутбук HP ProBook 4545s, 4GB DDR3 1333,750GB,DVD-SM LS,15.6"HD LED AG,AMD HD7650M 2GB,VGA,HDMI,GLAN,WiFi b/g/n,BT4.0,WC HD,2xUSB3.0,2xUSB2.0,CR5in1,6cell,bag,Linux,2.47kg,Metallic Grey</t>
  </si>
  <si>
    <t>L787</t>
  </si>
  <si>
    <t>Ноутбук HP ProBook 4740s, 6GB DDR3 1333,750GB,DVD-SM LS,17.3"HD+ LED AG,AMD HD7650M 2GB,VGA,HDMI,GLAN,WiFi b/g/n,BT4.0,WC HD,2xUSB3.0,2xUSB2.0,CR5in1,8cell,Linux,2.92kg,Metallic Grey</t>
  </si>
  <si>
    <t>C465</t>
  </si>
  <si>
    <t>Ноутбук HP ProBook 4740s + сумка  17.3"HD+ LED, Intel Core i3 3120M,  4096Mb, 500Gb, DVD-SMulti, HD7650 1024M, BT, WiFi, WEB-Cam2MP, noOS, 2.9kg, Silver, + bag</t>
  </si>
  <si>
    <t>Сумка для ноутбука 13.3" HQ-Tech  Black-Brown, нейлон, женская, Damask Nylon</t>
  </si>
  <si>
    <t>O721</t>
  </si>
  <si>
    <t>Сумка для ноутбука 14.0" KRUSELL Kalix netbook Shoulderbag  Sand, иск.кожа</t>
  </si>
  <si>
    <t>M708</t>
  </si>
  <si>
    <t xml:space="preserve">Сумка для ноутбука 15-16" X-Digital Laptop Mono 116BL  </t>
  </si>
  <si>
    <t>E653</t>
  </si>
  <si>
    <t>Сумка для ноутбука 15,6" Golla Kent  Black</t>
  </si>
  <si>
    <t>P465</t>
  </si>
  <si>
    <t>Сумка для ноутбука 15,6" LogicFox  Black, нейлон</t>
  </si>
  <si>
    <t>P436</t>
  </si>
  <si>
    <t>G340</t>
  </si>
  <si>
    <t>Сумка для ноутбука 15,6" LogicFox  Dark Grey, нейлон</t>
  </si>
  <si>
    <t>D926</t>
  </si>
  <si>
    <t>Сумка для ноутбука 15,6" LogicFox  Black, нейлон, черный, плечевой ремень</t>
  </si>
  <si>
    <t>M752</t>
  </si>
  <si>
    <t>Сумка для ноутбука 15.6" CASE LOGIC VNCI215  Black, полиэстер, 386x46x274мм</t>
  </si>
  <si>
    <t>L675</t>
  </si>
  <si>
    <t>Сумка для ноутбука 15.6" CRUMPLER Spanky Jones Espresso  Brown, Оригинальная ткань 1000D Chicken Tex Supreme</t>
  </si>
  <si>
    <t>B935</t>
  </si>
  <si>
    <t>Сумка для ноутбука 15.6" G-Cube Golden Sunset  Black-Golden</t>
  </si>
  <si>
    <t>D939</t>
  </si>
  <si>
    <t>Сумка для ноутбука 15.6" G-Cube Paint Splash  Grey-Golden</t>
  </si>
  <si>
    <t>Сумка для ноутбука 15.6" G-Cube Paint Splash  Handle-Violet</t>
  </si>
  <si>
    <t>A375</t>
  </si>
  <si>
    <t>Сумка для ноутбука 15.6" HQ-Tech  Black, Нейлон 1680D</t>
  </si>
  <si>
    <t>A197</t>
  </si>
  <si>
    <t xml:space="preserve">Сумка для ноутбука 15.6" HQ-Tech EE-15116H </t>
  </si>
  <si>
    <t>A055</t>
  </si>
  <si>
    <t xml:space="preserve">Сумка для ноутбука 15.6" HQ-Tech EE-15117H </t>
  </si>
  <si>
    <t>J956</t>
  </si>
  <si>
    <t xml:space="preserve">Сумка для ноутбука 15.6" HQ-Tech EE-15119H </t>
  </si>
  <si>
    <t>I086</t>
  </si>
  <si>
    <t xml:space="preserve">Сумка для ноутбука 15.6" HQ-Tech EE-15142S </t>
  </si>
  <si>
    <t>I621</t>
  </si>
  <si>
    <t xml:space="preserve">Сумка для ноутбука 15.6" HQ-Tech EE-15146H </t>
  </si>
  <si>
    <t>C361</t>
  </si>
  <si>
    <t xml:space="preserve">Сумка для ноутбука 15.6" HQ-Tech EE-1516H </t>
  </si>
  <si>
    <t>A333</t>
  </si>
  <si>
    <t xml:space="preserve">Сумка для ноутбука 15.6" HQ-Tech EE-15232S </t>
  </si>
  <si>
    <t>H391</t>
  </si>
  <si>
    <t xml:space="preserve">Сумка для ноутбука 15.6" HQ-Tech EE-1541H </t>
  </si>
  <si>
    <t xml:space="preserve">Сумка для ноутбука 15.6" HQ-Tech EE-15509S </t>
  </si>
  <si>
    <t>Номер строки (ПОИСКПОЗ)</t>
  </si>
  <si>
    <t>Наименование (ИНДЕКС)</t>
  </si>
  <si>
    <t>Цена за шт. (ИНДЕКС)</t>
  </si>
  <si>
    <t>Номер</t>
  </si>
  <si>
    <t>Филиал</t>
  </si>
  <si>
    <t>Сумма в рублях</t>
  </si>
  <si>
    <t>Сумма в $</t>
  </si>
  <si>
    <t>Сумма в евро</t>
  </si>
  <si>
    <t>Курс $</t>
  </si>
  <si>
    <t>Курс евро</t>
  </si>
  <si>
    <t>Цена за кг</t>
  </si>
  <si>
    <t>Абрикос</t>
  </si>
  <si>
    <t>Ананас</t>
  </si>
  <si>
    <t>Банан</t>
  </si>
  <si>
    <t>Грейпфрут</t>
  </si>
  <si>
    <t>Груши</t>
  </si>
  <si>
    <t>Киви</t>
  </si>
  <si>
    <t>Манго</t>
  </si>
  <si>
    <t>Мандарины</t>
  </si>
  <si>
    <t>Нектарин</t>
  </si>
  <si>
    <t>Персик</t>
  </si>
  <si>
    <t>Яблоки</t>
  </si>
  <si>
    <t>Апельсины</t>
  </si>
  <si>
    <t>Виноград</t>
  </si>
  <si>
    <t>Сумма</t>
  </si>
  <si>
    <t>Арбуз</t>
  </si>
  <si>
    <t>Рекламный канал</t>
  </si>
  <si>
    <t>Сумма затрат</t>
  </si>
  <si>
    <t>Количество клиентов</t>
  </si>
  <si>
    <t>Затраты на одного клиента</t>
  </si>
  <si>
    <t>Телевидение</t>
  </si>
  <si>
    <t>Интернет</t>
  </si>
  <si>
    <t>Газеты</t>
  </si>
  <si>
    <t>Выставка</t>
  </si>
  <si>
    <t>Прямая рассылка</t>
  </si>
  <si>
    <t>Партнёрская программа</t>
  </si>
  <si>
    <t>Квартал</t>
  </si>
  <si>
    <t>I</t>
  </si>
  <si>
    <t>II</t>
  </si>
  <si>
    <t>III</t>
  </si>
  <si>
    <t>IV</t>
  </si>
  <si>
    <t>Товар</t>
  </si>
  <si>
    <t>Количество зазазов</t>
  </si>
  <si>
    <t>Сумма заказов</t>
  </si>
  <si>
    <t>Юг</t>
  </si>
  <si>
    <t>Центр</t>
  </si>
  <si>
    <t>Запад</t>
  </si>
  <si>
    <t>- Центр</t>
  </si>
  <si>
    <t>- Северо-Запад</t>
  </si>
  <si>
    <t>- Юг</t>
  </si>
  <si>
    <t>- Восток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</si>
</sst>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#,##0.00&quot;р.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6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66" fontId="0" fillId="0" borderId="0" xfId="0" applyNumberFormat="1"/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wrapText="1"/>
    </xf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0" fillId="0" borderId="1" xfId="4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8" fillId="3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/>
    </xf>
    <xf numFmtId="0" fontId="0" fillId="3" borderId="5" xfId="0" applyFill="1" applyBorder="1"/>
    <xf numFmtId="0" fontId="0" fillId="6" borderId="12" xfId="0" applyFill="1" applyBorder="1"/>
    <xf numFmtId="0" fontId="0" fillId="6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9" fillId="0" borderId="0" xfId="0" applyFont="1"/>
    <xf numFmtId="43" fontId="0" fillId="0" borderId="1" xfId="0" applyNumberFormat="1" applyBorder="1"/>
    <xf numFmtId="44" fontId="0" fillId="0" borderId="1" xfId="0" applyNumberFormat="1" applyBorder="1"/>
  </cellXfs>
  <cellStyles count="5">
    <cellStyle name="Comma" xfId="4" builtinId="3"/>
    <cellStyle name="Normal" xfId="0" builtinId="0"/>
    <cellStyle name="Normal 4" xfId="1" xr:uid="{00000000-0005-0000-0000-000000000000}"/>
    <cellStyle name="Обычный 2" xfId="2" xr:uid="{00000000-0005-0000-0000-000002000000}"/>
    <cellStyle name="Процентный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6. Формулы и функции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Работа с ошибками, проверка данных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ИНДЕКС,</a:t>
          </a:r>
          <a:r>
            <a:rPr lang="ru-RU" sz="1100" baseline="0"/>
            <a:t> ПОИСКПОЗ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ЕСЛИОШИБКА</a:t>
          </a:r>
          <a:r>
            <a:rPr lang="ru-RU" sz="1100" baseline="0"/>
            <a:t> 1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ЕСЛИОШИБКА 2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Проверка данных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Именованные диапазоны 1</a:t>
          </a:r>
        </a:p>
        <a:p>
          <a:pPr marL="171450" marR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Именованные диапазоны 2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2028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20288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Сделать</a:t>
          </a:r>
          <a:r>
            <a:rPr lang="ru-RU" sz="1100" baseline="0"/>
            <a:t> выборку полей </a:t>
          </a:r>
          <a:r>
            <a:rPr lang="ru-RU" sz="1100" b="1" baseline="0"/>
            <a:t>Наименование</a:t>
          </a:r>
          <a:r>
            <a:rPr lang="ru-RU" sz="1100" baseline="0"/>
            <a:t> и </a:t>
          </a:r>
          <a:r>
            <a:rPr lang="ru-RU" sz="1100" b="1" baseline="0"/>
            <a:t>Цена за шт. </a:t>
          </a:r>
          <a:r>
            <a:rPr lang="ru-RU" sz="1100" baseline="0"/>
            <a:t>из таблицы </a:t>
          </a:r>
          <a:r>
            <a:rPr lang="ru-RU" sz="1100" b="1" baseline="0"/>
            <a:t>Прайс-лист</a:t>
          </a:r>
          <a:r>
            <a:rPr lang="ru-RU" sz="1100" baseline="0"/>
            <a:t>.</a:t>
          </a:r>
        </a:p>
        <a:p>
          <a:r>
            <a:rPr lang="ru-RU" sz="1100" baseline="0"/>
            <a:t>Обратите внимание, что столбец </a:t>
          </a:r>
          <a:r>
            <a:rPr lang="ru-RU" sz="1100" b="1" baseline="0"/>
            <a:t>Артикул</a:t>
          </a:r>
          <a:r>
            <a:rPr lang="ru-RU" sz="1100" baseline="0"/>
            <a:t> в </a:t>
          </a:r>
          <a:r>
            <a:rPr lang="ru-RU" sz="1100" b="1" baseline="0"/>
            <a:t>Прайс-листе</a:t>
          </a:r>
          <a:r>
            <a:rPr lang="ru-RU" sz="1100" baseline="0"/>
            <a:t> находится не слева, поэтому функция </a:t>
          </a:r>
          <a:r>
            <a:rPr lang="ru-RU" sz="1100" b="1" baseline="0"/>
            <a:t>ВПР</a:t>
          </a:r>
          <a:r>
            <a:rPr lang="ru-RU" sz="1100" baseline="0"/>
            <a:t> не подойдёт.</a:t>
          </a:r>
        </a:p>
        <a:p>
          <a:r>
            <a:rPr lang="ru-RU" sz="1100" baseline="0"/>
            <a:t>Используйте комбинацию функций </a:t>
          </a:r>
          <a:r>
            <a:rPr lang="ru-RU" sz="1100" b="1" baseline="0"/>
            <a:t>ИНДЕКС</a:t>
          </a:r>
          <a:r>
            <a:rPr lang="ru-RU" sz="1100" baseline="0"/>
            <a:t> и </a:t>
          </a:r>
          <a:r>
            <a:rPr lang="ru-RU" sz="1100" b="1" baseline="0"/>
            <a:t>ПОИСКПОЗ</a:t>
          </a:r>
          <a:r>
            <a:rPr lang="ru-RU" sz="1100" baseline="0"/>
            <a:t>:</a:t>
          </a:r>
          <a:endParaRPr lang="ru-RU" sz="1100"/>
        </a:p>
        <a:p>
          <a:r>
            <a:rPr lang="ru-RU" sz="1100"/>
            <a:t>1)</a:t>
          </a:r>
          <a:r>
            <a:rPr lang="ru-RU" sz="1100" baseline="0"/>
            <a:t> Для удобства заполните столбец </a:t>
          </a:r>
          <a:r>
            <a:rPr lang="ru-RU" sz="1100" b="1" baseline="0"/>
            <a:t>Номер строки</a:t>
          </a:r>
          <a:r>
            <a:rPr lang="ru-RU" sz="1100" baseline="0"/>
            <a:t>, используя функцию </a:t>
          </a:r>
          <a:r>
            <a:rPr lang="ru-RU" sz="1100" b="1" baseline="0"/>
            <a:t>ПОИСКПОЗ</a:t>
          </a:r>
          <a:r>
            <a:rPr lang="ru-RU" sz="1100" baseline="0"/>
            <a:t>.</a:t>
          </a:r>
        </a:p>
        <a:p>
          <a:r>
            <a:rPr lang="ru-RU" sz="1100" baseline="0"/>
            <a:t>2) Заполните поля </a:t>
          </a:r>
          <a:r>
            <a:rPr lang="ru-RU" sz="1100" b="1" baseline="0"/>
            <a:t>Наименование</a:t>
          </a:r>
          <a:r>
            <a:rPr lang="ru-RU" sz="1100" baseline="0"/>
            <a:t> и </a:t>
          </a:r>
          <a:r>
            <a:rPr lang="ru-RU" sz="1100" b="1" baseline="0"/>
            <a:t>Цена за шт.</a:t>
          </a:r>
          <a:r>
            <a:rPr lang="ru-RU" sz="1100" baseline="0"/>
            <a:t>, используя функцию </a:t>
          </a:r>
          <a:r>
            <a:rPr lang="ru-RU" sz="1100" b="1" baseline="0"/>
            <a:t>ИНДЕКС</a:t>
          </a:r>
          <a:r>
            <a:rPr lang="ru-RU" sz="1100" baseline="0"/>
            <a:t>.</a:t>
          </a:r>
        </a:p>
        <a:p>
          <a:r>
            <a:rPr lang="ru-RU" sz="1100" baseline="0"/>
            <a:t>3) Объедините обе формулы, вложив одну в другую. После этого столбец </a:t>
          </a:r>
          <a:r>
            <a:rPr lang="ru-RU" sz="1100" b="1" baseline="0"/>
            <a:t>Номер строки </a:t>
          </a:r>
          <a:r>
            <a:rPr lang="ru-RU" sz="1100" baseline="0"/>
            <a:t>можно удалять.</a:t>
          </a:r>
        </a:p>
        <a:p>
          <a:r>
            <a:rPr lang="ru-RU" sz="1100" baseline="0"/>
            <a:t>4) Посчитайте общую сумму.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Посчитать </a:t>
          </a:r>
          <a:r>
            <a:rPr lang="ru-RU" sz="1100" b="1" baseline="0"/>
            <a:t>Затраты на одного клиента </a:t>
          </a:r>
          <a:r>
            <a:rPr lang="ru-RU" sz="1100" baseline="0"/>
            <a:t>по каждому </a:t>
          </a:r>
          <a:r>
            <a:rPr lang="ru-RU" sz="1100" b="1" baseline="0"/>
            <a:t>Рекламному каналу </a:t>
          </a:r>
          <a:r>
            <a:rPr lang="ru-RU" sz="1100" baseline="0"/>
            <a:t>и каждому </a:t>
          </a:r>
          <a:r>
            <a:rPr lang="ru-RU" sz="1100" b="1" baseline="0"/>
            <a:t>Кварталу</a:t>
          </a:r>
          <a:r>
            <a:rPr lang="ru-RU" sz="1100" baseline="0"/>
            <a:t>. Используя формулу </a:t>
          </a:r>
          <a:r>
            <a:rPr lang="ru-RU" sz="1100" b="1" baseline="0"/>
            <a:t>ЕСЛИОШИБКА</a:t>
          </a:r>
          <a:r>
            <a:rPr lang="ru-RU" sz="1100" baseline="0"/>
            <a:t>, вывести надпись "Нет данных" для тех случаев, когда вычисление невозможно.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</a:t>
          </a:r>
          <a:r>
            <a:rPr lang="ru-RU" sz="1100" baseline="0"/>
            <a:t> </a:t>
          </a:r>
          <a:r>
            <a:rPr lang="ru-RU" sz="1100"/>
            <a:t>Заполнить столбец </a:t>
          </a:r>
          <a:r>
            <a:rPr lang="ru-RU" sz="1100" b="1"/>
            <a:t>Цена</a:t>
          </a:r>
          <a:r>
            <a:rPr lang="ru-RU" sz="1100"/>
            <a:t> в Заказе, используя функцию </a:t>
          </a:r>
          <a:r>
            <a:rPr lang="ru-RU" sz="1100" b="1"/>
            <a:t>ВПР</a:t>
          </a:r>
          <a:r>
            <a:rPr lang="ru-RU" sz="1100"/>
            <a:t>. Для</a:t>
          </a:r>
          <a:r>
            <a:rPr lang="ru-RU" sz="1100" baseline="0"/>
            <a:t> тех позиций Заказа, которые не находятся в </a:t>
          </a:r>
          <a:r>
            <a:rPr lang="ru-RU" sz="1100" b="1" baseline="0"/>
            <a:t>Прайс-листе</a:t>
          </a:r>
          <a:r>
            <a:rPr lang="ru-RU" sz="1100" baseline="0"/>
            <a:t>, с помощью функции </a:t>
          </a:r>
          <a:r>
            <a:rPr lang="ru-RU" sz="1100" b="1" baseline="0"/>
            <a:t>ЕСЛИОШИБКА</a:t>
          </a:r>
          <a:r>
            <a:rPr lang="ru-RU" sz="1100" baseline="0"/>
            <a:t> вывести 0.</a:t>
          </a:r>
        </a:p>
        <a:p>
          <a:r>
            <a:rPr lang="ru-RU" sz="1100" baseline="0"/>
            <a:t>2) Посчитать общую сумма Заказа.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8859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33375" y="161924"/>
          <a:ext cx="6419849" cy="18859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С</a:t>
          </a:r>
          <a:r>
            <a:rPr lang="ru-RU" sz="1100" baseline="0"/>
            <a:t> помощью инструмента </a:t>
          </a:r>
          <a:r>
            <a:rPr lang="ru-RU" sz="1100" b="1" baseline="0"/>
            <a:t>Проверка данных </a:t>
          </a:r>
          <a:r>
            <a:rPr lang="ru-RU" sz="1100" baseline="0"/>
            <a:t>сделать, чтобы в столбец </a:t>
          </a:r>
          <a:r>
            <a:rPr lang="ru-RU" sz="1100" b="1" baseline="0"/>
            <a:t>Филиал</a:t>
          </a:r>
          <a:r>
            <a:rPr lang="ru-RU" sz="1100" baseline="0"/>
            <a:t> можно было вводить только одно из четырёх значений (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 помощью выпадающего списка)</a:t>
          </a:r>
          <a:r>
            <a:rPr lang="ru-RU" sz="1100" baseline="0"/>
            <a:t>:</a:t>
          </a:r>
        </a:p>
        <a:p>
          <a:r>
            <a:rPr lang="ru-RU" sz="1100" baseline="0"/>
            <a:t>- Центр</a:t>
          </a:r>
        </a:p>
        <a:p>
          <a:r>
            <a:rPr lang="ru-RU" sz="1100" baseline="0"/>
            <a:t>- Северо-Запад</a:t>
          </a:r>
        </a:p>
        <a:p>
          <a:r>
            <a:rPr lang="ru-RU" sz="1100" baseline="0"/>
            <a:t>- Юг</a:t>
          </a:r>
        </a:p>
        <a:p>
          <a:r>
            <a:rPr lang="ru-RU" sz="1100" baseline="0"/>
            <a:t>- Восток</a:t>
          </a:r>
        </a:p>
        <a:p>
          <a:r>
            <a:rPr lang="ru-RU" sz="1100" baseline="0"/>
            <a:t>2) Заполнить столбец </a:t>
          </a:r>
          <a:r>
            <a:rPr lang="ru-RU" sz="1100" b="1" baseline="0"/>
            <a:t>Филиал</a:t>
          </a:r>
          <a:r>
            <a:rPr lang="ru-RU" sz="1100" baseline="0"/>
            <a:t> произвольным образом.</a:t>
          </a:r>
          <a:endParaRPr lang="ru-RU" sz="1100"/>
        </a:p>
        <a:p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1) Назначить имена значениям, соответствующим ячейкам </a:t>
          </a:r>
          <a:r>
            <a:rPr lang="ru-RU" sz="1100" b="1" baseline="0"/>
            <a:t>Курс </a:t>
          </a:r>
          <a:r>
            <a:rPr lang="en-US" sz="1100" b="1" baseline="0"/>
            <a:t>$</a:t>
          </a:r>
          <a:r>
            <a:rPr lang="en-US" sz="1100" baseline="0"/>
            <a:t> </a:t>
          </a:r>
          <a:r>
            <a:rPr lang="ru-RU" sz="1100" baseline="0"/>
            <a:t>и </a:t>
          </a:r>
          <a:r>
            <a:rPr lang="ru-RU" sz="1100" b="1" baseline="0"/>
            <a:t>Курс евро</a:t>
          </a:r>
        </a:p>
        <a:p>
          <a:r>
            <a:rPr lang="ru-RU" sz="1100" baseline="0"/>
            <a:t>2) Каждую сумму в рублях перевести в </a:t>
          </a:r>
          <a:r>
            <a:rPr lang="en-US" sz="1100" baseline="0"/>
            <a:t>$</a:t>
          </a:r>
          <a:r>
            <a:rPr lang="ru-RU" sz="1100" baseline="0"/>
            <a:t> и евро, используя назначенные именованные диапазоны</a:t>
          </a:r>
        </a:p>
        <a:p>
          <a:endParaRPr lang="ru-RU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3241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3"/>
          <a:ext cx="6419849" cy="2324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Создать именованные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диапазоны: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Артикул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Артикул товара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Филиал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Филиал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Цена - создержащий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Цена</a:t>
          </a:r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функциях необходимо указывать именованные диапазоны, а не выделять ячейки.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 baseline="0"/>
        </a:p>
        <a:p>
          <a:r>
            <a:rPr lang="ru-RU" sz="1100" baseline="0"/>
            <a:t>3) Формулы должны быть написаны по одному разу, далее протянуты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5" zoomScale="268" zoomScaleNormal="268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3:J70"/>
  <sheetViews>
    <sheetView zoomScale="132" zoomScaleNormal="132" workbookViewId="0">
      <selection activeCell="C15" sqref="C15"/>
    </sheetView>
  </sheetViews>
  <sheetFormatPr baseColWidth="10" defaultColWidth="8.83203125" defaultRowHeight="15" x14ac:dyDescent="0.2"/>
  <cols>
    <col min="1" max="1" width="14.6640625" bestFit="1" customWidth="1"/>
    <col min="2" max="2" width="12" bestFit="1" customWidth="1"/>
    <col min="3" max="3" width="26.5" bestFit="1" customWidth="1"/>
    <col min="4" max="4" width="43.6640625" customWidth="1"/>
    <col min="5" max="5" width="21" style="5" bestFit="1" customWidth="1"/>
    <col min="6" max="6" width="16.83203125" bestFit="1" customWidth="1"/>
    <col min="8" max="8" width="64.33203125" style="14" customWidth="1"/>
    <col min="9" max="9" width="12.5" style="15" bestFit="1" customWidth="1"/>
    <col min="10" max="10" width="12.5" style="15" customWidth="1"/>
  </cols>
  <sheetData>
    <row r="13" spans="1:10" ht="21" x14ac:dyDescent="0.2">
      <c r="A13" s="40" t="s">
        <v>25</v>
      </c>
      <c r="B13" s="40"/>
      <c r="C13" s="40"/>
      <c r="D13" s="40"/>
      <c r="E13" s="40"/>
      <c r="F13" s="40"/>
      <c r="H13" s="41" t="s">
        <v>26</v>
      </c>
      <c r="I13" s="41"/>
      <c r="J13" s="41"/>
    </row>
    <row r="14" spans="1:10" ht="17" x14ac:dyDescent="0.2">
      <c r="A14" s="6" t="s">
        <v>27</v>
      </c>
      <c r="B14" s="6" t="s">
        <v>28</v>
      </c>
      <c r="C14" s="6" t="s">
        <v>142</v>
      </c>
      <c r="D14" s="6" t="s">
        <v>143</v>
      </c>
      <c r="E14" s="7" t="s">
        <v>144</v>
      </c>
      <c r="F14" s="6" t="s">
        <v>31</v>
      </c>
      <c r="H14" s="16" t="s">
        <v>29</v>
      </c>
      <c r="I14" s="17" t="s">
        <v>30</v>
      </c>
      <c r="J14" s="18" t="s">
        <v>27</v>
      </c>
    </row>
    <row r="15" spans="1:10" ht="37.5" customHeight="1" x14ac:dyDescent="0.2">
      <c r="A15" s="2" t="s">
        <v>32</v>
      </c>
      <c r="B15" s="2">
        <v>2</v>
      </c>
      <c r="C15" s="2"/>
      <c r="D15" s="8" t="str">
        <f>INDEX($H$15:$H$70,MATCH(A15,$J$14:$J$70,0))</f>
        <v>Ноутбук ASUS X75A-TY164D,  4096Mb, 750Gb, DVD-SMulti, Intel HD, WiFi, BT, WEB-Cam, noOS, 3kg, Dark Blue</v>
      </c>
      <c r="E15" s="11">
        <f>INDEX($I$14:$I$70,MATCH(A15,$J$14:$J$70,0))</f>
        <v>20475</v>
      </c>
      <c r="F15" s="9">
        <f>B15*E15</f>
        <v>40950</v>
      </c>
      <c r="H15" s="11" t="s">
        <v>34</v>
      </c>
      <c r="I15" s="12">
        <v>42445</v>
      </c>
      <c r="J15" s="10" t="s">
        <v>33</v>
      </c>
    </row>
    <row r="16" spans="1:10" ht="37.5" customHeight="1" x14ac:dyDescent="0.2">
      <c r="A16" s="2" t="s">
        <v>35</v>
      </c>
      <c r="B16" s="2">
        <v>2</v>
      </c>
      <c r="C16" s="2"/>
      <c r="D16" s="8" t="str">
        <f t="shared" ref="D16:D24" si="0">INDEX($H$15:$H$70,MATCH(A16,$J$14:$J$70,0))</f>
        <v>Ноутбук HP ProBook 4545s, 4GB DDR3 1333,750GB,DVD-SM LS,15.6"HD LED AG,AMD HD7650M 2GB,VGA,HDMI,GLAN,WiFi b/g/n,BT4.0,WC HD,2xUSB3.0,2xUSB2.0,CR5in1,6cell,bag,Linux,2.47kg,Metallic Grey</v>
      </c>
      <c r="E16" s="11">
        <f t="shared" ref="E16:E24" si="1">INDEX($I$14:$I$70,MATCH(A16,$J$14:$J$70,0))</f>
        <v>34255</v>
      </c>
      <c r="F16" s="9">
        <f t="shared" ref="F16:F24" si="2">B16*E16</f>
        <v>68510</v>
      </c>
      <c r="H16" s="11" t="s">
        <v>37</v>
      </c>
      <c r="I16" s="12">
        <v>48360</v>
      </c>
      <c r="J16" s="10" t="s">
        <v>36</v>
      </c>
    </row>
    <row r="17" spans="1:10" ht="37.5" customHeight="1" x14ac:dyDescent="0.2">
      <c r="A17" s="2" t="s">
        <v>38</v>
      </c>
      <c r="B17" s="2">
        <v>2</v>
      </c>
      <c r="C17" s="2"/>
      <c r="D17" s="8" t="str">
        <f t="shared" si="0"/>
        <v>Ноутбук ASUS X502CA-XX005D,  2048Mb, 320Gb, No ODD, Intel HD, BT, WiFi, WEB-Cam1.3MP, noOS, 2.07kg, Dark Blue</v>
      </c>
      <c r="E17" s="11">
        <f t="shared" si="1"/>
        <v>37375</v>
      </c>
      <c r="F17" s="9">
        <f t="shared" si="2"/>
        <v>74750</v>
      </c>
      <c r="H17" s="11" t="s">
        <v>39</v>
      </c>
      <c r="I17" s="12">
        <v>37375</v>
      </c>
      <c r="J17" s="10" t="s">
        <v>38</v>
      </c>
    </row>
    <row r="18" spans="1:10" ht="37.5" customHeight="1" x14ac:dyDescent="0.2">
      <c r="A18" s="2" t="s">
        <v>40</v>
      </c>
      <c r="B18" s="2">
        <v>5</v>
      </c>
      <c r="C18" s="2"/>
      <c r="D18" s="8" t="str">
        <f t="shared" si="0"/>
        <v>Ноутбук ASUS X75VC-TY021D,  4096Mb, 500Gb, DVD-SMulti, GF GT720M 2048M, WiFi, BT, WEB-Cam, noOS, 3kg, Black</v>
      </c>
      <c r="E18" s="11">
        <f t="shared" si="1"/>
        <v>32695</v>
      </c>
      <c r="F18" s="9">
        <f t="shared" si="2"/>
        <v>163475</v>
      </c>
      <c r="H18" s="11" t="s">
        <v>42</v>
      </c>
      <c r="I18" s="12">
        <v>19305</v>
      </c>
      <c r="J18" s="10" t="s">
        <v>41</v>
      </c>
    </row>
    <row r="19" spans="1:10" ht="37.5" customHeight="1" x14ac:dyDescent="0.2">
      <c r="A19" s="2" t="s">
        <v>32</v>
      </c>
      <c r="B19" s="2">
        <v>5</v>
      </c>
      <c r="C19" s="2"/>
      <c r="D19" s="8" t="str">
        <f t="shared" si="0"/>
        <v>Ноутбук ASUS X75A-TY164D,  4096Mb, 750Gb, DVD-SMulti, Intel HD, WiFi, BT, WEB-Cam, noOS, 3kg, Dark Blue</v>
      </c>
      <c r="E19" s="11">
        <f t="shared" si="1"/>
        <v>20475</v>
      </c>
      <c r="F19" s="9">
        <f t="shared" si="2"/>
        <v>102375</v>
      </c>
      <c r="H19" s="11" t="s">
        <v>44</v>
      </c>
      <c r="I19" s="12">
        <v>19370</v>
      </c>
      <c r="J19" s="10" t="s">
        <v>43</v>
      </c>
    </row>
    <row r="20" spans="1:10" ht="37.5" customHeight="1" x14ac:dyDescent="0.2">
      <c r="A20" s="2" t="s">
        <v>45</v>
      </c>
      <c r="B20" s="2">
        <v>1</v>
      </c>
      <c r="C20" s="2"/>
      <c r="D20" s="8" t="str">
        <f t="shared" si="0"/>
        <v xml:space="preserve">Сумка для ноутбука 15.6" HQ-Tech EE-15232S </v>
      </c>
      <c r="E20" s="11">
        <f t="shared" si="1"/>
        <v>877.5</v>
      </c>
      <c r="F20" s="9">
        <f t="shared" si="2"/>
        <v>877.5</v>
      </c>
      <c r="H20" s="11" t="s">
        <v>47</v>
      </c>
      <c r="I20" s="12">
        <v>19955</v>
      </c>
      <c r="J20" s="10" t="s">
        <v>46</v>
      </c>
    </row>
    <row r="21" spans="1:10" ht="37.5" customHeight="1" x14ac:dyDescent="0.2">
      <c r="A21" s="2" t="s">
        <v>48</v>
      </c>
      <c r="B21" s="2">
        <v>1</v>
      </c>
      <c r="C21" s="2"/>
      <c r="D21" s="8" t="str">
        <f t="shared" si="0"/>
        <v>Сумка для ноутбука 15.6" HQ-Tech  Black, Нейлон 1680D</v>
      </c>
      <c r="E21" s="11">
        <f t="shared" si="1"/>
        <v>1352</v>
      </c>
      <c r="F21" s="9">
        <f t="shared" si="2"/>
        <v>1352</v>
      </c>
      <c r="H21" s="11" t="s">
        <v>50</v>
      </c>
      <c r="I21" s="12">
        <v>22165</v>
      </c>
      <c r="J21" s="10" t="s">
        <v>49</v>
      </c>
    </row>
    <row r="22" spans="1:10" ht="37.5" customHeight="1" x14ac:dyDescent="0.2">
      <c r="A22" s="2" t="s">
        <v>51</v>
      </c>
      <c r="B22" s="2">
        <v>3</v>
      </c>
      <c r="C22" s="2"/>
      <c r="D22" s="8" t="str">
        <f t="shared" si="0"/>
        <v>Сумка для ноутбука 14.0" KRUSELL Kalix netbook Shoulderbag  Sand, иск.кожа</v>
      </c>
      <c r="E22" s="11">
        <f t="shared" si="1"/>
        <v>910</v>
      </c>
      <c r="F22" s="9">
        <f t="shared" si="2"/>
        <v>2730</v>
      </c>
      <c r="H22" s="11" t="s">
        <v>53</v>
      </c>
      <c r="I22" s="12">
        <v>30745</v>
      </c>
      <c r="J22" s="10" t="s">
        <v>52</v>
      </c>
    </row>
    <row r="23" spans="1:10" ht="37.5" customHeight="1" x14ac:dyDescent="0.2">
      <c r="A23" s="2" t="s">
        <v>46</v>
      </c>
      <c r="B23" s="2">
        <v>2</v>
      </c>
      <c r="C23" s="2"/>
      <c r="D23" s="8" t="str">
        <f t="shared" si="0"/>
        <v>Ноутбук ASUS X502CA-XX087D,  4096Mb, 500Gb, No ODD, Intel HD, BT, WiFi, WEB-Cam1.3MP, noOS, 1.8kg, Black</v>
      </c>
      <c r="E23" s="11">
        <f t="shared" si="1"/>
        <v>19955</v>
      </c>
      <c r="F23" s="9">
        <f t="shared" si="2"/>
        <v>39910</v>
      </c>
      <c r="H23" s="11" t="s">
        <v>55</v>
      </c>
      <c r="I23" s="12">
        <v>34775</v>
      </c>
      <c r="J23" s="10" t="s">
        <v>54</v>
      </c>
    </row>
    <row r="24" spans="1:10" ht="37.5" customHeight="1" x14ac:dyDescent="0.2">
      <c r="A24" s="2" t="s">
        <v>56</v>
      </c>
      <c r="B24" s="2">
        <v>2</v>
      </c>
      <c r="C24" s="2"/>
      <c r="D24" s="8" t="str">
        <f t="shared" si="0"/>
        <v xml:space="preserve">Ноутбук ASUS X550VB-XX019D, 4GB DDR3 1600,750GB,GeForce GT740M 2GB,DVD-SM,VGA,HDMI,GLAN,WiFi,BT,WC HD,USB3.0,USB2.0,CR3in1,4cell 3000mAH,DOS,2.3kg,Dark Gray </v>
      </c>
      <c r="E24" s="11">
        <f t="shared" si="1"/>
        <v>35945</v>
      </c>
      <c r="F24" s="9">
        <f t="shared" si="2"/>
        <v>71890</v>
      </c>
      <c r="H24" s="11" t="s">
        <v>57</v>
      </c>
      <c r="I24" s="12">
        <v>35945</v>
      </c>
      <c r="J24" s="10" t="s">
        <v>56</v>
      </c>
    </row>
    <row r="25" spans="1:10" ht="37.5" customHeight="1" x14ac:dyDescent="0.2">
      <c r="A25" s="42" t="s">
        <v>58</v>
      </c>
      <c r="B25" s="43"/>
      <c r="C25" s="43"/>
      <c r="D25" s="43"/>
      <c r="E25" s="43"/>
      <c r="F25" s="13">
        <f>SUM(F15:F24)</f>
        <v>566819.5</v>
      </c>
      <c r="H25" s="11" t="s">
        <v>60</v>
      </c>
      <c r="I25" s="12">
        <v>38025</v>
      </c>
      <c r="J25" s="10" t="s">
        <v>59</v>
      </c>
    </row>
    <row r="26" spans="1:10" ht="37.5" customHeight="1" x14ac:dyDescent="0.2">
      <c r="H26" s="11" t="s">
        <v>61</v>
      </c>
      <c r="I26" s="12">
        <v>20475</v>
      </c>
      <c r="J26" s="10" t="s">
        <v>32</v>
      </c>
    </row>
    <row r="27" spans="1:10" ht="37.5" customHeight="1" x14ac:dyDescent="0.2">
      <c r="H27" s="11" t="s">
        <v>63</v>
      </c>
      <c r="I27" s="12">
        <v>29575</v>
      </c>
      <c r="J27" s="10" t="s">
        <v>62</v>
      </c>
    </row>
    <row r="28" spans="1:10" ht="37.5" customHeight="1" x14ac:dyDescent="0.2">
      <c r="H28" s="11" t="s">
        <v>65</v>
      </c>
      <c r="I28" s="12">
        <v>32695</v>
      </c>
      <c r="J28" s="10" t="s">
        <v>64</v>
      </c>
    </row>
    <row r="29" spans="1:10" ht="37.5" customHeight="1" x14ac:dyDescent="0.2">
      <c r="H29" s="11" t="s">
        <v>66</v>
      </c>
      <c r="I29" s="12">
        <v>32695</v>
      </c>
      <c r="J29" s="10" t="s">
        <v>40</v>
      </c>
    </row>
    <row r="30" spans="1:10" ht="37.5" customHeight="1" x14ac:dyDescent="0.2">
      <c r="H30" s="11" t="s">
        <v>68</v>
      </c>
      <c r="I30" s="12">
        <v>37050</v>
      </c>
      <c r="J30" s="10" t="s">
        <v>67</v>
      </c>
    </row>
    <row r="31" spans="1:10" ht="37.5" customHeight="1" x14ac:dyDescent="0.2">
      <c r="H31" s="11" t="s">
        <v>70</v>
      </c>
      <c r="I31" s="12">
        <v>37050</v>
      </c>
      <c r="J31" s="10" t="s">
        <v>69</v>
      </c>
    </row>
    <row r="32" spans="1:10" ht="37.5" customHeight="1" x14ac:dyDescent="0.2">
      <c r="H32" s="11" t="s">
        <v>72</v>
      </c>
      <c r="I32" s="12">
        <v>22815</v>
      </c>
      <c r="J32" s="10" t="s">
        <v>71</v>
      </c>
    </row>
    <row r="33" spans="8:10" ht="37.5" customHeight="1" x14ac:dyDescent="0.2">
      <c r="H33" s="11" t="s">
        <v>74</v>
      </c>
      <c r="I33" s="12">
        <v>27430</v>
      </c>
      <c r="J33" s="10" t="s">
        <v>73</v>
      </c>
    </row>
    <row r="34" spans="8:10" ht="37.5" customHeight="1" x14ac:dyDescent="0.2">
      <c r="H34" s="11" t="s">
        <v>76</v>
      </c>
      <c r="I34" s="12">
        <v>20150</v>
      </c>
      <c r="J34" s="10" t="s">
        <v>75</v>
      </c>
    </row>
    <row r="35" spans="8:10" ht="37.5" customHeight="1" x14ac:dyDescent="0.2">
      <c r="H35" s="11" t="s">
        <v>78</v>
      </c>
      <c r="I35" s="12">
        <v>19500</v>
      </c>
      <c r="J35" s="10" t="s">
        <v>77</v>
      </c>
    </row>
    <row r="36" spans="8:10" ht="37.5" customHeight="1" x14ac:dyDescent="0.2">
      <c r="H36" s="11" t="s">
        <v>80</v>
      </c>
      <c r="I36" s="12">
        <v>35100</v>
      </c>
      <c r="J36" s="10" t="s">
        <v>79</v>
      </c>
    </row>
    <row r="37" spans="8:10" ht="37.5" customHeight="1" x14ac:dyDescent="0.2">
      <c r="H37" s="11" t="s">
        <v>82</v>
      </c>
      <c r="I37" s="12">
        <v>39130</v>
      </c>
      <c r="J37" s="10" t="s">
        <v>81</v>
      </c>
    </row>
    <row r="38" spans="8:10" ht="37.5" customHeight="1" x14ac:dyDescent="0.2">
      <c r="H38" s="11" t="s">
        <v>84</v>
      </c>
      <c r="I38" s="12">
        <v>26260</v>
      </c>
      <c r="J38" s="10" t="s">
        <v>83</v>
      </c>
    </row>
    <row r="39" spans="8:10" ht="37.5" customHeight="1" x14ac:dyDescent="0.2">
      <c r="H39" s="11" t="s">
        <v>86</v>
      </c>
      <c r="I39" s="12">
        <v>38935</v>
      </c>
      <c r="J39" s="10" t="s">
        <v>85</v>
      </c>
    </row>
    <row r="40" spans="8:10" ht="37.5" customHeight="1" x14ac:dyDescent="0.2">
      <c r="H40" s="11" t="s">
        <v>88</v>
      </c>
      <c r="I40" s="12">
        <v>38675</v>
      </c>
      <c r="J40" s="10" t="s">
        <v>87</v>
      </c>
    </row>
    <row r="41" spans="8:10" ht="37.5" customHeight="1" x14ac:dyDescent="0.2">
      <c r="H41" s="11" t="s">
        <v>90</v>
      </c>
      <c r="I41" s="12">
        <v>38870</v>
      </c>
      <c r="J41" s="10" t="s">
        <v>89</v>
      </c>
    </row>
    <row r="42" spans="8:10" ht="37.5" customHeight="1" x14ac:dyDescent="0.2">
      <c r="H42" s="11" t="s">
        <v>92</v>
      </c>
      <c r="I42" s="12">
        <v>40040</v>
      </c>
      <c r="J42" s="10" t="s">
        <v>91</v>
      </c>
    </row>
    <row r="43" spans="8:10" ht="37.5" customHeight="1" x14ac:dyDescent="0.2">
      <c r="H43" s="11" t="s">
        <v>93</v>
      </c>
      <c r="I43" s="12">
        <v>34255</v>
      </c>
      <c r="J43" s="10" t="s">
        <v>35</v>
      </c>
    </row>
    <row r="44" spans="8:10" ht="37.5" customHeight="1" x14ac:dyDescent="0.2">
      <c r="H44" s="11" t="s">
        <v>95</v>
      </c>
      <c r="I44" s="12">
        <v>31915</v>
      </c>
      <c r="J44" s="10" t="s">
        <v>94</v>
      </c>
    </row>
    <row r="45" spans="8:10" ht="37.5" customHeight="1" x14ac:dyDescent="0.2">
      <c r="H45" s="11" t="s">
        <v>97</v>
      </c>
      <c r="I45" s="12">
        <v>43940</v>
      </c>
      <c r="J45" s="10" t="s">
        <v>96</v>
      </c>
    </row>
    <row r="46" spans="8:10" ht="37.5" customHeight="1" x14ac:dyDescent="0.2">
      <c r="H46" s="11" t="s">
        <v>99</v>
      </c>
      <c r="I46" s="12">
        <v>37505</v>
      </c>
      <c r="J46" s="10" t="s">
        <v>98</v>
      </c>
    </row>
    <row r="47" spans="8:10" ht="37.5" customHeight="1" x14ac:dyDescent="0.2">
      <c r="H47" s="11" t="s">
        <v>100</v>
      </c>
      <c r="I47" s="12">
        <v>910</v>
      </c>
      <c r="J47" s="10" t="s">
        <v>51</v>
      </c>
    </row>
    <row r="48" spans="8:10" ht="37.5" customHeight="1" x14ac:dyDescent="0.2">
      <c r="H48" s="11" t="s">
        <v>102</v>
      </c>
      <c r="I48" s="12">
        <v>1248</v>
      </c>
      <c r="J48" s="10" t="s">
        <v>101</v>
      </c>
    </row>
    <row r="49" spans="8:10" ht="37.5" customHeight="1" x14ac:dyDescent="0.2">
      <c r="H49" s="11" t="s">
        <v>104</v>
      </c>
      <c r="I49" s="12">
        <v>682.5</v>
      </c>
      <c r="J49" s="10" t="s">
        <v>103</v>
      </c>
    </row>
    <row r="50" spans="8:10" ht="37.5" customHeight="1" x14ac:dyDescent="0.2">
      <c r="H50" s="11" t="s">
        <v>106</v>
      </c>
      <c r="I50" s="12">
        <v>1300</v>
      </c>
      <c r="J50" s="10" t="s">
        <v>105</v>
      </c>
    </row>
    <row r="51" spans="8:10" ht="37.5" customHeight="1" x14ac:dyDescent="0.2">
      <c r="H51" s="11" t="s">
        <v>108</v>
      </c>
      <c r="I51" s="12">
        <v>1547</v>
      </c>
      <c r="J51" s="10" t="s">
        <v>107</v>
      </c>
    </row>
    <row r="52" spans="8:10" ht="37.5" customHeight="1" x14ac:dyDescent="0.2">
      <c r="H52" s="11" t="s">
        <v>108</v>
      </c>
      <c r="I52" s="12">
        <v>1397.5</v>
      </c>
      <c r="J52" s="10" t="s">
        <v>109</v>
      </c>
    </row>
    <row r="53" spans="8:10" ht="37.5" customHeight="1" x14ac:dyDescent="0.2">
      <c r="H53" s="11" t="s">
        <v>111</v>
      </c>
      <c r="I53" s="12">
        <v>1397.5</v>
      </c>
      <c r="J53" s="10" t="s">
        <v>110</v>
      </c>
    </row>
    <row r="54" spans="8:10" ht="37.5" customHeight="1" x14ac:dyDescent="0.2">
      <c r="H54" s="11" t="s">
        <v>113</v>
      </c>
      <c r="I54" s="12">
        <v>1511.25</v>
      </c>
      <c r="J54" s="10" t="s">
        <v>112</v>
      </c>
    </row>
    <row r="55" spans="8:10" ht="37.5" customHeight="1" x14ac:dyDescent="0.2">
      <c r="H55" s="11" t="s">
        <v>115</v>
      </c>
      <c r="I55" s="12">
        <v>1118</v>
      </c>
      <c r="J55" s="10" t="s">
        <v>114</v>
      </c>
    </row>
    <row r="56" spans="8:10" ht="37.5" customHeight="1" x14ac:dyDescent="0.2">
      <c r="H56" s="11" t="s">
        <v>117</v>
      </c>
      <c r="I56" s="12">
        <v>4940</v>
      </c>
      <c r="J56" s="10" t="s">
        <v>116</v>
      </c>
    </row>
    <row r="57" spans="8:10" ht="37.5" customHeight="1" x14ac:dyDescent="0.2">
      <c r="H57" s="11" t="s">
        <v>119</v>
      </c>
      <c r="I57" s="12">
        <v>1365</v>
      </c>
      <c r="J57" s="10" t="s">
        <v>118</v>
      </c>
    </row>
    <row r="58" spans="8:10" ht="37.5" customHeight="1" x14ac:dyDescent="0.2">
      <c r="H58" s="11" t="s">
        <v>121</v>
      </c>
      <c r="I58" s="12">
        <v>1352</v>
      </c>
      <c r="J58" s="10" t="s">
        <v>120</v>
      </c>
    </row>
    <row r="59" spans="8:10" ht="37.5" customHeight="1" x14ac:dyDescent="0.2">
      <c r="H59" s="11" t="s">
        <v>122</v>
      </c>
      <c r="I59" s="12">
        <v>1352</v>
      </c>
      <c r="J59" s="10" t="s">
        <v>48</v>
      </c>
    </row>
    <row r="60" spans="8:10" ht="37.5" customHeight="1" x14ac:dyDescent="0.2">
      <c r="H60" s="11" t="s">
        <v>124</v>
      </c>
      <c r="I60" s="12">
        <v>1267.5</v>
      </c>
      <c r="J60" s="10" t="s">
        <v>123</v>
      </c>
    </row>
    <row r="61" spans="8:10" ht="37.5" customHeight="1" x14ac:dyDescent="0.2">
      <c r="H61" s="11" t="s">
        <v>126</v>
      </c>
      <c r="I61" s="12">
        <v>1202.5</v>
      </c>
      <c r="J61" s="10" t="s">
        <v>125</v>
      </c>
    </row>
    <row r="62" spans="8:10" ht="37.5" customHeight="1" x14ac:dyDescent="0.2">
      <c r="H62" s="11" t="s">
        <v>128</v>
      </c>
      <c r="I62" s="12">
        <v>1235</v>
      </c>
      <c r="J62" s="10" t="s">
        <v>127</v>
      </c>
    </row>
    <row r="63" spans="8:10" ht="37.5" customHeight="1" x14ac:dyDescent="0.2">
      <c r="H63" s="11" t="s">
        <v>130</v>
      </c>
      <c r="I63" s="12">
        <v>1300</v>
      </c>
      <c r="J63" s="10" t="s">
        <v>129</v>
      </c>
    </row>
    <row r="64" spans="8:10" ht="37.5" customHeight="1" x14ac:dyDescent="0.2">
      <c r="H64" s="11" t="s">
        <v>132</v>
      </c>
      <c r="I64" s="12">
        <v>1397.5</v>
      </c>
      <c r="J64" s="10" t="s">
        <v>131</v>
      </c>
    </row>
    <row r="65" spans="8:10" ht="37.5" customHeight="1" x14ac:dyDescent="0.2">
      <c r="H65" s="11" t="s">
        <v>134</v>
      </c>
      <c r="I65" s="12">
        <v>1007.5</v>
      </c>
      <c r="J65" s="10" t="s">
        <v>133</v>
      </c>
    </row>
    <row r="66" spans="8:10" ht="37.5" customHeight="1" x14ac:dyDescent="0.2">
      <c r="H66" s="11" t="s">
        <v>136</v>
      </c>
      <c r="I66" s="12">
        <v>910</v>
      </c>
      <c r="J66" s="10" t="s">
        <v>135</v>
      </c>
    </row>
    <row r="67" spans="8:10" ht="37.5" customHeight="1" x14ac:dyDescent="0.2">
      <c r="H67" s="11" t="s">
        <v>136</v>
      </c>
      <c r="I67" s="12">
        <v>877.5</v>
      </c>
      <c r="J67" s="10" t="s">
        <v>45</v>
      </c>
    </row>
    <row r="68" spans="8:10" ht="37.5" customHeight="1" x14ac:dyDescent="0.2">
      <c r="H68" s="11" t="s">
        <v>138</v>
      </c>
      <c r="I68" s="12">
        <v>1592.5</v>
      </c>
      <c r="J68" s="10" t="s">
        <v>137</v>
      </c>
    </row>
    <row r="69" spans="8:10" ht="37.5" customHeight="1" x14ac:dyDescent="0.2">
      <c r="H69" s="11" t="s">
        <v>140</v>
      </c>
      <c r="I69" s="12">
        <v>1527.5</v>
      </c>
      <c r="J69" s="10" t="s">
        <v>139</v>
      </c>
    </row>
    <row r="70" spans="8:10" ht="37.5" customHeight="1" x14ac:dyDescent="0.2">
      <c r="H70" s="11" t="s">
        <v>141</v>
      </c>
      <c r="I70" s="12">
        <v>780</v>
      </c>
      <c r="J70" s="10" t="str">
        <f t="shared" ref="J70" ca="1" si="3">CHAR(CODE("A")+RANDBETWEEN(0,15))&amp;TEXT(RANDBETWEEN(0,999),"000")</f>
        <v>A805</v>
      </c>
    </row>
  </sheetData>
  <mergeCells count="3">
    <mergeCell ref="A13:F13"/>
    <mergeCell ref="H13:J13"/>
    <mergeCell ref="A25:E2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1:E35"/>
  <sheetViews>
    <sheetView topLeftCell="A7" zoomScale="171" zoomScaleNormal="171" workbookViewId="0">
      <selection activeCell="E12" sqref="E12"/>
    </sheetView>
  </sheetViews>
  <sheetFormatPr baseColWidth="10" defaultColWidth="8.83203125" defaultRowHeight="15" x14ac:dyDescent="0.2"/>
  <cols>
    <col min="1" max="1" width="39.6640625" bestFit="1" customWidth="1"/>
    <col min="2" max="2" width="8.33203125" bestFit="1" customWidth="1"/>
    <col min="3" max="3" width="28" customWidth="1"/>
    <col min="4" max="4" width="26" customWidth="1"/>
    <col min="5" max="5" width="26.5" bestFit="1" customWidth="1"/>
  </cols>
  <sheetData>
    <row r="11" spans="1:5" x14ac:dyDescent="0.2">
      <c r="A11" s="1" t="s">
        <v>168</v>
      </c>
      <c r="B11" s="1" t="s">
        <v>178</v>
      </c>
      <c r="C11" s="1" t="s">
        <v>169</v>
      </c>
      <c r="D11" s="1" t="s">
        <v>170</v>
      </c>
      <c r="E11" s="1" t="s">
        <v>171</v>
      </c>
    </row>
    <row r="12" spans="1:5" x14ac:dyDescent="0.2">
      <c r="A12" s="44" t="s">
        <v>172</v>
      </c>
      <c r="B12" s="23" t="s">
        <v>179</v>
      </c>
      <c r="C12" s="19">
        <v>328486</v>
      </c>
      <c r="D12" s="2">
        <v>102</v>
      </c>
      <c r="E12" s="24">
        <f>IFERROR(C12/D12,"error")</f>
        <v>3220.4509803921569</v>
      </c>
    </row>
    <row r="13" spans="1:5" x14ac:dyDescent="0.2">
      <c r="A13" s="45"/>
      <c r="B13" s="23" t="s">
        <v>180</v>
      </c>
      <c r="C13" s="19">
        <v>258641</v>
      </c>
      <c r="D13" s="2">
        <v>190</v>
      </c>
      <c r="E13" s="24">
        <f t="shared" ref="E13:E35" si="0">IFERROR(C13/D13,"error")</f>
        <v>1361.2684210526315</v>
      </c>
    </row>
    <row r="14" spans="1:5" x14ac:dyDescent="0.2">
      <c r="A14" s="45"/>
      <c r="B14" s="23" t="s">
        <v>181</v>
      </c>
      <c r="C14" s="19">
        <v>465888</v>
      </c>
      <c r="D14" s="2">
        <v>182</v>
      </c>
      <c r="E14" s="24">
        <f t="shared" si="0"/>
        <v>2559.8241758241757</v>
      </c>
    </row>
    <row r="15" spans="1:5" x14ac:dyDescent="0.2">
      <c r="A15" s="46"/>
      <c r="B15" s="23" t="s">
        <v>182</v>
      </c>
      <c r="C15" s="19">
        <v>484126</v>
      </c>
      <c r="D15" s="2">
        <v>175</v>
      </c>
      <c r="E15" s="24">
        <f t="shared" si="0"/>
        <v>2766.4342857142856</v>
      </c>
    </row>
    <row r="16" spans="1:5" x14ac:dyDescent="0.2">
      <c r="A16" s="44" t="s">
        <v>173</v>
      </c>
      <c r="B16" s="23" t="s">
        <v>179</v>
      </c>
      <c r="C16" s="19">
        <v>109495</v>
      </c>
      <c r="D16" s="2">
        <v>200</v>
      </c>
      <c r="E16" s="24">
        <f t="shared" si="0"/>
        <v>547.47500000000002</v>
      </c>
    </row>
    <row r="17" spans="1:5" x14ac:dyDescent="0.2">
      <c r="A17" s="45"/>
      <c r="B17" s="23" t="s">
        <v>180</v>
      </c>
      <c r="C17" s="19">
        <v>86214</v>
      </c>
      <c r="D17" s="2">
        <v>242</v>
      </c>
      <c r="E17" s="24">
        <f t="shared" si="0"/>
        <v>356.25619834710744</v>
      </c>
    </row>
    <row r="18" spans="1:5" x14ac:dyDescent="0.2">
      <c r="A18" s="45"/>
      <c r="B18" s="23" t="s">
        <v>181</v>
      </c>
      <c r="C18" s="19">
        <v>155296</v>
      </c>
      <c r="D18" s="2">
        <v>240</v>
      </c>
      <c r="E18" s="24">
        <f t="shared" si="0"/>
        <v>647.06666666666672</v>
      </c>
    </row>
    <row r="19" spans="1:5" x14ac:dyDescent="0.2">
      <c r="A19" s="46"/>
      <c r="B19" s="23" t="s">
        <v>182</v>
      </c>
      <c r="C19" s="19">
        <v>161375</v>
      </c>
      <c r="D19" s="2">
        <v>349</v>
      </c>
      <c r="E19" s="24">
        <f t="shared" si="0"/>
        <v>462.39255014326648</v>
      </c>
    </row>
    <row r="20" spans="1:5" x14ac:dyDescent="0.2">
      <c r="A20" s="44" t="s">
        <v>174</v>
      </c>
      <c r="B20" s="23" t="s">
        <v>179</v>
      </c>
      <c r="C20" s="19">
        <v>85567</v>
      </c>
      <c r="D20" s="2">
        <v>35</v>
      </c>
      <c r="E20" s="24">
        <f t="shared" si="0"/>
        <v>2444.7714285714287</v>
      </c>
    </row>
    <row r="21" spans="1:5" x14ac:dyDescent="0.2">
      <c r="A21" s="45"/>
      <c r="B21" s="23" t="s">
        <v>180</v>
      </c>
      <c r="C21" s="19">
        <v>69770</v>
      </c>
      <c r="D21" s="2">
        <v>0</v>
      </c>
      <c r="E21" s="24" t="str">
        <f t="shared" si="0"/>
        <v>error</v>
      </c>
    </row>
    <row r="22" spans="1:5" x14ac:dyDescent="0.2">
      <c r="A22" s="45"/>
      <c r="B22" s="23" t="s">
        <v>181</v>
      </c>
      <c r="C22" s="19">
        <v>58962</v>
      </c>
      <c r="D22" s="2">
        <v>36</v>
      </c>
      <c r="E22" s="24">
        <f t="shared" si="0"/>
        <v>1637.8333333333333</v>
      </c>
    </row>
    <row r="23" spans="1:5" x14ac:dyDescent="0.2">
      <c r="A23" s="46"/>
      <c r="B23" s="23" t="s">
        <v>182</v>
      </c>
      <c r="C23" s="19">
        <v>72986</v>
      </c>
      <c r="D23" s="2">
        <v>44</v>
      </c>
      <c r="E23" s="24">
        <f t="shared" si="0"/>
        <v>1658.7727272727273</v>
      </c>
    </row>
    <row r="24" spans="1:5" x14ac:dyDescent="0.2">
      <c r="A24" s="44" t="s">
        <v>175</v>
      </c>
      <c r="B24" s="23" t="s">
        <v>179</v>
      </c>
      <c r="C24" s="19">
        <v>0</v>
      </c>
      <c r="D24" s="2">
        <v>0</v>
      </c>
      <c r="E24" s="24" t="str">
        <f t="shared" si="0"/>
        <v>error</v>
      </c>
    </row>
    <row r="25" spans="1:5" x14ac:dyDescent="0.2">
      <c r="A25" s="45"/>
      <c r="B25" s="23" t="s">
        <v>180</v>
      </c>
      <c r="C25" s="19">
        <v>250000</v>
      </c>
      <c r="D25" s="2">
        <v>50</v>
      </c>
      <c r="E25" s="24">
        <f t="shared" si="0"/>
        <v>5000</v>
      </c>
    </row>
    <row r="26" spans="1:5" x14ac:dyDescent="0.2">
      <c r="A26" s="45"/>
      <c r="B26" s="23" t="s">
        <v>181</v>
      </c>
      <c r="C26" s="19">
        <v>0</v>
      </c>
      <c r="D26" s="2">
        <v>24</v>
      </c>
      <c r="E26" s="24">
        <f t="shared" si="0"/>
        <v>0</v>
      </c>
    </row>
    <row r="27" spans="1:5" x14ac:dyDescent="0.2">
      <c r="A27" s="46"/>
      <c r="B27" s="23" t="s">
        <v>182</v>
      </c>
      <c r="C27" s="19">
        <v>0</v>
      </c>
      <c r="D27" s="2"/>
      <c r="E27" s="24" t="str">
        <f t="shared" si="0"/>
        <v>error</v>
      </c>
    </row>
    <row r="28" spans="1:5" x14ac:dyDescent="0.2">
      <c r="A28" s="44" t="s">
        <v>176</v>
      </c>
      <c r="B28" s="23" t="s">
        <v>179</v>
      </c>
      <c r="C28" s="19">
        <v>50000</v>
      </c>
      <c r="D28" s="2">
        <v>0</v>
      </c>
      <c r="E28" s="24" t="str">
        <f t="shared" si="0"/>
        <v>error</v>
      </c>
    </row>
    <row r="29" spans="1:5" x14ac:dyDescent="0.2">
      <c r="A29" s="45"/>
      <c r="B29" s="23" t="s">
        <v>180</v>
      </c>
      <c r="C29" s="19">
        <v>55000</v>
      </c>
      <c r="D29" s="2">
        <v>30</v>
      </c>
      <c r="E29" s="24">
        <f t="shared" si="0"/>
        <v>1833.3333333333333</v>
      </c>
    </row>
    <row r="30" spans="1:5" x14ac:dyDescent="0.2">
      <c r="A30" s="45"/>
      <c r="B30" s="23" t="s">
        <v>181</v>
      </c>
      <c r="C30" s="19">
        <v>60000</v>
      </c>
      <c r="D30" s="2">
        <v>41</v>
      </c>
      <c r="E30" s="24">
        <f t="shared" si="0"/>
        <v>1463.4146341463415</v>
      </c>
    </row>
    <row r="31" spans="1:5" x14ac:dyDescent="0.2">
      <c r="A31" s="46"/>
      <c r="B31" s="23" t="s">
        <v>182</v>
      </c>
      <c r="C31" s="19">
        <v>65000</v>
      </c>
      <c r="D31" s="2">
        <v>37</v>
      </c>
      <c r="E31" s="24">
        <f t="shared" si="0"/>
        <v>1756.7567567567567</v>
      </c>
    </row>
    <row r="32" spans="1:5" x14ac:dyDescent="0.2">
      <c r="A32" s="44" t="s">
        <v>177</v>
      </c>
      <c r="B32" s="23" t="s">
        <v>179</v>
      </c>
      <c r="C32" s="19">
        <v>212658</v>
      </c>
      <c r="D32" s="2"/>
      <c r="E32" s="24" t="str">
        <f t="shared" si="0"/>
        <v>error</v>
      </c>
    </row>
    <row r="33" spans="1:5" x14ac:dyDescent="0.2">
      <c r="A33" s="45"/>
      <c r="B33" s="23" t="s">
        <v>180</v>
      </c>
      <c r="C33" s="19">
        <v>243023</v>
      </c>
      <c r="D33" s="2">
        <v>122</v>
      </c>
      <c r="E33" s="24">
        <f t="shared" si="0"/>
        <v>1991.9918032786886</v>
      </c>
    </row>
    <row r="34" spans="1:5" x14ac:dyDescent="0.2">
      <c r="A34" s="45"/>
      <c r="B34" s="23" t="s">
        <v>181</v>
      </c>
      <c r="C34" s="19">
        <v>225109</v>
      </c>
      <c r="D34" s="2">
        <v>113</v>
      </c>
      <c r="E34" s="24">
        <f t="shared" si="0"/>
        <v>1992.1150442477876</v>
      </c>
    </row>
    <row r="35" spans="1:5" x14ac:dyDescent="0.2">
      <c r="A35" s="46"/>
      <c r="B35" s="23" t="s">
        <v>182</v>
      </c>
      <c r="C35" s="19">
        <v>269189</v>
      </c>
      <c r="D35" s="2">
        <v>135</v>
      </c>
      <c r="E35" s="24">
        <f t="shared" si="0"/>
        <v>1993.9925925925927</v>
      </c>
    </row>
  </sheetData>
  <mergeCells count="6">
    <mergeCell ref="A32:A35"/>
    <mergeCell ref="A12:A15"/>
    <mergeCell ref="A16:A19"/>
    <mergeCell ref="A20:A23"/>
    <mergeCell ref="A24:A27"/>
    <mergeCell ref="A28:A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1:G24"/>
  <sheetViews>
    <sheetView topLeftCell="A2" zoomScale="170" zoomScaleNormal="170" workbookViewId="0">
      <selection activeCell="C25" sqref="C25"/>
    </sheetView>
  </sheetViews>
  <sheetFormatPr baseColWidth="10" defaultColWidth="8.83203125" defaultRowHeight="15" x14ac:dyDescent="0.2"/>
  <cols>
    <col min="1" max="1" width="7.33203125" bestFit="1" customWidth="1"/>
    <col min="2" max="2" width="15" bestFit="1" customWidth="1"/>
    <col min="3" max="3" width="15.83203125" bestFit="1" customWidth="1"/>
    <col min="6" max="6" width="15" bestFit="1" customWidth="1"/>
    <col min="7" max="7" width="10.1640625" bestFit="1" customWidth="1"/>
  </cols>
  <sheetData>
    <row r="11" spans="1:7" ht="21" x14ac:dyDescent="0.2">
      <c r="A11" s="47" t="s">
        <v>25</v>
      </c>
      <c r="B11" s="48"/>
      <c r="C11" s="48"/>
      <c r="F11" s="41" t="s">
        <v>26</v>
      </c>
      <c r="G11" s="41"/>
    </row>
    <row r="12" spans="1:7" x14ac:dyDescent="0.2">
      <c r="A12" s="1" t="s">
        <v>145</v>
      </c>
      <c r="B12" s="1" t="s">
        <v>29</v>
      </c>
      <c r="C12" s="1" t="s">
        <v>24</v>
      </c>
      <c r="F12" s="21" t="s">
        <v>29</v>
      </c>
      <c r="G12" s="21" t="s">
        <v>152</v>
      </c>
    </row>
    <row r="13" spans="1:7" x14ac:dyDescent="0.2">
      <c r="A13" s="2">
        <v>1</v>
      </c>
      <c r="B13" s="2" t="s">
        <v>157</v>
      </c>
      <c r="C13" s="2">
        <f>_xlfn.IFNA(VLOOKUP(B13,$F$13:$G$24,2,0),0)</f>
        <v>110</v>
      </c>
      <c r="F13" s="20" t="s">
        <v>153</v>
      </c>
      <c r="G13" s="20">
        <v>72</v>
      </c>
    </row>
    <row r="14" spans="1:7" x14ac:dyDescent="0.2">
      <c r="A14" s="2">
        <v>2</v>
      </c>
      <c r="B14" s="2" t="s">
        <v>163</v>
      </c>
      <c r="C14" s="2">
        <f t="shared" ref="C14:C22" si="0">_xlfn.IFNA(VLOOKUP(B14,$F$13:$G$24,2,0),0)</f>
        <v>44</v>
      </c>
      <c r="F14" s="20" t="s">
        <v>154</v>
      </c>
      <c r="G14" s="20">
        <v>264</v>
      </c>
    </row>
    <row r="15" spans="1:7" x14ac:dyDescent="0.2">
      <c r="A15" s="2">
        <v>3</v>
      </c>
      <c r="B15" s="2" t="s">
        <v>158</v>
      </c>
      <c r="C15" s="2">
        <f t="shared" si="0"/>
        <v>102</v>
      </c>
      <c r="F15" s="20" t="s">
        <v>164</v>
      </c>
      <c r="G15" s="20">
        <v>105</v>
      </c>
    </row>
    <row r="16" spans="1:7" x14ac:dyDescent="0.2">
      <c r="A16" s="2">
        <v>4</v>
      </c>
      <c r="B16" s="2" t="s">
        <v>160</v>
      </c>
      <c r="C16" s="2">
        <f t="shared" si="0"/>
        <v>122</v>
      </c>
      <c r="F16" s="20" t="s">
        <v>155</v>
      </c>
      <c r="G16" s="20">
        <v>53</v>
      </c>
    </row>
    <row r="17" spans="1:7" x14ac:dyDescent="0.2">
      <c r="A17" s="2">
        <v>5</v>
      </c>
      <c r="B17" s="2" t="s">
        <v>167</v>
      </c>
      <c r="C17" s="2">
        <f t="shared" si="0"/>
        <v>0</v>
      </c>
      <c r="F17" s="20" t="s">
        <v>165</v>
      </c>
      <c r="G17" s="20">
        <v>160</v>
      </c>
    </row>
    <row r="18" spans="1:7" x14ac:dyDescent="0.2">
      <c r="A18" s="2">
        <v>6</v>
      </c>
      <c r="B18" s="2" t="s">
        <v>165</v>
      </c>
      <c r="C18" s="2">
        <f t="shared" si="0"/>
        <v>160</v>
      </c>
      <c r="F18" s="20" t="s">
        <v>156</v>
      </c>
      <c r="G18" s="20">
        <v>95</v>
      </c>
    </row>
    <row r="19" spans="1:7" x14ac:dyDescent="0.2">
      <c r="A19" s="2">
        <v>7</v>
      </c>
      <c r="B19" s="2" t="s">
        <v>154</v>
      </c>
      <c r="C19" s="2">
        <f t="shared" si="0"/>
        <v>264</v>
      </c>
      <c r="F19" s="20" t="s">
        <v>157</v>
      </c>
      <c r="G19" s="20">
        <v>110</v>
      </c>
    </row>
    <row r="20" spans="1:7" x14ac:dyDescent="0.2">
      <c r="A20" s="2">
        <v>8</v>
      </c>
      <c r="B20" s="2" t="s">
        <v>159</v>
      </c>
      <c r="C20" s="2">
        <f t="shared" si="0"/>
        <v>0</v>
      </c>
      <c r="F20" s="20" t="s">
        <v>158</v>
      </c>
      <c r="G20" s="20">
        <v>102</v>
      </c>
    </row>
    <row r="21" spans="1:7" x14ac:dyDescent="0.2">
      <c r="A21" s="2">
        <v>9</v>
      </c>
      <c r="B21" s="2" t="s">
        <v>153</v>
      </c>
      <c r="C21" s="2">
        <f t="shared" si="0"/>
        <v>72</v>
      </c>
      <c r="F21" s="20" t="s">
        <v>160</v>
      </c>
      <c r="G21" s="20">
        <v>122</v>
      </c>
    </row>
    <row r="22" spans="1:7" x14ac:dyDescent="0.2">
      <c r="A22" s="2">
        <v>10</v>
      </c>
      <c r="B22" s="2" t="s">
        <v>161</v>
      </c>
      <c r="C22" s="2">
        <f t="shared" si="0"/>
        <v>88</v>
      </c>
      <c r="F22" s="20" t="s">
        <v>161</v>
      </c>
      <c r="G22" s="20">
        <v>88</v>
      </c>
    </row>
    <row r="23" spans="1:7" x14ac:dyDescent="0.2">
      <c r="F23" s="20" t="s">
        <v>162</v>
      </c>
      <c r="G23" s="20">
        <v>117</v>
      </c>
    </row>
    <row r="24" spans="1:7" ht="19" x14ac:dyDescent="0.2">
      <c r="B24" s="26" t="s">
        <v>166</v>
      </c>
      <c r="C24">
        <f>SUM(C13:C22)</f>
        <v>962</v>
      </c>
      <c r="F24" s="20" t="s">
        <v>163</v>
      </c>
      <c r="G24" s="20">
        <v>44</v>
      </c>
    </row>
  </sheetData>
  <sortState xmlns:xlrd2="http://schemas.microsoft.com/office/spreadsheetml/2017/richdata2" ref="F13:G24">
    <sortCondition ref="F13:F24"/>
  </sortState>
  <mergeCells count="2">
    <mergeCell ref="F11:G11"/>
    <mergeCell ref="A11:C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3:G28"/>
  <sheetViews>
    <sheetView topLeftCell="A8" zoomScale="203" zoomScaleNormal="203" workbookViewId="0">
      <selection activeCell="C19" sqref="C19"/>
    </sheetView>
  </sheetViews>
  <sheetFormatPr baseColWidth="10" defaultColWidth="8.83203125" defaultRowHeight="15" x14ac:dyDescent="0.2"/>
  <cols>
    <col min="1" max="1" width="13.5" bestFit="1" customWidth="1"/>
    <col min="2" max="2" width="19.1640625" bestFit="1" customWidth="1"/>
    <col min="3" max="3" width="17.6640625" bestFit="1" customWidth="1"/>
  </cols>
  <sheetData>
    <row r="13" spans="1:7" x14ac:dyDescent="0.2">
      <c r="A13" s="1" t="s">
        <v>145</v>
      </c>
      <c r="B13" s="1" t="s">
        <v>23</v>
      </c>
      <c r="C13" s="1" t="s">
        <v>146</v>
      </c>
    </row>
    <row r="14" spans="1:7" x14ac:dyDescent="0.2">
      <c r="A14" s="2">
        <v>1</v>
      </c>
      <c r="B14" s="4" t="s">
        <v>1</v>
      </c>
      <c r="C14" s="2" t="s">
        <v>189</v>
      </c>
    </row>
    <row r="15" spans="1:7" x14ac:dyDescent="0.2">
      <c r="A15" s="2">
        <v>2</v>
      </c>
      <c r="B15" s="4" t="s">
        <v>2</v>
      </c>
      <c r="C15" s="2" t="s">
        <v>190</v>
      </c>
      <c r="G15" s="49" t="s">
        <v>189</v>
      </c>
    </row>
    <row r="16" spans="1:7" x14ac:dyDescent="0.2">
      <c r="A16" s="2">
        <v>3</v>
      </c>
      <c r="B16" s="4" t="s">
        <v>3</v>
      </c>
      <c r="C16" s="2" t="s">
        <v>190</v>
      </c>
      <c r="G16" s="49" t="s">
        <v>190</v>
      </c>
    </row>
    <row r="17" spans="1:7" x14ac:dyDescent="0.2">
      <c r="A17" s="2">
        <v>4</v>
      </c>
      <c r="B17" s="4" t="s">
        <v>4</v>
      </c>
      <c r="C17" s="2" t="s">
        <v>189</v>
      </c>
      <c r="G17" s="49" t="s">
        <v>191</v>
      </c>
    </row>
    <row r="18" spans="1:7" x14ac:dyDescent="0.2">
      <c r="A18" s="2">
        <v>5</v>
      </c>
      <c r="B18" s="4" t="s">
        <v>5</v>
      </c>
      <c r="C18" s="2" t="s">
        <v>189</v>
      </c>
      <c r="G18" s="49" t="s">
        <v>192</v>
      </c>
    </row>
    <row r="19" spans="1:7" x14ac:dyDescent="0.2">
      <c r="A19" s="2">
        <v>6</v>
      </c>
      <c r="B19" s="4" t="s">
        <v>6</v>
      </c>
      <c r="C19" s="2" t="s">
        <v>189</v>
      </c>
    </row>
    <row r="20" spans="1:7" x14ac:dyDescent="0.2">
      <c r="A20" s="2">
        <v>7</v>
      </c>
      <c r="B20" s="4" t="s">
        <v>7</v>
      </c>
      <c r="C20" s="2" t="s">
        <v>189</v>
      </c>
    </row>
    <row r="21" spans="1:7" x14ac:dyDescent="0.2">
      <c r="A21" s="2">
        <v>8</v>
      </c>
      <c r="B21" s="4" t="s">
        <v>8</v>
      </c>
      <c r="C21" s="2" t="s">
        <v>189</v>
      </c>
    </row>
    <row r="22" spans="1:7" x14ac:dyDescent="0.2">
      <c r="A22" s="2">
        <v>9</v>
      </c>
      <c r="B22" s="4" t="s">
        <v>9</v>
      </c>
      <c r="C22" s="2" t="s">
        <v>189</v>
      </c>
    </row>
    <row r="23" spans="1:7" x14ac:dyDescent="0.2">
      <c r="A23" s="2">
        <v>10</v>
      </c>
      <c r="B23" s="4" t="s">
        <v>10</v>
      </c>
      <c r="C23" s="2" t="s">
        <v>191</v>
      </c>
    </row>
    <row r="24" spans="1:7" x14ac:dyDescent="0.2">
      <c r="A24" s="2">
        <v>11</v>
      </c>
      <c r="B24" s="4" t="s">
        <v>11</v>
      </c>
      <c r="C24" s="2" t="s">
        <v>192</v>
      </c>
    </row>
    <row r="25" spans="1:7" x14ac:dyDescent="0.2">
      <c r="A25" s="2">
        <v>12</v>
      </c>
      <c r="B25" s="4" t="s">
        <v>12</v>
      </c>
      <c r="C25" s="2" t="s">
        <v>192</v>
      </c>
    </row>
    <row r="26" spans="1:7" x14ac:dyDescent="0.2">
      <c r="A26" s="2">
        <v>13</v>
      </c>
      <c r="B26" s="4" t="s">
        <v>13</v>
      </c>
      <c r="C26" s="2" t="s">
        <v>192</v>
      </c>
    </row>
    <row r="27" spans="1:7" x14ac:dyDescent="0.2">
      <c r="A27" s="2">
        <v>14</v>
      </c>
      <c r="B27" s="4" t="s">
        <v>14</v>
      </c>
      <c r="C27" s="2" t="s">
        <v>191</v>
      </c>
    </row>
    <row r="28" spans="1:7" x14ac:dyDescent="0.2">
      <c r="A28" s="2">
        <v>15</v>
      </c>
      <c r="B28" s="4" t="s">
        <v>15</v>
      </c>
      <c r="C28" s="2" t="s">
        <v>191</v>
      </c>
    </row>
  </sheetData>
  <dataConsolidate/>
  <dataValidations count="1">
    <dataValidation type="list" allowBlank="1" showInputMessage="1" showErrorMessage="1" sqref="C14:C28" xr:uid="{E2BC8161-1604-114C-89CD-641A38E21FB9}">
      <formula1>Центр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249977111117893"/>
  </sheetPr>
  <dimension ref="B11:I26"/>
  <sheetViews>
    <sheetView zoomScale="168" zoomScaleNormal="168" workbookViewId="0">
      <selection activeCell="E12" sqref="E12"/>
    </sheetView>
  </sheetViews>
  <sheetFormatPr baseColWidth="10" defaultColWidth="8.83203125" defaultRowHeight="15" x14ac:dyDescent="0.2"/>
  <cols>
    <col min="2" max="2" width="17.6640625" bestFit="1" customWidth="1"/>
    <col min="3" max="3" width="14.83203125" customWidth="1"/>
    <col min="4" max="4" width="16.5" customWidth="1"/>
    <col min="8" max="8" width="17.83203125" bestFit="1" customWidth="1"/>
  </cols>
  <sheetData>
    <row r="11" spans="2:9" x14ac:dyDescent="0.2">
      <c r="B11" s="1" t="s">
        <v>147</v>
      </c>
      <c r="C11" s="1" t="s">
        <v>148</v>
      </c>
      <c r="D11" s="1" t="s">
        <v>149</v>
      </c>
      <c r="H11" s="27" t="s">
        <v>150</v>
      </c>
      <c r="I11" s="28">
        <v>75</v>
      </c>
    </row>
    <row r="12" spans="2:9" x14ac:dyDescent="0.2">
      <c r="B12" s="19">
        <v>217465</v>
      </c>
      <c r="C12" s="50">
        <f>B12/cursd</f>
        <v>2899.5333333333333</v>
      </c>
      <c r="D12" s="51">
        <f>B12/curse</f>
        <v>2558.4117647058824</v>
      </c>
      <c r="H12" s="27" t="s">
        <v>151</v>
      </c>
      <c r="I12" s="28">
        <v>85</v>
      </c>
    </row>
    <row r="13" spans="2:9" x14ac:dyDescent="0.2">
      <c r="B13" s="19">
        <v>52472</v>
      </c>
      <c r="C13" s="50">
        <f>B13/cursd</f>
        <v>699.62666666666667</v>
      </c>
      <c r="D13" s="51">
        <f>B13/curse</f>
        <v>617.31764705882358</v>
      </c>
    </row>
    <row r="14" spans="2:9" x14ac:dyDescent="0.2">
      <c r="B14" s="19">
        <v>124018</v>
      </c>
      <c r="C14" s="50">
        <f>B14/cursd</f>
        <v>1653.5733333333333</v>
      </c>
      <c r="D14" s="51">
        <f>B14/curse</f>
        <v>1459.035294117647</v>
      </c>
    </row>
    <row r="15" spans="2:9" x14ac:dyDescent="0.2">
      <c r="B15" s="19">
        <v>24566</v>
      </c>
      <c r="C15" s="50">
        <f>B15/cursd</f>
        <v>327.54666666666668</v>
      </c>
      <c r="D15" s="51">
        <f>B15/curse</f>
        <v>289.01176470588234</v>
      </c>
    </row>
    <row r="16" spans="2:9" x14ac:dyDescent="0.2">
      <c r="B16" s="19">
        <v>67518</v>
      </c>
      <c r="C16" s="50">
        <f>B16/cursd</f>
        <v>900.24</v>
      </c>
      <c r="D16" s="51">
        <f>B16/curse</f>
        <v>794.32941176470592</v>
      </c>
    </row>
    <row r="17" spans="2:4" x14ac:dyDescent="0.2">
      <c r="B17" s="19">
        <v>165611</v>
      </c>
      <c r="C17" s="50">
        <f>B17/cursd</f>
        <v>2208.1466666666665</v>
      </c>
      <c r="D17" s="51">
        <f>B17/curse</f>
        <v>1948.3647058823528</v>
      </c>
    </row>
    <row r="18" spans="2:4" x14ac:dyDescent="0.2">
      <c r="B18" s="19">
        <v>156409</v>
      </c>
      <c r="C18" s="50">
        <f>B18/cursd</f>
        <v>2085.4533333333334</v>
      </c>
      <c r="D18" s="51">
        <f>B18/curse</f>
        <v>1840.1058823529411</v>
      </c>
    </row>
    <row r="19" spans="2:4" x14ac:dyDescent="0.2">
      <c r="B19" s="19">
        <v>123626</v>
      </c>
      <c r="C19" s="50">
        <f>B19/cursd</f>
        <v>1648.3466666666666</v>
      </c>
      <c r="D19" s="51">
        <f>B19/curse</f>
        <v>1454.4235294117648</v>
      </c>
    </row>
    <row r="20" spans="2:4" x14ac:dyDescent="0.2">
      <c r="B20" s="19">
        <v>94914</v>
      </c>
      <c r="C20" s="50">
        <f>B20/cursd</f>
        <v>1265.52</v>
      </c>
      <c r="D20" s="51">
        <f>B20/curse</f>
        <v>1116.6352941176472</v>
      </c>
    </row>
    <row r="21" spans="2:4" x14ac:dyDescent="0.2">
      <c r="B21" s="19">
        <v>168580</v>
      </c>
      <c r="C21" s="50">
        <f>B21/cursd</f>
        <v>2247.7333333333331</v>
      </c>
      <c r="D21" s="51">
        <f>B21/curse</f>
        <v>1983.2941176470588</v>
      </c>
    </row>
    <row r="22" spans="2:4" x14ac:dyDescent="0.2">
      <c r="B22" s="19">
        <v>50998</v>
      </c>
      <c r="C22" s="50">
        <f>B22/cursd</f>
        <v>679.97333333333336</v>
      </c>
      <c r="D22" s="51">
        <f>B22/curse</f>
        <v>599.97647058823532</v>
      </c>
    </row>
    <row r="23" spans="2:4" x14ac:dyDescent="0.2">
      <c r="B23" s="19">
        <v>74350</v>
      </c>
      <c r="C23" s="50">
        <f>B23/cursd</f>
        <v>991.33333333333337</v>
      </c>
      <c r="D23" s="51">
        <f>B23/curse</f>
        <v>874.70588235294122</v>
      </c>
    </row>
    <row r="24" spans="2:4" x14ac:dyDescent="0.2">
      <c r="B24" s="19">
        <v>127859</v>
      </c>
      <c r="C24" s="50">
        <f>B24/cursd</f>
        <v>1704.7866666666666</v>
      </c>
      <c r="D24" s="51">
        <f>B24/curse</f>
        <v>1504.2235294117647</v>
      </c>
    </row>
    <row r="25" spans="2:4" x14ac:dyDescent="0.2">
      <c r="B25" s="19">
        <v>184966</v>
      </c>
      <c r="C25" s="50">
        <f>B25/cursd</f>
        <v>2466.2133333333331</v>
      </c>
      <c r="D25" s="51">
        <f>B25/curse</f>
        <v>2176.0705882352941</v>
      </c>
    </row>
    <row r="26" spans="2:4" x14ac:dyDescent="0.2">
      <c r="B26" s="19">
        <v>169251</v>
      </c>
      <c r="C26" s="50">
        <f>B26/cursd</f>
        <v>2256.6799999999998</v>
      </c>
      <c r="D26" s="51">
        <f>B26/curse</f>
        <v>1991.1882352941177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15:J91"/>
  <sheetViews>
    <sheetView tabSelected="1" topLeftCell="A12" zoomScale="170" zoomScaleNormal="170" workbookViewId="0">
      <selection activeCell="I23" sqref="I23"/>
    </sheetView>
  </sheetViews>
  <sheetFormatPr baseColWidth="10" defaultColWidth="8.83203125" defaultRowHeight="15" x14ac:dyDescent="0.2"/>
  <cols>
    <col min="1" max="1" width="15.1640625" style="25" customWidth="1"/>
    <col min="2" max="3" width="21.1640625" style="25" customWidth="1"/>
    <col min="4" max="4" width="20.33203125" style="25" customWidth="1"/>
    <col min="8" max="8" width="9.1640625" style="38"/>
    <col min="9" max="9" width="19" style="25" bestFit="1" customWidth="1"/>
    <col min="10" max="10" width="19" style="39" bestFit="1" customWidth="1"/>
  </cols>
  <sheetData>
    <row r="15" spans="1:10" x14ac:dyDescent="0.2">
      <c r="A15" s="1" t="s">
        <v>0</v>
      </c>
      <c r="B15" s="1" t="s">
        <v>16</v>
      </c>
      <c r="C15" s="1" t="s">
        <v>146</v>
      </c>
      <c r="D15" s="3" t="s">
        <v>24</v>
      </c>
      <c r="G15" s="29" t="s">
        <v>183</v>
      </c>
      <c r="H15" s="30" t="s">
        <v>146</v>
      </c>
      <c r="I15" s="31" t="s">
        <v>184</v>
      </c>
      <c r="J15" s="32" t="s">
        <v>185</v>
      </c>
    </row>
    <row r="16" spans="1:10" x14ac:dyDescent="0.2">
      <c r="A16" s="22">
        <v>1</v>
      </c>
      <c r="B16" s="22" t="s">
        <v>22</v>
      </c>
      <c r="C16" s="22" t="s">
        <v>186</v>
      </c>
      <c r="D16" s="33">
        <v>1650</v>
      </c>
      <c r="G16" s="34" t="s">
        <v>22</v>
      </c>
      <c r="H16" s="35" t="s">
        <v>187</v>
      </c>
      <c r="I16" s="36">
        <f>COUNTIFS(articul,G16,filial,H16)</f>
        <v>8</v>
      </c>
      <c r="J16" s="37">
        <f>SUMIFS(price,articul,G16,filial,H16)</f>
        <v>14700</v>
      </c>
    </row>
    <row r="17" spans="1:10" x14ac:dyDescent="0.2">
      <c r="A17" s="22">
        <v>2</v>
      </c>
      <c r="B17" s="22" t="s">
        <v>22</v>
      </c>
      <c r="C17" s="22" t="s">
        <v>187</v>
      </c>
      <c r="D17" s="33">
        <v>1650</v>
      </c>
      <c r="G17" s="34" t="s">
        <v>19</v>
      </c>
      <c r="H17" s="35" t="s">
        <v>186</v>
      </c>
      <c r="I17" s="36">
        <f>COUNTIFS(articul,G17,filial,H17)</f>
        <v>6</v>
      </c>
      <c r="J17" s="37">
        <f>SUMIFS(price,articul,G17,filial,H17)</f>
        <v>19550</v>
      </c>
    </row>
    <row r="18" spans="1:10" x14ac:dyDescent="0.2">
      <c r="A18" s="22">
        <v>3</v>
      </c>
      <c r="B18" s="22" t="s">
        <v>22</v>
      </c>
      <c r="C18" s="22" t="s">
        <v>187</v>
      </c>
      <c r="D18" s="33">
        <v>1800</v>
      </c>
      <c r="G18" s="34" t="s">
        <v>20</v>
      </c>
      <c r="H18" s="35" t="s">
        <v>188</v>
      </c>
      <c r="I18" s="36">
        <f>COUNTIFS(articul,G18,filial,H18)</f>
        <v>4</v>
      </c>
      <c r="J18" s="37">
        <f>SUMIFS(price,articul,G18,filial,H18)</f>
        <v>9250</v>
      </c>
    </row>
    <row r="19" spans="1:10" x14ac:dyDescent="0.2">
      <c r="A19" s="22">
        <v>4</v>
      </c>
      <c r="B19" s="22" t="s">
        <v>18</v>
      </c>
      <c r="C19" s="22" t="s">
        <v>188</v>
      </c>
      <c r="D19" s="33">
        <v>4400</v>
      </c>
      <c r="G19" s="34" t="s">
        <v>21</v>
      </c>
      <c r="H19" s="35" t="s">
        <v>186</v>
      </c>
      <c r="I19" s="36">
        <f>COUNTIFS(articul,G19,filial,H19)</f>
        <v>6</v>
      </c>
      <c r="J19" s="37">
        <f>SUMIFS(price,articul,G19,filial,H19)</f>
        <v>19050</v>
      </c>
    </row>
    <row r="20" spans="1:10" x14ac:dyDescent="0.2">
      <c r="A20" s="22">
        <v>5</v>
      </c>
      <c r="B20" s="22" t="s">
        <v>19</v>
      </c>
      <c r="C20" s="22" t="s">
        <v>186</v>
      </c>
      <c r="D20" s="33">
        <v>3300</v>
      </c>
      <c r="G20" s="34" t="s">
        <v>19</v>
      </c>
      <c r="H20" s="35" t="s">
        <v>187</v>
      </c>
      <c r="I20" s="36">
        <f>COUNTIFS(articul,G20,filial,H20)</f>
        <v>2</v>
      </c>
      <c r="J20" s="37">
        <f>SUMIFS(price,articul,G20,filial,H20)</f>
        <v>3350</v>
      </c>
    </row>
    <row r="21" spans="1:10" s="39" customFormat="1" x14ac:dyDescent="0.2">
      <c r="A21" s="22">
        <v>6</v>
      </c>
      <c r="B21" s="22" t="s">
        <v>22</v>
      </c>
      <c r="C21" s="22" t="s">
        <v>186</v>
      </c>
      <c r="D21" s="33">
        <v>3300</v>
      </c>
      <c r="E21"/>
      <c r="F21"/>
      <c r="G21"/>
      <c r="H21" s="38"/>
      <c r="I21" s="25"/>
    </row>
    <row r="22" spans="1:10" s="39" customFormat="1" x14ac:dyDescent="0.2">
      <c r="A22" s="22">
        <v>7</v>
      </c>
      <c r="B22" s="22" t="s">
        <v>20</v>
      </c>
      <c r="C22" s="22" t="s">
        <v>187</v>
      </c>
      <c r="D22" s="33">
        <v>4050</v>
      </c>
      <c r="E22"/>
      <c r="F22"/>
      <c r="G22"/>
      <c r="H22" s="38"/>
      <c r="I22" s="25"/>
    </row>
    <row r="23" spans="1:10" s="39" customFormat="1" x14ac:dyDescent="0.2">
      <c r="A23" s="22">
        <v>8</v>
      </c>
      <c r="B23" s="22" t="s">
        <v>19</v>
      </c>
      <c r="C23" s="22" t="s">
        <v>186</v>
      </c>
      <c r="D23" s="33">
        <v>3400</v>
      </c>
      <c r="E23"/>
      <c r="F23"/>
      <c r="G23"/>
      <c r="H23" s="38"/>
      <c r="I23" s="25"/>
    </row>
    <row r="24" spans="1:10" s="39" customFormat="1" x14ac:dyDescent="0.2">
      <c r="A24" s="22">
        <v>9</v>
      </c>
      <c r="B24" s="22" t="s">
        <v>18</v>
      </c>
      <c r="C24" s="22" t="s">
        <v>188</v>
      </c>
      <c r="D24" s="33">
        <v>500</v>
      </c>
      <c r="E24"/>
      <c r="F24"/>
      <c r="G24"/>
      <c r="H24" s="38"/>
      <c r="I24" s="25"/>
    </row>
    <row r="25" spans="1:10" s="39" customFormat="1" x14ac:dyDescent="0.2">
      <c r="A25" s="22">
        <v>10</v>
      </c>
      <c r="B25" s="22" t="s">
        <v>22</v>
      </c>
      <c r="C25" s="22" t="s">
        <v>188</v>
      </c>
      <c r="D25" s="33">
        <v>3400</v>
      </c>
      <c r="E25"/>
      <c r="F25"/>
      <c r="G25"/>
      <c r="H25" s="38"/>
      <c r="I25" s="25"/>
    </row>
    <row r="26" spans="1:10" s="39" customFormat="1" x14ac:dyDescent="0.2">
      <c r="A26" s="22">
        <v>11</v>
      </c>
      <c r="B26" s="22" t="s">
        <v>21</v>
      </c>
      <c r="C26" s="22" t="s">
        <v>186</v>
      </c>
      <c r="D26" s="33">
        <v>4100</v>
      </c>
      <c r="E26"/>
      <c r="F26"/>
      <c r="G26"/>
      <c r="H26" s="38"/>
      <c r="I26" s="25"/>
    </row>
    <row r="27" spans="1:10" s="39" customFormat="1" x14ac:dyDescent="0.2">
      <c r="A27" s="22">
        <v>12</v>
      </c>
      <c r="B27" s="22" t="s">
        <v>22</v>
      </c>
      <c r="C27" s="22" t="s">
        <v>188</v>
      </c>
      <c r="D27" s="33">
        <v>3350</v>
      </c>
      <c r="E27"/>
      <c r="F27"/>
      <c r="G27"/>
      <c r="H27" s="38"/>
      <c r="I27" s="25"/>
    </row>
    <row r="28" spans="1:10" s="39" customFormat="1" x14ac:dyDescent="0.2">
      <c r="A28" s="22">
        <v>13</v>
      </c>
      <c r="B28" s="22" t="s">
        <v>17</v>
      </c>
      <c r="C28" s="22" t="s">
        <v>188</v>
      </c>
      <c r="D28" s="33">
        <v>900</v>
      </c>
      <c r="E28"/>
      <c r="F28"/>
      <c r="G28"/>
      <c r="H28" s="38"/>
      <c r="I28" s="25"/>
    </row>
    <row r="29" spans="1:10" s="39" customFormat="1" x14ac:dyDescent="0.2">
      <c r="A29" s="22">
        <v>14</v>
      </c>
      <c r="B29" s="22" t="s">
        <v>22</v>
      </c>
      <c r="C29" s="22" t="s">
        <v>188</v>
      </c>
      <c r="D29" s="33">
        <v>2500</v>
      </c>
      <c r="E29"/>
      <c r="F29"/>
      <c r="G29"/>
      <c r="H29" s="38"/>
      <c r="I29" s="25"/>
    </row>
    <row r="30" spans="1:10" s="39" customFormat="1" x14ac:dyDescent="0.2">
      <c r="A30" s="22">
        <v>15</v>
      </c>
      <c r="B30" s="22" t="s">
        <v>18</v>
      </c>
      <c r="C30" s="22" t="s">
        <v>186</v>
      </c>
      <c r="D30" s="33">
        <v>4100</v>
      </c>
      <c r="E30"/>
      <c r="F30"/>
      <c r="G30"/>
      <c r="H30" s="38"/>
      <c r="I30" s="25"/>
    </row>
    <row r="31" spans="1:10" s="39" customFormat="1" x14ac:dyDescent="0.2">
      <c r="A31" s="22">
        <v>16</v>
      </c>
      <c r="B31" s="22" t="s">
        <v>19</v>
      </c>
      <c r="C31" s="22" t="s">
        <v>186</v>
      </c>
      <c r="D31" s="33">
        <v>4000</v>
      </c>
      <c r="E31"/>
      <c r="F31"/>
      <c r="G31"/>
      <c r="H31" s="38"/>
      <c r="I31" s="25"/>
    </row>
    <row r="32" spans="1:10" s="39" customFormat="1" x14ac:dyDescent="0.2">
      <c r="A32" s="22">
        <v>17</v>
      </c>
      <c r="B32" s="22" t="s">
        <v>17</v>
      </c>
      <c r="C32" s="22" t="s">
        <v>188</v>
      </c>
      <c r="D32" s="33">
        <v>4300</v>
      </c>
      <c r="E32"/>
      <c r="F32"/>
      <c r="G32"/>
      <c r="H32" s="38"/>
      <c r="I32" s="25"/>
    </row>
    <row r="33" spans="1:9" s="39" customFormat="1" x14ac:dyDescent="0.2">
      <c r="A33" s="22">
        <v>18</v>
      </c>
      <c r="B33" s="22" t="s">
        <v>20</v>
      </c>
      <c r="C33" s="22" t="s">
        <v>187</v>
      </c>
      <c r="D33" s="33">
        <v>2000</v>
      </c>
      <c r="E33"/>
      <c r="F33"/>
      <c r="G33"/>
      <c r="H33" s="38"/>
      <c r="I33" s="25"/>
    </row>
    <row r="34" spans="1:9" s="39" customFormat="1" x14ac:dyDescent="0.2">
      <c r="A34" s="22">
        <v>19</v>
      </c>
      <c r="B34" s="22" t="s">
        <v>19</v>
      </c>
      <c r="C34" s="22" t="s">
        <v>186</v>
      </c>
      <c r="D34" s="33">
        <v>1900</v>
      </c>
      <c r="E34"/>
      <c r="F34"/>
      <c r="G34"/>
      <c r="H34" s="38"/>
      <c r="I34" s="25"/>
    </row>
    <row r="35" spans="1:9" s="39" customFormat="1" x14ac:dyDescent="0.2">
      <c r="A35" s="22">
        <v>20</v>
      </c>
      <c r="B35" s="22" t="s">
        <v>19</v>
      </c>
      <c r="C35" s="22" t="s">
        <v>187</v>
      </c>
      <c r="D35" s="33">
        <v>2550</v>
      </c>
      <c r="E35"/>
      <c r="F35"/>
      <c r="G35"/>
      <c r="H35" s="38"/>
      <c r="I35" s="25"/>
    </row>
    <row r="36" spans="1:9" s="39" customFormat="1" x14ac:dyDescent="0.2">
      <c r="A36" s="22">
        <v>21</v>
      </c>
      <c r="B36" s="22" t="s">
        <v>21</v>
      </c>
      <c r="C36" s="22" t="s">
        <v>188</v>
      </c>
      <c r="D36" s="33">
        <v>4000</v>
      </c>
      <c r="E36"/>
      <c r="F36"/>
      <c r="G36"/>
      <c r="H36" s="38"/>
      <c r="I36" s="25"/>
    </row>
    <row r="37" spans="1:9" x14ac:dyDescent="0.2">
      <c r="A37" s="22">
        <v>22</v>
      </c>
      <c r="B37" s="22" t="s">
        <v>21</v>
      </c>
      <c r="C37" s="22" t="s">
        <v>186</v>
      </c>
      <c r="D37" s="33">
        <v>1700</v>
      </c>
    </row>
    <row r="38" spans="1:9" x14ac:dyDescent="0.2">
      <c r="A38" s="22">
        <v>23</v>
      </c>
      <c r="B38" s="22" t="s">
        <v>17</v>
      </c>
      <c r="C38" s="22" t="s">
        <v>187</v>
      </c>
      <c r="D38" s="33">
        <v>2450</v>
      </c>
    </row>
    <row r="39" spans="1:9" x14ac:dyDescent="0.2">
      <c r="A39" s="22">
        <v>24</v>
      </c>
      <c r="B39" s="22" t="s">
        <v>22</v>
      </c>
      <c r="C39" s="22" t="s">
        <v>188</v>
      </c>
      <c r="D39" s="33">
        <v>2150</v>
      </c>
    </row>
    <row r="40" spans="1:9" x14ac:dyDescent="0.2">
      <c r="A40" s="22">
        <v>25</v>
      </c>
      <c r="B40" s="22" t="s">
        <v>22</v>
      </c>
      <c r="C40" s="22" t="s">
        <v>187</v>
      </c>
      <c r="D40" s="33">
        <v>50</v>
      </c>
    </row>
    <row r="41" spans="1:9" x14ac:dyDescent="0.2">
      <c r="A41" s="22">
        <v>26</v>
      </c>
      <c r="B41" s="22" t="s">
        <v>22</v>
      </c>
      <c r="C41" s="22" t="s">
        <v>188</v>
      </c>
      <c r="D41" s="33">
        <v>2150</v>
      </c>
    </row>
    <row r="42" spans="1:9" x14ac:dyDescent="0.2">
      <c r="A42" s="22">
        <v>27</v>
      </c>
      <c r="B42" s="22" t="s">
        <v>19</v>
      </c>
      <c r="C42" s="22" t="s">
        <v>188</v>
      </c>
      <c r="D42" s="33">
        <v>2150</v>
      </c>
    </row>
    <row r="43" spans="1:9" x14ac:dyDescent="0.2">
      <c r="A43" s="22">
        <v>28</v>
      </c>
      <c r="B43" s="22" t="s">
        <v>21</v>
      </c>
      <c r="C43" s="22" t="s">
        <v>187</v>
      </c>
      <c r="D43" s="33">
        <v>1400</v>
      </c>
    </row>
    <row r="44" spans="1:9" x14ac:dyDescent="0.2">
      <c r="A44" s="22">
        <v>29</v>
      </c>
      <c r="B44" s="22" t="s">
        <v>22</v>
      </c>
      <c r="C44" s="22" t="s">
        <v>186</v>
      </c>
      <c r="D44" s="33">
        <v>150</v>
      </c>
    </row>
    <row r="45" spans="1:9" x14ac:dyDescent="0.2">
      <c r="A45" s="22">
        <v>30</v>
      </c>
      <c r="B45" s="22" t="s">
        <v>22</v>
      </c>
      <c r="C45" s="22" t="s">
        <v>186</v>
      </c>
      <c r="D45" s="33">
        <v>500</v>
      </c>
    </row>
    <row r="46" spans="1:9" x14ac:dyDescent="0.2">
      <c r="A46" s="22">
        <v>31</v>
      </c>
      <c r="B46" s="22" t="s">
        <v>21</v>
      </c>
      <c r="C46" s="22" t="s">
        <v>188</v>
      </c>
      <c r="D46" s="33">
        <v>1400</v>
      </c>
    </row>
    <row r="47" spans="1:9" x14ac:dyDescent="0.2">
      <c r="A47" s="22">
        <v>32</v>
      </c>
      <c r="B47" s="22" t="s">
        <v>22</v>
      </c>
      <c r="C47" s="22" t="s">
        <v>188</v>
      </c>
      <c r="D47" s="33">
        <v>1650</v>
      </c>
    </row>
    <row r="48" spans="1:9" x14ac:dyDescent="0.2">
      <c r="A48" s="22">
        <v>33</v>
      </c>
      <c r="B48" s="22" t="s">
        <v>22</v>
      </c>
      <c r="C48" s="22" t="s">
        <v>186</v>
      </c>
      <c r="D48" s="33">
        <v>600</v>
      </c>
    </row>
    <row r="49" spans="1:4" x14ac:dyDescent="0.2">
      <c r="A49" s="22">
        <v>34</v>
      </c>
      <c r="B49" s="22" t="s">
        <v>17</v>
      </c>
      <c r="C49" s="22" t="s">
        <v>186</v>
      </c>
      <c r="D49" s="33">
        <v>1150</v>
      </c>
    </row>
    <row r="50" spans="1:4" x14ac:dyDescent="0.2">
      <c r="A50" s="22">
        <v>35</v>
      </c>
      <c r="B50" s="22" t="s">
        <v>22</v>
      </c>
      <c r="C50" s="22" t="s">
        <v>186</v>
      </c>
      <c r="D50" s="33">
        <v>4600</v>
      </c>
    </row>
    <row r="51" spans="1:4" x14ac:dyDescent="0.2">
      <c r="A51" s="22">
        <v>36</v>
      </c>
      <c r="B51" s="22" t="s">
        <v>21</v>
      </c>
      <c r="C51" s="22" t="s">
        <v>186</v>
      </c>
      <c r="D51" s="33">
        <v>2450</v>
      </c>
    </row>
    <row r="52" spans="1:4" x14ac:dyDescent="0.2">
      <c r="A52" s="22">
        <v>37</v>
      </c>
      <c r="B52" s="22" t="s">
        <v>17</v>
      </c>
      <c r="C52" s="22" t="s">
        <v>187</v>
      </c>
      <c r="D52" s="33">
        <v>4000</v>
      </c>
    </row>
    <row r="53" spans="1:4" x14ac:dyDescent="0.2">
      <c r="A53" s="22">
        <v>38</v>
      </c>
      <c r="B53" s="22" t="s">
        <v>19</v>
      </c>
      <c r="C53" s="22" t="s">
        <v>188</v>
      </c>
      <c r="D53" s="33">
        <v>2400</v>
      </c>
    </row>
    <row r="54" spans="1:4" x14ac:dyDescent="0.2">
      <c r="A54" s="22">
        <v>39</v>
      </c>
      <c r="B54" s="22" t="s">
        <v>18</v>
      </c>
      <c r="C54" s="22" t="s">
        <v>187</v>
      </c>
      <c r="D54" s="33">
        <v>250</v>
      </c>
    </row>
    <row r="55" spans="1:4" x14ac:dyDescent="0.2">
      <c r="A55" s="22">
        <v>40</v>
      </c>
      <c r="B55" s="22" t="s">
        <v>20</v>
      </c>
      <c r="C55" s="22" t="s">
        <v>187</v>
      </c>
      <c r="D55" s="33">
        <v>2350</v>
      </c>
    </row>
    <row r="56" spans="1:4" x14ac:dyDescent="0.2">
      <c r="A56" s="22">
        <v>41</v>
      </c>
      <c r="B56" s="22" t="s">
        <v>21</v>
      </c>
      <c r="C56" s="22" t="s">
        <v>186</v>
      </c>
      <c r="D56" s="33">
        <v>3300</v>
      </c>
    </row>
    <row r="57" spans="1:4" x14ac:dyDescent="0.2">
      <c r="A57" s="22">
        <v>42</v>
      </c>
      <c r="B57" s="22" t="s">
        <v>22</v>
      </c>
      <c r="C57" s="22" t="s">
        <v>187</v>
      </c>
      <c r="D57" s="33">
        <v>1500</v>
      </c>
    </row>
    <row r="58" spans="1:4" x14ac:dyDescent="0.2">
      <c r="A58" s="22">
        <v>43</v>
      </c>
      <c r="B58" s="22" t="s">
        <v>17</v>
      </c>
      <c r="C58" s="22" t="s">
        <v>186</v>
      </c>
      <c r="D58" s="33">
        <v>450</v>
      </c>
    </row>
    <row r="59" spans="1:4" x14ac:dyDescent="0.2">
      <c r="A59" s="22">
        <v>44</v>
      </c>
      <c r="B59" s="22" t="s">
        <v>21</v>
      </c>
      <c r="C59" s="22" t="s">
        <v>186</v>
      </c>
      <c r="D59" s="33">
        <v>4900</v>
      </c>
    </row>
    <row r="60" spans="1:4" x14ac:dyDescent="0.2">
      <c r="A60" s="22">
        <v>45</v>
      </c>
      <c r="B60" s="22" t="s">
        <v>21</v>
      </c>
      <c r="C60" s="22" t="s">
        <v>187</v>
      </c>
      <c r="D60" s="33">
        <v>3400</v>
      </c>
    </row>
    <row r="61" spans="1:4" x14ac:dyDescent="0.2">
      <c r="A61" s="22">
        <v>46</v>
      </c>
      <c r="B61" s="22" t="s">
        <v>19</v>
      </c>
      <c r="C61" s="22" t="s">
        <v>187</v>
      </c>
      <c r="D61" s="33">
        <v>800</v>
      </c>
    </row>
    <row r="62" spans="1:4" x14ac:dyDescent="0.2">
      <c r="A62" s="22">
        <v>47</v>
      </c>
      <c r="B62" s="22" t="s">
        <v>22</v>
      </c>
      <c r="C62" s="22" t="s">
        <v>186</v>
      </c>
      <c r="D62" s="33">
        <v>4850</v>
      </c>
    </row>
    <row r="63" spans="1:4" x14ac:dyDescent="0.2">
      <c r="A63" s="22">
        <v>48</v>
      </c>
      <c r="B63" s="22" t="s">
        <v>22</v>
      </c>
      <c r="C63" s="22" t="s">
        <v>188</v>
      </c>
      <c r="D63" s="33">
        <v>2850</v>
      </c>
    </row>
    <row r="64" spans="1:4" x14ac:dyDescent="0.2">
      <c r="A64" s="22">
        <v>49</v>
      </c>
      <c r="B64" s="22" t="s">
        <v>18</v>
      </c>
      <c r="C64" s="22" t="s">
        <v>187</v>
      </c>
      <c r="D64" s="33">
        <v>2500</v>
      </c>
    </row>
    <row r="65" spans="1:4" x14ac:dyDescent="0.2">
      <c r="A65" s="22">
        <v>50</v>
      </c>
      <c r="B65" s="22" t="s">
        <v>17</v>
      </c>
      <c r="C65" s="22" t="s">
        <v>187</v>
      </c>
      <c r="D65" s="33">
        <v>800</v>
      </c>
    </row>
    <row r="66" spans="1:4" x14ac:dyDescent="0.2">
      <c r="A66" s="22">
        <v>51</v>
      </c>
      <c r="B66" s="22" t="s">
        <v>17</v>
      </c>
      <c r="C66" s="22" t="s">
        <v>187</v>
      </c>
      <c r="D66" s="33">
        <v>2900</v>
      </c>
    </row>
    <row r="67" spans="1:4" x14ac:dyDescent="0.2">
      <c r="A67" s="22">
        <v>52</v>
      </c>
      <c r="B67" s="22" t="s">
        <v>22</v>
      </c>
      <c r="C67" s="22" t="s">
        <v>187</v>
      </c>
      <c r="D67" s="33">
        <v>2250</v>
      </c>
    </row>
    <row r="68" spans="1:4" x14ac:dyDescent="0.2">
      <c r="A68" s="22">
        <v>53</v>
      </c>
      <c r="B68" s="22" t="s">
        <v>22</v>
      </c>
      <c r="C68" s="22" t="s">
        <v>187</v>
      </c>
      <c r="D68" s="33">
        <v>2500</v>
      </c>
    </row>
    <row r="69" spans="1:4" x14ac:dyDescent="0.2">
      <c r="A69" s="22">
        <v>54</v>
      </c>
      <c r="B69" s="22" t="s">
        <v>22</v>
      </c>
      <c r="C69" s="22" t="s">
        <v>187</v>
      </c>
      <c r="D69" s="33">
        <v>900</v>
      </c>
    </row>
    <row r="70" spans="1:4" x14ac:dyDescent="0.2">
      <c r="A70" s="22">
        <v>55</v>
      </c>
      <c r="B70" s="22" t="s">
        <v>20</v>
      </c>
      <c r="C70" s="22" t="s">
        <v>188</v>
      </c>
      <c r="D70" s="33">
        <v>1050</v>
      </c>
    </row>
    <row r="71" spans="1:4" x14ac:dyDescent="0.2">
      <c r="A71" s="22">
        <v>56</v>
      </c>
      <c r="B71" s="22" t="s">
        <v>18</v>
      </c>
      <c r="C71" s="22" t="s">
        <v>187</v>
      </c>
      <c r="D71" s="33">
        <v>2850</v>
      </c>
    </row>
    <row r="72" spans="1:4" x14ac:dyDescent="0.2">
      <c r="A72" s="22">
        <v>57</v>
      </c>
      <c r="B72" s="22" t="s">
        <v>18</v>
      </c>
      <c r="C72" s="22" t="s">
        <v>188</v>
      </c>
      <c r="D72" s="33">
        <v>3650</v>
      </c>
    </row>
    <row r="73" spans="1:4" x14ac:dyDescent="0.2">
      <c r="A73" s="22">
        <v>58</v>
      </c>
      <c r="B73" s="22" t="s">
        <v>22</v>
      </c>
      <c r="C73" s="22" t="s">
        <v>186</v>
      </c>
      <c r="D73" s="33">
        <v>4800</v>
      </c>
    </row>
    <row r="74" spans="1:4" x14ac:dyDescent="0.2">
      <c r="A74" s="22">
        <v>59</v>
      </c>
      <c r="B74" s="22" t="s">
        <v>19</v>
      </c>
      <c r="C74" s="22" t="s">
        <v>186</v>
      </c>
      <c r="D74" s="33">
        <v>2650</v>
      </c>
    </row>
    <row r="75" spans="1:4" x14ac:dyDescent="0.2">
      <c r="A75" s="22">
        <v>60</v>
      </c>
      <c r="B75" s="22" t="s">
        <v>20</v>
      </c>
      <c r="C75" s="22" t="s">
        <v>188</v>
      </c>
      <c r="D75" s="33">
        <v>2800</v>
      </c>
    </row>
    <row r="76" spans="1:4" x14ac:dyDescent="0.2">
      <c r="A76" s="22">
        <v>61</v>
      </c>
      <c r="B76" s="22" t="s">
        <v>17</v>
      </c>
      <c r="C76" s="22" t="s">
        <v>187</v>
      </c>
      <c r="D76" s="33">
        <v>3050</v>
      </c>
    </row>
    <row r="77" spans="1:4" x14ac:dyDescent="0.2">
      <c r="A77" s="22">
        <v>62</v>
      </c>
      <c r="B77" s="22" t="s">
        <v>22</v>
      </c>
      <c r="C77" s="22" t="s">
        <v>186</v>
      </c>
      <c r="D77" s="33">
        <v>2700</v>
      </c>
    </row>
    <row r="78" spans="1:4" x14ac:dyDescent="0.2">
      <c r="A78" s="22">
        <v>63</v>
      </c>
      <c r="B78" s="22" t="s">
        <v>21</v>
      </c>
      <c r="C78" s="22" t="s">
        <v>186</v>
      </c>
      <c r="D78" s="33">
        <v>2600</v>
      </c>
    </row>
    <row r="79" spans="1:4" x14ac:dyDescent="0.2">
      <c r="A79" s="22">
        <v>64</v>
      </c>
      <c r="B79" s="22" t="s">
        <v>18</v>
      </c>
      <c r="C79" s="22" t="s">
        <v>186</v>
      </c>
      <c r="D79" s="33">
        <v>50</v>
      </c>
    </row>
    <row r="80" spans="1:4" x14ac:dyDescent="0.2">
      <c r="A80" s="22">
        <v>65</v>
      </c>
      <c r="B80" s="22" t="s">
        <v>21</v>
      </c>
      <c r="C80" s="22" t="s">
        <v>188</v>
      </c>
      <c r="D80" s="33">
        <v>3700</v>
      </c>
    </row>
    <row r="81" spans="1:4" x14ac:dyDescent="0.2">
      <c r="A81" s="22">
        <v>66</v>
      </c>
      <c r="B81" s="22" t="s">
        <v>17</v>
      </c>
      <c r="C81" s="22" t="s">
        <v>188</v>
      </c>
      <c r="D81" s="33">
        <v>2450</v>
      </c>
    </row>
    <row r="82" spans="1:4" x14ac:dyDescent="0.2">
      <c r="A82" s="22">
        <v>67</v>
      </c>
      <c r="B82" s="22" t="s">
        <v>22</v>
      </c>
      <c r="C82" s="22" t="s">
        <v>186</v>
      </c>
      <c r="D82" s="33">
        <v>1300</v>
      </c>
    </row>
    <row r="83" spans="1:4" x14ac:dyDescent="0.2">
      <c r="A83" s="22">
        <v>68</v>
      </c>
      <c r="B83" s="22" t="s">
        <v>20</v>
      </c>
      <c r="C83" s="22" t="s">
        <v>187</v>
      </c>
      <c r="D83" s="33">
        <v>50</v>
      </c>
    </row>
    <row r="84" spans="1:4" x14ac:dyDescent="0.2">
      <c r="A84" s="22">
        <v>69</v>
      </c>
      <c r="B84" s="22" t="s">
        <v>19</v>
      </c>
      <c r="C84" s="22" t="s">
        <v>186</v>
      </c>
      <c r="D84" s="33">
        <v>4300</v>
      </c>
    </row>
    <row r="85" spans="1:4" x14ac:dyDescent="0.2">
      <c r="A85" s="22">
        <v>70</v>
      </c>
      <c r="B85" s="22" t="s">
        <v>22</v>
      </c>
      <c r="C85" s="22" t="s">
        <v>188</v>
      </c>
      <c r="D85" s="33">
        <v>4600</v>
      </c>
    </row>
    <row r="86" spans="1:4" x14ac:dyDescent="0.2">
      <c r="A86" s="22">
        <v>71</v>
      </c>
      <c r="B86" s="22" t="s">
        <v>22</v>
      </c>
      <c r="C86" s="22" t="s">
        <v>188</v>
      </c>
      <c r="D86" s="33">
        <v>4850</v>
      </c>
    </row>
    <row r="87" spans="1:4" x14ac:dyDescent="0.2">
      <c r="A87" s="22">
        <v>72</v>
      </c>
      <c r="B87" s="22" t="s">
        <v>22</v>
      </c>
      <c r="C87" s="22" t="s">
        <v>186</v>
      </c>
      <c r="D87" s="33">
        <v>900</v>
      </c>
    </row>
    <row r="88" spans="1:4" x14ac:dyDescent="0.2">
      <c r="A88" s="22">
        <v>73</v>
      </c>
      <c r="B88" s="22" t="s">
        <v>19</v>
      </c>
      <c r="C88" s="22" t="s">
        <v>188</v>
      </c>
      <c r="D88" s="33">
        <v>450</v>
      </c>
    </row>
    <row r="89" spans="1:4" x14ac:dyDescent="0.2">
      <c r="A89" s="22">
        <v>74</v>
      </c>
      <c r="B89" s="22" t="s">
        <v>20</v>
      </c>
      <c r="C89" s="22" t="s">
        <v>188</v>
      </c>
      <c r="D89" s="33">
        <v>3100</v>
      </c>
    </row>
    <row r="90" spans="1:4" x14ac:dyDescent="0.2">
      <c r="A90" s="22">
        <v>75</v>
      </c>
      <c r="B90" s="22" t="s">
        <v>20</v>
      </c>
      <c r="C90" s="22" t="s">
        <v>188</v>
      </c>
      <c r="D90" s="33">
        <v>2300</v>
      </c>
    </row>
    <row r="91" spans="1:4" x14ac:dyDescent="0.2">
      <c r="A91" s="22">
        <v>76</v>
      </c>
      <c r="B91" s="22" t="s">
        <v>22</v>
      </c>
      <c r="C91" s="22" t="s">
        <v>187</v>
      </c>
      <c r="D91" s="33">
        <v>4050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Вводная</vt:lpstr>
      <vt:lpstr>ИНДЕКС, ПОИСКПОЗ</vt:lpstr>
      <vt:lpstr>ЕСЛИОШИБКА 1</vt:lpstr>
      <vt:lpstr>ЕСЛИОШИБКА 2</vt:lpstr>
      <vt:lpstr>Проверка данных</vt:lpstr>
      <vt:lpstr>Именованные диапазоны 1</vt:lpstr>
      <vt:lpstr>Именованные диапазоны 2</vt:lpstr>
      <vt:lpstr>articul</vt:lpstr>
      <vt:lpstr>cursd</vt:lpstr>
      <vt:lpstr>curse</vt:lpstr>
      <vt:lpstr>filial</vt:lpstr>
      <vt:lpstr>price</vt:lpstr>
      <vt:lpstr>Центр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Microsoft Office User</cp:lastModifiedBy>
  <dcterms:created xsi:type="dcterms:W3CDTF">2015-11-02T23:33:10Z</dcterms:created>
  <dcterms:modified xsi:type="dcterms:W3CDTF">2025-04-27T13:53:00Z</dcterms:modified>
</cp:coreProperties>
</file>