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ies\hodgepodge\"/>
    </mc:Choice>
  </mc:AlternateContent>
  <bookViews>
    <workbookView xWindow="0" yWindow="0" windowWidth="7740" windowHeight="7725"/>
  </bookViews>
  <sheets>
    <sheet name="merchant" sheetId="1" r:id="rId1"/>
    <sheet name="mixture" sheetId="2" r:id="rId2"/>
    <sheet name="ingr_id" sheetId="3" r:id="rId3"/>
    <sheet name="notes" sheetId="4" r:id="rId4"/>
  </sheets>
  <definedNames>
    <definedName name="_xlnm._FilterDatabase" localSheetId="0" hidden="1">merchant!$B$1:$B$54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6" i="1"/>
  <c r="F5" i="1"/>
  <c r="F4" i="1"/>
  <c r="F3" i="1"/>
  <c r="D31" i="2" l="1"/>
  <c r="D28" i="2"/>
  <c r="D23" i="2"/>
  <c r="D19" i="2"/>
  <c r="D11" i="2"/>
  <c r="D32" i="2"/>
  <c r="D6" i="2"/>
  <c r="D33" i="2"/>
  <c r="D2" i="2"/>
  <c r="D17" i="2"/>
  <c r="D10" i="2"/>
  <c r="D30" i="2"/>
  <c r="D14" i="2"/>
  <c r="D18" i="2"/>
  <c r="D16" i="2"/>
  <c r="D4" i="2"/>
  <c r="D26" i="2"/>
  <c r="D34" i="2"/>
  <c r="D27" i="2"/>
  <c r="D5" i="2"/>
  <c r="D24" i="2"/>
  <c r="D22" i="2"/>
  <c r="D29" i="2"/>
  <c r="D20" i="2"/>
  <c r="D37" i="2"/>
  <c r="D8" i="2"/>
  <c r="D7" i="2"/>
  <c r="D3" i="2"/>
  <c r="D21" i="2"/>
  <c r="D35" i="2"/>
  <c r="D15" i="2"/>
  <c r="D25" i="2"/>
  <c r="D12" i="2"/>
  <c r="D36" i="2"/>
  <c r="F17" i="1"/>
  <c r="F2" i="1"/>
  <c r="F25" i="1"/>
  <c r="F26" i="1"/>
  <c r="F27" i="1"/>
  <c r="F14" i="1"/>
  <c r="F28" i="1"/>
  <c r="F15" i="1"/>
  <c r="F29" i="1"/>
  <c r="F16" i="1"/>
  <c r="F7" i="1"/>
  <c r="E54" i="1"/>
  <c r="F54" i="1" s="1"/>
  <c r="E40" i="1"/>
  <c r="F40" i="1" s="1"/>
  <c r="E32" i="1"/>
  <c r="F32" i="1" s="1"/>
  <c r="E39" i="1"/>
  <c r="F39" i="1" s="1"/>
  <c r="E24" i="1"/>
  <c r="F24" i="1" s="1"/>
  <c r="E53" i="1"/>
  <c r="F53" i="1" s="1"/>
  <c r="E50" i="1"/>
  <c r="F50" i="1" s="1"/>
  <c r="E49" i="1"/>
  <c r="F49" i="1" s="1"/>
  <c r="E52" i="1"/>
  <c r="F52" i="1" s="1"/>
  <c r="E38" i="1"/>
  <c r="F38" i="1" s="1"/>
  <c r="E46" i="1"/>
  <c r="F46" i="1" s="1"/>
  <c r="E48" i="1"/>
  <c r="F48" i="1" s="1"/>
  <c r="E37" i="1"/>
  <c r="F37" i="1" s="1"/>
  <c r="E13" i="1"/>
  <c r="F13" i="1" s="1"/>
  <c r="E47" i="1"/>
  <c r="F47" i="1" s="1"/>
  <c r="E31" i="1"/>
  <c r="F31" i="1" s="1"/>
  <c r="E36" i="1"/>
  <c r="F36" i="1" s="1"/>
  <c r="E23" i="1"/>
  <c r="F23" i="1" s="1"/>
  <c r="E51" i="1"/>
  <c r="F51" i="1" s="1"/>
  <c r="E35" i="1"/>
  <c r="F35" i="1" s="1"/>
  <c r="E43" i="1"/>
  <c r="F43" i="1" s="1"/>
  <c r="E22" i="1"/>
  <c r="F22" i="1" s="1"/>
  <c r="E34" i="1"/>
  <c r="F34" i="1" s="1"/>
  <c r="E30" i="1"/>
  <c r="F30" i="1" s="1"/>
  <c r="E12" i="1"/>
  <c r="F12" i="1" s="1"/>
  <c r="E33" i="1"/>
  <c r="F33" i="1" s="1"/>
  <c r="E21" i="1"/>
  <c r="F21" i="1" s="1"/>
  <c r="E20" i="1"/>
  <c r="F20" i="1" s="1"/>
  <c r="E19" i="1"/>
  <c r="F19" i="1" s="1"/>
  <c r="E18" i="1"/>
  <c r="F18" i="1" s="1"/>
  <c r="E45" i="1"/>
  <c r="F45" i="1" s="1"/>
  <c r="E42" i="1"/>
  <c r="F42" i="1" s="1"/>
  <c r="E44" i="1"/>
  <c r="F44" i="1" s="1"/>
  <c r="E41" i="1"/>
  <c r="F41" i="1" s="1"/>
</calcChain>
</file>

<file path=xl/sharedStrings.xml><?xml version="1.0" encoding="utf-8"?>
<sst xmlns="http://schemas.openxmlformats.org/spreadsheetml/2006/main" count="360" uniqueCount="171">
  <si>
    <t>RR</t>
  </si>
  <si>
    <t>RRR</t>
  </si>
  <si>
    <t>RRRR</t>
  </si>
  <si>
    <t>RRRRR</t>
  </si>
  <si>
    <t>C</t>
  </si>
  <si>
    <t>CRR</t>
  </si>
  <si>
    <t>CC</t>
  </si>
  <si>
    <t>CCC</t>
  </si>
  <si>
    <t>F</t>
  </si>
  <si>
    <t>FF</t>
  </si>
  <si>
    <t>RF</t>
  </si>
  <si>
    <t>FC</t>
  </si>
  <si>
    <t>FFF</t>
  </si>
  <si>
    <t>M</t>
  </si>
  <si>
    <t>MM</t>
  </si>
  <si>
    <t>MMM</t>
  </si>
  <si>
    <t>MF</t>
  </si>
  <si>
    <t>CMM</t>
  </si>
  <si>
    <t>FFMMM</t>
  </si>
  <si>
    <t>R=1 M=2 F=3 C=4</t>
  </si>
  <si>
    <t>RM</t>
  </si>
  <si>
    <t>MMMRR</t>
  </si>
  <si>
    <t>CMRR</t>
  </si>
  <si>
    <t>FRRR</t>
  </si>
  <si>
    <t>FFRR</t>
  </si>
  <si>
    <t>MMRR</t>
  </si>
  <si>
    <t>MRR</t>
  </si>
  <si>
    <t>MR</t>
  </si>
  <si>
    <t>CFR</t>
  </si>
  <si>
    <t>FMR</t>
  </si>
  <si>
    <t>MMR</t>
  </si>
  <si>
    <t>MRRRR</t>
  </si>
  <si>
    <t>FFFMR</t>
  </si>
  <si>
    <t>FRR</t>
  </si>
  <si>
    <t>RMFC</t>
  </si>
  <si>
    <t>RRCC</t>
  </si>
  <si>
    <t>RRRCC</t>
  </si>
  <si>
    <t>CCCC</t>
  </si>
  <si>
    <t>RRCCC</t>
  </si>
  <si>
    <t>CCCCC</t>
  </si>
  <si>
    <t>RRFF</t>
  </si>
  <si>
    <t>FFFF</t>
  </si>
  <si>
    <t>RRRFF</t>
  </si>
  <si>
    <t>RRFFF</t>
  </si>
  <si>
    <t>FFCC</t>
  </si>
  <si>
    <t>FFFFF</t>
  </si>
  <si>
    <t>FFFCC</t>
  </si>
  <si>
    <t>FFCCC</t>
  </si>
  <si>
    <t>RRFFCC</t>
  </si>
  <si>
    <t>MMMM</t>
  </si>
  <si>
    <t>MMFC</t>
  </si>
  <si>
    <t>MMFF</t>
  </si>
  <si>
    <t>MMMMM</t>
  </si>
  <si>
    <t>MMCC</t>
  </si>
  <si>
    <t>MMMFF</t>
  </si>
  <si>
    <t>MMFFF</t>
  </si>
  <si>
    <t>MMMCC</t>
  </si>
  <si>
    <t>MMCCC</t>
  </si>
  <si>
    <t>MMFFCC</t>
  </si>
  <si>
    <t>RRMM</t>
  </si>
  <si>
    <t>RRRMM</t>
  </si>
  <si>
    <t>RRMMM</t>
  </si>
  <si>
    <t>RRMC</t>
  </si>
  <si>
    <t>RFFC</t>
  </si>
  <si>
    <t>RRMMFF</t>
  </si>
  <si>
    <t>RRMMCC</t>
  </si>
  <si>
    <t>RRRMFC</t>
  </si>
  <si>
    <t>RMMMFC</t>
  </si>
  <si>
    <t>RMFFFC</t>
  </si>
  <si>
    <t>RMFCCC</t>
  </si>
  <si>
    <t>R="root" M="mushroom" F="feather" C="chickenLeg"</t>
  </si>
  <si>
    <t>name</t>
  </si>
  <si>
    <t>point</t>
  </si>
  <si>
    <t>R</t>
  </si>
  <si>
    <t>RRRRRR</t>
  </si>
  <si>
    <t>RRRRRRR</t>
  </si>
  <si>
    <t>RRRRRRRR</t>
  </si>
  <si>
    <t>RRRRRRRRR</t>
  </si>
  <si>
    <t>RRRRRRRRRR</t>
  </si>
  <si>
    <t>MMMMMM</t>
  </si>
  <si>
    <t>MMMMMMM</t>
  </si>
  <si>
    <t>MMMMMMMM</t>
  </si>
  <si>
    <t>MMMMMMMMM</t>
  </si>
  <si>
    <t>MMMMMMMMMM</t>
  </si>
  <si>
    <t>FFFFFF</t>
  </si>
  <si>
    <t>FFFFFFF</t>
  </si>
  <si>
    <t>FFFFFFFF</t>
  </si>
  <si>
    <t>FFFFFFFFF</t>
  </si>
  <si>
    <t>FFFFFFFFFF</t>
  </si>
  <si>
    <t>CCCCCC</t>
  </si>
  <si>
    <t>CCCCCCC</t>
  </si>
  <si>
    <t>CCCCCCCC</t>
  </si>
  <si>
    <t>CCCCCCCCC</t>
  </si>
  <si>
    <t>CCCCCCCCCC</t>
  </si>
  <si>
    <t>2 12</t>
  </si>
  <si>
    <t>2 22</t>
  </si>
  <si>
    <t>2 32</t>
  </si>
  <si>
    <t>3 12</t>
  </si>
  <si>
    <t>2 13</t>
  </si>
  <si>
    <t>12 22</t>
  </si>
  <si>
    <t>2 23</t>
  </si>
  <si>
    <t>3 32</t>
  </si>
  <si>
    <t>12 32</t>
  </si>
  <si>
    <t>13 22</t>
  </si>
  <si>
    <t>12 23</t>
  </si>
  <si>
    <t>22 32</t>
  </si>
  <si>
    <t>13 32</t>
  </si>
  <si>
    <t>2 33</t>
  </si>
  <si>
    <t>12 33</t>
  </si>
  <si>
    <t>23 32</t>
  </si>
  <si>
    <t>22 33</t>
  </si>
  <si>
    <t>2 11 31</t>
  </si>
  <si>
    <t>12 21 31</t>
  </si>
  <si>
    <t>1 22 31</t>
  </si>
  <si>
    <t>2 12 22</t>
  </si>
  <si>
    <t>2 12 32</t>
  </si>
  <si>
    <t>2 22 32</t>
  </si>
  <si>
    <t>12 22 32</t>
  </si>
  <si>
    <t>1 11 21 31</t>
  </si>
  <si>
    <t>3 11 21 31</t>
  </si>
  <si>
    <t>1 13 21 31</t>
  </si>
  <si>
    <t>1 11 23 31</t>
  </si>
  <si>
    <t>1 11 21 33</t>
  </si>
  <si>
    <t>max_repeat</t>
  </si>
  <si>
    <t>delta</t>
  </si>
  <si>
    <t>from_ingr_id</t>
  </si>
  <si>
    <t>to_ingr_id</t>
  </si>
  <si>
    <t>empty</t>
  </si>
  <si>
    <t>id</t>
  </si>
  <si>
    <t>ingr_id</t>
  </si>
  <si>
    <t>1 11</t>
  </si>
  <si>
    <t>23 2</t>
  </si>
  <si>
    <t>4 21 2</t>
  </si>
  <si>
    <t>31 3</t>
  </si>
  <si>
    <t>32 2</t>
  </si>
  <si>
    <t>22 2</t>
  </si>
  <si>
    <t>11 2</t>
  </si>
  <si>
    <t>1 21</t>
  </si>
  <si>
    <t>11 1</t>
  </si>
  <si>
    <t>31 2</t>
  </si>
  <si>
    <t>11 21</t>
  </si>
  <si>
    <t>31 12</t>
  </si>
  <si>
    <t>31 21 1</t>
  </si>
  <si>
    <t>21 11 1</t>
  </si>
  <si>
    <t>12 1</t>
  </si>
  <si>
    <t>11 4</t>
  </si>
  <si>
    <t>21 31</t>
  </si>
  <si>
    <t>22 13</t>
  </si>
  <si>
    <t>23 11 1</t>
  </si>
  <si>
    <t>21 2</t>
  </si>
  <si>
    <t>inHand</t>
  </si>
  <si>
    <t>start_pos</t>
  </si>
  <si>
    <t>deck</t>
  </si>
  <si>
    <t>merchant_type</t>
  </si>
  <si>
    <t>mixture_ingr</t>
  </si>
  <si>
    <t>vp</t>
  </si>
  <si>
    <t>ingr_cost</t>
  </si>
  <si>
    <t>from_ingr</t>
  </si>
  <si>
    <t>to_ingr</t>
  </si>
  <si>
    <t>max_delta</t>
  </si>
  <si>
    <t>ingr_id_to_update</t>
  </si>
  <si>
    <t>updated_ingr_id * 2</t>
  </si>
  <si>
    <t>updated_ingr_id * 3</t>
  </si>
  <si>
    <t>=</t>
  </si>
  <si>
    <t>1 / 11 / 21 (R / M / F) ingredient, which will updated</t>
  </si>
  <si>
    <t>11 / 21 / 31 (M / F / C) ingredient, which is the result, from update. The number means the times of update</t>
  </si>
  <si>
    <t>the alchemist's starter hand</t>
  </si>
  <si>
    <t>6 * availableMerchant + 37 unavailableMerchant (exclude inHand cards)</t>
  </si>
  <si>
    <t>obtain</t>
  </si>
  <si>
    <t>update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</si>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</sst>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pane ySplit="1" topLeftCell="A2" activePane="bottomLeft" state="frozen"/>
      <selection pane="bottomLeft" activeCell="D56" sqref="D56"/>
    </sheetView>
  </sheetViews>
  <sheetFormatPr defaultRowHeight="15" x14ac:dyDescent="0.25"/>
  <cols>
    <col min="1" max="1" width="3" style="3" bestFit="1" customWidth="1"/>
    <col min="2" max="2" width="13.140625" bestFit="1" customWidth="1"/>
    <col min="3" max="3" width="8.7109375" bestFit="1" customWidth="1"/>
    <col min="4" max="4" width="7.7109375" bestFit="1" customWidth="1"/>
    <col min="5" max="5" width="5.140625" style="1" bestFit="1" customWidth="1"/>
    <col min="6" max="6" width="9.140625" style="1" bestFit="1" customWidth="1"/>
    <col min="7" max="7" width="10.42578125" style="1" bestFit="1" customWidth="1"/>
    <col min="8" max="8" width="15.42578125" style="1" bestFit="1" customWidth="1"/>
    <col min="9" max="9" width="16.7109375" style="1" bestFit="1" customWidth="1"/>
    <col min="10" max="10" width="8.28515625" style="1" bestFit="1" customWidth="1"/>
    <col min="11" max="11" width="14.28515625" bestFit="1" customWidth="1"/>
    <col min="12" max="13" width="44.42578125" bestFit="1" customWidth="1"/>
    <col min="14" max="14" width="8" bestFit="1" customWidth="1"/>
  </cols>
  <sheetData>
    <row r="1" spans="1:14" x14ac:dyDescent="0.25">
      <c r="A1" s="11" t="s">
        <v>128</v>
      </c>
      <c r="B1" s="2" t="s">
        <v>153</v>
      </c>
      <c r="C1" s="2" t="s">
        <v>157</v>
      </c>
      <c r="D1" s="2" t="s">
        <v>158</v>
      </c>
      <c r="E1" s="2" t="s">
        <v>124</v>
      </c>
      <c r="F1" s="2" t="s">
        <v>159</v>
      </c>
      <c r="G1" s="2" t="s">
        <v>123</v>
      </c>
      <c r="H1" s="2" t="s">
        <v>125</v>
      </c>
      <c r="I1" s="2" t="s">
        <v>126</v>
      </c>
      <c r="J1" s="2" t="s">
        <v>151</v>
      </c>
      <c r="K1" s="10" t="s">
        <v>19</v>
      </c>
      <c r="L1" s="9" t="s">
        <v>70</v>
      </c>
    </row>
    <row r="2" spans="1:14" x14ac:dyDescent="0.25">
      <c r="A2" s="4">
        <v>1</v>
      </c>
      <c r="B2" s="4" t="s">
        <v>168</v>
      </c>
      <c r="C2" s="4"/>
      <c r="D2" s="4" t="s">
        <v>0</v>
      </c>
      <c r="E2" s="4">
        <v>2</v>
      </c>
      <c r="F2" s="4">
        <f t="shared" ref="F2:F54" si="0">G2*E2</f>
        <v>2</v>
      </c>
      <c r="G2" s="4">
        <v>1</v>
      </c>
      <c r="H2" s="4">
        <v>100</v>
      </c>
      <c r="I2" s="4">
        <v>2</v>
      </c>
      <c r="J2" s="15" t="s">
        <v>150</v>
      </c>
      <c r="K2" s="3"/>
      <c r="M2" s="10"/>
      <c r="N2" s="10"/>
    </row>
    <row r="3" spans="1:14" x14ac:dyDescent="0.25">
      <c r="A3" s="4">
        <v>2</v>
      </c>
      <c r="B3" s="4" t="s">
        <v>168</v>
      </c>
      <c r="C3" s="4"/>
      <c r="D3" s="4" t="s">
        <v>0</v>
      </c>
      <c r="E3" s="4">
        <v>2</v>
      </c>
      <c r="F3" s="4">
        <f t="shared" ref="F3:F6" si="1">G3*E3</f>
        <v>2</v>
      </c>
      <c r="G3" s="4">
        <v>1</v>
      </c>
      <c r="H3" s="4">
        <v>100</v>
      </c>
      <c r="I3" s="4">
        <v>2</v>
      </c>
      <c r="J3" s="15" t="s">
        <v>150</v>
      </c>
      <c r="K3" s="3"/>
      <c r="M3" s="10"/>
      <c r="N3" s="10"/>
    </row>
    <row r="4" spans="1:14" x14ac:dyDescent="0.25">
      <c r="A4" s="4">
        <v>3</v>
      </c>
      <c r="B4" s="4" t="s">
        <v>168</v>
      </c>
      <c r="C4" s="4"/>
      <c r="D4" s="4" t="s">
        <v>0</v>
      </c>
      <c r="E4" s="4">
        <v>2</v>
      </c>
      <c r="F4" s="4">
        <f t="shared" si="1"/>
        <v>2</v>
      </c>
      <c r="G4" s="4">
        <v>1</v>
      </c>
      <c r="H4" s="4">
        <v>100</v>
      </c>
      <c r="I4" s="4">
        <v>2</v>
      </c>
      <c r="J4" s="15" t="s">
        <v>150</v>
      </c>
      <c r="K4" s="3"/>
      <c r="M4" s="10"/>
      <c r="N4" s="10"/>
    </row>
    <row r="5" spans="1:14" x14ac:dyDescent="0.25">
      <c r="A5" s="4">
        <v>4</v>
      </c>
      <c r="B5" s="4" t="s">
        <v>168</v>
      </c>
      <c r="C5" s="4"/>
      <c r="D5" s="4" t="s">
        <v>0</v>
      </c>
      <c r="E5" s="4">
        <v>2</v>
      </c>
      <c r="F5" s="4">
        <f t="shared" si="1"/>
        <v>2</v>
      </c>
      <c r="G5" s="4">
        <v>1</v>
      </c>
      <c r="H5" s="4">
        <v>100</v>
      </c>
      <c r="I5" s="4">
        <v>2</v>
      </c>
      <c r="J5" s="15" t="s">
        <v>150</v>
      </c>
      <c r="K5" s="3"/>
      <c r="M5" s="10"/>
      <c r="N5" s="10"/>
    </row>
    <row r="6" spans="1:14" x14ac:dyDescent="0.25">
      <c r="A6" s="4">
        <v>5</v>
      </c>
      <c r="B6" s="4" t="s">
        <v>168</v>
      </c>
      <c r="C6" s="4"/>
      <c r="D6" s="4" t="s">
        <v>0</v>
      </c>
      <c r="E6" s="4">
        <v>2</v>
      </c>
      <c r="F6" s="4">
        <f t="shared" si="1"/>
        <v>2</v>
      </c>
      <c r="G6" s="4">
        <v>1</v>
      </c>
      <c r="H6" s="4">
        <v>100</v>
      </c>
      <c r="I6" s="4">
        <v>2</v>
      </c>
      <c r="J6" s="15" t="s">
        <v>150</v>
      </c>
      <c r="K6" s="3"/>
      <c r="M6" s="10"/>
      <c r="N6" s="10"/>
    </row>
    <row r="7" spans="1:14" x14ac:dyDescent="0.25">
      <c r="A7" s="6">
        <v>6</v>
      </c>
      <c r="B7" s="8" t="s">
        <v>169</v>
      </c>
      <c r="C7" s="6"/>
      <c r="D7" s="6"/>
      <c r="E7" s="17">
        <v>2</v>
      </c>
      <c r="F7" s="6">
        <f t="shared" si="0"/>
        <v>2</v>
      </c>
      <c r="G7" s="6">
        <v>1</v>
      </c>
      <c r="H7" s="16" t="s">
        <v>160</v>
      </c>
      <c r="I7" s="6" t="s">
        <v>161</v>
      </c>
      <c r="J7" s="15" t="s">
        <v>150</v>
      </c>
      <c r="K7" s="3"/>
    </row>
    <row r="8" spans="1:14" x14ac:dyDescent="0.25">
      <c r="A8" s="6">
        <v>7</v>
      </c>
      <c r="B8" s="8" t="s">
        <v>169</v>
      </c>
      <c r="C8" s="6"/>
      <c r="D8" s="6"/>
      <c r="E8" s="17">
        <v>2</v>
      </c>
      <c r="F8" s="6">
        <f t="shared" ref="F8:F11" si="2">G8*E8</f>
        <v>2</v>
      </c>
      <c r="G8" s="6">
        <v>1</v>
      </c>
      <c r="H8" s="16" t="s">
        <v>160</v>
      </c>
      <c r="I8" s="6" t="s">
        <v>161</v>
      </c>
      <c r="J8" s="15" t="s">
        <v>150</v>
      </c>
      <c r="K8" s="3"/>
    </row>
    <row r="9" spans="1:14" x14ac:dyDescent="0.25">
      <c r="A9" s="6">
        <v>8</v>
      </c>
      <c r="B9" s="8" t="s">
        <v>169</v>
      </c>
      <c r="C9" s="6"/>
      <c r="D9" s="6"/>
      <c r="E9" s="17">
        <v>2</v>
      </c>
      <c r="F9" s="6">
        <f t="shared" si="2"/>
        <v>2</v>
      </c>
      <c r="G9" s="6">
        <v>1</v>
      </c>
      <c r="H9" s="16" t="s">
        <v>160</v>
      </c>
      <c r="I9" s="6" t="s">
        <v>161</v>
      </c>
      <c r="J9" s="15" t="s">
        <v>150</v>
      </c>
      <c r="K9" s="3"/>
    </row>
    <row r="10" spans="1:14" x14ac:dyDescent="0.25">
      <c r="A10" s="6">
        <v>9</v>
      </c>
      <c r="B10" s="8" t="s">
        <v>169</v>
      </c>
      <c r="C10" s="6"/>
      <c r="D10" s="6"/>
      <c r="E10" s="17">
        <v>2</v>
      </c>
      <c r="F10" s="6">
        <f t="shared" si="2"/>
        <v>2</v>
      </c>
      <c r="G10" s="6">
        <v>1</v>
      </c>
      <c r="H10" s="16" t="s">
        <v>160</v>
      </c>
      <c r="I10" s="6" t="s">
        <v>161</v>
      </c>
      <c r="J10" s="15" t="s">
        <v>150</v>
      </c>
      <c r="K10" s="3"/>
    </row>
    <row r="11" spans="1:14" x14ac:dyDescent="0.25">
      <c r="A11" s="6">
        <v>10</v>
      </c>
      <c r="B11" s="8" t="s">
        <v>169</v>
      </c>
      <c r="C11" s="6"/>
      <c r="D11" s="6"/>
      <c r="E11" s="17">
        <v>2</v>
      </c>
      <c r="F11" s="6">
        <f t="shared" si="2"/>
        <v>2</v>
      </c>
      <c r="G11" s="6">
        <v>1</v>
      </c>
      <c r="H11" s="16" t="s">
        <v>160</v>
      </c>
      <c r="I11" s="6" t="s">
        <v>161</v>
      </c>
      <c r="J11" s="15" t="s">
        <v>150</v>
      </c>
      <c r="K11" s="3"/>
    </row>
    <row r="12" spans="1:14" s="21" customFormat="1" x14ac:dyDescent="0.25">
      <c r="A12" s="15">
        <v>11</v>
      </c>
      <c r="B12" s="15" t="s">
        <v>170</v>
      </c>
      <c r="C12" s="15" t="s">
        <v>1</v>
      </c>
      <c r="D12" s="15" t="s">
        <v>4</v>
      </c>
      <c r="E12" s="15">
        <f>-3+4</f>
        <v>1</v>
      </c>
      <c r="F12" s="15">
        <f t="shared" si="0"/>
        <v>3</v>
      </c>
      <c r="G12" s="15">
        <v>3</v>
      </c>
      <c r="H12" s="15">
        <v>3</v>
      </c>
      <c r="I12" s="15">
        <v>31</v>
      </c>
      <c r="J12" s="15" t="s">
        <v>152</v>
      </c>
    </row>
    <row r="13" spans="1:14" s="21" customFormat="1" x14ac:dyDescent="0.25">
      <c r="A13" s="15">
        <v>12</v>
      </c>
      <c r="B13" s="15" t="s">
        <v>170</v>
      </c>
      <c r="C13" s="15" t="s">
        <v>13</v>
      </c>
      <c r="D13" s="15" t="s">
        <v>1</v>
      </c>
      <c r="E13" s="15">
        <f>-2+3</f>
        <v>1</v>
      </c>
      <c r="F13" s="15">
        <f t="shared" si="0"/>
        <v>3</v>
      </c>
      <c r="G13" s="15">
        <v>3</v>
      </c>
      <c r="H13" s="15">
        <v>21</v>
      </c>
      <c r="I13" s="15">
        <v>3</v>
      </c>
      <c r="J13" s="15" t="s">
        <v>152</v>
      </c>
    </row>
    <row r="14" spans="1:14" x14ac:dyDescent="0.25">
      <c r="A14" s="4">
        <v>13</v>
      </c>
      <c r="B14" s="4" t="s">
        <v>168</v>
      </c>
      <c r="C14" s="4"/>
      <c r="D14" s="4" t="s">
        <v>20</v>
      </c>
      <c r="E14" s="4">
        <v>3</v>
      </c>
      <c r="F14" s="4">
        <f t="shared" si="0"/>
        <v>3</v>
      </c>
      <c r="G14" s="4">
        <v>1</v>
      </c>
      <c r="H14" s="4">
        <v>100</v>
      </c>
      <c r="I14" s="4" t="s">
        <v>130</v>
      </c>
      <c r="J14" s="15" t="s">
        <v>152</v>
      </c>
    </row>
    <row r="15" spans="1:14" x14ac:dyDescent="0.25">
      <c r="A15" s="4">
        <v>14</v>
      </c>
      <c r="B15" s="4" t="s">
        <v>168</v>
      </c>
      <c r="C15" s="4"/>
      <c r="D15" s="4" t="s">
        <v>8</v>
      </c>
      <c r="E15" s="4">
        <v>3</v>
      </c>
      <c r="F15" s="4">
        <f t="shared" si="0"/>
        <v>3</v>
      </c>
      <c r="G15" s="4">
        <v>1</v>
      </c>
      <c r="H15" s="4">
        <v>100</v>
      </c>
      <c r="I15" s="4">
        <v>21</v>
      </c>
      <c r="J15" s="15" t="s">
        <v>152</v>
      </c>
    </row>
    <row r="16" spans="1:14" x14ac:dyDescent="0.25">
      <c r="A16" s="4">
        <v>15</v>
      </c>
      <c r="B16" s="4" t="s">
        <v>168</v>
      </c>
      <c r="C16" s="4"/>
      <c r="D16" s="4" t="s">
        <v>1</v>
      </c>
      <c r="E16" s="4">
        <v>3</v>
      </c>
      <c r="F16" s="4">
        <f t="shared" si="0"/>
        <v>3</v>
      </c>
      <c r="G16" s="4">
        <v>1</v>
      </c>
      <c r="H16" s="4">
        <v>100</v>
      </c>
      <c r="I16" s="4">
        <v>3</v>
      </c>
      <c r="J16" s="15" t="s">
        <v>152</v>
      </c>
    </row>
    <row r="17" spans="1:10" x14ac:dyDescent="0.25">
      <c r="A17" s="6">
        <v>16</v>
      </c>
      <c r="B17" s="8" t="s">
        <v>169</v>
      </c>
      <c r="C17" s="6"/>
      <c r="D17" s="6"/>
      <c r="E17" s="17">
        <v>3</v>
      </c>
      <c r="F17" s="6">
        <f t="shared" si="0"/>
        <v>3</v>
      </c>
      <c r="G17" s="6">
        <v>1</v>
      </c>
      <c r="H17" s="16" t="s">
        <v>160</v>
      </c>
      <c r="I17" s="6" t="s">
        <v>162</v>
      </c>
      <c r="J17" s="15" t="s">
        <v>152</v>
      </c>
    </row>
    <row r="18" spans="1:10" s="21" customFormat="1" x14ac:dyDescent="0.25">
      <c r="A18" s="15">
        <v>17</v>
      </c>
      <c r="B18" s="15" t="s">
        <v>170</v>
      </c>
      <c r="C18" s="15" t="s">
        <v>9</v>
      </c>
      <c r="D18" s="15" t="s">
        <v>21</v>
      </c>
      <c r="E18" s="15">
        <f>-6+6+2</f>
        <v>2</v>
      </c>
      <c r="F18" s="15">
        <f t="shared" si="0"/>
        <v>4</v>
      </c>
      <c r="G18" s="15">
        <v>2</v>
      </c>
      <c r="H18" s="15">
        <v>22</v>
      </c>
      <c r="I18" s="15" t="s">
        <v>131</v>
      </c>
      <c r="J18" s="15" t="s">
        <v>152</v>
      </c>
    </row>
    <row r="19" spans="1:10" s="21" customFormat="1" x14ac:dyDescent="0.25">
      <c r="A19" s="15">
        <v>18</v>
      </c>
      <c r="B19" s="15" t="s">
        <v>170</v>
      </c>
      <c r="C19" s="15" t="s">
        <v>9</v>
      </c>
      <c r="D19" s="15" t="s">
        <v>22</v>
      </c>
      <c r="E19" s="15">
        <f>-6+4+2+2</f>
        <v>2</v>
      </c>
      <c r="F19" s="15">
        <f t="shared" si="0"/>
        <v>4</v>
      </c>
      <c r="G19" s="15">
        <v>2</v>
      </c>
      <c r="H19" s="15">
        <v>22</v>
      </c>
      <c r="I19" s="15" t="s">
        <v>132</v>
      </c>
      <c r="J19" s="15" t="s">
        <v>152</v>
      </c>
    </row>
    <row r="20" spans="1:10" s="21" customFormat="1" x14ac:dyDescent="0.25">
      <c r="A20" s="15">
        <v>19</v>
      </c>
      <c r="B20" s="15" t="s">
        <v>170</v>
      </c>
      <c r="C20" s="15" t="s">
        <v>4</v>
      </c>
      <c r="D20" s="15" t="s">
        <v>23</v>
      </c>
      <c r="E20" s="15">
        <f>-4+3+3</f>
        <v>2</v>
      </c>
      <c r="F20" s="15">
        <f t="shared" si="0"/>
        <v>4</v>
      </c>
      <c r="G20" s="15">
        <v>2</v>
      </c>
      <c r="H20" s="15">
        <v>31</v>
      </c>
      <c r="I20" s="15" t="s">
        <v>133</v>
      </c>
      <c r="J20" s="15" t="s">
        <v>152</v>
      </c>
    </row>
    <row r="21" spans="1:10" s="21" customFormat="1" x14ac:dyDescent="0.25">
      <c r="A21" s="15">
        <v>20</v>
      </c>
      <c r="B21" s="15" t="s">
        <v>170</v>
      </c>
      <c r="C21" s="15" t="s">
        <v>14</v>
      </c>
      <c r="D21" s="15" t="s">
        <v>23</v>
      </c>
      <c r="E21" s="15">
        <f>-4+3+3</f>
        <v>2</v>
      </c>
      <c r="F21" s="15">
        <f t="shared" si="0"/>
        <v>4</v>
      </c>
      <c r="G21" s="15">
        <v>2</v>
      </c>
      <c r="H21" s="15">
        <v>12</v>
      </c>
      <c r="I21" s="15" t="s">
        <v>133</v>
      </c>
      <c r="J21" s="15" t="s">
        <v>152</v>
      </c>
    </row>
    <row r="22" spans="1:10" s="21" customFormat="1" x14ac:dyDescent="0.25">
      <c r="A22" s="15">
        <v>21</v>
      </c>
      <c r="B22" s="15" t="s">
        <v>170</v>
      </c>
      <c r="C22" s="15" t="s">
        <v>15</v>
      </c>
      <c r="D22" s="15" t="s">
        <v>24</v>
      </c>
      <c r="E22" s="15">
        <f>-6+6+2</f>
        <v>2</v>
      </c>
      <c r="F22" s="15">
        <f t="shared" si="0"/>
        <v>4</v>
      </c>
      <c r="G22" s="15">
        <v>2</v>
      </c>
      <c r="H22" s="15">
        <v>13</v>
      </c>
      <c r="I22" s="15" t="s">
        <v>134</v>
      </c>
      <c r="J22" s="15" t="s">
        <v>152</v>
      </c>
    </row>
    <row r="23" spans="1:10" s="21" customFormat="1" x14ac:dyDescent="0.25">
      <c r="A23" s="15">
        <v>22</v>
      </c>
      <c r="B23" s="15" t="s">
        <v>170</v>
      </c>
      <c r="C23" s="15" t="s">
        <v>4</v>
      </c>
      <c r="D23" s="15" t="s">
        <v>25</v>
      </c>
      <c r="E23" s="15">
        <f>-4+4+2</f>
        <v>2</v>
      </c>
      <c r="F23" s="15">
        <f t="shared" si="0"/>
        <v>4</v>
      </c>
      <c r="G23" s="15">
        <v>2</v>
      </c>
      <c r="H23" s="15">
        <v>31</v>
      </c>
      <c r="I23" s="15" t="s">
        <v>135</v>
      </c>
      <c r="J23" s="15" t="s">
        <v>152</v>
      </c>
    </row>
    <row r="24" spans="1:10" s="21" customFormat="1" x14ac:dyDescent="0.25">
      <c r="A24" s="15">
        <v>23</v>
      </c>
      <c r="B24" s="15" t="s">
        <v>170</v>
      </c>
      <c r="C24" s="15" t="s">
        <v>2</v>
      </c>
      <c r="D24" s="15" t="s">
        <v>9</v>
      </c>
      <c r="E24" s="15">
        <f>-4+6</f>
        <v>2</v>
      </c>
      <c r="F24" s="15">
        <f t="shared" si="0"/>
        <v>4</v>
      </c>
      <c r="G24" s="15">
        <v>2</v>
      </c>
      <c r="H24" s="15">
        <v>4</v>
      </c>
      <c r="I24" s="15">
        <v>32</v>
      </c>
      <c r="J24" s="15" t="s">
        <v>152</v>
      </c>
    </row>
    <row r="25" spans="1:10" x14ac:dyDescent="0.25">
      <c r="A25" s="4">
        <v>24</v>
      </c>
      <c r="B25" s="4" t="s">
        <v>168</v>
      </c>
      <c r="C25" s="4"/>
      <c r="D25" s="4" t="s">
        <v>26</v>
      </c>
      <c r="E25" s="4">
        <v>4</v>
      </c>
      <c r="F25" s="4">
        <f t="shared" si="0"/>
        <v>4</v>
      </c>
      <c r="G25" s="4">
        <v>1</v>
      </c>
      <c r="H25" s="4">
        <v>100</v>
      </c>
      <c r="I25" s="4" t="s">
        <v>136</v>
      </c>
      <c r="J25" s="15" t="s">
        <v>152</v>
      </c>
    </row>
    <row r="26" spans="1:10" x14ac:dyDescent="0.25">
      <c r="A26" s="4">
        <v>25</v>
      </c>
      <c r="B26" s="4" t="s">
        <v>168</v>
      </c>
      <c r="C26" s="4"/>
      <c r="D26" s="4" t="s">
        <v>2</v>
      </c>
      <c r="E26" s="4">
        <v>4</v>
      </c>
      <c r="F26" s="4">
        <f t="shared" si="0"/>
        <v>4</v>
      </c>
      <c r="G26" s="4">
        <v>1</v>
      </c>
      <c r="H26" s="4">
        <v>100</v>
      </c>
      <c r="I26" s="4">
        <v>4</v>
      </c>
      <c r="J26" s="15" t="s">
        <v>152</v>
      </c>
    </row>
    <row r="27" spans="1:10" x14ac:dyDescent="0.25">
      <c r="A27" s="4">
        <v>26</v>
      </c>
      <c r="B27" s="4" t="s">
        <v>168</v>
      </c>
      <c r="C27" s="4"/>
      <c r="D27" s="4" t="s">
        <v>4</v>
      </c>
      <c r="E27" s="4">
        <v>4</v>
      </c>
      <c r="F27" s="4">
        <f t="shared" si="0"/>
        <v>4</v>
      </c>
      <c r="G27" s="4">
        <v>1</v>
      </c>
      <c r="H27" s="4">
        <v>100</v>
      </c>
      <c r="I27" s="4">
        <v>31</v>
      </c>
      <c r="J27" s="15" t="s">
        <v>152</v>
      </c>
    </row>
    <row r="28" spans="1:10" x14ac:dyDescent="0.25">
      <c r="A28" s="4">
        <v>27</v>
      </c>
      <c r="B28" s="4" t="s">
        <v>168</v>
      </c>
      <c r="C28" s="4"/>
      <c r="D28" s="4" t="s">
        <v>14</v>
      </c>
      <c r="E28" s="4">
        <v>4</v>
      </c>
      <c r="F28" s="4">
        <f t="shared" si="0"/>
        <v>4</v>
      </c>
      <c r="G28" s="4">
        <v>1</v>
      </c>
      <c r="H28" s="4">
        <v>100</v>
      </c>
      <c r="I28" s="4">
        <v>22</v>
      </c>
      <c r="J28" s="15" t="s">
        <v>152</v>
      </c>
    </row>
    <row r="29" spans="1:10" x14ac:dyDescent="0.25">
      <c r="A29" s="4">
        <v>28</v>
      </c>
      <c r="B29" s="4" t="s">
        <v>168</v>
      </c>
      <c r="C29" s="4"/>
      <c r="D29" s="4" t="s">
        <v>10</v>
      </c>
      <c r="E29" s="4">
        <v>4</v>
      </c>
      <c r="F29" s="4">
        <f t="shared" si="0"/>
        <v>4</v>
      </c>
      <c r="G29" s="4">
        <v>1</v>
      </c>
      <c r="H29" s="4">
        <v>100</v>
      </c>
      <c r="I29" s="4" t="s">
        <v>137</v>
      </c>
      <c r="J29" s="15" t="s">
        <v>152</v>
      </c>
    </row>
    <row r="30" spans="1:10" s="21" customFormat="1" x14ac:dyDescent="0.25">
      <c r="A30" s="15">
        <v>29</v>
      </c>
      <c r="B30" s="15" t="s">
        <v>170</v>
      </c>
      <c r="C30" s="15" t="s">
        <v>0</v>
      </c>
      <c r="D30" s="15" t="s">
        <v>8</v>
      </c>
      <c r="E30" s="15">
        <f>-2+3</f>
        <v>1</v>
      </c>
      <c r="F30" s="15">
        <f t="shared" si="0"/>
        <v>5</v>
      </c>
      <c r="G30" s="15">
        <v>5</v>
      </c>
      <c r="H30" s="15">
        <v>2</v>
      </c>
      <c r="I30" s="15">
        <v>21</v>
      </c>
      <c r="J30" s="15" t="s">
        <v>152</v>
      </c>
    </row>
    <row r="31" spans="1:10" s="21" customFormat="1" x14ac:dyDescent="0.25">
      <c r="A31" s="15">
        <v>30</v>
      </c>
      <c r="B31" s="15" t="s">
        <v>170</v>
      </c>
      <c r="C31" s="15" t="s">
        <v>27</v>
      </c>
      <c r="D31" s="15" t="s">
        <v>4</v>
      </c>
      <c r="E31" s="15">
        <f>-2-1+4</f>
        <v>1</v>
      </c>
      <c r="F31" s="15">
        <f t="shared" si="0"/>
        <v>5</v>
      </c>
      <c r="G31" s="15">
        <v>5</v>
      </c>
      <c r="H31" s="15" t="s">
        <v>138</v>
      </c>
      <c r="I31" s="15">
        <v>31</v>
      </c>
      <c r="J31" s="15" t="s">
        <v>152</v>
      </c>
    </row>
    <row r="32" spans="1:10" s="21" customFormat="1" x14ac:dyDescent="0.25">
      <c r="A32" s="15">
        <v>31</v>
      </c>
      <c r="B32" s="15" t="s">
        <v>170</v>
      </c>
      <c r="C32" s="15" t="s">
        <v>8</v>
      </c>
      <c r="D32" s="15" t="s">
        <v>14</v>
      </c>
      <c r="E32" s="15">
        <f>-3+4</f>
        <v>1</v>
      </c>
      <c r="F32" s="15">
        <f t="shared" si="0"/>
        <v>5</v>
      </c>
      <c r="G32" s="15">
        <v>5</v>
      </c>
      <c r="H32" s="15">
        <v>21</v>
      </c>
      <c r="I32" s="15">
        <v>12</v>
      </c>
      <c r="J32" s="15" t="s">
        <v>152</v>
      </c>
    </row>
    <row r="33" spans="1:10" s="21" customFormat="1" x14ac:dyDescent="0.25">
      <c r="A33" s="15">
        <v>32</v>
      </c>
      <c r="B33" s="15" t="s">
        <v>170</v>
      </c>
      <c r="C33" s="15" t="s">
        <v>14</v>
      </c>
      <c r="D33" s="15" t="s">
        <v>5</v>
      </c>
      <c r="E33" s="15">
        <f>-4+4+2</f>
        <v>2</v>
      </c>
      <c r="F33" s="15">
        <f t="shared" si="0"/>
        <v>6</v>
      </c>
      <c r="G33" s="15">
        <v>3</v>
      </c>
      <c r="H33" s="15">
        <v>12</v>
      </c>
      <c r="I33" s="15" t="s">
        <v>139</v>
      </c>
      <c r="J33" s="15" t="s">
        <v>152</v>
      </c>
    </row>
    <row r="34" spans="1:10" s="21" customFormat="1" x14ac:dyDescent="0.25">
      <c r="A34" s="15">
        <v>33</v>
      </c>
      <c r="B34" s="15" t="s">
        <v>170</v>
      </c>
      <c r="C34" s="15" t="s">
        <v>1</v>
      </c>
      <c r="D34" s="15" t="s">
        <v>16</v>
      </c>
      <c r="E34" s="15">
        <f>-3+2+3</f>
        <v>2</v>
      </c>
      <c r="F34" s="15">
        <f t="shared" si="0"/>
        <v>6</v>
      </c>
      <c r="G34" s="15">
        <v>3</v>
      </c>
      <c r="H34" s="15">
        <v>3</v>
      </c>
      <c r="I34" s="15" t="s">
        <v>140</v>
      </c>
      <c r="J34" s="15" t="s">
        <v>152</v>
      </c>
    </row>
    <row r="35" spans="1:10" s="21" customFormat="1" x14ac:dyDescent="0.25">
      <c r="A35" s="15">
        <v>34</v>
      </c>
      <c r="B35" s="15" t="s">
        <v>170</v>
      </c>
      <c r="C35" s="15" t="s">
        <v>9</v>
      </c>
      <c r="D35" s="15" t="s">
        <v>17</v>
      </c>
      <c r="E35" s="15">
        <f>-6+4+4</f>
        <v>2</v>
      </c>
      <c r="F35" s="15">
        <f t="shared" si="0"/>
        <v>6</v>
      </c>
      <c r="G35" s="15">
        <v>3</v>
      </c>
      <c r="H35" s="15">
        <v>22</v>
      </c>
      <c r="I35" s="15" t="s">
        <v>141</v>
      </c>
      <c r="J35" s="15" t="s">
        <v>152</v>
      </c>
    </row>
    <row r="36" spans="1:10" s="21" customFormat="1" x14ac:dyDescent="0.25">
      <c r="A36" s="15">
        <v>35</v>
      </c>
      <c r="B36" s="15" t="s">
        <v>170</v>
      </c>
      <c r="C36" s="15" t="s">
        <v>15</v>
      </c>
      <c r="D36" s="15" t="s">
        <v>28</v>
      </c>
      <c r="E36" s="15">
        <f>-6+4+3+1</f>
        <v>2</v>
      </c>
      <c r="F36" s="15">
        <f t="shared" si="0"/>
        <v>6</v>
      </c>
      <c r="G36" s="15">
        <v>3</v>
      </c>
      <c r="H36" s="15">
        <v>13</v>
      </c>
      <c r="I36" s="15" t="s">
        <v>142</v>
      </c>
      <c r="J36" s="15" t="s">
        <v>152</v>
      </c>
    </row>
    <row r="37" spans="1:10" s="21" customFormat="1" x14ac:dyDescent="0.25">
      <c r="A37" s="15">
        <v>36</v>
      </c>
      <c r="B37" s="22" t="s">
        <v>170</v>
      </c>
      <c r="C37" s="22" t="s">
        <v>4</v>
      </c>
      <c r="D37" s="22" t="s">
        <v>15</v>
      </c>
      <c r="E37" s="15">
        <f>-4+2+2+2</f>
        <v>2</v>
      </c>
      <c r="F37" s="15">
        <f t="shared" si="0"/>
        <v>6</v>
      </c>
      <c r="G37" s="15">
        <v>3</v>
      </c>
      <c r="H37" s="15">
        <v>31</v>
      </c>
      <c r="I37" s="15">
        <v>13</v>
      </c>
      <c r="J37" s="15" t="s">
        <v>152</v>
      </c>
    </row>
    <row r="38" spans="1:10" x14ac:dyDescent="0.25">
      <c r="A38" s="5">
        <v>37</v>
      </c>
      <c r="B38" s="5" t="s">
        <v>170</v>
      </c>
      <c r="C38" s="5" t="s">
        <v>15</v>
      </c>
      <c r="D38" s="5" t="s">
        <v>6</v>
      </c>
      <c r="E38" s="5">
        <f>-6+8</f>
        <v>2</v>
      </c>
      <c r="F38" s="5">
        <f t="shared" si="0"/>
        <v>6</v>
      </c>
      <c r="G38" s="5">
        <v>3</v>
      </c>
      <c r="H38" s="5">
        <v>13</v>
      </c>
      <c r="I38" s="5">
        <v>32</v>
      </c>
      <c r="J38" s="15" t="s">
        <v>152</v>
      </c>
    </row>
    <row r="39" spans="1:10" x14ac:dyDescent="0.25">
      <c r="A39" s="5">
        <v>38</v>
      </c>
      <c r="B39" s="5" t="s">
        <v>170</v>
      </c>
      <c r="C39" s="5" t="s">
        <v>4</v>
      </c>
      <c r="D39" s="5" t="s">
        <v>29</v>
      </c>
      <c r="E39" s="5">
        <f>-4+3+2+1</f>
        <v>2</v>
      </c>
      <c r="F39" s="5">
        <f t="shared" si="0"/>
        <v>6</v>
      </c>
      <c r="G39" s="5">
        <v>3</v>
      </c>
      <c r="H39" s="5">
        <v>31</v>
      </c>
      <c r="I39" s="5" t="s">
        <v>143</v>
      </c>
      <c r="J39" s="15" t="s">
        <v>152</v>
      </c>
    </row>
    <row r="40" spans="1:10" x14ac:dyDescent="0.25">
      <c r="A40" s="5">
        <v>39</v>
      </c>
      <c r="B40" s="5" t="s">
        <v>170</v>
      </c>
      <c r="C40" s="5" t="s">
        <v>8</v>
      </c>
      <c r="D40" s="5" t="s">
        <v>30</v>
      </c>
      <c r="E40" s="5">
        <f>-3+4+1</f>
        <v>2</v>
      </c>
      <c r="F40" s="5">
        <f t="shared" si="0"/>
        <v>6</v>
      </c>
      <c r="G40" s="5">
        <v>3</v>
      </c>
      <c r="H40" s="5">
        <v>21</v>
      </c>
      <c r="I40" s="5" t="s">
        <v>144</v>
      </c>
      <c r="J40" s="15" t="s">
        <v>152</v>
      </c>
    </row>
    <row r="41" spans="1:10" x14ac:dyDescent="0.25">
      <c r="A41" s="5">
        <v>40</v>
      </c>
      <c r="B41" s="5" t="s">
        <v>170</v>
      </c>
      <c r="C41" s="5" t="s">
        <v>8</v>
      </c>
      <c r="D41" s="5" t="s">
        <v>31</v>
      </c>
      <c r="E41" s="5">
        <f>-3+2+4</f>
        <v>3</v>
      </c>
      <c r="F41" s="5">
        <f t="shared" si="0"/>
        <v>6</v>
      </c>
      <c r="G41" s="5">
        <v>2</v>
      </c>
      <c r="H41" s="5">
        <v>21</v>
      </c>
      <c r="I41" s="5" t="s">
        <v>145</v>
      </c>
      <c r="J41" s="15" t="s">
        <v>152</v>
      </c>
    </row>
    <row r="42" spans="1:10" x14ac:dyDescent="0.25">
      <c r="A42" s="5">
        <v>41</v>
      </c>
      <c r="B42" s="5" t="s">
        <v>170</v>
      </c>
      <c r="C42" s="5" t="s">
        <v>3</v>
      </c>
      <c r="D42" s="5" t="s">
        <v>6</v>
      </c>
      <c r="E42" s="5">
        <f>-5+8</f>
        <v>3</v>
      </c>
      <c r="F42" s="5">
        <f t="shared" si="0"/>
        <v>6</v>
      </c>
      <c r="G42" s="5">
        <v>2</v>
      </c>
      <c r="H42" s="5">
        <v>5</v>
      </c>
      <c r="I42" s="5">
        <v>32</v>
      </c>
      <c r="J42" s="15" t="s">
        <v>152</v>
      </c>
    </row>
    <row r="43" spans="1:10" x14ac:dyDescent="0.25">
      <c r="A43" s="5">
        <v>42</v>
      </c>
      <c r="B43" s="5" t="s">
        <v>170</v>
      </c>
      <c r="C43" s="5" t="s">
        <v>2</v>
      </c>
      <c r="D43" s="5" t="s">
        <v>11</v>
      </c>
      <c r="E43" s="5">
        <f>-4+3+4</f>
        <v>3</v>
      </c>
      <c r="F43" s="5">
        <f t="shared" si="0"/>
        <v>6</v>
      </c>
      <c r="G43" s="5">
        <v>2</v>
      </c>
      <c r="H43" s="5">
        <v>4</v>
      </c>
      <c r="I43" s="5" t="s">
        <v>146</v>
      </c>
      <c r="J43" s="15" t="s">
        <v>152</v>
      </c>
    </row>
    <row r="44" spans="1:10" x14ac:dyDescent="0.25">
      <c r="A44" s="5">
        <v>43</v>
      </c>
      <c r="B44" s="5" t="s">
        <v>170</v>
      </c>
      <c r="C44" s="5" t="s">
        <v>6</v>
      </c>
      <c r="D44" s="5" t="s">
        <v>18</v>
      </c>
      <c r="E44" s="5">
        <f>-4-4+3+3+6</f>
        <v>4</v>
      </c>
      <c r="F44" s="5">
        <f t="shared" si="0"/>
        <v>8</v>
      </c>
      <c r="G44" s="5">
        <v>2</v>
      </c>
      <c r="H44" s="5">
        <v>32</v>
      </c>
      <c r="I44" s="5" t="s">
        <v>147</v>
      </c>
      <c r="J44" s="15" t="s">
        <v>152</v>
      </c>
    </row>
    <row r="45" spans="1:10" x14ac:dyDescent="0.25">
      <c r="A45" s="5">
        <v>44</v>
      </c>
      <c r="B45" s="5" t="s">
        <v>170</v>
      </c>
      <c r="C45" s="5" t="s">
        <v>6</v>
      </c>
      <c r="D45" s="5" t="s">
        <v>32</v>
      </c>
      <c r="E45" s="5">
        <f>-8+9+2+1</f>
        <v>4</v>
      </c>
      <c r="F45" s="5">
        <f t="shared" si="0"/>
        <v>8</v>
      </c>
      <c r="G45" s="5">
        <v>2</v>
      </c>
      <c r="H45" s="5">
        <v>32</v>
      </c>
      <c r="I45" s="5" t="s">
        <v>148</v>
      </c>
      <c r="J45" s="15" t="s">
        <v>152</v>
      </c>
    </row>
    <row r="46" spans="1:10" x14ac:dyDescent="0.25">
      <c r="A46" s="5">
        <v>45</v>
      </c>
      <c r="B46" s="5" t="s">
        <v>170</v>
      </c>
      <c r="C46" s="5" t="s">
        <v>3</v>
      </c>
      <c r="D46" s="5" t="s">
        <v>12</v>
      </c>
      <c r="E46" s="5">
        <f>-5+9</f>
        <v>4</v>
      </c>
      <c r="F46" s="5">
        <f t="shared" si="0"/>
        <v>8</v>
      </c>
      <c r="G46" s="5">
        <v>2</v>
      </c>
      <c r="H46" s="5">
        <v>5</v>
      </c>
      <c r="I46" s="5">
        <v>23</v>
      </c>
      <c r="J46" s="15" t="s">
        <v>152</v>
      </c>
    </row>
    <row r="47" spans="1:10" x14ac:dyDescent="0.25">
      <c r="A47" s="5">
        <v>46</v>
      </c>
      <c r="B47" s="5" t="s">
        <v>170</v>
      </c>
      <c r="C47" s="5" t="s">
        <v>33</v>
      </c>
      <c r="D47" s="5" t="s">
        <v>6</v>
      </c>
      <c r="E47" s="5">
        <f>-3-2+4+4</f>
        <v>3</v>
      </c>
      <c r="F47" s="5">
        <f t="shared" si="0"/>
        <v>9</v>
      </c>
      <c r="G47" s="5">
        <v>3</v>
      </c>
      <c r="H47" s="5" t="s">
        <v>149</v>
      </c>
      <c r="I47" s="5">
        <v>32</v>
      </c>
      <c r="J47" s="15" t="s">
        <v>152</v>
      </c>
    </row>
    <row r="48" spans="1:10" x14ac:dyDescent="0.25">
      <c r="A48" s="5">
        <v>47</v>
      </c>
      <c r="B48" s="5" t="s">
        <v>170</v>
      </c>
      <c r="C48" s="5" t="s">
        <v>12</v>
      </c>
      <c r="D48" s="5" t="s">
        <v>7</v>
      </c>
      <c r="E48" s="5">
        <f>-9+4+4+4</f>
        <v>3</v>
      </c>
      <c r="F48" s="5">
        <f t="shared" si="0"/>
        <v>9</v>
      </c>
      <c r="G48" s="5">
        <v>3</v>
      </c>
      <c r="H48" s="5">
        <v>23</v>
      </c>
      <c r="I48" s="5">
        <v>33</v>
      </c>
      <c r="J48" s="15" t="s">
        <v>152</v>
      </c>
    </row>
    <row r="49" spans="1:10" x14ac:dyDescent="0.25">
      <c r="A49" s="5">
        <v>48</v>
      </c>
      <c r="B49" s="5" t="s">
        <v>170</v>
      </c>
      <c r="C49" s="5" t="s">
        <v>15</v>
      </c>
      <c r="D49" s="5" t="s">
        <v>12</v>
      </c>
      <c r="E49" s="5">
        <f>-6+9</f>
        <v>3</v>
      </c>
      <c r="F49" s="5">
        <f t="shared" si="0"/>
        <v>9</v>
      </c>
      <c r="G49" s="5">
        <v>3</v>
      </c>
      <c r="H49" s="5">
        <v>13</v>
      </c>
      <c r="I49" s="5">
        <v>23</v>
      </c>
      <c r="J49" s="15" t="s">
        <v>152</v>
      </c>
    </row>
    <row r="50" spans="1:10" x14ac:dyDescent="0.25">
      <c r="A50" s="5">
        <v>49</v>
      </c>
      <c r="B50" s="5" t="s">
        <v>170</v>
      </c>
      <c r="C50" s="5" t="s">
        <v>1</v>
      </c>
      <c r="D50" s="5" t="s">
        <v>15</v>
      </c>
      <c r="E50" s="5">
        <f>-3+6</f>
        <v>3</v>
      </c>
      <c r="F50" s="5">
        <f t="shared" si="0"/>
        <v>9</v>
      </c>
      <c r="G50" s="5">
        <v>3</v>
      </c>
      <c r="H50" s="5">
        <v>3</v>
      </c>
      <c r="I50" s="5">
        <v>13</v>
      </c>
      <c r="J50" s="15" t="s">
        <v>152</v>
      </c>
    </row>
    <row r="51" spans="1:10" x14ac:dyDescent="0.25">
      <c r="A51" s="5">
        <v>50</v>
      </c>
      <c r="B51" s="5" t="s">
        <v>170</v>
      </c>
      <c r="C51" s="5" t="s">
        <v>0</v>
      </c>
      <c r="D51" s="5" t="s">
        <v>14</v>
      </c>
      <c r="E51" s="5">
        <f>-2+4</f>
        <v>2</v>
      </c>
      <c r="F51" s="5">
        <f t="shared" si="0"/>
        <v>10</v>
      </c>
      <c r="G51" s="5">
        <v>5</v>
      </c>
      <c r="H51" s="5">
        <v>2</v>
      </c>
      <c r="I51" s="5">
        <v>12</v>
      </c>
      <c r="J51" s="15" t="s">
        <v>152</v>
      </c>
    </row>
    <row r="52" spans="1:10" x14ac:dyDescent="0.25">
      <c r="A52" s="5">
        <v>51</v>
      </c>
      <c r="B52" s="5" t="s">
        <v>170</v>
      </c>
      <c r="C52" s="5" t="s">
        <v>9</v>
      </c>
      <c r="D52" s="5" t="s">
        <v>6</v>
      </c>
      <c r="E52" s="5">
        <f>-6+8</f>
        <v>2</v>
      </c>
      <c r="F52" s="5">
        <f t="shared" si="0"/>
        <v>10</v>
      </c>
      <c r="G52" s="5">
        <v>5</v>
      </c>
      <c r="H52" s="5">
        <v>22</v>
      </c>
      <c r="I52" s="5">
        <v>32</v>
      </c>
      <c r="J52" s="15" t="s">
        <v>152</v>
      </c>
    </row>
    <row r="53" spans="1:10" x14ac:dyDescent="0.25">
      <c r="A53" s="5">
        <v>52</v>
      </c>
      <c r="B53" s="5" t="s">
        <v>170</v>
      </c>
      <c r="C53" s="5" t="s">
        <v>14</v>
      </c>
      <c r="D53" s="5" t="s">
        <v>9</v>
      </c>
      <c r="E53" s="5">
        <f>-4+6</f>
        <v>2</v>
      </c>
      <c r="F53" s="5">
        <f t="shared" si="0"/>
        <v>10</v>
      </c>
      <c r="G53" s="5">
        <v>5</v>
      </c>
      <c r="H53" s="5">
        <v>12</v>
      </c>
      <c r="I53" s="5">
        <v>22</v>
      </c>
      <c r="J53" s="15" t="s">
        <v>152</v>
      </c>
    </row>
    <row r="54" spans="1:10" x14ac:dyDescent="0.25">
      <c r="A54" s="5">
        <v>53</v>
      </c>
      <c r="B54" s="5" t="s">
        <v>170</v>
      </c>
      <c r="C54" s="5" t="s">
        <v>4</v>
      </c>
      <c r="D54" s="5" t="s">
        <v>9</v>
      </c>
      <c r="E54" s="5">
        <f>-4+6</f>
        <v>2</v>
      </c>
      <c r="F54" s="5">
        <f t="shared" si="0"/>
        <v>10</v>
      </c>
      <c r="G54" s="5">
        <v>5</v>
      </c>
      <c r="H54" s="5">
        <v>31</v>
      </c>
      <c r="I54" s="5">
        <v>22</v>
      </c>
      <c r="J54" s="15" t="s">
        <v>152</v>
      </c>
    </row>
  </sheetData>
  <autoFilter ref="B1:B54"/>
  <sortState ref="B2:G46">
    <sortCondition ref="F2:F46"/>
    <sortCondition ref="E2:E46"/>
    <sortCondition ref="B2:B4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3" style="14" bestFit="1" customWidth="1"/>
    <col min="2" max="2" width="11.140625" bestFit="1" customWidth="1"/>
    <col min="3" max="3" width="3" style="1" bestFit="1" customWidth="1"/>
    <col min="4" max="4" width="8" style="1" bestFit="1" customWidth="1"/>
    <col min="5" max="5" width="9.28515625" bestFit="1" customWidth="1"/>
    <col min="6" max="6" width="14.28515625" bestFit="1" customWidth="1"/>
    <col min="7" max="7" width="8" bestFit="1" customWidth="1"/>
    <col min="8" max="8" width="44.42578125" bestFit="1" customWidth="1"/>
  </cols>
  <sheetData>
    <row r="1" spans="1:8" x14ac:dyDescent="0.25">
      <c r="A1" s="11" t="s">
        <v>128</v>
      </c>
      <c r="B1" s="2" t="s">
        <v>154</v>
      </c>
      <c r="C1" s="2" t="s">
        <v>155</v>
      </c>
      <c r="D1" s="2" t="s">
        <v>156</v>
      </c>
      <c r="E1" s="2" t="s">
        <v>129</v>
      </c>
      <c r="F1" s="10"/>
      <c r="G1" s="9"/>
      <c r="H1" s="9"/>
    </row>
    <row r="2" spans="1:8" x14ac:dyDescent="0.25">
      <c r="A2" s="19">
        <v>1</v>
      </c>
      <c r="B2" s="4" t="s">
        <v>59</v>
      </c>
      <c r="C2" s="4">
        <v>6</v>
      </c>
      <c r="D2" s="4">
        <f>2+4</f>
        <v>6</v>
      </c>
      <c r="E2" s="3" t="s">
        <v>94</v>
      </c>
      <c r="F2" s="7"/>
    </row>
    <row r="3" spans="1:8" x14ac:dyDescent="0.25">
      <c r="A3" s="19">
        <v>2</v>
      </c>
      <c r="B3" s="4" t="s">
        <v>60</v>
      </c>
      <c r="C3" s="4">
        <v>7</v>
      </c>
      <c r="D3" s="4">
        <f>3+4</f>
        <v>7</v>
      </c>
      <c r="E3" s="3" t="s">
        <v>97</v>
      </c>
      <c r="F3" s="7"/>
    </row>
    <row r="4" spans="1:8" x14ac:dyDescent="0.25">
      <c r="A4" s="19">
        <v>3</v>
      </c>
      <c r="B4" s="4" t="s">
        <v>49</v>
      </c>
      <c r="C4" s="4">
        <v>8</v>
      </c>
      <c r="D4" s="4">
        <f>2*4</f>
        <v>8</v>
      </c>
      <c r="E4" s="3">
        <v>14</v>
      </c>
      <c r="F4" s="7"/>
    </row>
    <row r="5" spans="1:8" x14ac:dyDescent="0.25">
      <c r="A5" s="19">
        <v>4</v>
      </c>
      <c r="B5" s="4" t="s">
        <v>40</v>
      </c>
      <c r="C5" s="4">
        <v>8</v>
      </c>
      <c r="D5" s="4">
        <f>2+6</f>
        <v>8</v>
      </c>
      <c r="E5" s="3" t="s">
        <v>95</v>
      </c>
      <c r="F5" s="7"/>
    </row>
    <row r="6" spans="1:8" x14ac:dyDescent="0.25">
      <c r="A6" s="19">
        <v>5</v>
      </c>
      <c r="B6" s="4" t="s">
        <v>61</v>
      </c>
      <c r="C6" s="4">
        <v>8</v>
      </c>
      <c r="D6" s="4">
        <f>2+6</f>
        <v>8</v>
      </c>
      <c r="E6" s="3" t="s">
        <v>98</v>
      </c>
      <c r="F6" s="7"/>
    </row>
    <row r="7" spans="1:8" x14ac:dyDescent="0.25">
      <c r="A7" s="19">
        <v>6</v>
      </c>
      <c r="B7" s="4" t="s">
        <v>42</v>
      </c>
      <c r="C7" s="4">
        <v>9</v>
      </c>
      <c r="D7" s="4">
        <f>3+6</f>
        <v>9</v>
      </c>
      <c r="E7" s="3" t="s">
        <v>95</v>
      </c>
      <c r="F7" s="7"/>
    </row>
    <row r="8" spans="1:8" x14ac:dyDescent="0.25">
      <c r="A8" s="19">
        <v>7</v>
      </c>
      <c r="B8" s="4" t="s">
        <v>51</v>
      </c>
      <c r="C8" s="4">
        <v>10</v>
      </c>
      <c r="D8" s="4">
        <f>4+6</f>
        <v>10</v>
      </c>
      <c r="E8" s="3" t="s">
        <v>99</v>
      </c>
      <c r="F8" s="7"/>
    </row>
    <row r="9" spans="1:8" x14ac:dyDescent="0.25">
      <c r="A9" s="19">
        <v>8</v>
      </c>
      <c r="B9" s="4" t="s">
        <v>52</v>
      </c>
      <c r="C9" s="4">
        <v>10</v>
      </c>
      <c r="D9" s="4">
        <v>10</v>
      </c>
      <c r="E9" s="3">
        <v>15</v>
      </c>
      <c r="F9" s="7"/>
    </row>
    <row r="10" spans="1:8" x14ac:dyDescent="0.25">
      <c r="A10" s="19">
        <v>9</v>
      </c>
      <c r="B10" s="4" t="s">
        <v>35</v>
      </c>
      <c r="C10" s="4">
        <v>10</v>
      </c>
      <c r="D10" s="4">
        <f>2+8</f>
        <v>10</v>
      </c>
      <c r="E10" s="3" t="s">
        <v>96</v>
      </c>
      <c r="F10" s="7"/>
    </row>
    <row r="11" spans="1:8" x14ac:dyDescent="0.25">
      <c r="A11" s="19">
        <v>10</v>
      </c>
      <c r="B11" s="4" t="s">
        <v>43</v>
      </c>
      <c r="C11" s="4">
        <v>11</v>
      </c>
      <c r="D11" s="4">
        <f>2+9</f>
        <v>11</v>
      </c>
      <c r="E11" s="3" t="s">
        <v>100</v>
      </c>
      <c r="F11" s="7"/>
    </row>
    <row r="12" spans="1:8" x14ac:dyDescent="0.25">
      <c r="A12" s="19">
        <v>11</v>
      </c>
      <c r="B12" s="4" t="s">
        <v>36</v>
      </c>
      <c r="C12" s="4">
        <v>11</v>
      </c>
      <c r="D12" s="4">
        <f>3+8</f>
        <v>11</v>
      </c>
      <c r="E12" s="3" t="s">
        <v>101</v>
      </c>
      <c r="F12" s="7"/>
    </row>
    <row r="13" spans="1:8" x14ac:dyDescent="0.25">
      <c r="A13" s="19">
        <v>12</v>
      </c>
      <c r="B13" s="4" t="s">
        <v>41</v>
      </c>
      <c r="C13" s="4">
        <v>12</v>
      </c>
      <c r="D13" s="4">
        <v>12</v>
      </c>
      <c r="E13" s="3">
        <v>24</v>
      </c>
      <c r="F13" s="7"/>
    </row>
    <row r="14" spans="1:8" x14ac:dyDescent="0.25">
      <c r="A14" s="19">
        <v>13</v>
      </c>
      <c r="B14" s="4" t="s">
        <v>53</v>
      </c>
      <c r="C14" s="4">
        <v>12</v>
      </c>
      <c r="D14" s="4">
        <f>4+8</f>
        <v>12</v>
      </c>
      <c r="E14" s="3" t="s">
        <v>102</v>
      </c>
      <c r="F14" s="7"/>
    </row>
    <row r="15" spans="1:8" x14ac:dyDescent="0.25">
      <c r="A15" s="19">
        <v>14</v>
      </c>
      <c r="B15" s="4" t="s">
        <v>54</v>
      </c>
      <c r="C15" s="4">
        <v>12</v>
      </c>
      <c r="D15" s="4">
        <f>6+6</f>
        <v>12</v>
      </c>
      <c r="E15" s="3" t="s">
        <v>103</v>
      </c>
      <c r="F15" s="7"/>
    </row>
    <row r="16" spans="1:8" x14ac:dyDescent="0.25">
      <c r="A16" s="19">
        <v>15</v>
      </c>
      <c r="B16" s="4" t="s">
        <v>55</v>
      </c>
      <c r="C16" s="4">
        <v>13</v>
      </c>
      <c r="D16" s="4">
        <f>4+9</f>
        <v>13</v>
      </c>
      <c r="E16" s="3" t="s">
        <v>104</v>
      </c>
      <c r="F16" s="7"/>
    </row>
    <row r="17" spans="1:6" x14ac:dyDescent="0.25">
      <c r="A17" s="19">
        <v>16</v>
      </c>
      <c r="B17" s="4" t="s">
        <v>44</v>
      </c>
      <c r="C17" s="4">
        <v>14</v>
      </c>
      <c r="D17" s="4">
        <f>6+8</f>
        <v>14</v>
      </c>
      <c r="E17" s="3" t="s">
        <v>105</v>
      </c>
      <c r="F17" s="7"/>
    </row>
    <row r="18" spans="1:6" x14ac:dyDescent="0.25">
      <c r="A18" s="19">
        <v>17</v>
      </c>
      <c r="B18" s="4" t="s">
        <v>56</v>
      </c>
      <c r="C18" s="4">
        <v>14</v>
      </c>
      <c r="D18" s="4">
        <f>6+8</f>
        <v>14</v>
      </c>
      <c r="E18" s="3" t="s">
        <v>106</v>
      </c>
      <c r="F18" s="7"/>
    </row>
    <row r="19" spans="1:6" x14ac:dyDescent="0.25">
      <c r="A19" s="19">
        <v>18</v>
      </c>
      <c r="B19" s="4" t="s">
        <v>38</v>
      </c>
      <c r="C19" s="4">
        <v>14</v>
      </c>
      <c r="D19" s="4">
        <f>2+12</f>
        <v>14</v>
      </c>
      <c r="E19" s="3" t="s">
        <v>107</v>
      </c>
      <c r="F19" s="7"/>
    </row>
    <row r="20" spans="1:6" x14ac:dyDescent="0.25">
      <c r="A20" s="19">
        <v>19</v>
      </c>
      <c r="B20" s="4" t="s">
        <v>45</v>
      </c>
      <c r="C20" s="4">
        <v>15</v>
      </c>
      <c r="D20" s="4">
        <f>3+12</f>
        <v>15</v>
      </c>
      <c r="E20" s="3">
        <v>25</v>
      </c>
      <c r="F20" s="7"/>
    </row>
    <row r="21" spans="1:6" x14ac:dyDescent="0.25">
      <c r="A21" s="19">
        <v>20</v>
      </c>
      <c r="B21" s="4" t="s">
        <v>37</v>
      </c>
      <c r="C21" s="4">
        <v>16</v>
      </c>
      <c r="D21" s="4">
        <f>4+12</f>
        <v>16</v>
      </c>
      <c r="E21" s="3">
        <v>34</v>
      </c>
      <c r="F21" s="7"/>
    </row>
    <row r="22" spans="1:6" x14ac:dyDescent="0.25">
      <c r="A22" s="19">
        <v>21</v>
      </c>
      <c r="B22" s="4" t="s">
        <v>57</v>
      </c>
      <c r="C22" s="4">
        <v>16</v>
      </c>
      <c r="D22" s="4">
        <f>4+12</f>
        <v>16</v>
      </c>
      <c r="E22" s="3" t="s">
        <v>108</v>
      </c>
      <c r="F22" s="7"/>
    </row>
    <row r="23" spans="1:6" x14ac:dyDescent="0.25">
      <c r="A23" s="19">
        <v>22</v>
      </c>
      <c r="B23" s="4" t="s">
        <v>46</v>
      </c>
      <c r="C23" s="4">
        <v>17</v>
      </c>
      <c r="D23" s="4">
        <f>9+8</f>
        <v>17</v>
      </c>
      <c r="E23" s="3" t="s">
        <v>109</v>
      </c>
      <c r="F23" s="7"/>
    </row>
    <row r="24" spans="1:6" x14ac:dyDescent="0.25">
      <c r="A24" s="19">
        <v>23</v>
      </c>
      <c r="B24" s="4" t="s">
        <v>47</v>
      </c>
      <c r="C24" s="4">
        <v>18</v>
      </c>
      <c r="D24" s="4">
        <f>6+12</f>
        <v>18</v>
      </c>
      <c r="E24" s="3" t="s">
        <v>110</v>
      </c>
      <c r="F24" s="7"/>
    </row>
    <row r="25" spans="1:6" x14ac:dyDescent="0.25">
      <c r="A25" s="19">
        <v>24</v>
      </c>
      <c r="B25" s="4" t="s">
        <v>39</v>
      </c>
      <c r="C25" s="4">
        <v>20</v>
      </c>
      <c r="D25" s="4">
        <f>5*4</f>
        <v>20</v>
      </c>
      <c r="E25" s="3">
        <v>35</v>
      </c>
      <c r="F25" s="7"/>
    </row>
    <row r="26" spans="1:6" x14ac:dyDescent="0.25">
      <c r="A26" s="20">
        <v>25</v>
      </c>
      <c r="B26" s="5" t="s">
        <v>62</v>
      </c>
      <c r="C26" s="5">
        <v>9</v>
      </c>
      <c r="D26" s="5">
        <f>2+2+4</f>
        <v>8</v>
      </c>
      <c r="E26" s="3" t="s">
        <v>111</v>
      </c>
      <c r="F26" s="7"/>
    </row>
    <row r="27" spans="1:6" x14ac:dyDescent="0.25">
      <c r="A27" s="20">
        <v>26</v>
      </c>
      <c r="B27" s="5" t="s">
        <v>50</v>
      </c>
      <c r="C27" s="5">
        <v>12</v>
      </c>
      <c r="D27" s="5">
        <f>4+3+4</f>
        <v>11</v>
      </c>
      <c r="E27" s="3" t="s">
        <v>112</v>
      </c>
      <c r="F27" s="7"/>
    </row>
    <row r="28" spans="1:6" x14ac:dyDescent="0.25">
      <c r="A28" s="20">
        <v>27</v>
      </c>
      <c r="B28" s="5" t="s">
        <v>63</v>
      </c>
      <c r="C28" s="5">
        <v>12</v>
      </c>
      <c r="D28" s="5">
        <f>1+6+4</f>
        <v>11</v>
      </c>
      <c r="E28" s="3" t="s">
        <v>113</v>
      </c>
      <c r="F28" s="7"/>
    </row>
    <row r="29" spans="1:6" x14ac:dyDescent="0.25">
      <c r="A29" s="20">
        <v>28</v>
      </c>
      <c r="B29" s="5" t="s">
        <v>64</v>
      </c>
      <c r="C29" s="5">
        <v>13</v>
      </c>
      <c r="D29" s="5">
        <f>2+4+6</f>
        <v>12</v>
      </c>
      <c r="E29" s="3" t="s">
        <v>114</v>
      </c>
      <c r="F29" s="7"/>
    </row>
    <row r="30" spans="1:6" x14ac:dyDescent="0.25">
      <c r="A30" s="20">
        <v>29</v>
      </c>
      <c r="B30" s="5" t="s">
        <v>65</v>
      </c>
      <c r="C30" s="5">
        <v>15</v>
      </c>
      <c r="D30" s="5">
        <f>2+4+8</f>
        <v>14</v>
      </c>
      <c r="E30" s="3" t="s">
        <v>115</v>
      </c>
      <c r="F30" s="7"/>
    </row>
    <row r="31" spans="1:6" x14ac:dyDescent="0.25">
      <c r="A31" s="20">
        <v>30</v>
      </c>
      <c r="B31" s="5" t="s">
        <v>48</v>
      </c>
      <c r="C31" s="5">
        <v>17</v>
      </c>
      <c r="D31" s="5">
        <f>2+6+8</f>
        <v>16</v>
      </c>
      <c r="E31" s="3" t="s">
        <v>116</v>
      </c>
      <c r="F31" s="7"/>
    </row>
    <row r="32" spans="1:6" x14ac:dyDescent="0.25">
      <c r="A32" s="20">
        <v>31</v>
      </c>
      <c r="B32" s="5" t="s">
        <v>58</v>
      </c>
      <c r="C32" s="5">
        <v>19</v>
      </c>
      <c r="D32" s="5">
        <f>4+6+8</f>
        <v>18</v>
      </c>
      <c r="E32" s="3" t="s">
        <v>117</v>
      </c>
      <c r="F32" s="7"/>
    </row>
    <row r="33" spans="1:6" x14ac:dyDescent="0.25">
      <c r="A33" s="8">
        <v>32</v>
      </c>
      <c r="B33" s="6" t="s">
        <v>34</v>
      </c>
      <c r="C33" s="6">
        <v>12</v>
      </c>
      <c r="D33" s="6">
        <f>1+2+3+4</f>
        <v>10</v>
      </c>
      <c r="E33" s="3" t="s">
        <v>118</v>
      </c>
      <c r="F33" s="7"/>
    </row>
    <row r="34" spans="1:6" x14ac:dyDescent="0.25">
      <c r="A34" s="8">
        <v>33</v>
      </c>
      <c r="B34" s="6" t="s">
        <v>66</v>
      </c>
      <c r="C34" s="6">
        <v>14</v>
      </c>
      <c r="D34" s="6">
        <f>3+2+3+4</f>
        <v>12</v>
      </c>
      <c r="E34" s="3" t="s">
        <v>119</v>
      </c>
      <c r="F34" s="7"/>
    </row>
    <row r="35" spans="1:6" x14ac:dyDescent="0.25">
      <c r="A35" s="8">
        <v>34</v>
      </c>
      <c r="B35" s="6" t="s">
        <v>67</v>
      </c>
      <c r="C35" s="6">
        <v>16</v>
      </c>
      <c r="D35" s="6">
        <f>1+6+3+4</f>
        <v>14</v>
      </c>
      <c r="E35" s="3" t="s">
        <v>120</v>
      </c>
      <c r="F35" s="7"/>
    </row>
    <row r="36" spans="1:6" x14ac:dyDescent="0.25">
      <c r="A36" s="8">
        <v>35</v>
      </c>
      <c r="B36" s="6" t="s">
        <v>68</v>
      </c>
      <c r="C36" s="6">
        <v>18</v>
      </c>
      <c r="D36" s="6">
        <f>1+2+9+4</f>
        <v>16</v>
      </c>
      <c r="E36" s="3" t="s">
        <v>121</v>
      </c>
      <c r="F36" s="7"/>
    </row>
    <row r="37" spans="1:6" x14ac:dyDescent="0.25">
      <c r="A37" s="8">
        <v>36</v>
      </c>
      <c r="B37" s="6" t="s">
        <v>69</v>
      </c>
      <c r="C37" s="6">
        <v>20</v>
      </c>
      <c r="D37" s="6">
        <f>1+2+3+12</f>
        <v>18</v>
      </c>
      <c r="E37" s="3" t="s">
        <v>122</v>
      </c>
      <c r="F37" s="7"/>
    </row>
  </sheetData>
  <sortState ref="B2:E37">
    <sortCondition ref="C2:C37"/>
  </sortState>
  <pageMargins left="0.7" right="0.7" top="0.75" bottom="0.75" header="0.3" footer="0.3"/>
  <pageSetup orientation="portrait" r:id="rId1"/>
  <ignoredErrors>
    <ignoredError sqref="E2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2" workbookViewId="0">
      <selection activeCell="C42" sqref="C42"/>
    </sheetView>
  </sheetViews>
  <sheetFormatPr defaultRowHeight="12.75" x14ac:dyDescent="0.2"/>
  <cols>
    <col min="1" max="1" width="4" style="13" bestFit="1" customWidth="1"/>
    <col min="2" max="2" width="16.85546875" style="13" bestFit="1" customWidth="1"/>
    <col min="3" max="3" width="5.140625" style="13" bestFit="1" customWidth="1"/>
    <col min="4" max="4" width="6.140625" style="13" bestFit="1" customWidth="1"/>
    <col min="5" max="5" width="14.28515625" style="13" bestFit="1" customWidth="1"/>
    <col min="6" max="6" width="8" style="13" bestFit="1" customWidth="1"/>
    <col min="7" max="7" width="44.42578125" style="13" bestFit="1" customWidth="1"/>
    <col min="8" max="16384" width="9.140625" style="13"/>
  </cols>
  <sheetData>
    <row r="1" spans="1:7" x14ac:dyDescent="0.2">
      <c r="A1" s="11" t="s">
        <v>128</v>
      </c>
      <c r="B1" s="11" t="s">
        <v>71</v>
      </c>
      <c r="C1" s="11" t="s">
        <v>72</v>
      </c>
      <c r="D1" s="11" t="s">
        <v>127</v>
      </c>
      <c r="E1" s="10"/>
      <c r="F1" s="12"/>
      <c r="G1" s="12"/>
    </row>
    <row r="2" spans="1:7" x14ac:dyDescent="0.2">
      <c r="A2" s="14">
        <v>1</v>
      </c>
      <c r="B2" s="14" t="s">
        <v>73</v>
      </c>
      <c r="C2" s="14">
        <v>1</v>
      </c>
    </row>
    <row r="3" spans="1:7" x14ac:dyDescent="0.2">
      <c r="A3" s="14">
        <v>2</v>
      </c>
      <c r="B3" s="14" t="s">
        <v>0</v>
      </c>
      <c r="C3" s="14">
        <v>2</v>
      </c>
    </row>
    <row r="4" spans="1:7" x14ac:dyDescent="0.2">
      <c r="A4" s="14">
        <v>3</v>
      </c>
      <c r="B4" s="14" t="s">
        <v>1</v>
      </c>
      <c r="C4" s="14">
        <v>3</v>
      </c>
    </row>
    <row r="5" spans="1:7" x14ac:dyDescent="0.2">
      <c r="A5" s="14">
        <v>4</v>
      </c>
      <c r="B5" s="14" t="s">
        <v>2</v>
      </c>
      <c r="C5" s="14">
        <v>4</v>
      </c>
    </row>
    <row r="6" spans="1:7" x14ac:dyDescent="0.2">
      <c r="A6" s="14">
        <v>5</v>
      </c>
      <c r="B6" s="14" t="s">
        <v>3</v>
      </c>
      <c r="C6" s="14">
        <v>5</v>
      </c>
    </row>
    <row r="7" spans="1:7" x14ac:dyDescent="0.2">
      <c r="A7" s="14">
        <v>6</v>
      </c>
      <c r="B7" s="14" t="s">
        <v>74</v>
      </c>
      <c r="C7" s="14">
        <v>6</v>
      </c>
    </row>
    <row r="8" spans="1:7" x14ac:dyDescent="0.2">
      <c r="A8" s="14">
        <v>7</v>
      </c>
      <c r="B8" s="14" t="s">
        <v>75</v>
      </c>
      <c r="C8" s="14">
        <v>7</v>
      </c>
    </row>
    <row r="9" spans="1:7" x14ac:dyDescent="0.2">
      <c r="A9" s="14">
        <v>8</v>
      </c>
      <c r="B9" s="14" t="s">
        <v>76</v>
      </c>
      <c r="C9" s="14">
        <v>8</v>
      </c>
    </row>
    <row r="10" spans="1:7" x14ac:dyDescent="0.2">
      <c r="A10" s="14">
        <v>9</v>
      </c>
      <c r="B10" s="14" t="s">
        <v>77</v>
      </c>
      <c r="C10" s="14">
        <v>9</v>
      </c>
    </row>
    <row r="11" spans="1:7" x14ac:dyDescent="0.2">
      <c r="A11" s="14">
        <v>10</v>
      </c>
      <c r="B11" s="14" t="s">
        <v>78</v>
      </c>
      <c r="C11" s="14">
        <v>10</v>
      </c>
    </row>
    <row r="12" spans="1:7" x14ac:dyDescent="0.2">
      <c r="A12" s="14">
        <v>11</v>
      </c>
      <c r="B12" s="14" t="s">
        <v>13</v>
      </c>
      <c r="C12" s="14">
        <v>2</v>
      </c>
    </row>
    <row r="13" spans="1:7" x14ac:dyDescent="0.2">
      <c r="A13" s="14">
        <v>12</v>
      </c>
      <c r="B13" s="14" t="s">
        <v>14</v>
      </c>
      <c r="C13" s="14">
        <v>4</v>
      </c>
    </row>
    <row r="14" spans="1:7" x14ac:dyDescent="0.2">
      <c r="A14" s="14">
        <v>13</v>
      </c>
      <c r="B14" s="14" t="s">
        <v>15</v>
      </c>
      <c r="C14" s="14">
        <v>6</v>
      </c>
    </row>
    <row r="15" spans="1:7" x14ac:dyDescent="0.2">
      <c r="A15" s="14">
        <v>14</v>
      </c>
      <c r="B15" s="14" t="s">
        <v>49</v>
      </c>
      <c r="C15" s="14">
        <v>8</v>
      </c>
    </row>
    <row r="16" spans="1:7" x14ac:dyDescent="0.2">
      <c r="A16" s="14">
        <v>15</v>
      </c>
      <c r="B16" s="14" t="s">
        <v>52</v>
      </c>
      <c r="C16" s="14">
        <v>10</v>
      </c>
    </row>
    <row r="17" spans="1:3" x14ac:dyDescent="0.2">
      <c r="A17" s="14">
        <v>16</v>
      </c>
      <c r="B17" s="14" t="s">
        <v>79</v>
      </c>
      <c r="C17" s="14">
        <v>12</v>
      </c>
    </row>
    <row r="18" spans="1:3" x14ac:dyDescent="0.2">
      <c r="A18" s="14">
        <v>17</v>
      </c>
      <c r="B18" s="14" t="s">
        <v>80</v>
      </c>
      <c r="C18" s="14">
        <v>14</v>
      </c>
    </row>
    <row r="19" spans="1:3" x14ac:dyDescent="0.2">
      <c r="A19" s="14">
        <v>18</v>
      </c>
      <c r="B19" s="14" t="s">
        <v>81</v>
      </c>
      <c r="C19" s="14">
        <v>16</v>
      </c>
    </row>
    <row r="20" spans="1:3" x14ac:dyDescent="0.2">
      <c r="A20" s="14">
        <v>19</v>
      </c>
      <c r="B20" s="14" t="s">
        <v>82</v>
      </c>
      <c r="C20" s="14">
        <v>18</v>
      </c>
    </row>
    <row r="21" spans="1:3" x14ac:dyDescent="0.2">
      <c r="A21" s="14">
        <v>20</v>
      </c>
      <c r="B21" s="14" t="s">
        <v>83</v>
      </c>
      <c r="C21" s="14">
        <v>20</v>
      </c>
    </row>
    <row r="22" spans="1:3" x14ac:dyDescent="0.2">
      <c r="A22" s="14">
        <v>21</v>
      </c>
      <c r="B22" s="14" t="s">
        <v>8</v>
      </c>
      <c r="C22" s="14">
        <v>3</v>
      </c>
    </row>
    <row r="23" spans="1:3" x14ac:dyDescent="0.2">
      <c r="A23" s="14">
        <v>22</v>
      </c>
      <c r="B23" s="14" t="s">
        <v>9</v>
      </c>
      <c r="C23" s="14">
        <v>6</v>
      </c>
    </row>
    <row r="24" spans="1:3" x14ac:dyDescent="0.2">
      <c r="A24" s="14">
        <v>23</v>
      </c>
      <c r="B24" s="14" t="s">
        <v>12</v>
      </c>
      <c r="C24" s="14">
        <v>9</v>
      </c>
    </row>
    <row r="25" spans="1:3" x14ac:dyDescent="0.2">
      <c r="A25" s="14">
        <v>24</v>
      </c>
      <c r="B25" s="14" t="s">
        <v>41</v>
      </c>
      <c r="C25" s="14">
        <v>12</v>
      </c>
    </row>
    <row r="26" spans="1:3" x14ac:dyDescent="0.2">
      <c r="A26" s="14">
        <v>25</v>
      </c>
      <c r="B26" s="14" t="s">
        <v>45</v>
      </c>
      <c r="C26" s="14">
        <v>15</v>
      </c>
    </row>
    <row r="27" spans="1:3" x14ac:dyDescent="0.2">
      <c r="A27" s="14">
        <v>26</v>
      </c>
      <c r="B27" s="14" t="s">
        <v>84</v>
      </c>
      <c r="C27" s="14">
        <v>18</v>
      </c>
    </row>
    <row r="28" spans="1:3" x14ac:dyDescent="0.2">
      <c r="A28" s="14">
        <v>27</v>
      </c>
      <c r="B28" s="14" t="s">
        <v>85</v>
      </c>
      <c r="C28" s="14">
        <v>21</v>
      </c>
    </row>
    <row r="29" spans="1:3" x14ac:dyDescent="0.2">
      <c r="A29" s="14">
        <v>28</v>
      </c>
      <c r="B29" s="14" t="s">
        <v>86</v>
      </c>
      <c r="C29" s="14">
        <v>24</v>
      </c>
    </row>
    <row r="30" spans="1:3" x14ac:dyDescent="0.2">
      <c r="A30" s="14">
        <v>29</v>
      </c>
      <c r="B30" s="14" t="s">
        <v>87</v>
      </c>
      <c r="C30" s="14">
        <v>27</v>
      </c>
    </row>
    <row r="31" spans="1:3" x14ac:dyDescent="0.2">
      <c r="A31" s="14">
        <v>30</v>
      </c>
      <c r="B31" s="14" t="s">
        <v>88</v>
      </c>
      <c r="C31" s="14">
        <v>30</v>
      </c>
    </row>
    <row r="32" spans="1:3" x14ac:dyDescent="0.2">
      <c r="A32" s="14">
        <v>31</v>
      </c>
      <c r="B32" s="14" t="s">
        <v>4</v>
      </c>
      <c r="C32" s="14">
        <v>4</v>
      </c>
    </row>
    <row r="33" spans="1:4" x14ac:dyDescent="0.2">
      <c r="A33" s="14">
        <v>32</v>
      </c>
      <c r="B33" s="14" t="s">
        <v>6</v>
      </c>
      <c r="C33" s="14">
        <v>8</v>
      </c>
    </row>
    <row r="34" spans="1:4" x14ac:dyDescent="0.2">
      <c r="A34" s="14">
        <v>33</v>
      </c>
      <c r="B34" s="14" t="s">
        <v>7</v>
      </c>
      <c r="C34" s="14">
        <v>12</v>
      </c>
    </row>
    <row r="35" spans="1:4" x14ac:dyDescent="0.2">
      <c r="A35" s="14">
        <v>34</v>
      </c>
      <c r="B35" s="14" t="s">
        <v>37</v>
      </c>
      <c r="C35" s="14">
        <v>16</v>
      </c>
    </row>
    <row r="36" spans="1:4" x14ac:dyDescent="0.2">
      <c r="A36" s="14">
        <v>35</v>
      </c>
      <c r="B36" s="14" t="s">
        <v>39</v>
      </c>
      <c r="C36" s="14">
        <v>20</v>
      </c>
    </row>
    <row r="37" spans="1:4" x14ac:dyDescent="0.2">
      <c r="A37" s="14">
        <v>36</v>
      </c>
      <c r="B37" s="14" t="s">
        <v>89</v>
      </c>
      <c r="C37" s="14">
        <v>24</v>
      </c>
    </row>
    <row r="38" spans="1:4" x14ac:dyDescent="0.2">
      <c r="A38" s="14">
        <v>37</v>
      </c>
      <c r="B38" s="14" t="s">
        <v>90</v>
      </c>
      <c r="C38" s="14">
        <v>28</v>
      </c>
    </row>
    <row r="39" spans="1:4" x14ac:dyDescent="0.2">
      <c r="A39" s="14">
        <v>38</v>
      </c>
      <c r="B39" s="14" t="s">
        <v>91</v>
      </c>
      <c r="C39" s="14">
        <v>32</v>
      </c>
    </row>
    <row r="40" spans="1:4" x14ac:dyDescent="0.2">
      <c r="A40" s="14">
        <v>39</v>
      </c>
      <c r="B40" s="14" t="s">
        <v>92</v>
      </c>
      <c r="C40" s="14">
        <v>36</v>
      </c>
    </row>
    <row r="41" spans="1:4" x14ac:dyDescent="0.2">
      <c r="A41" s="14">
        <v>40</v>
      </c>
      <c r="B41" s="14" t="s">
        <v>93</v>
      </c>
      <c r="C41" s="14">
        <v>40</v>
      </c>
    </row>
    <row r="42" spans="1:4" x14ac:dyDescent="0.2">
      <c r="A42" s="14">
        <v>100</v>
      </c>
      <c r="C42" s="14">
        <v>0</v>
      </c>
      <c r="D42" s="14" t="s">
        <v>127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2.75" x14ac:dyDescent="0.2"/>
  <cols>
    <col min="1" max="1" width="16.7109375" style="18" bestFit="1" customWidth="1"/>
    <col min="2" max="2" width="1.85546875" style="18" bestFit="1" customWidth="1"/>
    <col min="3" max="3" width="86" style="18" bestFit="1" customWidth="1"/>
    <col min="4" max="16384" width="9.140625" style="18"/>
  </cols>
  <sheetData>
    <row r="1" spans="1:3" x14ac:dyDescent="0.2">
      <c r="A1" s="18" t="s">
        <v>160</v>
      </c>
      <c r="B1" s="18" t="s">
        <v>163</v>
      </c>
      <c r="C1" s="18" t="s">
        <v>164</v>
      </c>
    </row>
    <row r="2" spans="1:3" x14ac:dyDescent="0.2">
      <c r="A2" s="18" t="s">
        <v>161</v>
      </c>
      <c r="B2" s="18" t="s">
        <v>163</v>
      </c>
      <c r="C2" s="18" t="s">
        <v>165</v>
      </c>
    </row>
    <row r="3" spans="1:3" x14ac:dyDescent="0.2">
      <c r="A3" s="18" t="s">
        <v>150</v>
      </c>
      <c r="B3" s="18" t="s">
        <v>163</v>
      </c>
      <c r="C3" s="18" t="s">
        <v>166</v>
      </c>
    </row>
    <row r="4" spans="1:3" x14ac:dyDescent="0.2">
      <c r="A4" s="18" t="s">
        <v>152</v>
      </c>
      <c r="B4" s="18" t="s">
        <v>163</v>
      </c>
      <c r="C4" s="1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merchant</vt:lpstr>
      <vt:lpstr>mixture</vt:lpstr>
      <vt:lpstr>ingr_id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guillaume.bernier</dc:creator>
  <cp:lastModifiedBy>Xaddew</cp:lastModifiedBy>
  <dcterms:created xsi:type="dcterms:W3CDTF">2017-12-04T05:15:49Z</dcterms:created>
  <dcterms:modified xsi:type="dcterms:W3CDTF">2020-09-18T11:17:02Z</dcterms:modified>
</cp:coreProperties>
</file>