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b\Documents\LHCb\ddecay\"/>
    </mc:Choice>
  </mc:AlternateContent>
  <xr:revisionPtr revIDLastSave="0" documentId="13_ncr:1_{C8BDB8AD-CB2D-4A87-91A3-4618D59F3575}" xr6:coauthVersionLast="46" xr6:coauthVersionMax="46" xr10:uidLastSave="{00000000-0000-0000-0000-000000000000}"/>
  <bookViews>
    <workbookView xWindow="-120" yWindow="-120" windowWidth="29040" windowHeight="15840" activeTab="2" xr2:uid="{87EEAC3C-FA2D-401C-8E53-C708F608E3E5}"/>
  </bookViews>
  <sheets>
    <sheet name="Both particles" sheetId="1" r:id="rId1"/>
    <sheet name="positive" sheetId="5" r:id="rId2"/>
    <sheet name="negativ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6" l="1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12" i="6"/>
  <c r="D23" i="6" s="1"/>
  <c r="C12" i="6"/>
  <c r="C22" i="6" s="1"/>
  <c r="B12" i="6"/>
  <c r="B21" i="6" s="1"/>
  <c r="G10" i="6"/>
  <c r="H9" i="6" s="1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12" i="5"/>
  <c r="D22" i="5" s="1"/>
  <c r="C12" i="5"/>
  <c r="C21" i="5" s="1"/>
  <c r="B12" i="5"/>
  <c r="B24" i="5" s="1"/>
  <c r="G10" i="5"/>
  <c r="H9" i="5" s="1"/>
  <c r="D41" i="1"/>
  <c r="D42" i="1"/>
  <c r="D43" i="1"/>
  <c r="D44" i="1"/>
  <c r="C41" i="1"/>
  <c r="C42" i="1"/>
  <c r="C43" i="1"/>
  <c r="C44" i="1"/>
  <c r="C40" i="1"/>
  <c r="D40" i="1"/>
  <c r="B41" i="1"/>
  <c r="B42" i="1"/>
  <c r="B43" i="1"/>
  <c r="B44" i="1"/>
  <c r="B40" i="1"/>
  <c r="G10" i="1"/>
  <c r="H6" i="1" s="1"/>
  <c r="L6" i="1" s="1"/>
  <c r="C12" i="1"/>
  <c r="C21" i="1" s="1"/>
  <c r="D12" i="1"/>
  <c r="D21" i="1" s="1"/>
  <c r="B12" i="1"/>
  <c r="B23" i="1" s="1"/>
  <c r="H8" i="6" l="1"/>
  <c r="K8" i="6" s="1"/>
  <c r="H6" i="6"/>
  <c r="K6" i="6" s="1"/>
  <c r="C24" i="6"/>
  <c r="C20" i="6"/>
  <c r="C21" i="6"/>
  <c r="B23" i="6"/>
  <c r="B20" i="6"/>
  <c r="B24" i="6"/>
  <c r="K9" i="6"/>
  <c r="L9" i="6"/>
  <c r="H5" i="6"/>
  <c r="J5" i="6" s="1"/>
  <c r="H7" i="6"/>
  <c r="D22" i="6"/>
  <c r="D21" i="6"/>
  <c r="J6" i="6"/>
  <c r="J9" i="6"/>
  <c r="D20" i="6"/>
  <c r="B22" i="6"/>
  <c r="C23" i="6"/>
  <c r="D24" i="6"/>
  <c r="H7" i="5"/>
  <c r="L7" i="5" s="1"/>
  <c r="H5" i="5"/>
  <c r="L5" i="5" s="1"/>
  <c r="H6" i="5"/>
  <c r="L6" i="5" s="1"/>
  <c r="D21" i="5"/>
  <c r="D24" i="5"/>
  <c r="B23" i="5"/>
  <c r="C20" i="5"/>
  <c r="C23" i="5"/>
  <c r="D20" i="5"/>
  <c r="D23" i="5"/>
  <c r="C24" i="5"/>
  <c r="L9" i="5"/>
  <c r="K9" i="5"/>
  <c r="J9" i="5"/>
  <c r="H8" i="5"/>
  <c r="J5" i="5"/>
  <c r="B21" i="5"/>
  <c r="C22" i="5"/>
  <c r="B22" i="5"/>
  <c r="B20" i="5"/>
  <c r="B24" i="1"/>
  <c r="B20" i="1"/>
  <c r="C24" i="1"/>
  <c r="B22" i="1"/>
  <c r="K6" i="1"/>
  <c r="B21" i="1"/>
  <c r="D24" i="1"/>
  <c r="C23" i="1"/>
  <c r="D23" i="1"/>
  <c r="D20" i="1"/>
  <c r="C22" i="1"/>
  <c r="D22" i="1"/>
  <c r="J6" i="1"/>
  <c r="C20" i="1"/>
  <c r="H9" i="1"/>
  <c r="H8" i="1"/>
  <c r="H7" i="1"/>
  <c r="H5" i="1"/>
  <c r="J8" i="6" l="1"/>
  <c r="L6" i="6"/>
  <c r="L8" i="6"/>
  <c r="K7" i="6"/>
  <c r="L7" i="6"/>
  <c r="J7" i="6"/>
  <c r="B13" i="6" s="1"/>
  <c r="K5" i="6"/>
  <c r="L5" i="6"/>
  <c r="K6" i="5"/>
  <c r="K7" i="5"/>
  <c r="J7" i="5"/>
  <c r="K5" i="5"/>
  <c r="J6" i="5"/>
  <c r="L8" i="5"/>
  <c r="D13" i="5" s="1"/>
  <c r="K8" i="5"/>
  <c r="J8" i="5"/>
  <c r="K5" i="1"/>
  <c r="L5" i="1"/>
  <c r="J5" i="1"/>
  <c r="J7" i="1"/>
  <c r="K7" i="1"/>
  <c r="L7" i="1"/>
  <c r="K8" i="1"/>
  <c r="L8" i="1"/>
  <c r="J8" i="1"/>
  <c r="J9" i="1"/>
  <c r="K9" i="1"/>
  <c r="L9" i="1"/>
  <c r="C13" i="6" l="1"/>
  <c r="C32" i="6" s="1"/>
  <c r="C30" i="6"/>
  <c r="C34" i="6"/>
  <c r="C31" i="6"/>
  <c r="D13" i="6"/>
  <c r="B34" i="6"/>
  <c r="B30" i="6"/>
  <c r="B31" i="6"/>
  <c r="B32" i="6"/>
  <c r="B33" i="6"/>
  <c r="B13" i="5"/>
  <c r="C13" i="5"/>
  <c r="C32" i="5" s="1"/>
  <c r="B33" i="5"/>
  <c r="B31" i="5"/>
  <c r="B34" i="5"/>
  <c r="B30" i="5"/>
  <c r="B32" i="5"/>
  <c r="D31" i="5"/>
  <c r="D33" i="5"/>
  <c r="D30" i="5"/>
  <c r="D32" i="5"/>
  <c r="D34" i="5"/>
  <c r="B13" i="1"/>
  <c r="D13" i="1"/>
  <c r="C13" i="1"/>
  <c r="C33" i="6" l="1"/>
  <c r="D30" i="6"/>
  <c r="D31" i="6"/>
  <c r="D33" i="6"/>
  <c r="D34" i="6"/>
  <c r="D32" i="6"/>
  <c r="C30" i="5"/>
  <c r="C31" i="5"/>
  <c r="C34" i="5"/>
  <c r="C33" i="5"/>
  <c r="B32" i="1"/>
  <c r="B33" i="1"/>
  <c r="B34" i="1"/>
  <c r="B30" i="1"/>
  <c r="B31" i="1"/>
  <c r="C33" i="1"/>
  <c r="C34" i="1"/>
  <c r="C31" i="1"/>
  <c r="C30" i="1"/>
  <c r="C32" i="1"/>
  <c r="D34" i="1"/>
  <c r="D31" i="1"/>
  <c r="D32" i="1"/>
  <c r="D30" i="1"/>
  <c r="D33" i="1"/>
</calcChain>
</file>

<file path=xl/sharedStrings.xml><?xml version="1.0" encoding="utf-8"?>
<sst xmlns="http://schemas.openxmlformats.org/spreadsheetml/2006/main" count="146" uniqueCount="24">
  <si>
    <t>D+ fit</t>
  </si>
  <si>
    <t>Ds fit</t>
  </si>
  <si>
    <t>m(Ds-D+)</t>
  </si>
  <si>
    <t>(0-49)</t>
  </si>
  <si>
    <t>(49-64)</t>
  </si>
  <si>
    <t>(64-81)</t>
  </si>
  <si>
    <t>(81-110)</t>
  </si>
  <si>
    <t>momentum range (GeV)</t>
  </si>
  <si>
    <t>(110+)</t>
  </si>
  <si>
    <t xml:space="preserve">AVERAGE: </t>
  </si>
  <si>
    <t>TOTAL FIT VALS:</t>
  </si>
  <si>
    <t>D+ signal evts</t>
  </si>
  <si>
    <t>weights</t>
  </si>
  <si>
    <t xml:space="preserve">WEIGHTED AVERAGE: </t>
  </si>
  <si>
    <t>D+ weights</t>
  </si>
  <si>
    <t>Ds+ weights</t>
  </si>
  <si>
    <t>diff weights</t>
  </si>
  <si>
    <t>differences from average</t>
  </si>
  <si>
    <t>differences from weighted average</t>
  </si>
  <si>
    <t>differences from total fit vals</t>
  </si>
  <si>
    <t>positive and negative particles</t>
  </si>
  <si>
    <t>negative particles</t>
  </si>
  <si>
    <t>positive particles</t>
  </si>
  <si>
    <t>deltam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</si>
</sst>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'Both particles'!$A$18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6.2026001248675702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66-45C2-AB2E-DF7A3E9A57FA}"/>
                </c:ext>
              </c:extLst>
            </c:dLbl>
            <c:dLbl>
              <c:idx val="1"/>
              <c:layout>
                <c:manualLayout>
                  <c:x val="-3.4611672783165431E-2"/>
                  <c:y val="0.1835834440198661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66-45C2-AB2E-DF7A3E9A57FA}"/>
                </c:ext>
              </c:extLst>
            </c:dLbl>
            <c:dLbl>
              <c:idx val="2"/>
              <c:layout>
                <c:manualLayout>
                  <c:x val="-3.7797654064145592E-2"/>
                  <c:y val="0.4241658828378478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66-45C2-AB2E-DF7A3E9A57FA}"/>
                </c:ext>
              </c:extLst>
            </c:dLbl>
            <c:dLbl>
              <c:idx val="3"/>
              <c:layout>
                <c:manualLayout>
                  <c:x val="-4.1429672724463046E-2"/>
                  <c:y val="0.3887116286962503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66-45C2-AB2E-DF7A3E9A57FA}"/>
                </c:ext>
              </c:extLst>
            </c:dLbl>
            <c:dLbl>
              <c:idx val="4"/>
              <c:layout>
                <c:manualLayout>
                  <c:x val="-3.2353639908354236E-2"/>
                  <c:y val="0.4849446042234429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66-45C2-AB2E-DF7A3E9A5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'Both particles'!$A$20:$A$24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'Both particles'!$D$20:$D$24</c:f>
              <c:numCache>
                <c:formatCode>General</c:formatCode>
                <c:ptCount val="5"/>
                <c:pt idx="0">
                  <c:v>-7.5062000000087892E-3</c:v>
                </c:pt>
                <c:pt idx="1">
                  <c:v>-3.7901999999974123E-3</c:v>
                </c:pt>
                <c:pt idx="2">
                  <c:v>3.4768000000013899E-3</c:v>
                </c:pt>
                <c:pt idx="3">
                  <c:v>2.5287999999932254E-3</c:v>
                </c:pt>
                <c:pt idx="4">
                  <c:v>5.2907999999973754E-3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A-48E9-A707-958F33022192}"/>
            </c:ext>
          </c:extLst>
        </c:ser>
        <c:ser>
          <c:idx val="1"/>
          <c:order val="1"/>
          <c:tx>
            <c:strRef>
              <c:f>'Both particles'!$A$28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'Both particles'!$A$30:$A$34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'Both particles'!$D$30:$D$34</c:f>
              <c:numCache>
                <c:formatCode>General</c:formatCode>
                <c:ptCount val="5"/>
                <c:pt idx="0">
                  <c:v>-5.2093210124581901E-3</c:v>
                </c:pt>
                <c:pt idx="1">
                  <c:v>-1.4933210124468133E-3</c:v>
                </c:pt>
                <c:pt idx="2">
                  <c:v>5.7736789875519889E-3</c:v>
                </c:pt>
                <c:pt idx="3">
                  <c:v>4.8256789875438244E-3</c:v>
                </c:pt>
                <c:pt idx="4">
                  <c:v>7.5876789875479744E-3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BA-48E9-A707-958F33022192}"/>
            </c:ext>
          </c:extLst>
        </c:ser>
        <c:ser>
          <c:idx val="2"/>
          <c:order val="2"/>
          <c:tx>
            <c:strRef>
              <c:f>'Both particles'!$A$38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'Both particles'!$A$40:$A$44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'Both particles'!$D$40:$D$44</c:f>
              <c:numCache>
                <c:formatCode>General</c:formatCode>
                <c:ptCount val="5"/>
                <c:pt idx="0">
                  <c:v>4.3999999988386662E-5</c:v>
                </c:pt>
                <c:pt idx="1">
                  <c:v>3.7599999999997635E-3</c:v>
                </c:pt>
                <c:pt idx="2">
                  <c:v>1.1026999999998566E-2</c:v>
                </c:pt>
                <c:pt idx="3">
                  <c:v>1.0078999999990401E-2</c:v>
                </c:pt>
                <c:pt idx="4">
                  <c:v>1.2840999999994551E-2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BA-48E9-A707-958F3302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 (+/-)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'Both particles'!$A$18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'Both particles'!$A$20:$A$24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'Both particles'!$B$20:$B$24</c:f>
              <c:numCache>
                <c:formatCode>General</c:formatCode>
                <c:ptCount val="5"/>
                <c:pt idx="0">
                  <c:v>9.8328600000058941E-2</c:v>
                </c:pt>
                <c:pt idx="1">
                  <c:v>4.011560000026293E-2</c:v>
                </c:pt>
                <c:pt idx="2">
                  <c:v>1.9876000001204375E-3</c:v>
                </c:pt>
                <c:pt idx="3">
                  <c:v>-5.5805399999826477E-2</c:v>
                </c:pt>
                <c:pt idx="4">
                  <c:v>-8.462639999993371E-2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6-46BB-9F7A-22923E2600B7}"/>
            </c:ext>
          </c:extLst>
        </c:ser>
        <c:ser>
          <c:idx val="1"/>
          <c:order val="1"/>
          <c:tx>
            <c:strRef>
              <c:f>'Both particles'!$A$28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'Both particles'!$A$30:$A$34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'Both particles'!$B$30:$B$34</c:f>
              <c:numCache>
                <c:formatCode>General</c:formatCode>
                <c:ptCount val="5"/>
                <c:pt idx="0">
                  <c:v>6.518299919571291E-2</c:v>
                </c:pt>
                <c:pt idx="1">
                  <c:v>6.9699991959168983E-3</c:v>
                </c:pt>
                <c:pt idx="2">
                  <c:v>-3.1158000804225594E-2</c:v>
                </c:pt>
                <c:pt idx="3">
                  <c:v>-8.8951000804172509E-2</c:v>
                </c:pt>
                <c:pt idx="4">
                  <c:v>-0.11777200080427974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6-46BB-9F7A-22923E2600B7}"/>
            </c:ext>
          </c:extLst>
        </c:ser>
        <c:ser>
          <c:idx val="2"/>
          <c:order val="2"/>
          <c:tx>
            <c:strRef>
              <c:f>'Both particles'!$A$38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'Both particles'!$A$40:$A$44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'Both particles'!$B$40:$B$44</c:f>
              <c:numCache>
                <c:formatCode>General</c:formatCode>
                <c:ptCount val="5"/>
                <c:pt idx="0">
                  <c:v>6.4637999999831663E-2</c:v>
                </c:pt>
                <c:pt idx="1">
                  <c:v>6.4250000000356522E-3</c:v>
                </c:pt>
                <c:pt idx="2">
                  <c:v>-3.170300000010684E-2</c:v>
                </c:pt>
                <c:pt idx="3">
                  <c:v>-8.9496000000053755E-2</c:v>
                </c:pt>
                <c:pt idx="4">
                  <c:v>-0.11831700000016099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6-46BB-9F7A-22923E26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 (+/-)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'Both particles'!$A$18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'Both particles'!$A$20:$A$24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'Both particles'!$C$20:$C$24</c:f>
              <c:numCache>
                <c:formatCode>General</c:formatCode>
                <c:ptCount val="5"/>
                <c:pt idx="0">
                  <c:v>9.4601000000238855E-2</c:v>
                </c:pt>
                <c:pt idx="1">
                  <c:v>3.9358000000220272E-2</c:v>
                </c:pt>
                <c:pt idx="2">
                  <c:v>8.1580000000940345E-3</c:v>
                </c:pt>
                <c:pt idx="3">
                  <c:v>-5.1143999999794687E-2</c:v>
                </c:pt>
                <c:pt idx="4">
                  <c:v>-9.097299999984898E-2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2-4ACF-BC6F-DA11582FE93A}"/>
            </c:ext>
          </c:extLst>
        </c:ser>
        <c:ser>
          <c:idx val="1"/>
          <c:order val="1"/>
          <c:tx>
            <c:strRef>
              <c:f>'Both particles'!$A$28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'Both particles'!$A$30:$A$34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'Both particles'!$C$30:$C$34</c:f>
              <c:numCache>
                <c:formatCode>General</c:formatCode>
                <c:ptCount val="5"/>
                <c:pt idx="0">
                  <c:v>6.1363287914446119E-2</c:v>
                </c:pt>
                <c:pt idx="1">
                  <c:v>6.1202879144275357E-3</c:v>
                </c:pt>
                <c:pt idx="2">
                  <c:v>-2.5079712085698702E-2</c:v>
                </c:pt>
                <c:pt idx="3">
                  <c:v>-8.4381712085587424E-2</c:v>
                </c:pt>
                <c:pt idx="4">
                  <c:v>-0.12421071208564172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2-4ACF-BC6F-DA11582FE93A}"/>
            </c:ext>
          </c:extLst>
        </c:ser>
        <c:ser>
          <c:idx val="2"/>
          <c:order val="2"/>
          <c:tx>
            <c:strRef>
              <c:f>'Both particles'!$A$38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'Both particles'!$A$40:$A$44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'Both particles'!$C$40:$C$44</c:f>
              <c:numCache>
                <c:formatCode>General</c:formatCode>
                <c:ptCount val="5"/>
                <c:pt idx="0">
                  <c:v>6.5553000000136308E-2</c:v>
                </c:pt>
                <c:pt idx="1">
                  <c:v>1.0310000000117725E-2</c:v>
                </c:pt>
                <c:pt idx="2">
                  <c:v>-2.0890000000008513E-2</c:v>
                </c:pt>
                <c:pt idx="3">
                  <c:v>-8.0191999999897234E-2</c:v>
                </c:pt>
                <c:pt idx="4">
                  <c:v>-0.12002099999995153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2-4ACF-BC6F-DA11582F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POSITIVE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positive!$A$18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979654122847925E-2"/>
                  <c:y val="0.5676756083455670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3C-467C-916F-68CD570FF2DE}"/>
                </c:ext>
              </c:extLst>
            </c:dLbl>
            <c:dLbl>
              <c:idx val="1"/>
              <c:layout>
                <c:manualLayout>
                  <c:x val="-4.0983635345125814E-2"/>
                  <c:y val="0.5423404066017170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3C-467C-916F-68CD570FF2DE}"/>
                </c:ext>
              </c:extLst>
            </c:dLbl>
            <c:dLbl>
              <c:idx val="2"/>
              <c:layout>
                <c:manualLayout>
                  <c:x val="-4.2576625985615922E-2"/>
                  <c:y val="0.7066517638684994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3C-467C-916F-68CD570FF2DE}"/>
                </c:ext>
              </c:extLst>
            </c:dLbl>
            <c:dLbl>
              <c:idx val="3"/>
              <c:layout>
                <c:manualLayout>
                  <c:x val="-4.3022663364953209E-2"/>
                  <c:y val="0.535604341830152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3C-467C-916F-68CD570FF2DE}"/>
                </c:ext>
              </c:extLst>
            </c:dLbl>
            <c:dLbl>
              <c:idx val="4"/>
              <c:layout>
                <c:manualLayout>
                  <c:x val="-3.2353639908354236E-2"/>
                  <c:y val="0.1232174473953468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3C-467C-916F-68CD570FF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positive!$A$20:$A$24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positive!$D$20:$D$24</c:f>
              <c:numCache>
                <c:formatCode>General</c:formatCode>
                <c:ptCount val="5"/>
                <c:pt idx="0">
                  <c:v>7.380999999995197E-3</c:v>
                </c:pt>
                <c:pt idx="1">
                  <c:v>5.0169999999951642E-3</c:v>
                </c:pt>
                <c:pt idx="2">
                  <c:v>2.1179999999986876E-2</c:v>
                </c:pt>
                <c:pt idx="3">
                  <c:v>4.4559999999904676E-3</c:v>
                </c:pt>
                <c:pt idx="4">
                  <c:v>-3.8034000000010337E-2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3C-467C-916F-68CD570FF2DE}"/>
            </c:ext>
          </c:extLst>
        </c:ser>
        <c:ser>
          <c:idx val="1"/>
          <c:order val="1"/>
          <c:tx>
            <c:strRef>
              <c:f>positive!$A$28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positive!$A$30:$A$34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positive!$D$30:$D$34</c:f>
              <c:numCache>
                <c:formatCode>General</c:formatCode>
                <c:ptCount val="5"/>
                <c:pt idx="0">
                  <c:v>-1.1100851637024789E-5</c:v>
                </c:pt>
                <c:pt idx="1">
                  <c:v>-2.3751008516370575E-3</c:v>
                </c:pt>
                <c:pt idx="2">
                  <c:v>1.3787899148354654E-2</c:v>
                </c:pt>
                <c:pt idx="3">
                  <c:v>-2.9361008516417542E-3</c:v>
                </c:pt>
                <c:pt idx="4">
                  <c:v>-4.5426100851642559E-2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3C-467C-916F-68CD570FF2DE}"/>
            </c:ext>
          </c:extLst>
        </c:ser>
        <c:ser>
          <c:idx val="2"/>
          <c:order val="2"/>
          <c:tx>
            <c:strRef>
              <c:f>positive!$A$38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positive!$A$40:$A$44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positive!$D$40:$D$44</c:f>
              <c:numCache>
                <c:formatCode>General</c:formatCode>
                <c:ptCount val="5"/>
                <c:pt idx="0">
                  <c:v>7.0879999999959864E-3</c:v>
                </c:pt>
                <c:pt idx="1">
                  <c:v>4.7239999999959537E-3</c:v>
                </c:pt>
                <c:pt idx="2">
                  <c:v>2.0886999999987665E-2</c:v>
                </c:pt>
                <c:pt idx="3">
                  <c:v>4.162999999991257E-3</c:v>
                </c:pt>
                <c:pt idx="4">
                  <c:v>-3.8327000000009548E-2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3C-467C-916F-68CD570FF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positive!$A$18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FA-4FA2-9A7A-C8B874E6C622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FA-4FA2-9A7A-C8B874E6C622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FA-4FA2-9A7A-C8B874E6C622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FA-4FA2-9A7A-C8B874E6C622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FA-4FA2-9A7A-C8B874E6C6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positive!$A$20:$A$24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positive!$B$20:$B$24</c:f>
              <c:numCache>
                <c:formatCode>General</c:formatCode>
                <c:ptCount val="5"/>
                <c:pt idx="0">
                  <c:v>0.10521220000009635</c:v>
                </c:pt>
                <c:pt idx="1">
                  <c:v>5.0849200000129713E-2</c:v>
                </c:pt>
                <c:pt idx="2">
                  <c:v>-7.7087999998184387E-3</c:v>
                </c:pt>
                <c:pt idx="3">
                  <c:v>-7.7283800000031988E-2</c:v>
                </c:pt>
                <c:pt idx="4">
                  <c:v>-7.1068799999920884E-2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A-4FA2-9A7A-C8B874E6C622}"/>
            </c:ext>
          </c:extLst>
        </c:ser>
        <c:ser>
          <c:idx val="1"/>
          <c:order val="1"/>
          <c:tx>
            <c:strRef>
              <c:f>positive!$A$28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positive!$A$30:$A$34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positive!$B$30:$B$34</c:f>
              <c:numCache>
                <c:formatCode>General</c:formatCode>
                <c:ptCount val="5"/>
                <c:pt idx="0">
                  <c:v>6.7281914828072331E-2</c:v>
                </c:pt>
                <c:pt idx="1">
                  <c:v>1.2918914828105699E-2</c:v>
                </c:pt>
                <c:pt idx="2">
                  <c:v>-4.5639085171842453E-2</c:v>
                </c:pt>
                <c:pt idx="3">
                  <c:v>-0.115214085172056</c:v>
                </c:pt>
                <c:pt idx="4">
                  <c:v>-0.1089990851719449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A-4FA2-9A7A-C8B874E6C622}"/>
            </c:ext>
          </c:extLst>
        </c:ser>
        <c:ser>
          <c:idx val="2"/>
          <c:order val="2"/>
          <c:tx>
            <c:strRef>
              <c:f>positive!$A$38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positive!$A$40:$A$44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positive!$B$40:$B$44</c:f>
              <c:numCache>
                <c:formatCode>General</c:formatCode>
                <c:ptCount val="5"/>
                <c:pt idx="0">
                  <c:v>7.3282999999946696E-2</c:v>
                </c:pt>
                <c:pt idx="1">
                  <c:v>1.8919999999980064E-2</c:v>
                </c:pt>
                <c:pt idx="2">
                  <c:v>-3.9637999999968088E-2</c:v>
                </c:pt>
                <c:pt idx="3">
                  <c:v>-0.10921300000018164</c:v>
                </c:pt>
                <c:pt idx="4">
                  <c:v>-0.10299800000007053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FA-4FA2-9A7A-C8B874E6C6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positive!$A$18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75-4F52-BE39-E1601232F70A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75-4F52-BE39-E1601232F70A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75-4F52-BE39-E1601232F70A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75-4F52-BE39-E1601232F70A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75-4F52-BE39-E1601232F7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positive!$A$20:$A$24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positive!$C$20:$C$24</c:f>
              <c:numCache>
                <c:formatCode>General</c:formatCode>
                <c:ptCount val="5"/>
                <c:pt idx="0">
                  <c:v>0.11686959999997271</c:v>
                </c:pt>
                <c:pt idx="1">
                  <c:v>5.9728599999971266E-2</c:v>
                </c:pt>
                <c:pt idx="2">
                  <c:v>1.7198600000028819E-2</c:v>
                </c:pt>
                <c:pt idx="3">
                  <c:v>-7.8511400000024878E-2</c:v>
                </c:pt>
                <c:pt idx="4">
                  <c:v>-0.11528539999994791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5-4F52-BE39-E1601232F70A}"/>
            </c:ext>
          </c:extLst>
        </c:ser>
        <c:ser>
          <c:idx val="1"/>
          <c:order val="1"/>
          <c:tx>
            <c:strRef>
              <c:f>positive!$A$28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positive!$A$30:$A$34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positive!$C$30:$C$34</c:f>
              <c:numCache>
                <c:formatCode>General</c:formatCode>
                <c:ptCount val="5"/>
                <c:pt idx="0">
                  <c:v>6.9116133093530152E-2</c:v>
                </c:pt>
                <c:pt idx="1">
                  <c:v>1.1975133093528711E-2</c:v>
                </c:pt>
                <c:pt idx="2">
                  <c:v>-3.0554866906413736E-2</c:v>
                </c:pt>
                <c:pt idx="3">
                  <c:v>-0.12626486690646743</c:v>
                </c:pt>
                <c:pt idx="4">
                  <c:v>-0.16303886690639047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5-4F52-BE39-E1601232F70A}"/>
            </c:ext>
          </c:extLst>
        </c:ser>
        <c:ser>
          <c:idx val="2"/>
          <c:order val="2"/>
          <c:tx>
            <c:strRef>
              <c:f>positive!$A$38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positive!$A$40:$A$44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positive!$C$40:$C$44</c:f>
              <c:numCache>
                <c:formatCode>General</c:formatCode>
                <c:ptCount val="5"/>
                <c:pt idx="0">
                  <c:v>8.0189000000018495E-2</c:v>
                </c:pt>
                <c:pt idx="1">
                  <c:v>2.3048000000017055E-2</c:v>
                </c:pt>
                <c:pt idx="2">
                  <c:v>-1.9481999999925392E-2</c:v>
                </c:pt>
                <c:pt idx="3">
                  <c:v>-0.11519199999997909</c:v>
                </c:pt>
                <c:pt idx="4">
                  <c:v>-0.15196599999990212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5-4F52-BE39-E1601232F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1" i="0" u="none" strike="noStrike" baseline="0">
                <a:effectLst/>
              </a:rPr>
              <a:t>Δ</a:t>
            </a:r>
            <a:r>
              <a:rPr lang="en-US" sz="1800"/>
              <a:t>m(Ds-D+) by</a:t>
            </a:r>
            <a:r>
              <a:rPr lang="en-US" sz="1800" baseline="0"/>
              <a:t> Momentum - NEGATIVE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94950470534314E-2"/>
          <c:y val="9.3928449007988774E-2"/>
          <c:w val="0.64915760898878205"/>
          <c:h val="0.82451400453008861"/>
        </c:manualLayout>
      </c:layout>
      <c:scatterChart>
        <c:scatterStyle val="lineMarker"/>
        <c:varyColors val="0"/>
        <c:ser>
          <c:idx val="0"/>
          <c:order val="0"/>
          <c:tx>
            <c:strRef>
              <c:f>negative!$A$18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572644763338036E-2"/>
                  <c:y val="4.7585079407446954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83-466C-A0F9-0406CE4D9797}"/>
                </c:ext>
              </c:extLst>
            </c:dLbl>
            <c:dLbl>
              <c:idx val="1"/>
              <c:layout>
                <c:manualLayout>
                  <c:x val="-3.3018682142675324E-2"/>
                  <c:y val="0.2261553005026913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83-466C-A0F9-0406CE4D9797}"/>
                </c:ext>
              </c:extLst>
            </c:dLbl>
            <c:dLbl>
              <c:idx val="2"/>
              <c:layout>
                <c:manualLayout>
                  <c:x val="-4.2576625985615922E-2"/>
                  <c:y val="0.2164709284220827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83-466C-A0F9-0406CE4D9797}"/>
                </c:ext>
              </c:extLst>
            </c:dLbl>
            <c:dLbl>
              <c:idx val="3"/>
              <c:layout>
                <c:manualLayout>
                  <c:x val="-4.3022663364953209E-2"/>
                  <c:y val="0.3130590773610924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83-466C-A0F9-0406CE4D9797}"/>
                </c:ext>
              </c:extLst>
            </c:dLbl>
            <c:dLbl>
              <c:idx val="4"/>
              <c:layout>
                <c:manualLayout>
                  <c:x val="-3.2353639908354236E-2"/>
                  <c:y val="0.6147428711241601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83-466C-A0F9-0406CE4D97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negative!$A$20:$A$24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negative!$D$20:$D$24</c:f>
              <c:numCache>
                <c:formatCode>General</c:formatCode>
                <c:ptCount val="5"/>
                <c:pt idx="0">
                  <c:v>-3.2506399999988389E-2</c:v>
                </c:pt>
                <c:pt idx="1">
                  <c:v>-7.5523999999944635E-3</c:v>
                </c:pt>
                <c:pt idx="2">
                  <c:v>-8.8443999999867629E-3</c:v>
                </c:pt>
                <c:pt idx="3">
                  <c:v>4.0416000000078611E-3</c:v>
                </c:pt>
                <c:pt idx="4">
                  <c:v>4.4861600000004387E-2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83-466C-A0F9-0406CE4D9797}"/>
            </c:ext>
          </c:extLst>
        </c:ser>
        <c:ser>
          <c:idx val="1"/>
          <c:order val="1"/>
          <c:tx>
            <c:strRef>
              <c:f>negative!$A$28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negative!$A$30:$A$34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negative!$D$30:$D$34</c:f>
              <c:numCache>
                <c:formatCode>General</c:formatCode>
                <c:ptCount val="5"/>
                <c:pt idx="0">
                  <c:v>-1.9663187530468917E-2</c:v>
                </c:pt>
                <c:pt idx="1">
                  <c:v>5.2908124695250081E-3</c:v>
                </c:pt>
                <c:pt idx="2">
                  <c:v>3.9988124695327087E-3</c:v>
                </c:pt>
                <c:pt idx="3">
                  <c:v>1.6884812469527333E-2</c:v>
                </c:pt>
                <c:pt idx="4">
                  <c:v>5.7704812469523858E-2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83-466C-A0F9-0406CE4D9797}"/>
            </c:ext>
          </c:extLst>
        </c:ser>
        <c:ser>
          <c:idx val="2"/>
          <c:order val="2"/>
          <c:tx>
            <c:strRef>
              <c:f>negative!$A$38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negative!$A$40:$A$44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negative!$D$40:$D$44</c:f>
              <c:numCache>
                <c:formatCode>General</c:formatCode>
                <c:ptCount val="5"/>
                <c:pt idx="0">
                  <c:v>-2.094700000000671E-2</c:v>
                </c:pt>
                <c:pt idx="1">
                  <c:v>4.0069999999872152E-3</c:v>
                </c:pt>
                <c:pt idx="2">
                  <c:v>2.7149999999949159E-3</c:v>
                </c:pt>
                <c:pt idx="3">
                  <c:v>1.560099999998954E-2</c:v>
                </c:pt>
                <c:pt idx="4">
                  <c:v>5.6420999999986066E-2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83-466C-A0F9-0406CE4D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7520"/>
        <c:axId val="425698768"/>
      </c:scatterChart>
      <c:valAx>
        <c:axId val="4256975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Momentum</a:t>
                </a:r>
                <a:r>
                  <a:rPr lang="en-US" sz="1400" baseline="0"/>
                  <a:t> Range [GeV]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3352620645208875"/>
              <c:y val="0.93110468716007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low"/>
        <c:crossAx val="425698768"/>
        <c:crosses val="autoZero"/>
        <c:crossBetween val="midCat"/>
      </c:valAx>
      <c:valAx>
        <c:axId val="4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(Range Value - Average Value)</a:t>
                </a:r>
                <a:r>
                  <a:rPr lang="en-US" sz="1400" baseline="0"/>
                  <a:t> [MeV]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1088847986803"/>
          <c:y val="0.35084257693004839"/>
          <c:w val="0.24781013959866166"/>
          <c:h val="0.351723948152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</a:t>
            </a:r>
            <a:r>
              <a:rPr lang="en-US" baseline="0"/>
              <a:t>D-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negative!$A$18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768415051764641E-2"/>
                  <c:y val="0.647688317054533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FE-45C6-865C-6054CA190509}"/>
                </c:ext>
              </c:extLst>
            </c:dLbl>
            <c:dLbl>
              <c:idx val="1"/>
              <c:layout>
                <c:manualLayout>
                  <c:x val="-4.608048498594524E-2"/>
                  <c:y val="0.49935710162621871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FE-45C6-865C-6054CA190509}"/>
                </c:ext>
              </c:extLst>
            </c:dLbl>
            <c:dLbl>
              <c:idx val="2"/>
              <c:layout>
                <c:manualLayout>
                  <c:x val="-4.6080484985945275E-2"/>
                  <c:y val="0.3477296369661634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FE-45C6-865C-6054CA190509}"/>
                </c:ext>
              </c:extLst>
            </c:dLbl>
            <c:dLbl>
              <c:idx val="3"/>
              <c:layout>
                <c:manualLayout>
                  <c:x val="-4.8566337676541338E-2"/>
                  <c:y val="0.16973217845218505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FE-45C6-865C-6054CA190509}"/>
                </c:ext>
              </c:extLst>
            </c:dLbl>
            <c:dLbl>
              <c:idx val="4"/>
              <c:layout>
                <c:manualLayout>
                  <c:x val="-3.9443490739067194E-2"/>
                  <c:y val="0.1796209261474063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FE-45C6-865C-6054CA1905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negative!$A$20:$A$24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negative!$B$20:$B$24</c:f>
              <c:numCache>
                <c:formatCode>General</c:formatCode>
                <c:ptCount val="5"/>
                <c:pt idx="0">
                  <c:v>8.7297199999966324E-2</c:v>
                </c:pt>
                <c:pt idx="1">
                  <c:v>2.5751199999831442E-2</c:v>
                </c:pt>
                <c:pt idx="2">
                  <c:v>5.9881999998196989E-3</c:v>
                </c:pt>
                <c:pt idx="3">
                  <c:v>-2.5913800000125775E-2</c:v>
                </c:pt>
                <c:pt idx="4">
                  <c:v>-9.3122800000173811E-2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FE-45C6-865C-6054CA190509}"/>
            </c:ext>
          </c:extLst>
        </c:ser>
        <c:ser>
          <c:idx val="1"/>
          <c:order val="1"/>
          <c:tx>
            <c:strRef>
              <c:f>negative!$A$28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negative!$A$30:$A$34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negative!$B$30:$B$34</c:f>
              <c:numCache>
                <c:formatCode>General</c:formatCode>
                <c:ptCount val="5"/>
                <c:pt idx="0">
                  <c:v>5.5517939125820703E-2</c:v>
                </c:pt>
                <c:pt idx="1">
                  <c:v>-6.0280608743141784E-3</c:v>
                </c:pt>
                <c:pt idx="2">
                  <c:v>-2.5791060874325922E-2</c:v>
                </c:pt>
                <c:pt idx="3">
                  <c:v>-5.7693060874271396E-2</c:v>
                </c:pt>
                <c:pt idx="4">
                  <c:v>-0.12490206087431943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FE-45C6-865C-6054CA190509}"/>
            </c:ext>
          </c:extLst>
        </c:ser>
        <c:ser>
          <c:idx val="2"/>
          <c:order val="2"/>
          <c:tx>
            <c:strRef>
              <c:f>negative!$A$38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negative!$A$40:$A$44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negative!$B$40:$B$44</c:f>
              <c:numCache>
                <c:formatCode>General</c:formatCode>
                <c:ptCount val="5"/>
                <c:pt idx="0">
                  <c:v>5.5159000000003289E-2</c:v>
                </c:pt>
                <c:pt idx="1">
                  <c:v>-6.387000000131593E-3</c:v>
                </c:pt>
                <c:pt idx="2">
                  <c:v>-2.6150000000143336E-2</c:v>
                </c:pt>
                <c:pt idx="3">
                  <c:v>-5.805200000008881E-2</c:v>
                </c:pt>
                <c:pt idx="4">
                  <c:v>-0.12526100000013685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FE-45C6-865C-6054CA1905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56862431"/>
        <c:axId val="1921310463"/>
      </c:scatterChart>
      <c:valAx>
        <c:axId val="18568624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 Range [GeV]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1310463"/>
        <c:crosses val="autoZero"/>
        <c:crossBetween val="midCat"/>
      </c:valAx>
      <c:valAx>
        <c:axId val="19213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</a:t>
                </a:r>
                <a:r>
                  <a:rPr lang="en-US" baseline="0"/>
                  <a:t> [MeV]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86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 Ds-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negative!$A$18</c:f>
              <c:strCache>
                <c:ptCount val="1"/>
                <c:pt idx="0">
                  <c:v>differences from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706493180411989E-2"/>
                  <c:y val="0.685737129773727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1A-4139-A706-212DC74D6212}"/>
                </c:ext>
              </c:extLst>
            </c:dLbl>
            <c:dLbl>
              <c:idx val="1"/>
              <c:layout>
                <c:manualLayout>
                  <c:x val="-4.4740135712812559E-2"/>
                  <c:y val="0.553864604817240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1A-4139-A706-212DC74D6212}"/>
                </c:ext>
              </c:extLst>
            </c:dLbl>
            <c:dLbl>
              <c:idx val="2"/>
              <c:layout>
                <c:manualLayout>
                  <c:x val="-4.2706493180411954E-2"/>
                  <c:y val="0.464850650471613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1A-4139-A706-212DC74D6212}"/>
                </c:ext>
              </c:extLst>
            </c:dLbl>
            <c:dLbl>
              <c:idx val="3"/>
              <c:layout>
                <c:manualLayout>
                  <c:x val="-4.6773778245213171E-2"/>
                  <c:y val="0.247260984293411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1A-4139-A706-212DC74D6212}"/>
                </c:ext>
              </c:extLst>
            </c:dLbl>
            <c:dLbl>
              <c:idx val="4"/>
              <c:layout>
                <c:manualLayout>
                  <c:x val="-3.8639208115610814E-2"/>
                  <c:y val="0.1681374693195195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1A-4139-A706-212DC74D62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negative!$A$20:$A$24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negative!$C$20:$C$24</c:f>
              <c:numCache>
                <c:formatCode>General</c:formatCode>
                <c:ptCount val="5"/>
                <c:pt idx="0">
                  <c:v>6.4440200000035475E-2</c:v>
                </c:pt>
                <c:pt idx="1">
                  <c:v>2.7476200000137396E-2</c:v>
                </c:pt>
                <c:pt idx="2">
                  <c:v>7.6441999999588006E-3</c:v>
                </c:pt>
                <c:pt idx="3">
                  <c:v>-4.3451799999957075E-2</c:v>
                </c:pt>
                <c:pt idx="4">
                  <c:v>-5.6108799999947223E-2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1A-4139-A706-212DC74D6212}"/>
            </c:ext>
          </c:extLst>
        </c:ser>
        <c:ser>
          <c:idx val="1"/>
          <c:order val="1"/>
          <c:tx>
            <c:strRef>
              <c:f>negative!$A$28</c:f>
              <c:strCache>
                <c:ptCount val="1"/>
                <c:pt idx="0">
                  <c:v>differences from weighted 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negative!$A$30:$A$34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negative!$C$30:$C$34</c:f>
              <c:numCache>
                <c:formatCode>General</c:formatCode>
                <c:ptCount val="5"/>
                <c:pt idx="0">
                  <c:v>4.0059928107666565E-2</c:v>
                </c:pt>
                <c:pt idx="1">
                  <c:v>3.0959281077684864E-3</c:v>
                </c:pt>
                <c:pt idx="2">
                  <c:v>-1.6736071892410109E-2</c:v>
                </c:pt>
                <c:pt idx="3">
                  <c:v>-6.7832071892325985E-2</c:v>
                </c:pt>
                <c:pt idx="4">
                  <c:v>-8.0489071892316133E-2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1A-4139-A706-212DC74D6212}"/>
            </c:ext>
          </c:extLst>
        </c:ser>
        <c:ser>
          <c:idx val="2"/>
          <c:order val="2"/>
          <c:tx>
            <c:strRef>
              <c:f>negative!$A$38</c:f>
              <c:strCache>
                <c:ptCount val="1"/>
                <c:pt idx="0">
                  <c:v>differences from total fit vals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strRef>
              <c:f>negative!$A$40:$A$44</c:f>
              <c:strCache>
                <c:ptCount val="5"/>
                <c:pt idx="0">
                  <c:v>(0-49)</c:v>
                </c:pt>
                <c:pt idx="1">
                  <c:v>(49-64)</c:v>
                </c:pt>
                <c:pt idx="2">
                  <c:v>(64-81)</c:v>
                </c:pt>
                <c:pt idx="3">
                  <c:v>(81-110)</c:v>
                </c:pt>
                <c:pt idx="4">
                  <c:v>(110+)</c:v>
                </c:pt>
              </c:strCache>
            </c:strRef>
          </c:xVal>
          <c:yVal>
            <c:numRef>
              <c:f>negative!$C$40:$C$44</c:f>
              <c:numCache>
                <c:formatCode>General</c:formatCode>
                <c:ptCount val="5"/>
                <c:pt idx="0">
                  <c:v>3.4335000000055516E-2</c:v>
                </c:pt>
                <c:pt idx="1">
                  <c:v>-2.6289999998425628E-3</c:v>
                </c:pt>
                <c:pt idx="2">
                  <c:v>-2.2461000000021158E-2</c:v>
                </c:pt>
                <c:pt idx="3">
                  <c:v>-7.3556999999937034E-2</c:v>
                </c:pt>
                <c:pt idx="4">
                  <c:v>-8.6213999999927182E-2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1A-4139-A706-212DC74D62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24987183"/>
        <c:axId val="1924988431"/>
      </c:scatterChart>
      <c:valAx>
        <c:axId val="19249871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Momentum</a:t>
                </a:r>
                <a:r>
                  <a:rPr lang="en-US" baseline="0"/>
                  <a:t> Range [GeV]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crossAx val="1924988431"/>
        <c:crosses val="autoZero"/>
        <c:crossBetween val="midCat"/>
      </c:valAx>
      <c:valAx>
        <c:axId val="1924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(Range Value - Average Value)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8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10</xdr:row>
      <xdr:rowOff>180975</xdr:rowOff>
    </xdr:from>
    <xdr:to>
      <xdr:col>17</xdr:col>
      <xdr:colOff>247650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33A8B-4421-42B0-B66A-951E5B137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190499</xdr:colOff>
      <xdr:row>34</xdr:row>
      <xdr:rowOff>108550</xdr:rowOff>
    </xdr:from>
    <xdr:to>
      <xdr:col>8</xdr:col>
      <xdr:colOff>557705</xdr:colOff>
      <xdr:row>54</xdr:row>
      <xdr:rowOff>132364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3AD7C-4670-45B2-929C-6ECB2CE5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574948</xdr:colOff>
      <xdr:row>34</xdr:row>
      <xdr:rowOff>100669</xdr:rowOff>
    </xdr:from>
    <xdr:to>
      <xdr:col>18</xdr:col>
      <xdr:colOff>66675</xdr:colOff>
      <xdr:row>54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088F7-C37C-4677-B644-82FD40FFE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57150</xdr:rowOff>
    </xdr:from>
    <xdr:to>
      <xdr:col>17</xdr:col>
      <xdr:colOff>133350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D6624-8100-4B2B-87DC-CEEDF8562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190499</xdr:colOff>
      <xdr:row>34</xdr:row>
      <xdr:rowOff>108550</xdr:rowOff>
    </xdr:from>
    <xdr:to>
      <xdr:col>8</xdr:col>
      <xdr:colOff>557705</xdr:colOff>
      <xdr:row>54</xdr:row>
      <xdr:rowOff>132364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2FEDB-1F96-44A4-909C-140C98777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56C792-69D8-4209-AFBB-681A61264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10</xdr:row>
      <xdr:rowOff>85725</xdr:rowOff>
    </xdr:from>
    <xdr:to>
      <xdr:col>17</xdr:col>
      <xdr:colOff>114300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4B17C-6362-4B18-8853-0AC872894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190499</xdr:colOff>
      <xdr:row>34</xdr:row>
      <xdr:rowOff>108550</xdr:rowOff>
    </xdr:from>
    <xdr:to>
      <xdr:col>8</xdr:col>
      <xdr:colOff>557705</xdr:colOff>
      <xdr:row>54</xdr:row>
      <xdr:rowOff>132364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9F32F-4913-4C31-B717-A92B3298C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174898</xdr:colOff>
      <xdr:row>34</xdr:row>
      <xdr:rowOff>100669</xdr:rowOff>
    </xdr:from>
    <xdr:to>
      <xdr:col>18</xdr:col>
      <xdr:colOff>257175</xdr:colOff>
      <xdr:row>54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6017C-7059-4D47-9809-ED3764828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59F2-1F12-4618-8D99-D72DBF5594F3}">
  <dimension ref="A1:L44"/>
  <sheetViews>
    <sheetView zoomScaleNormal="100" workbookViewId="0">
      <selection activeCell="R32" sqref="R32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8" t="s">
        <v>20</v>
      </c>
      <c r="B1" s="8"/>
      <c r="C1" s="8"/>
    </row>
    <row r="2" spans="1:12" x14ac:dyDescent="0.25">
      <c r="A2" s="8"/>
      <c r="B2" s="8"/>
      <c r="C2" s="8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1869.9151139999999</v>
      </c>
      <c r="C5" s="1">
        <v>1968.8168840000001</v>
      </c>
      <c r="D5" s="1">
        <v>98.900898999999995</v>
      </c>
      <c r="G5" s="1">
        <v>1534782</v>
      </c>
      <c r="H5">
        <f>G5/$G$10</f>
        <v>0.32510382558572543</v>
      </c>
      <c r="J5">
        <f t="shared" ref="J5:L6" si="0">B5*$H5</f>
        <v>607.91655708196788</v>
      </c>
      <c r="K5">
        <f t="shared" si="0"/>
        <v>640.06990086616747</v>
      </c>
      <c r="L5">
        <f t="shared" si="0"/>
        <v>32.153060618767448</v>
      </c>
    </row>
    <row r="6" spans="1:12" x14ac:dyDescent="0.25">
      <c r="A6" t="s">
        <v>4</v>
      </c>
      <c r="B6" s="1">
        <v>1869.8569010000001</v>
      </c>
      <c r="C6" s="1">
        <v>1968.7616410000001</v>
      </c>
      <c r="D6" s="1">
        <v>98.904615000000007</v>
      </c>
      <c r="G6" s="1">
        <v>1408901</v>
      </c>
      <c r="H6">
        <f t="shared" ref="H6:H9" si="1">G6/$G$10</f>
        <v>0.29843919525480112</v>
      </c>
      <c r="J6">
        <f t="shared" si="0"/>
        <v>558.03858877607638</v>
      </c>
      <c r="K6">
        <f t="shared" si="0"/>
        <v>587.55563978856162</v>
      </c>
      <c r="L6">
        <f t="shared" si="0"/>
        <v>29.517013707585932</v>
      </c>
    </row>
    <row r="7" spans="1:12" x14ac:dyDescent="0.25">
      <c r="A7" t="s">
        <v>5</v>
      </c>
      <c r="B7" s="1">
        <v>1869.818773</v>
      </c>
      <c r="C7" s="1">
        <v>1968.7304409999999</v>
      </c>
      <c r="D7" s="1">
        <v>98.911882000000006</v>
      </c>
      <c r="G7" s="1">
        <v>947237</v>
      </c>
      <c r="H7">
        <f t="shared" si="1"/>
        <v>0.20064763102274186</v>
      </c>
      <c r="J7">
        <f t="shared" ref="J7:J9" si="2">B7*$H7</f>
        <v>375.1747072442999</v>
      </c>
      <c r="K7">
        <f t="shared" ref="K7:L9" si="3">C7*$H7</f>
        <v>395.02109910900782</v>
      </c>
      <c r="L7">
        <f t="shared" si="3"/>
        <v>19.846434803300983</v>
      </c>
    </row>
    <row r="8" spans="1:12" x14ac:dyDescent="0.25">
      <c r="A8" t="s">
        <v>6</v>
      </c>
      <c r="B8" s="1">
        <v>1869.76098</v>
      </c>
      <c r="C8" s="1">
        <v>1968.671139</v>
      </c>
      <c r="D8" s="1">
        <v>98.910933999999997</v>
      </c>
      <c r="G8" s="1">
        <v>603742</v>
      </c>
      <c r="H8">
        <f t="shared" si="1"/>
        <v>0.12788710961346761</v>
      </c>
      <c r="J8">
        <f t="shared" si="2"/>
        <v>239.11832740024462</v>
      </c>
      <c r="K8">
        <f t="shared" si="3"/>
        <v>251.76766174616313</v>
      </c>
      <c r="L8">
        <f t="shared" si="3"/>
        <v>12.64943345842846</v>
      </c>
    </row>
    <row r="9" spans="1:12" x14ac:dyDescent="0.25">
      <c r="A9" t="s">
        <v>8</v>
      </c>
      <c r="B9" s="1">
        <v>1869.7321589999999</v>
      </c>
      <c r="C9" s="1">
        <v>1968.63131</v>
      </c>
      <c r="D9" s="1">
        <v>98.913696000000002</v>
      </c>
      <c r="G9" s="1">
        <v>226236</v>
      </c>
      <c r="H9">
        <f t="shared" si="1"/>
        <v>4.7922238523264007E-2</v>
      </c>
      <c r="J9">
        <f t="shared" si="2"/>
        <v>89.601750498215381</v>
      </c>
      <c r="K9">
        <f t="shared" si="3"/>
        <v>94.341219202185684</v>
      </c>
      <c r="L9">
        <f t="shared" si="3"/>
        <v>4.7401657329296247</v>
      </c>
    </row>
    <row r="10" spans="1:12" x14ac:dyDescent="0.25">
      <c r="G10" s="5">
        <f>SUM(G5:G9)</f>
        <v>4720898</v>
      </c>
    </row>
    <row r="12" spans="1:12" x14ac:dyDescent="0.25">
      <c r="A12" t="s">
        <v>9</v>
      </c>
      <c r="B12" s="6">
        <f>AVERAGE(B5:B9)</f>
        <v>1869.8167853999998</v>
      </c>
      <c r="C12" s="6">
        <f>AVERAGE(C5:C9)</f>
        <v>1968.7222829999998</v>
      </c>
      <c r="D12" s="6">
        <f>AVERAGE(D5:D9)</f>
        <v>98.908405200000004</v>
      </c>
    </row>
    <row r="13" spans="1:12" x14ac:dyDescent="0.25">
      <c r="A13" t="s">
        <v>13</v>
      </c>
      <c r="B13" s="6">
        <f>SUM(J5:J9)</f>
        <v>1869.8499310008042</v>
      </c>
      <c r="C13" s="6">
        <f>SUM(K5:K9)</f>
        <v>1968.7555207120856</v>
      </c>
      <c r="D13" s="6">
        <f>SUM(L5:L9)</f>
        <v>98.906108321012454</v>
      </c>
    </row>
    <row r="14" spans="1:12" x14ac:dyDescent="0.25">
      <c r="A14" t="s">
        <v>10</v>
      </c>
      <c r="B14" s="1">
        <v>1869.8504760000001</v>
      </c>
      <c r="C14" s="1">
        <v>1968.7513309999999</v>
      </c>
      <c r="D14" s="1">
        <v>98.900855000000007</v>
      </c>
    </row>
    <row r="18" spans="1:4" x14ac:dyDescent="0.25">
      <c r="A18" s="7" t="s">
        <v>17</v>
      </c>
      <c r="B18" s="7"/>
      <c r="C18" s="7"/>
      <c r="D18" s="7"/>
    </row>
    <row r="19" spans="1:4" ht="15.75" thickBot="1" x14ac:dyDescent="0.3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4">B5-B$12</f>
        <v>9.8328600000058941E-2</v>
      </c>
      <c r="C20">
        <f t="shared" si="4"/>
        <v>9.4601000000238855E-2</v>
      </c>
      <c r="D20" s="2">
        <f t="shared" si="4"/>
        <v>-7.5062000000087892E-3</v>
      </c>
    </row>
    <row r="21" spans="1:4" x14ac:dyDescent="0.25">
      <c r="A21" t="s">
        <v>4</v>
      </c>
      <c r="B21">
        <f t="shared" si="4"/>
        <v>4.011560000026293E-2</v>
      </c>
      <c r="C21">
        <f t="shared" si="4"/>
        <v>3.9358000000220272E-2</v>
      </c>
      <c r="D21" s="3">
        <f t="shared" si="4"/>
        <v>-3.7901999999974123E-3</v>
      </c>
    </row>
    <row r="22" spans="1:4" x14ac:dyDescent="0.25">
      <c r="A22" t="s">
        <v>5</v>
      </c>
      <c r="B22">
        <f t="shared" si="4"/>
        <v>1.9876000001204375E-3</v>
      </c>
      <c r="C22">
        <f t="shared" si="4"/>
        <v>8.1580000000940345E-3</v>
      </c>
      <c r="D22" s="3">
        <f t="shared" si="4"/>
        <v>3.4768000000013899E-3</v>
      </c>
    </row>
    <row r="23" spans="1:4" x14ac:dyDescent="0.25">
      <c r="A23" t="s">
        <v>6</v>
      </c>
      <c r="B23">
        <f t="shared" si="4"/>
        <v>-5.5805399999826477E-2</v>
      </c>
      <c r="C23">
        <f t="shared" si="4"/>
        <v>-5.1143999999794687E-2</v>
      </c>
      <c r="D23" s="3">
        <f t="shared" si="4"/>
        <v>2.5287999999932254E-3</v>
      </c>
    </row>
    <row r="24" spans="1:4" ht="15.75" thickBot="1" x14ac:dyDescent="0.3">
      <c r="A24" t="s">
        <v>8</v>
      </c>
      <c r="B24">
        <f t="shared" si="4"/>
        <v>-8.462639999993371E-2</v>
      </c>
      <c r="C24">
        <f t="shared" si="4"/>
        <v>-9.097299999984898E-2</v>
      </c>
      <c r="D24" s="4">
        <f t="shared" si="4"/>
        <v>5.2907999999973754E-3</v>
      </c>
    </row>
    <row r="28" spans="1:4" x14ac:dyDescent="0.25">
      <c r="A28" s="7" t="s">
        <v>18</v>
      </c>
      <c r="B28" s="7"/>
      <c r="C28" s="7"/>
      <c r="D28" s="7"/>
    </row>
    <row r="29" spans="1:4" ht="15.75" thickBot="1" x14ac:dyDescent="0.3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5">B5-B$13</f>
        <v>6.518299919571291E-2</v>
      </c>
      <c r="C30">
        <f t="shared" si="5"/>
        <v>6.1363287914446119E-2</v>
      </c>
      <c r="D30" s="2">
        <f t="shared" si="5"/>
        <v>-5.2093210124581901E-3</v>
      </c>
    </row>
    <row r="31" spans="1:4" x14ac:dyDescent="0.25">
      <c r="A31" t="s">
        <v>4</v>
      </c>
      <c r="B31">
        <f t="shared" si="5"/>
        <v>6.9699991959168983E-3</v>
      </c>
      <c r="C31">
        <f t="shared" si="5"/>
        <v>6.1202879144275357E-3</v>
      </c>
      <c r="D31" s="3">
        <f t="shared" si="5"/>
        <v>-1.4933210124468133E-3</v>
      </c>
    </row>
    <row r="32" spans="1:4" x14ac:dyDescent="0.25">
      <c r="A32" t="s">
        <v>5</v>
      </c>
      <c r="B32">
        <f t="shared" si="5"/>
        <v>-3.1158000804225594E-2</v>
      </c>
      <c r="C32">
        <f t="shared" si="5"/>
        <v>-2.5079712085698702E-2</v>
      </c>
      <c r="D32" s="3">
        <f t="shared" si="5"/>
        <v>5.7736789875519889E-3</v>
      </c>
    </row>
    <row r="33" spans="1:4" x14ac:dyDescent="0.25">
      <c r="A33" t="s">
        <v>6</v>
      </c>
      <c r="B33">
        <f t="shared" si="5"/>
        <v>-8.8951000804172509E-2</v>
      </c>
      <c r="C33">
        <f t="shared" si="5"/>
        <v>-8.4381712085587424E-2</v>
      </c>
      <c r="D33" s="3">
        <f t="shared" si="5"/>
        <v>4.8256789875438244E-3</v>
      </c>
    </row>
    <row r="34" spans="1:4" ht="15.75" thickBot="1" x14ac:dyDescent="0.3">
      <c r="A34" t="s">
        <v>8</v>
      </c>
      <c r="B34">
        <f t="shared" si="5"/>
        <v>-0.11777200080427974</v>
      </c>
      <c r="C34">
        <f t="shared" si="5"/>
        <v>-0.12421071208564172</v>
      </c>
      <c r="D34" s="4">
        <f t="shared" si="5"/>
        <v>7.5876789875479744E-3</v>
      </c>
    </row>
    <row r="38" spans="1:4" x14ac:dyDescent="0.25">
      <c r="A38" s="7" t="s">
        <v>19</v>
      </c>
      <c r="B38" s="7"/>
      <c r="C38" s="7"/>
      <c r="D38" s="7"/>
    </row>
    <row r="39" spans="1:4" ht="15.75" thickBot="1" x14ac:dyDescent="0.3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6">B5-B$14</f>
        <v>6.4637999999831663E-2</v>
      </c>
      <c r="C40">
        <f t="shared" si="6"/>
        <v>6.5553000000136308E-2</v>
      </c>
      <c r="D40" s="2">
        <f t="shared" si="6"/>
        <v>4.3999999988386662E-5</v>
      </c>
    </row>
    <row r="41" spans="1:4" x14ac:dyDescent="0.25">
      <c r="A41" t="s">
        <v>4</v>
      </c>
      <c r="B41">
        <f t="shared" si="6"/>
        <v>6.4250000000356522E-3</v>
      </c>
      <c r="C41">
        <f t="shared" si="6"/>
        <v>1.0310000000117725E-2</v>
      </c>
      <c r="D41" s="3">
        <f t="shared" si="6"/>
        <v>3.7599999999997635E-3</v>
      </c>
    </row>
    <row r="42" spans="1:4" x14ac:dyDescent="0.25">
      <c r="A42" t="s">
        <v>5</v>
      </c>
      <c r="B42">
        <f t="shared" si="6"/>
        <v>-3.170300000010684E-2</v>
      </c>
      <c r="C42">
        <f t="shared" si="6"/>
        <v>-2.0890000000008513E-2</v>
      </c>
      <c r="D42" s="3">
        <f t="shared" si="6"/>
        <v>1.1026999999998566E-2</v>
      </c>
    </row>
    <row r="43" spans="1:4" x14ac:dyDescent="0.25">
      <c r="A43" t="s">
        <v>6</v>
      </c>
      <c r="B43">
        <f t="shared" si="6"/>
        <v>-8.9496000000053755E-2</v>
      </c>
      <c r="C43">
        <f t="shared" si="6"/>
        <v>-8.0191999999897234E-2</v>
      </c>
      <c r="D43" s="3">
        <f t="shared" si="6"/>
        <v>1.0078999999990401E-2</v>
      </c>
    </row>
    <row r="44" spans="1:4" ht="15.75" thickBot="1" x14ac:dyDescent="0.3">
      <c r="A44" t="s">
        <v>8</v>
      </c>
      <c r="B44">
        <f t="shared" si="6"/>
        <v>-0.11831700000016099</v>
      </c>
      <c r="C44">
        <f t="shared" si="6"/>
        <v>-0.12002099999995153</v>
      </c>
      <c r="D44" s="4">
        <f t="shared" si="6"/>
        <v>1.2840999999994551E-2</v>
      </c>
    </row>
  </sheetData>
  <mergeCells count="4">
    <mergeCell ref="A18:D18"/>
    <mergeCell ref="A28:D28"/>
    <mergeCell ref="A38:D38"/>
    <mergeCell ref="A1:C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BA1D-D7E6-4ACC-9C4D-BE81023AC755}">
  <dimension ref="A1:L44"/>
  <sheetViews>
    <sheetView zoomScaleNormal="100" workbookViewId="0">
      <selection activeCell="N8" sqref="N8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8" t="s">
        <v>22</v>
      </c>
      <c r="B1" s="8"/>
      <c r="C1" s="8"/>
    </row>
    <row r="2" spans="1:12" x14ac:dyDescent="0.25">
      <c r="A2" s="8"/>
      <c r="B2" s="8"/>
      <c r="C2" s="8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23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1869.923759</v>
      </c>
      <c r="C5" s="1">
        <v>1968.83152</v>
      </c>
      <c r="D5" s="1">
        <v>98.907943000000003</v>
      </c>
      <c r="E5" s="1">
        <v>9.2549999999999993E-3</v>
      </c>
      <c r="G5" s="1">
        <v>917672</v>
      </c>
      <c r="H5">
        <f>G5/$G$10</f>
        <v>0.34644794137123119</v>
      </c>
      <c r="J5">
        <f t="shared" ref="J5:L6" si="0">B5*$H5</f>
        <v>647.8312368267043</v>
      </c>
      <c r="K5">
        <f t="shared" si="0"/>
        <v>682.09762701079194</v>
      </c>
      <c r="L5">
        <f t="shared" si="0"/>
        <v>34.266453237613078</v>
      </c>
    </row>
    <row r="6" spans="1:12" x14ac:dyDescent="0.25">
      <c r="A6" t="s">
        <v>4</v>
      </c>
      <c r="B6" s="1">
        <v>1869.8693960000001</v>
      </c>
      <c r="C6" s="1">
        <v>1968.774379</v>
      </c>
      <c r="D6" s="1">
        <v>98.905579000000003</v>
      </c>
      <c r="E6" s="1">
        <v>9.2300000000000004E-3</v>
      </c>
      <c r="G6" s="1">
        <v>789490</v>
      </c>
      <c r="H6">
        <f t="shared" ref="H6:H9" si="1">G6/$G$10</f>
        <v>0.29805549829696593</v>
      </c>
      <c r="J6">
        <f t="shared" si="0"/>
        <v>557.32485457502673</v>
      </c>
      <c r="K6">
        <f t="shared" si="0"/>
        <v>586.80402856714466</v>
      </c>
      <c r="L6">
        <f t="shared" si="0"/>
        <v>29.479351633194931</v>
      </c>
    </row>
    <row r="7" spans="1:12" x14ac:dyDescent="0.25">
      <c r="A7" t="s">
        <v>5</v>
      </c>
      <c r="B7" s="1">
        <v>1869.8108380000001</v>
      </c>
      <c r="C7" s="1">
        <v>1968.731849</v>
      </c>
      <c r="D7" s="1">
        <v>98.921741999999995</v>
      </c>
      <c r="E7" s="1">
        <v>1.1464E-2</v>
      </c>
      <c r="G7" s="1">
        <v>516907</v>
      </c>
      <c r="H7">
        <f t="shared" si="1"/>
        <v>0.19514746666606261</v>
      </c>
      <c r="J7">
        <f t="shared" ref="J7:J9" si="2">B7*$H7</f>
        <v>364.88884818044761</v>
      </c>
      <c r="K7">
        <f t="shared" ref="K7:L9" si="3">C7*$H7</f>
        <v>384.19303287714331</v>
      </c>
      <c r="L7">
        <f t="shared" si="3"/>
        <v>19.304327349493846</v>
      </c>
    </row>
    <row r="8" spans="1:12" x14ac:dyDescent="0.25">
      <c r="A8" t="s">
        <v>6</v>
      </c>
      <c r="B8" s="1">
        <v>1869.7412629999999</v>
      </c>
      <c r="C8" s="1">
        <v>1968.636139</v>
      </c>
      <c r="D8" s="1">
        <v>98.905017999999998</v>
      </c>
      <c r="E8" s="1">
        <v>1.4132E-2</v>
      </c>
      <c r="G8" s="1">
        <v>330718</v>
      </c>
      <c r="H8">
        <f t="shared" si="1"/>
        <v>0.12485568947773371</v>
      </c>
      <c r="J8">
        <f t="shared" si="2"/>
        <v>233.44783453683362</v>
      </c>
      <c r="K8">
        <f t="shared" si="3"/>
        <v>245.7954224656286</v>
      </c>
      <c r="L8">
        <f t="shared" si="3"/>
        <v>12.348854215197662</v>
      </c>
    </row>
    <row r="9" spans="1:12" x14ac:dyDescent="0.25">
      <c r="A9" t="s">
        <v>8</v>
      </c>
      <c r="B9" s="1">
        <v>1869.747478</v>
      </c>
      <c r="C9" s="1">
        <v>1968.599365</v>
      </c>
      <c r="D9" s="1">
        <v>98.862527999999998</v>
      </c>
      <c r="E9" s="1">
        <v>2.2952E-2</v>
      </c>
      <c r="G9" s="1">
        <v>94015</v>
      </c>
      <c r="H9">
        <f t="shared" si="1"/>
        <v>3.5493404188006505E-2</v>
      </c>
      <c r="J9">
        <f t="shared" si="2"/>
        <v>66.363702966159806</v>
      </c>
      <c r="K9">
        <f t="shared" si="3"/>
        <v>69.872292946197945</v>
      </c>
      <c r="L9">
        <f t="shared" si="3"/>
        <v>3.5089676653521105</v>
      </c>
    </row>
    <row r="10" spans="1:12" x14ac:dyDescent="0.25">
      <c r="G10" s="5">
        <f>SUM(G5:G9)</f>
        <v>2648802</v>
      </c>
    </row>
    <row r="12" spans="1:12" x14ac:dyDescent="0.25">
      <c r="A12" t="s">
        <v>9</v>
      </c>
      <c r="B12" s="6">
        <f>AVERAGE(B5:B9)</f>
        <v>1869.8185467999999</v>
      </c>
      <c r="C12" s="6">
        <f>AVERAGE(C5:C9)</f>
        <v>1968.7146504</v>
      </c>
      <c r="D12" s="6">
        <f>AVERAGE(D5:D9)</f>
        <v>98.900562000000008</v>
      </c>
    </row>
    <row r="13" spans="1:12" x14ac:dyDescent="0.25">
      <c r="A13" t="s">
        <v>13</v>
      </c>
      <c r="B13" s="6">
        <f>SUM(J5:J9)</f>
        <v>1869.8564770851719</v>
      </c>
      <c r="C13" s="6">
        <f>SUM(K5:K9)</f>
        <v>1968.7624038669064</v>
      </c>
      <c r="D13" s="6">
        <f>SUM(L5:L9)</f>
        <v>98.90795410085164</v>
      </c>
    </row>
    <row r="14" spans="1:12" x14ac:dyDescent="0.25">
      <c r="A14" t="s">
        <v>10</v>
      </c>
      <c r="B14" s="1">
        <v>1869.8504760000001</v>
      </c>
      <c r="C14" s="1">
        <v>1968.7513309999999</v>
      </c>
      <c r="D14" s="1">
        <v>98.900855000000007</v>
      </c>
    </row>
    <row r="18" spans="1:4" x14ac:dyDescent="0.25">
      <c r="A18" s="7" t="s">
        <v>17</v>
      </c>
      <c r="B18" s="7"/>
      <c r="C18" s="7"/>
      <c r="D18" s="7"/>
    </row>
    <row r="19" spans="1:4" ht="15.75" thickBot="1" x14ac:dyDescent="0.3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4">B5-B$12</f>
        <v>0.10521220000009635</v>
      </c>
      <c r="C20">
        <f t="shared" si="4"/>
        <v>0.11686959999997271</v>
      </c>
      <c r="D20" s="2">
        <f t="shared" si="4"/>
        <v>7.380999999995197E-3</v>
      </c>
    </row>
    <row r="21" spans="1:4" x14ac:dyDescent="0.25">
      <c r="A21" t="s">
        <v>4</v>
      </c>
      <c r="B21">
        <f t="shared" si="4"/>
        <v>5.0849200000129713E-2</v>
      </c>
      <c r="C21">
        <f t="shared" si="4"/>
        <v>5.9728599999971266E-2</v>
      </c>
      <c r="D21" s="3">
        <f t="shared" si="4"/>
        <v>5.0169999999951642E-3</v>
      </c>
    </row>
    <row r="22" spans="1:4" x14ac:dyDescent="0.25">
      <c r="A22" t="s">
        <v>5</v>
      </c>
      <c r="B22">
        <f t="shared" si="4"/>
        <v>-7.7087999998184387E-3</v>
      </c>
      <c r="C22">
        <f t="shared" si="4"/>
        <v>1.7198600000028819E-2</v>
      </c>
      <c r="D22" s="3">
        <f t="shared" si="4"/>
        <v>2.1179999999986876E-2</v>
      </c>
    </row>
    <row r="23" spans="1:4" x14ac:dyDescent="0.25">
      <c r="A23" t="s">
        <v>6</v>
      </c>
      <c r="B23">
        <f t="shared" si="4"/>
        <v>-7.7283800000031988E-2</v>
      </c>
      <c r="C23">
        <f t="shared" si="4"/>
        <v>-7.8511400000024878E-2</v>
      </c>
      <c r="D23" s="3">
        <f t="shared" si="4"/>
        <v>4.4559999999904676E-3</v>
      </c>
    </row>
    <row r="24" spans="1:4" ht="15.75" thickBot="1" x14ac:dyDescent="0.3">
      <c r="A24" t="s">
        <v>8</v>
      </c>
      <c r="B24">
        <f t="shared" si="4"/>
        <v>-7.1068799999920884E-2</v>
      </c>
      <c r="C24">
        <f t="shared" si="4"/>
        <v>-0.11528539999994791</v>
      </c>
      <c r="D24" s="4">
        <f t="shared" si="4"/>
        <v>-3.8034000000010337E-2</v>
      </c>
    </row>
    <row r="28" spans="1:4" x14ac:dyDescent="0.25">
      <c r="A28" s="7" t="s">
        <v>18</v>
      </c>
      <c r="B28" s="7"/>
      <c r="C28" s="7"/>
      <c r="D28" s="7"/>
    </row>
    <row r="29" spans="1:4" ht="15.75" thickBot="1" x14ac:dyDescent="0.3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5">B5-B$13</f>
        <v>6.7281914828072331E-2</v>
      </c>
      <c r="C30">
        <f t="shared" si="5"/>
        <v>6.9116133093530152E-2</v>
      </c>
      <c r="D30" s="2">
        <f t="shared" si="5"/>
        <v>-1.1100851637024789E-5</v>
      </c>
    </row>
    <row r="31" spans="1:4" x14ac:dyDescent="0.25">
      <c r="A31" t="s">
        <v>4</v>
      </c>
      <c r="B31">
        <f t="shared" si="5"/>
        <v>1.2918914828105699E-2</v>
      </c>
      <c r="C31">
        <f t="shared" si="5"/>
        <v>1.1975133093528711E-2</v>
      </c>
      <c r="D31" s="3">
        <f t="shared" si="5"/>
        <v>-2.3751008516370575E-3</v>
      </c>
    </row>
    <row r="32" spans="1:4" x14ac:dyDescent="0.25">
      <c r="A32" t="s">
        <v>5</v>
      </c>
      <c r="B32">
        <f t="shared" si="5"/>
        <v>-4.5639085171842453E-2</v>
      </c>
      <c r="C32">
        <f t="shared" si="5"/>
        <v>-3.0554866906413736E-2</v>
      </c>
      <c r="D32" s="3">
        <f t="shared" si="5"/>
        <v>1.3787899148354654E-2</v>
      </c>
    </row>
    <row r="33" spans="1:4" x14ac:dyDescent="0.25">
      <c r="A33" t="s">
        <v>6</v>
      </c>
      <c r="B33">
        <f t="shared" si="5"/>
        <v>-0.115214085172056</v>
      </c>
      <c r="C33">
        <f t="shared" si="5"/>
        <v>-0.12626486690646743</v>
      </c>
      <c r="D33" s="3">
        <f t="shared" si="5"/>
        <v>-2.9361008516417542E-3</v>
      </c>
    </row>
    <row r="34" spans="1:4" ht="15.75" thickBot="1" x14ac:dyDescent="0.3">
      <c r="A34" t="s">
        <v>8</v>
      </c>
      <c r="B34">
        <f t="shared" si="5"/>
        <v>-0.1089990851719449</v>
      </c>
      <c r="C34">
        <f t="shared" si="5"/>
        <v>-0.16303886690639047</v>
      </c>
      <c r="D34" s="4">
        <f t="shared" si="5"/>
        <v>-4.5426100851642559E-2</v>
      </c>
    </row>
    <row r="38" spans="1:4" x14ac:dyDescent="0.25">
      <c r="A38" s="7" t="s">
        <v>19</v>
      </c>
      <c r="B38" s="7"/>
      <c r="C38" s="7"/>
      <c r="D38" s="7"/>
    </row>
    <row r="39" spans="1:4" ht="15.75" thickBot="1" x14ac:dyDescent="0.3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6">B5-B$14</f>
        <v>7.3282999999946696E-2</v>
      </c>
      <c r="C40">
        <f t="shared" si="6"/>
        <v>8.0189000000018495E-2</v>
      </c>
      <c r="D40" s="2">
        <f t="shared" si="6"/>
        <v>7.0879999999959864E-3</v>
      </c>
    </row>
    <row r="41" spans="1:4" x14ac:dyDescent="0.25">
      <c r="A41" t="s">
        <v>4</v>
      </c>
      <c r="B41">
        <f t="shared" si="6"/>
        <v>1.8919999999980064E-2</v>
      </c>
      <c r="C41">
        <f t="shared" si="6"/>
        <v>2.3048000000017055E-2</v>
      </c>
      <c r="D41" s="3">
        <f t="shared" si="6"/>
        <v>4.7239999999959537E-3</v>
      </c>
    </row>
    <row r="42" spans="1:4" x14ac:dyDescent="0.25">
      <c r="A42" t="s">
        <v>5</v>
      </c>
      <c r="B42">
        <f t="shared" si="6"/>
        <v>-3.9637999999968088E-2</v>
      </c>
      <c r="C42">
        <f t="shared" si="6"/>
        <v>-1.9481999999925392E-2</v>
      </c>
      <c r="D42" s="3">
        <f t="shared" si="6"/>
        <v>2.0886999999987665E-2</v>
      </c>
    </row>
    <row r="43" spans="1:4" x14ac:dyDescent="0.25">
      <c r="A43" t="s">
        <v>6</v>
      </c>
      <c r="B43">
        <f t="shared" si="6"/>
        <v>-0.10921300000018164</v>
      </c>
      <c r="C43">
        <f t="shared" si="6"/>
        <v>-0.11519199999997909</v>
      </c>
      <c r="D43" s="3">
        <f t="shared" si="6"/>
        <v>4.162999999991257E-3</v>
      </c>
    </row>
    <row r="44" spans="1:4" ht="15.75" thickBot="1" x14ac:dyDescent="0.3">
      <c r="A44" t="s">
        <v>8</v>
      </c>
      <c r="B44">
        <f t="shared" si="6"/>
        <v>-0.10299800000007053</v>
      </c>
      <c r="C44">
        <f t="shared" si="6"/>
        <v>-0.15196599999990212</v>
      </c>
      <c r="D44" s="4">
        <f t="shared" si="6"/>
        <v>-3.8327000000009548E-2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1E5D-A5B5-4E4B-A869-61FD314E3EC3}">
  <dimension ref="A1:L44"/>
  <sheetViews>
    <sheetView tabSelected="1" zoomScaleNormal="100" workbookViewId="0">
      <selection activeCell="N9" sqref="N9"/>
    </sheetView>
  </sheetViews>
  <sheetFormatPr defaultRowHeight="15" x14ac:dyDescent="0.25"/>
  <cols>
    <col min="1" max="1" width="22.85546875" bestFit="1" customWidth="1"/>
    <col min="2" max="2" width="19.28515625" customWidth="1"/>
    <col min="3" max="3" width="15" customWidth="1"/>
    <col min="4" max="4" width="16.42578125" customWidth="1"/>
    <col min="7" max="7" width="14.42578125" customWidth="1"/>
    <col min="10" max="10" width="12" customWidth="1"/>
    <col min="11" max="11" width="12.85546875" customWidth="1"/>
    <col min="12" max="12" width="12.7109375" customWidth="1"/>
  </cols>
  <sheetData>
    <row r="1" spans="1:12" x14ac:dyDescent="0.25">
      <c r="A1" s="8" t="s">
        <v>21</v>
      </c>
      <c r="B1" s="8"/>
      <c r="C1" s="8"/>
    </row>
    <row r="2" spans="1:12" x14ac:dyDescent="0.25">
      <c r="A2" s="8"/>
      <c r="B2" s="8"/>
      <c r="C2" s="8"/>
    </row>
    <row r="4" spans="1:12" x14ac:dyDescent="0.25">
      <c r="A4" t="s">
        <v>7</v>
      </c>
      <c r="B4" t="s">
        <v>0</v>
      </c>
      <c r="C4" t="s">
        <v>1</v>
      </c>
      <c r="D4" t="s">
        <v>2</v>
      </c>
      <c r="E4" t="s">
        <v>23</v>
      </c>
      <c r="G4" t="s">
        <v>11</v>
      </c>
      <c r="H4" t="s">
        <v>12</v>
      </c>
      <c r="J4" t="s">
        <v>14</v>
      </c>
      <c r="K4" t="s">
        <v>15</v>
      </c>
      <c r="L4" t="s">
        <v>16</v>
      </c>
    </row>
    <row r="5" spans="1:12" x14ac:dyDescent="0.25">
      <c r="A5" t="s">
        <v>3</v>
      </c>
      <c r="B5" s="1">
        <v>1869.9056350000001</v>
      </c>
      <c r="C5" s="1">
        <v>1968.785666</v>
      </c>
      <c r="D5" s="1">
        <v>98.879908</v>
      </c>
      <c r="E5" s="1">
        <v>8.9980000000000008E-3</v>
      </c>
      <c r="G5" s="1">
        <v>824938</v>
      </c>
      <c r="H5">
        <f>G5/$G$10</f>
        <v>0.33184254436565441</v>
      </c>
      <c r="J5">
        <f t="shared" ref="J5:L6" si="0">B5*$H5</f>
        <v>620.51424364207469</v>
      </c>
      <c r="K5">
        <f t="shared" si="0"/>
        <v>653.32684471606944</v>
      </c>
      <c r="L5">
        <f t="shared" si="0"/>
        <v>32.812560257361824</v>
      </c>
    </row>
    <row r="6" spans="1:12" x14ac:dyDescent="0.25">
      <c r="A6" t="s">
        <v>4</v>
      </c>
      <c r="B6" s="1">
        <v>1869.8440889999999</v>
      </c>
      <c r="C6" s="1">
        <v>1968.7487020000001</v>
      </c>
      <c r="D6" s="1">
        <v>98.904861999999994</v>
      </c>
      <c r="E6" s="1">
        <v>8.8129999999999997E-3</v>
      </c>
      <c r="G6" s="1">
        <v>770412</v>
      </c>
      <c r="H6">
        <f t="shared" ref="H6:H9" si="1">G6/$G$10</f>
        <v>0.30990871833984196</v>
      </c>
      <c r="J6">
        <f t="shared" si="0"/>
        <v>579.48098511731939</v>
      </c>
      <c r="K6">
        <f t="shared" si="0"/>
        <v>610.13238697004749</v>
      </c>
      <c r="L6">
        <f t="shared" si="0"/>
        <v>30.651479019998938</v>
      </c>
    </row>
    <row r="7" spans="1:12" x14ac:dyDescent="0.25">
      <c r="A7" t="s">
        <v>5</v>
      </c>
      <c r="B7" s="1">
        <v>1869.8243259999999</v>
      </c>
      <c r="C7" s="1">
        <v>1968.7288699999999</v>
      </c>
      <c r="D7" s="1">
        <v>98.903570000000002</v>
      </c>
      <c r="E7" s="1">
        <v>1.1492E-2</v>
      </c>
      <c r="G7" s="1">
        <v>511270</v>
      </c>
      <c r="H7">
        <f t="shared" si="1"/>
        <v>0.20566531988807418</v>
      </c>
      <c r="J7">
        <f t="shared" ref="J7:J9" si="2">B7*$H7</f>
        <v>384.55801814129268</v>
      </c>
      <c r="K7">
        <f t="shared" ref="K7:L9" si="3">C7*$H7</f>
        <v>404.89925282143679</v>
      </c>
      <c r="L7">
        <f t="shared" si="3"/>
        <v>20.341034362122539</v>
      </c>
    </row>
    <row r="8" spans="1:12" x14ac:dyDescent="0.25">
      <c r="A8" t="s">
        <v>6</v>
      </c>
      <c r="B8" s="1">
        <v>1869.792424</v>
      </c>
      <c r="C8" s="1">
        <v>1968.677774</v>
      </c>
      <c r="D8" s="1">
        <v>98.916455999999997</v>
      </c>
      <c r="E8" s="1">
        <v>1.3809E-2</v>
      </c>
      <c r="G8" s="1">
        <v>288775</v>
      </c>
      <c r="H8">
        <f t="shared" si="1"/>
        <v>0.11616367623893172</v>
      </c>
      <c r="J8">
        <f t="shared" si="2"/>
        <v>217.20196177554334</v>
      </c>
      <c r="K8">
        <f t="shared" si="3"/>
        <v>228.68884755771677</v>
      </c>
      <c r="L8">
        <f t="shared" si="3"/>
        <v>11.490499169486535</v>
      </c>
    </row>
    <row r="9" spans="1:12" x14ac:dyDescent="0.25">
      <c r="A9" t="s">
        <v>8</v>
      </c>
      <c r="B9" s="1">
        <v>1869.7252149999999</v>
      </c>
      <c r="C9" s="1">
        <v>1968.665117</v>
      </c>
      <c r="D9" s="1">
        <v>98.957275999999993</v>
      </c>
      <c r="E9" s="1">
        <v>2.5099E-2</v>
      </c>
      <c r="G9" s="1">
        <v>90537</v>
      </c>
      <c r="H9">
        <f t="shared" si="1"/>
        <v>3.6419741167497743E-2</v>
      </c>
      <c r="J9">
        <f t="shared" si="2"/>
        <v>68.094908384644071</v>
      </c>
      <c r="K9">
        <f t="shared" si="3"/>
        <v>71.698274006621659</v>
      </c>
      <c r="L9">
        <f t="shared" si="3"/>
        <v>3.603998378560636</v>
      </c>
    </row>
    <row r="10" spans="1:12" x14ac:dyDescent="0.25">
      <c r="G10" s="5">
        <f>SUM(G5:G9)</f>
        <v>2485932</v>
      </c>
    </row>
    <row r="12" spans="1:12" x14ac:dyDescent="0.25">
      <c r="A12" t="s">
        <v>9</v>
      </c>
      <c r="B12" s="6">
        <f>AVERAGE(B5:B9)</f>
        <v>1869.8183378000001</v>
      </c>
      <c r="C12" s="6">
        <f>AVERAGE(C5:C9)</f>
        <v>1968.7212258</v>
      </c>
      <c r="D12" s="6">
        <f>AVERAGE(D5:D9)</f>
        <v>98.912414399999989</v>
      </c>
    </row>
    <row r="13" spans="1:12" x14ac:dyDescent="0.25">
      <c r="A13" t="s">
        <v>13</v>
      </c>
      <c r="B13" s="6">
        <f>SUM(J5:J9)</f>
        <v>1869.8501170608743</v>
      </c>
      <c r="C13" s="6">
        <f>SUM(K5:K9)</f>
        <v>1968.7456060718923</v>
      </c>
      <c r="D13" s="6">
        <f>SUM(L5:L9)</f>
        <v>98.899571187530469</v>
      </c>
    </row>
    <row r="14" spans="1:12" x14ac:dyDescent="0.25">
      <c r="A14" t="s">
        <v>10</v>
      </c>
      <c r="B14" s="1">
        <v>1869.8504760000001</v>
      </c>
      <c r="C14" s="1">
        <v>1968.7513309999999</v>
      </c>
      <c r="D14" s="1">
        <v>98.900855000000007</v>
      </c>
    </row>
    <row r="18" spans="1:4" x14ac:dyDescent="0.25">
      <c r="A18" s="7" t="s">
        <v>17</v>
      </c>
      <c r="B18" s="7"/>
      <c r="C18" s="7"/>
      <c r="D18" s="7"/>
    </row>
    <row r="19" spans="1:4" ht="15.75" thickBot="1" x14ac:dyDescent="0.3">
      <c r="A19" t="s">
        <v>7</v>
      </c>
      <c r="B19" t="s">
        <v>0</v>
      </c>
      <c r="C19" t="s">
        <v>1</v>
      </c>
      <c r="D19" t="s">
        <v>2</v>
      </c>
    </row>
    <row r="20" spans="1:4" x14ac:dyDescent="0.25">
      <c r="A20" t="s">
        <v>3</v>
      </c>
      <c r="B20">
        <f t="shared" ref="B20:D24" si="4">B5-B$12</f>
        <v>8.7297199999966324E-2</v>
      </c>
      <c r="C20">
        <f t="shared" si="4"/>
        <v>6.4440200000035475E-2</v>
      </c>
      <c r="D20" s="2">
        <f t="shared" si="4"/>
        <v>-3.2506399999988389E-2</v>
      </c>
    </row>
    <row r="21" spans="1:4" x14ac:dyDescent="0.25">
      <c r="A21" t="s">
        <v>4</v>
      </c>
      <c r="B21">
        <f t="shared" si="4"/>
        <v>2.5751199999831442E-2</v>
      </c>
      <c r="C21">
        <f t="shared" si="4"/>
        <v>2.7476200000137396E-2</v>
      </c>
      <c r="D21" s="3">
        <f t="shared" si="4"/>
        <v>-7.5523999999944635E-3</v>
      </c>
    </row>
    <row r="22" spans="1:4" x14ac:dyDescent="0.25">
      <c r="A22" t="s">
        <v>5</v>
      </c>
      <c r="B22">
        <f t="shared" si="4"/>
        <v>5.9881999998196989E-3</v>
      </c>
      <c r="C22">
        <f t="shared" si="4"/>
        <v>7.6441999999588006E-3</v>
      </c>
      <c r="D22" s="3">
        <f t="shared" si="4"/>
        <v>-8.8443999999867629E-3</v>
      </c>
    </row>
    <row r="23" spans="1:4" x14ac:dyDescent="0.25">
      <c r="A23" t="s">
        <v>6</v>
      </c>
      <c r="B23">
        <f t="shared" si="4"/>
        <v>-2.5913800000125775E-2</v>
      </c>
      <c r="C23">
        <f t="shared" si="4"/>
        <v>-4.3451799999957075E-2</v>
      </c>
      <c r="D23" s="3">
        <f t="shared" si="4"/>
        <v>4.0416000000078611E-3</v>
      </c>
    </row>
    <row r="24" spans="1:4" ht="15.75" thickBot="1" x14ac:dyDescent="0.3">
      <c r="A24" t="s">
        <v>8</v>
      </c>
      <c r="B24">
        <f t="shared" si="4"/>
        <v>-9.3122800000173811E-2</v>
      </c>
      <c r="C24">
        <f t="shared" si="4"/>
        <v>-5.6108799999947223E-2</v>
      </c>
      <c r="D24" s="4">
        <f t="shared" si="4"/>
        <v>4.4861600000004387E-2</v>
      </c>
    </row>
    <row r="28" spans="1:4" x14ac:dyDescent="0.25">
      <c r="A28" s="7" t="s">
        <v>18</v>
      </c>
      <c r="B28" s="7"/>
      <c r="C28" s="7"/>
      <c r="D28" s="7"/>
    </row>
    <row r="29" spans="1:4" ht="15.75" thickBot="1" x14ac:dyDescent="0.3">
      <c r="A29" t="s">
        <v>7</v>
      </c>
      <c r="B29" t="s">
        <v>0</v>
      </c>
      <c r="C29" t="s">
        <v>1</v>
      </c>
      <c r="D29" t="s">
        <v>2</v>
      </c>
    </row>
    <row r="30" spans="1:4" x14ac:dyDescent="0.25">
      <c r="A30" t="s">
        <v>3</v>
      </c>
      <c r="B30">
        <f t="shared" ref="B30:D34" si="5">B5-B$13</f>
        <v>5.5517939125820703E-2</v>
      </c>
      <c r="C30">
        <f t="shared" si="5"/>
        <v>4.0059928107666565E-2</v>
      </c>
      <c r="D30" s="2">
        <f t="shared" si="5"/>
        <v>-1.9663187530468917E-2</v>
      </c>
    </row>
    <row r="31" spans="1:4" x14ac:dyDescent="0.25">
      <c r="A31" t="s">
        <v>4</v>
      </c>
      <c r="B31">
        <f t="shared" si="5"/>
        <v>-6.0280608743141784E-3</v>
      </c>
      <c r="C31">
        <f t="shared" si="5"/>
        <v>3.0959281077684864E-3</v>
      </c>
      <c r="D31" s="3">
        <f t="shared" si="5"/>
        <v>5.2908124695250081E-3</v>
      </c>
    </row>
    <row r="32" spans="1:4" x14ac:dyDescent="0.25">
      <c r="A32" t="s">
        <v>5</v>
      </c>
      <c r="B32">
        <f t="shared" si="5"/>
        <v>-2.5791060874325922E-2</v>
      </c>
      <c r="C32">
        <f t="shared" si="5"/>
        <v>-1.6736071892410109E-2</v>
      </c>
      <c r="D32" s="3">
        <f t="shared" si="5"/>
        <v>3.9988124695327087E-3</v>
      </c>
    </row>
    <row r="33" spans="1:4" x14ac:dyDescent="0.25">
      <c r="A33" t="s">
        <v>6</v>
      </c>
      <c r="B33">
        <f t="shared" si="5"/>
        <v>-5.7693060874271396E-2</v>
      </c>
      <c r="C33">
        <f t="shared" si="5"/>
        <v>-6.7832071892325985E-2</v>
      </c>
      <c r="D33" s="3">
        <f t="shared" si="5"/>
        <v>1.6884812469527333E-2</v>
      </c>
    </row>
    <row r="34" spans="1:4" ht="15.75" thickBot="1" x14ac:dyDescent="0.3">
      <c r="A34" t="s">
        <v>8</v>
      </c>
      <c r="B34">
        <f t="shared" si="5"/>
        <v>-0.12490206087431943</v>
      </c>
      <c r="C34">
        <f t="shared" si="5"/>
        <v>-8.0489071892316133E-2</v>
      </c>
      <c r="D34" s="4">
        <f t="shared" si="5"/>
        <v>5.7704812469523858E-2</v>
      </c>
    </row>
    <row r="38" spans="1:4" x14ac:dyDescent="0.25">
      <c r="A38" s="7" t="s">
        <v>19</v>
      </c>
      <c r="B38" s="7"/>
      <c r="C38" s="7"/>
      <c r="D38" s="7"/>
    </row>
    <row r="39" spans="1:4" ht="15.75" thickBot="1" x14ac:dyDescent="0.3">
      <c r="A39" t="s">
        <v>7</v>
      </c>
      <c r="B39" t="s">
        <v>0</v>
      </c>
      <c r="C39" t="s">
        <v>1</v>
      </c>
      <c r="D39" t="s">
        <v>2</v>
      </c>
    </row>
    <row r="40" spans="1:4" x14ac:dyDescent="0.25">
      <c r="A40" t="s">
        <v>3</v>
      </c>
      <c r="B40">
        <f t="shared" ref="B40:D44" si="6">B5-B$14</f>
        <v>5.5159000000003289E-2</v>
      </c>
      <c r="C40">
        <f t="shared" si="6"/>
        <v>3.4335000000055516E-2</v>
      </c>
      <c r="D40" s="2">
        <f t="shared" si="6"/>
        <v>-2.094700000000671E-2</v>
      </c>
    </row>
    <row r="41" spans="1:4" x14ac:dyDescent="0.25">
      <c r="A41" t="s">
        <v>4</v>
      </c>
      <c r="B41">
        <f t="shared" si="6"/>
        <v>-6.387000000131593E-3</v>
      </c>
      <c r="C41">
        <f t="shared" si="6"/>
        <v>-2.6289999998425628E-3</v>
      </c>
      <c r="D41" s="3">
        <f t="shared" si="6"/>
        <v>4.0069999999872152E-3</v>
      </c>
    </row>
    <row r="42" spans="1:4" x14ac:dyDescent="0.25">
      <c r="A42" t="s">
        <v>5</v>
      </c>
      <c r="B42">
        <f t="shared" si="6"/>
        <v>-2.6150000000143336E-2</v>
      </c>
      <c r="C42">
        <f t="shared" si="6"/>
        <v>-2.2461000000021158E-2</v>
      </c>
      <c r="D42" s="3">
        <f t="shared" si="6"/>
        <v>2.7149999999949159E-3</v>
      </c>
    </row>
    <row r="43" spans="1:4" x14ac:dyDescent="0.25">
      <c r="A43" t="s">
        <v>6</v>
      </c>
      <c r="B43">
        <f t="shared" si="6"/>
        <v>-5.805200000008881E-2</v>
      </c>
      <c r="C43">
        <f t="shared" si="6"/>
        <v>-7.3556999999937034E-2</v>
      </c>
      <c r="D43" s="3">
        <f t="shared" si="6"/>
        <v>1.560099999998954E-2</v>
      </c>
    </row>
    <row r="44" spans="1:4" ht="15.75" thickBot="1" x14ac:dyDescent="0.3">
      <c r="A44" t="s">
        <v>8</v>
      </c>
      <c r="B44">
        <f t="shared" si="6"/>
        <v>-0.12526100000013685</v>
      </c>
      <c r="C44">
        <f t="shared" si="6"/>
        <v>-8.6213999999927182E-2</v>
      </c>
      <c r="D44" s="4">
        <f t="shared" si="6"/>
        <v>5.6420999999986066E-2</v>
      </c>
    </row>
  </sheetData>
  <mergeCells count="4">
    <mergeCell ref="A1:C2"/>
    <mergeCell ref="A18:D18"/>
    <mergeCell ref="A28:D28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Both particles</vt:lpstr>
      <vt:lpstr>positive</vt:lpstr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Bodenschatz</dc:creator>
  <cp:lastModifiedBy>John Bodenschatz</cp:lastModifiedBy>
  <dcterms:created xsi:type="dcterms:W3CDTF">2021-05-07T15:45:14Z</dcterms:created>
  <dcterms:modified xsi:type="dcterms:W3CDTF">2021-05-13T16:19:14Z</dcterms:modified>
</cp:coreProperties>
</file>