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" sheetId="1" r:id="rId3"/>
  </sheets>
  <definedNames/>
  <calcPr/>
</workbook>
</file>

<file path=xl/sharedStrings.xml><?xml version="1.0" encoding="utf-8"?>
<sst xmlns="http://schemas.openxmlformats.org/spreadsheetml/2006/main" count="376" uniqueCount="152">
  <si>
    <t>T20 League</t>
  </si>
  <si>
    <t>Best Batsman</t>
  </si>
  <si>
    <t>Player</t>
  </si>
  <si>
    <t>Runs</t>
  </si>
  <si>
    <t>Ave</t>
  </si>
  <si>
    <t>Strike rate</t>
  </si>
  <si>
    <t>Runs Pct</t>
  </si>
  <si>
    <t>Avg Pct</t>
  </si>
  <si>
    <t>SR Pct</t>
  </si>
  <si>
    <t>Runs Weight</t>
  </si>
  <si>
    <t>Avg Weight</t>
  </si>
  <si>
    <t>SR Weight</t>
  </si>
  <si>
    <t>Total Weight</t>
  </si>
  <si>
    <t>Sumeet Khule</t>
  </si>
  <si>
    <t>Bodhayan Chakraborty</t>
  </si>
  <si>
    <t>Dhiren Patel</t>
  </si>
  <si>
    <t>Vikesh Parmer</t>
  </si>
  <si>
    <t>Eugene O'Brien</t>
  </si>
  <si>
    <t>TOTAL</t>
  </si>
  <si>
    <t>Best Bowler</t>
  </si>
  <si>
    <t>Wkts</t>
  </si>
  <si>
    <t>Eco</t>
  </si>
  <si>
    <t>Avg</t>
  </si>
  <si>
    <t>Wkt pct</t>
  </si>
  <si>
    <t>Eco Pct</t>
  </si>
  <si>
    <t>Wkt Weight</t>
  </si>
  <si>
    <t>Eco Weight</t>
  </si>
  <si>
    <t>Narayan Madabusi</t>
  </si>
  <si>
    <t>Jay Pathak</t>
  </si>
  <si>
    <t>Vaibhav Tanpure</t>
  </si>
  <si>
    <t>Sudipta Panja</t>
  </si>
  <si>
    <t>Rohit Saini</t>
  </si>
  <si>
    <t>Best All Rounder</t>
  </si>
  <si>
    <t>Srike Rate</t>
  </si>
  <si>
    <t>Wicket</t>
  </si>
  <si>
    <t xml:space="preserve">Avg </t>
  </si>
  <si>
    <t>Srike Rate Pct</t>
  </si>
  <si>
    <t>Wicket Pct</t>
  </si>
  <si>
    <t>Srike Rate Weight</t>
  </si>
  <si>
    <t>Wicket Weight</t>
  </si>
  <si>
    <t>Subhashish Dash</t>
  </si>
  <si>
    <t>Shanthi Bhaskar</t>
  </si>
  <si>
    <t>Satyam Singh</t>
  </si>
  <si>
    <t>Champion of the champions</t>
  </si>
  <si>
    <t>Rookie of the Year</t>
  </si>
  <si>
    <t>Catches</t>
  </si>
  <si>
    <t>Run Outs</t>
  </si>
  <si>
    <t>Catches Pct</t>
  </si>
  <si>
    <t>Run Outs Pct</t>
  </si>
  <si>
    <t>Catches Weight</t>
  </si>
  <si>
    <t>Run Outs Weight</t>
  </si>
  <si>
    <t>Asdeep Singh</t>
  </si>
  <si>
    <t>Lakshmish Rao</t>
  </si>
  <si>
    <t>Vaibhav Upadhyay</t>
  </si>
  <si>
    <t>Abhishek Vijapurapu</t>
  </si>
  <si>
    <t>Fielder of the Year</t>
  </si>
  <si>
    <t>Catches pct</t>
  </si>
  <si>
    <t>Sandeep Bollampally</t>
  </si>
  <si>
    <t>Santosh Reddy Gaddam</t>
  </si>
  <si>
    <t>Rajeshkumar Jha</t>
  </si>
  <si>
    <t>Sanket Sharma</t>
  </si>
  <si>
    <t>Chandrasekhar Aluru</t>
  </si>
  <si>
    <t>Wicketkeeper of the Year</t>
  </si>
  <si>
    <t>Stumpings</t>
  </si>
  <si>
    <t>Runs pct</t>
  </si>
  <si>
    <t>Stumpings Pct</t>
  </si>
  <si>
    <t>Stumpings Weight</t>
  </si>
  <si>
    <t>Darshan Jinendra</t>
  </si>
  <si>
    <t>Rakesh Dash</t>
  </si>
  <si>
    <t>Vikas R Shivaprabhu</t>
  </si>
  <si>
    <t>Sakthivel Sadhanantham</t>
  </si>
  <si>
    <t>Manohar Karthikeyan</t>
  </si>
  <si>
    <t>Best Bowling performance of the Year</t>
  </si>
  <si>
    <t>Figures</t>
  </si>
  <si>
    <t>Puneeth Mahadevaiah</t>
  </si>
  <si>
    <t>4-0-12-6 against CSCC-Stripes</t>
  </si>
  <si>
    <t>Uttam Hanush Guttula</t>
  </si>
  <si>
    <t>3.1-1-6-5 against CCCC-Green</t>
  </si>
  <si>
    <t>Rajdeep Dhaliwal</t>
  </si>
  <si>
    <t>2.5-0-10-5 against DDCC</t>
  </si>
  <si>
    <t>Rahul Sharma</t>
  </si>
  <si>
    <t>4-1-10-5 against MCC</t>
  </si>
  <si>
    <t>Raj Chitikila</t>
  </si>
  <si>
    <t>4-0-10-5 against MCC</t>
  </si>
  <si>
    <t>Best Batting performance of the year</t>
  </si>
  <si>
    <t>188 runs of 77 balls against BCC</t>
  </si>
  <si>
    <t>145 runs of 70 balls against YCC</t>
  </si>
  <si>
    <t>135 runs of 40 balls against CCB</t>
  </si>
  <si>
    <t>128 runs of 42 balls against CSCC-Stripes</t>
  </si>
  <si>
    <t>124 runs of 50 balls against RCC</t>
  </si>
  <si>
    <t>Most Centuries in the season</t>
  </si>
  <si>
    <t>Centuries</t>
  </si>
  <si>
    <t>Vikesh Parmar</t>
  </si>
  <si>
    <t>Eugene O`brien</t>
  </si>
  <si>
    <t>Highest Partnership of the Year</t>
  </si>
  <si>
    <t>Players</t>
  </si>
  <si>
    <t>Sumeet Khule and Sridhar Chilukuri against BCC</t>
  </si>
  <si>
    <t>Nayab Khan and Ramesh Appat Menon against CCCC-Green</t>
  </si>
  <si>
    <t>Sumeet Khule and Girish Nair against YCC</t>
  </si>
  <si>
    <t>Manjeet Inamdar and Preetham Naik against ABQCC</t>
  </si>
  <si>
    <t>Eugene O`brien and Raj Manikavasagam against MCC</t>
  </si>
  <si>
    <t>Premier League</t>
  </si>
  <si>
    <t>Srinivasan Sundararajan</t>
  </si>
  <si>
    <t>Manjeet Inamdar</t>
  </si>
  <si>
    <t>Kamal Ponday</t>
  </si>
  <si>
    <t>Naveen Kumar Kp</t>
  </si>
  <si>
    <t>Surendar Malreddy</t>
  </si>
  <si>
    <t>Nishant Rukmangad</t>
  </si>
  <si>
    <t>Varun Konka</t>
  </si>
  <si>
    <t>Sanjay Gowda</t>
  </si>
  <si>
    <t>Damion Robinson</t>
  </si>
  <si>
    <t>Roshan Patel</t>
  </si>
  <si>
    <t>Rezwan Shuvo</t>
  </si>
  <si>
    <t>7.1-1-16-7 against FRCC</t>
  </si>
  <si>
    <t>8-2-35-6 against CSCC</t>
  </si>
  <si>
    <t>8-2-21-5 against DCC</t>
  </si>
  <si>
    <t>8-2-33-5 against CCB</t>
  </si>
  <si>
    <t>8-1-34-5 against CCB</t>
  </si>
  <si>
    <t>203 runs of 120 balls against FCCC</t>
  </si>
  <si>
    <t>150 runs of 126 balls against FCCC</t>
  </si>
  <si>
    <t>146 runs of 62 balls against DCC</t>
  </si>
  <si>
    <t>130 runs of 87 balls against RCC</t>
  </si>
  <si>
    <t>115 runs of 70 balls against FCCC</t>
  </si>
  <si>
    <t>Anil Venkatesh</t>
  </si>
  <si>
    <t>Manjeet Inamdar and Prasanth Attaluri against FCCC</t>
  </si>
  <si>
    <t>Rezwan Shuvo and Bodhayan Chakraborty against DCC</t>
  </si>
  <si>
    <t>Naveen Kumar Kp and Sagar Chandra against LCC</t>
  </si>
  <si>
    <t>Varun Konka and Kamal Pondey against DCC</t>
  </si>
  <si>
    <t>Sanjay Gowda and Harish Namburi against CCCC</t>
  </si>
  <si>
    <t>Season Awards</t>
  </si>
  <si>
    <t>Umpire of the Year</t>
  </si>
  <si>
    <t>Best news article of the season</t>
  </si>
  <si>
    <t xml:space="preserve">Umpire         </t>
  </si>
  <si>
    <t>Author</t>
  </si>
  <si>
    <t>Title</t>
  </si>
  <si>
    <t>Link</t>
  </si>
  <si>
    <t>Raymond Mascarenhas</t>
  </si>
  <si>
    <t>Welcome to the first edition of the CCL Newsletter</t>
  </si>
  <si>
    <t>http://coloradocricket.org/news.php?news=9553&amp;ccl_mode=1</t>
  </si>
  <si>
    <t>Kervyn Dimney</t>
  </si>
  <si>
    <t>CSCC are the 2019 RMSG Leatherball Cricket Champs</t>
  </si>
  <si>
    <t>http://coloradocricket.org/news.php?news=9592&amp;ccl_mode=1</t>
  </si>
  <si>
    <t>Ramakrishna Bathula</t>
  </si>
  <si>
    <t>Rajesh Idate</t>
  </si>
  <si>
    <t>Omer Rafiq Scales the 5000 Runs mark</t>
  </si>
  <si>
    <t>http://coloradocricket.org/news.php?news=9561&amp;ccl_mode=1</t>
  </si>
  <si>
    <t>Shravan Kommu</t>
  </si>
  <si>
    <t>Most Disciplined Club of the Year</t>
  </si>
  <si>
    <t>Club</t>
  </si>
  <si>
    <t>Fines</t>
  </si>
  <si>
    <t>DDCC</t>
  </si>
  <si>
    <t>LCC/RCC/CCB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</si>
</sst>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9">
    <font>
      <sz val="11.0"/>
      <color rgb="FF000000"/>
      <name val="Calibri"/>
    </font>
    <font>
      <b/>
      <sz val="14.0"/>
      <color rgb="FF1F497D"/>
      <name val="Calibri"/>
    </font>
    <font>
      <sz val="14.0"/>
      <color rgb="FF000000"/>
      <name val="Calibri"/>
    </font>
    <font>
      <b/>
      <sz val="11.0"/>
      <color rgb="FF000000"/>
      <name val="Calibri"/>
    </font>
    <font>
      <sz val="11.0"/>
      <name val="Calibri"/>
    </font>
    <font/>
    <font>
      <sz val="11.0"/>
      <color rgb="FF1F497D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2" fillId="3" fontId="0" numFmtId="0" xfId="0" applyBorder="1" applyFill="1" applyFont="1"/>
    <xf borderId="2" fillId="3" fontId="0" numFmtId="2" xfId="0" applyBorder="1" applyFont="1" applyNumberFormat="1"/>
    <xf borderId="2" fillId="4" fontId="0" numFmtId="0" xfId="0" applyAlignment="1" applyBorder="1" applyFill="1" applyFont="1">
      <alignment readingOrder="0"/>
    </xf>
    <xf borderId="2" fillId="4" fontId="0" numFmtId="2" xfId="0" applyAlignment="1" applyBorder="1" applyFont="1" applyNumberFormat="1">
      <alignment readingOrder="0"/>
    </xf>
    <xf borderId="2" fillId="4" fontId="0" numFmtId="2" xfId="0" applyBorder="1" applyFont="1" applyNumberFormat="1"/>
    <xf borderId="2" fillId="0" fontId="0" numFmtId="0" xfId="0" applyAlignment="1" applyBorder="1" applyFont="1">
      <alignment readingOrder="0"/>
    </xf>
    <xf borderId="2" fillId="0" fontId="0" numFmtId="2" xfId="0" applyAlignment="1" applyBorder="1" applyFont="1" applyNumberFormat="1">
      <alignment readingOrder="0"/>
    </xf>
    <xf borderId="2" fillId="0" fontId="0" numFmtId="2" xfId="0" applyBorder="1" applyFont="1" applyNumberFormat="1"/>
    <xf borderId="2" fillId="0" fontId="0" numFmtId="0" xfId="0" applyBorder="1" applyFont="1"/>
    <xf borderId="0" fillId="0" fontId="0" numFmtId="2" xfId="0" applyFont="1" applyNumberFormat="1"/>
    <xf borderId="0" fillId="0" fontId="3" numFmtId="0" xfId="0" applyAlignment="1" applyFont="1">
      <alignment readingOrder="0"/>
    </xf>
    <xf borderId="0" fillId="0" fontId="0" numFmtId="0" xfId="0" applyFont="1"/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readingOrder="0" shrinkToFit="0" vertical="bottom" wrapText="1"/>
    </xf>
    <xf borderId="2" fillId="3" fontId="0" numFmtId="0" xfId="0" applyAlignment="1" applyBorder="1" applyFont="1">
      <alignment vertical="bottom"/>
    </xf>
    <xf borderId="2" fillId="3" fontId="0" numFmtId="2" xfId="0" applyAlignment="1" applyBorder="1" applyFont="1" applyNumberFormat="1">
      <alignment vertical="bottom"/>
    </xf>
    <xf borderId="2" fillId="3" fontId="0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5" fillId="4" fontId="0" numFmtId="0" xfId="0" applyAlignment="1" applyBorder="1" applyFont="1">
      <alignment readingOrder="0" vertical="bottom"/>
    </xf>
    <xf borderId="5" fillId="4" fontId="0" numFmtId="0" xfId="0" applyAlignment="1" applyBorder="1" applyFont="1">
      <alignment horizontal="right" readingOrder="0" vertical="bottom"/>
    </xf>
    <xf borderId="5" fillId="4" fontId="0" numFmtId="2" xfId="0" applyAlignment="1" applyBorder="1" applyFont="1" applyNumberFormat="1">
      <alignment horizontal="right" readingOrder="0" vertical="bottom"/>
    </xf>
    <xf borderId="5" fillId="4" fontId="0" numFmtId="2" xfId="0" applyAlignment="1" applyBorder="1" applyFont="1" applyNumberFormat="1">
      <alignment horizontal="right" vertical="bottom"/>
    </xf>
    <xf borderId="5" fillId="0" fontId="0" numFmtId="0" xfId="0" applyAlignment="1" applyBorder="1" applyFont="1">
      <alignment readingOrder="0" vertical="bottom"/>
    </xf>
    <xf borderId="5" fillId="0" fontId="0" numFmtId="0" xfId="0" applyAlignment="1" applyBorder="1" applyFont="1">
      <alignment horizontal="right" readingOrder="0" vertical="bottom"/>
    </xf>
    <xf borderId="5" fillId="0" fontId="0" numFmtId="2" xfId="0" applyAlignment="1" applyBorder="1" applyFont="1" applyNumberFormat="1">
      <alignment horizontal="right" readingOrder="0" vertical="bottom"/>
    </xf>
    <xf borderId="6" fillId="0" fontId="0" numFmtId="0" xfId="0" applyAlignment="1" applyBorder="1" applyFont="1">
      <alignment horizontal="right" readingOrder="0" vertical="bottom"/>
    </xf>
    <xf borderId="5" fillId="0" fontId="0" numFmtId="2" xfId="0" applyAlignment="1" applyBorder="1" applyFont="1" applyNumberFormat="1">
      <alignment horizontal="right" vertical="bottom"/>
    </xf>
    <xf borderId="2" fillId="0" fontId="0" numFmtId="0" xfId="0" applyAlignment="1" applyBorder="1" applyFont="1">
      <alignment horizontal="right" readingOrder="0" vertical="bottom"/>
    </xf>
    <xf borderId="7" fillId="0" fontId="0" numFmtId="0" xfId="0" applyAlignment="1" applyBorder="1" applyFont="1">
      <alignment horizontal="right" readingOrder="0" vertical="bottom"/>
    </xf>
    <xf borderId="5" fillId="0" fontId="4" numFmtId="2" xfId="0" applyAlignment="1" applyBorder="1" applyFont="1" applyNumberFormat="1">
      <alignment vertical="bottom"/>
    </xf>
    <xf borderId="5" fillId="0" fontId="0" numFmtId="0" xfId="0" applyAlignment="1" applyBorder="1" applyFont="1">
      <alignment vertical="bottom"/>
    </xf>
    <xf borderId="5" fillId="0" fontId="0" numFmtId="0" xfId="0" applyAlignment="1" applyBorder="1" applyFont="1">
      <alignment horizontal="right" vertical="bottom"/>
    </xf>
    <xf borderId="3" fillId="0" fontId="4" numFmtId="0" xfId="0" applyAlignment="1" applyBorder="1" applyFont="1">
      <alignment vertical="bottom"/>
    </xf>
    <xf borderId="3" fillId="0" fontId="4" numFmtId="2" xfId="0" applyAlignment="1" applyBorder="1" applyFont="1" applyNumberFormat="1">
      <alignment vertical="bottom"/>
    </xf>
    <xf borderId="4" fillId="0" fontId="0" numFmtId="0" xfId="0" applyAlignment="1" applyBorder="1" applyFont="1">
      <alignment vertical="bottom"/>
    </xf>
    <xf borderId="5" fillId="3" fontId="0" numFmtId="0" xfId="0" applyAlignment="1" applyBorder="1" applyFont="1">
      <alignment readingOrder="0" vertical="bottom"/>
    </xf>
    <xf borderId="5" fillId="3" fontId="0" numFmtId="2" xfId="0" applyAlignment="1" applyBorder="1" applyFont="1" applyNumberFormat="1">
      <alignment readingOrder="0" vertical="bottom"/>
    </xf>
    <xf borderId="0" fillId="0" fontId="0" numFmtId="0" xfId="0" applyAlignment="1" applyFont="1">
      <alignment vertical="bottom"/>
    </xf>
    <xf borderId="5" fillId="4" fontId="0" numFmtId="0" xfId="0" applyAlignment="1" applyBorder="1" applyFont="1">
      <alignment readingOrder="0" vertical="bottom"/>
    </xf>
    <xf borderId="5" fillId="4" fontId="0" numFmtId="0" xfId="0" applyAlignment="1" applyBorder="1" applyFont="1">
      <alignment horizontal="right" readingOrder="0" vertical="bottom"/>
    </xf>
    <xf borderId="5" fillId="4" fontId="0" numFmtId="2" xfId="0" applyAlignment="1" applyBorder="1" applyFont="1" applyNumberFormat="1">
      <alignment horizontal="right" readingOrder="0" vertical="bottom"/>
    </xf>
    <xf borderId="5" fillId="0" fontId="0" numFmtId="0" xfId="0" applyAlignment="1" applyBorder="1" applyFont="1">
      <alignment readingOrder="0" vertical="bottom"/>
    </xf>
    <xf borderId="5" fillId="0" fontId="0" numFmtId="0" xfId="0" applyAlignment="1" applyBorder="1" applyFont="1">
      <alignment horizontal="right" readingOrder="0" vertical="bottom"/>
    </xf>
    <xf borderId="5" fillId="0" fontId="0" numFmtId="2" xfId="0" applyAlignment="1" applyBorder="1" applyFont="1" applyNumberFormat="1">
      <alignment horizontal="right" readingOrder="0" vertical="bottom"/>
    </xf>
    <xf borderId="0" fillId="0" fontId="0" numFmtId="2" xfId="0" applyAlignment="1" applyFont="1" applyNumberFormat="1">
      <alignment vertical="bottom"/>
    </xf>
    <xf borderId="5" fillId="0" fontId="0" numFmtId="2" xfId="0" applyAlignment="1" applyBorder="1" applyFont="1" applyNumberFormat="1">
      <alignment vertical="bottom"/>
    </xf>
    <xf borderId="3" fillId="0" fontId="3" numFmtId="0" xfId="0" applyAlignment="1" applyBorder="1" applyFont="1">
      <alignment readingOrder="0" vertical="bottom"/>
    </xf>
    <xf borderId="3" fillId="0" fontId="0" numFmtId="0" xfId="0" applyAlignment="1" applyBorder="1" applyFont="1">
      <alignment vertical="bottom"/>
    </xf>
    <xf borderId="3" fillId="0" fontId="0" numFmtId="2" xfId="0" applyAlignment="1" applyBorder="1" applyFont="1" applyNumberFormat="1">
      <alignment vertical="bottom"/>
    </xf>
    <xf borderId="2" fillId="3" fontId="0" numFmtId="0" xfId="0" applyAlignment="1" applyBorder="1" applyFont="1">
      <alignment readingOrder="0" vertical="bottom"/>
    </xf>
    <xf borderId="3" fillId="0" fontId="5" numFmtId="0" xfId="0" applyBorder="1" applyFont="1"/>
    <xf borderId="8" fillId="3" fontId="0" numFmtId="0" xfId="0" applyAlignment="1" applyBorder="1" applyFont="1">
      <alignment vertical="bottom"/>
    </xf>
    <xf borderId="5" fillId="0" fontId="5" numFmtId="0" xfId="0" applyBorder="1" applyFont="1"/>
    <xf borderId="9" fillId="3" fontId="0" numFmtId="0" xfId="0" applyAlignment="1" applyBorder="1" applyFont="1">
      <alignment vertical="bottom"/>
    </xf>
    <xf borderId="10" fillId="0" fontId="5" numFmtId="0" xfId="0" applyBorder="1" applyFont="1"/>
    <xf borderId="7" fillId="0" fontId="5" numFmtId="0" xfId="0" applyBorder="1" applyFont="1"/>
    <xf borderId="8" fillId="4" fontId="0" numFmtId="0" xfId="0" applyAlignment="1" applyBorder="1" applyFont="1">
      <alignment readingOrder="0" vertical="bottom"/>
    </xf>
    <xf borderId="3" fillId="4" fontId="0" numFmtId="0" xfId="0" applyAlignment="1" applyBorder="1" applyFont="1">
      <alignment readingOrder="0" vertical="bottom"/>
    </xf>
    <xf borderId="8" fillId="0" fontId="0" numFmtId="0" xfId="0" applyAlignment="1" applyBorder="1" applyFont="1">
      <alignment readingOrder="0" vertical="bottom"/>
    </xf>
    <xf borderId="9" fillId="0" fontId="0" numFmtId="0" xfId="0" applyAlignment="1" applyBorder="1" applyFont="1">
      <alignment readingOrder="0" vertical="bottom"/>
    </xf>
    <xf borderId="6" fillId="3" fontId="0" numFmtId="0" xfId="0" applyAlignment="1" applyBorder="1" applyFont="1">
      <alignment vertical="bottom"/>
    </xf>
    <xf borderId="6" fillId="4" fontId="0" numFmtId="0" xfId="0" applyAlignment="1" applyBorder="1" applyFont="1">
      <alignment readingOrder="0" vertical="bottom"/>
    </xf>
    <xf borderId="9" fillId="4" fontId="0" numFmtId="0" xfId="0" applyAlignment="1" applyBorder="1" applyFont="1">
      <alignment horizontal="left" readingOrder="0" vertical="bottom"/>
    </xf>
    <xf borderId="6" fillId="0" fontId="0" numFmtId="0" xfId="0" applyAlignment="1" applyBorder="1" applyFont="1">
      <alignment readingOrder="0" vertical="bottom"/>
    </xf>
    <xf borderId="9" fillId="0" fontId="0" numFmtId="0" xfId="0" applyAlignment="1" applyBorder="1" applyFont="1">
      <alignment horizontal="left" readingOrder="0" vertical="bottom"/>
    </xf>
    <xf borderId="2" fillId="4" fontId="0" numFmtId="0" xfId="0" applyAlignment="1" applyBorder="1" applyFont="1">
      <alignment readingOrder="0" vertical="bottom"/>
    </xf>
    <xf borderId="2" fillId="0" fontId="0" numFmtId="0" xfId="0" applyAlignment="1" applyBorder="1" applyFont="1">
      <alignment readingOrder="0" vertical="bottom"/>
    </xf>
    <xf borderId="2" fillId="4" fontId="0" numFmtId="0" xfId="0" applyAlignment="1" applyBorder="1" applyFont="1">
      <alignment readingOrder="0" shrinkToFit="0" vertical="bottom" wrapText="1"/>
    </xf>
    <xf borderId="2" fillId="0" fontId="0" numFmtId="0" xfId="0" applyAlignment="1" applyBorder="1" applyFont="1">
      <alignment readingOrder="0" shrinkToFit="0" vertical="bottom" wrapText="1"/>
    </xf>
    <xf borderId="0" fillId="0" fontId="6" numFmtId="0" xfId="0" applyFont="1"/>
    <xf borderId="1" fillId="0" fontId="0" numFmtId="0" xfId="0" applyBorder="1" applyFont="1"/>
    <xf borderId="2" fillId="4" fontId="0" numFmtId="0" xfId="0" applyAlignment="1" applyBorder="1" applyFont="1">
      <alignment readingOrder="0" vertical="bottom"/>
    </xf>
    <xf borderId="2" fillId="0" fontId="0" numFmtId="0" xfId="0" applyAlignment="1" applyBorder="1" applyFont="1">
      <alignment readingOrder="0" vertical="bottom"/>
    </xf>
    <xf borderId="2" fillId="0" fontId="0" numFmtId="0" xfId="0" applyAlignment="1" applyBorder="1" applyFont="1">
      <alignment vertical="bottom"/>
    </xf>
    <xf borderId="3" fillId="3" fontId="0" numFmtId="0" xfId="0" applyAlignment="1" applyBorder="1" applyFont="1">
      <alignment readingOrder="0" vertical="bottom"/>
    </xf>
    <xf borderId="3" fillId="0" fontId="0" numFmtId="0" xfId="0" applyAlignment="1" applyBorder="1" applyFont="1">
      <alignment readingOrder="0" vertical="bottom"/>
    </xf>
    <xf borderId="0" fillId="0" fontId="0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11" fillId="2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5" fillId="3" fontId="0" numFmtId="0" xfId="0" applyAlignment="1" applyBorder="1" applyFont="1">
      <alignment vertical="bottom"/>
    </xf>
    <xf borderId="9" fillId="3" fontId="0" numFmtId="0" xfId="0" applyAlignment="1" applyBorder="1" applyFont="1">
      <alignment horizontal="center" readingOrder="0" vertical="bottom"/>
    </xf>
    <xf borderId="9" fillId="4" fontId="0" numFmtId="0" xfId="0" applyAlignment="1" applyBorder="1" applyFont="1">
      <alignment readingOrder="0" shrinkToFit="0" vertical="bottom" wrapText="1"/>
    </xf>
    <xf borderId="9" fillId="4" fontId="7" numFmtId="0" xfId="0" applyAlignment="1" applyBorder="1" applyFont="1">
      <alignment readingOrder="0" shrinkToFit="0" vertical="bottom" wrapText="1"/>
    </xf>
    <xf borderId="9" fillId="0" fontId="0" numFmtId="0" xfId="0" applyAlignment="1" applyBorder="1" applyFont="1">
      <alignment readingOrder="0" shrinkToFit="0" vertical="bottom" wrapText="1"/>
    </xf>
    <xf borderId="9" fillId="0" fontId="8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readingOrder="0" vertical="bottom"/>
    </xf>
    <xf borderId="0" fillId="0" fontId="0" numFmtId="16" xfId="0" applyAlignment="1" applyFont="1" applyNumberFormat="1">
      <alignment vertical="bottom"/>
    </xf>
    <xf borderId="2" fillId="4" fontId="0" numFmtId="164" xfId="0" applyAlignment="1" applyBorder="1" applyFont="1" applyNumberFormat="1">
      <alignment horizontal="right" readingOrder="0" vertical="bottom"/>
    </xf>
    <xf borderId="2" fillId="0" fontId="0" numFmtId="164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loradocricket.org/news.php?news=9553&amp;ccl_mode=1" TargetMode="External"/><Relationship Id="rId2" Type="http://schemas.openxmlformats.org/officeDocument/2006/relationships/hyperlink" Target="http://coloradocricket.org/news.php?news=9592&amp;ccl_mode=1" TargetMode="External"/><Relationship Id="rId3" Type="http://schemas.openxmlformats.org/officeDocument/2006/relationships/hyperlink" Target="http://coloradocricket.org/news.php?news=9561&amp;ccl_mode=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0.14"/>
    <col customWidth="1" min="2" max="2" width="28.0"/>
    <col customWidth="1" min="3" max="3" width="9.0"/>
    <col customWidth="1" min="4" max="4" width="9.43"/>
    <col customWidth="1" min="5" max="5" width="7.43"/>
    <col customWidth="1" min="6" max="6" width="8.29"/>
    <col customWidth="1" min="7" max="7" width="9.14"/>
    <col customWidth="1" min="8" max="8" width="15.14"/>
    <col customWidth="1" min="9" max="9" width="11.57"/>
    <col customWidth="1" min="10" max="10" width="10.57"/>
    <col customWidth="1" min="11" max="11" width="12.43"/>
    <col customWidth="1" min="12" max="12" width="13.14"/>
    <col customWidth="1" min="13" max="13" width="6.43"/>
    <col customWidth="1" min="14" max="14" width="6.57"/>
    <col customWidth="1" min="15" max="15" width="6.14"/>
    <col customWidth="1" min="16" max="16" width="6.57"/>
    <col customWidth="1" min="17" max="17" width="7.86"/>
    <col customWidth="1" min="18" max="18" width="6.0"/>
    <col customWidth="1" min="19" max="19" width="6.86"/>
    <col customWidth="1" min="20" max="20" width="6.71"/>
    <col customWidth="1" min="21" max="21" width="11.57"/>
    <col customWidth="1" min="22" max="22" width="7.0"/>
    <col customWidth="1" min="23" max="23" width="6.14"/>
    <col customWidth="1" min="24" max="24" width="6.71"/>
    <col customWidth="1" min="25" max="25" width="7.29"/>
    <col customWidth="1" min="26" max="26" width="7.0"/>
    <col customWidth="1" min="27" max="27" width="11.57"/>
    <col customWidth="1" min="28" max="36" width="16.86"/>
  </cols>
  <sheetData>
    <row r="1">
      <c r="A1" s="1" t="s">
        <v>0</v>
      </c>
    </row>
    <row r="2">
      <c r="A2" s="2"/>
      <c r="B2" s="3" t="s">
        <v>1</v>
      </c>
    </row>
    <row r="3">
      <c r="A3" s="2"/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>
      <c r="A4" s="2"/>
      <c r="B4" s="6" t="s">
        <v>13</v>
      </c>
      <c r="C4" s="6">
        <v>814.0</v>
      </c>
      <c r="D4" s="7">
        <v>58.14</v>
      </c>
      <c r="E4" s="7">
        <v>207.65</v>
      </c>
      <c r="F4" s="8">
        <f t="shared" ref="F4:H4" si="1">C4*100/C$10</f>
        <v>25.29521442</v>
      </c>
      <c r="G4" s="8">
        <f t="shared" si="1"/>
        <v>17.72777168</v>
      </c>
      <c r="H4" s="8">
        <f t="shared" si="1"/>
        <v>22.14437299</v>
      </c>
      <c r="I4" s="8">
        <f t="shared" ref="I4:I8" si="3">F4*0.7</f>
        <v>17.70665009</v>
      </c>
      <c r="J4" s="8">
        <f t="shared" ref="J4:J8" si="4">G4*0.1</f>
        <v>1.772777168</v>
      </c>
      <c r="K4" s="8">
        <f t="shared" ref="K4:K8" si="5">H4*0.2</f>
        <v>4.428874599</v>
      </c>
      <c r="L4" s="8">
        <f t="shared" ref="L4:L8" si="6">SUM(I4:K4)</f>
        <v>23.90830186</v>
      </c>
    </row>
    <row r="5">
      <c r="A5" s="2"/>
      <c r="B5" s="9" t="s">
        <v>14</v>
      </c>
      <c r="C5" s="9">
        <v>623.0</v>
      </c>
      <c r="D5" s="10">
        <v>103.83</v>
      </c>
      <c r="E5" s="10">
        <v>252.23</v>
      </c>
      <c r="F5" s="11">
        <f t="shared" ref="F5:H5" si="2">C5*100/C$10</f>
        <v>19.35985084</v>
      </c>
      <c r="G5" s="11">
        <f t="shared" si="2"/>
        <v>31.6593487</v>
      </c>
      <c r="H5" s="11">
        <f t="shared" si="2"/>
        <v>26.89850807</v>
      </c>
      <c r="I5" s="11">
        <f t="shared" si="3"/>
        <v>13.55189559</v>
      </c>
      <c r="J5" s="11">
        <f t="shared" si="4"/>
        <v>3.16593487</v>
      </c>
      <c r="K5" s="11">
        <f t="shared" si="5"/>
        <v>5.379701614</v>
      </c>
      <c r="L5" s="11">
        <f t="shared" si="6"/>
        <v>22.09753207</v>
      </c>
    </row>
    <row r="6">
      <c r="A6" s="2"/>
      <c r="B6" s="9" t="s">
        <v>15</v>
      </c>
      <c r="C6" s="9">
        <v>596.0</v>
      </c>
      <c r="D6" s="10">
        <v>74.5</v>
      </c>
      <c r="E6" s="10">
        <v>178.98</v>
      </c>
      <c r="F6" s="11">
        <f t="shared" ref="F6:H6" si="7">C6*100/C$10</f>
        <v>18.52082039</v>
      </c>
      <c r="G6" s="11">
        <f t="shared" si="7"/>
        <v>22.7161849</v>
      </c>
      <c r="H6" s="11">
        <f t="shared" si="7"/>
        <v>19.08692453</v>
      </c>
      <c r="I6" s="11">
        <f t="shared" si="3"/>
        <v>12.96457427</v>
      </c>
      <c r="J6" s="11">
        <f t="shared" si="4"/>
        <v>2.27161849</v>
      </c>
      <c r="K6" s="11">
        <f t="shared" si="5"/>
        <v>3.817384906</v>
      </c>
      <c r="L6" s="11">
        <f t="shared" si="6"/>
        <v>19.05357767</v>
      </c>
    </row>
    <row r="7">
      <c r="A7" s="2"/>
      <c r="B7" s="9" t="s">
        <v>16</v>
      </c>
      <c r="C7" s="9">
        <v>610.0</v>
      </c>
      <c r="D7" s="10">
        <v>43.57</v>
      </c>
      <c r="E7" s="10">
        <v>140.88</v>
      </c>
      <c r="F7" s="11">
        <f t="shared" ref="F7:H7" si="8">C7*100/C$10</f>
        <v>18.95587321</v>
      </c>
      <c r="G7" s="11">
        <f t="shared" si="8"/>
        <v>13.28515673</v>
      </c>
      <c r="H7" s="11">
        <f t="shared" si="8"/>
        <v>15.02383466</v>
      </c>
      <c r="I7" s="11">
        <f t="shared" si="3"/>
        <v>13.26911125</v>
      </c>
      <c r="J7" s="11">
        <f t="shared" si="4"/>
        <v>1.328515673</v>
      </c>
      <c r="K7" s="11">
        <f t="shared" si="5"/>
        <v>3.004766932</v>
      </c>
      <c r="L7" s="11">
        <f t="shared" si="6"/>
        <v>17.60239385</v>
      </c>
    </row>
    <row r="8">
      <c r="A8" s="2"/>
      <c r="B8" s="9" t="s">
        <v>17</v>
      </c>
      <c r="C8" s="9">
        <v>575.0</v>
      </c>
      <c r="D8" s="10">
        <v>47.92</v>
      </c>
      <c r="E8" s="10">
        <v>157.97</v>
      </c>
      <c r="F8" s="11">
        <f t="shared" ref="F8:H8" si="9">C8*100/C$10</f>
        <v>17.86824114</v>
      </c>
      <c r="G8" s="11">
        <f t="shared" si="9"/>
        <v>14.61153799</v>
      </c>
      <c r="H8" s="11">
        <f t="shared" si="9"/>
        <v>16.84635975</v>
      </c>
      <c r="I8" s="11">
        <f t="shared" si="3"/>
        <v>12.5077688</v>
      </c>
      <c r="J8" s="11">
        <f t="shared" si="4"/>
        <v>1.461153799</v>
      </c>
      <c r="K8" s="11">
        <f t="shared" si="5"/>
        <v>3.36927195</v>
      </c>
      <c r="L8" s="11">
        <f t="shared" si="6"/>
        <v>17.33819455</v>
      </c>
    </row>
    <row r="9">
      <c r="A9" s="2"/>
      <c r="B9" s="9"/>
      <c r="C9" s="9"/>
      <c r="D9" s="10"/>
      <c r="E9" s="10"/>
      <c r="F9" s="11"/>
      <c r="G9" s="11"/>
      <c r="H9" s="11"/>
      <c r="I9" s="11"/>
      <c r="J9" s="11"/>
      <c r="K9" s="11"/>
      <c r="L9" s="11"/>
    </row>
    <row r="10">
      <c r="A10" s="2"/>
      <c r="B10" s="12" t="s">
        <v>18</v>
      </c>
      <c r="C10" s="12">
        <f t="shared" ref="C10:L10" si="10">SUM(C4:C9)</f>
        <v>3218</v>
      </c>
      <c r="D10" s="11">
        <f t="shared" si="10"/>
        <v>327.96</v>
      </c>
      <c r="E10" s="11">
        <f t="shared" si="10"/>
        <v>937.71</v>
      </c>
      <c r="F10" s="11">
        <f t="shared" si="10"/>
        <v>100</v>
      </c>
      <c r="G10" s="11">
        <f t="shared" si="10"/>
        <v>100</v>
      </c>
      <c r="H10" s="11">
        <f t="shared" si="10"/>
        <v>100</v>
      </c>
      <c r="I10" s="11">
        <f t="shared" si="10"/>
        <v>70</v>
      </c>
      <c r="J10" s="11">
        <f t="shared" si="10"/>
        <v>10</v>
      </c>
      <c r="K10" s="11">
        <f t="shared" si="10"/>
        <v>20</v>
      </c>
      <c r="L10" s="11">
        <f t="shared" si="10"/>
        <v>100</v>
      </c>
    </row>
    <row r="11">
      <c r="A11" s="2"/>
      <c r="B11" s="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>
      <c r="A12" s="2"/>
      <c r="B12" s="3" t="s">
        <v>19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>
      <c r="A13" s="2"/>
      <c r="B13" s="4" t="s">
        <v>2</v>
      </c>
      <c r="C13" s="4" t="s">
        <v>20</v>
      </c>
      <c r="D13" s="4" t="s">
        <v>21</v>
      </c>
      <c r="E13" s="4" t="s">
        <v>22</v>
      </c>
      <c r="F13" s="5" t="s">
        <v>23</v>
      </c>
      <c r="G13" s="5" t="s">
        <v>24</v>
      </c>
      <c r="H13" s="5" t="s">
        <v>7</v>
      </c>
      <c r="I13" s="5" t="s">
        <v>25</v>
      </c>
      <c r="J13" s="5" t="s">
        <v>26</v>
      </c>
      <c r="K13" s="5" t="s">
        <v>10</v>
      </c>
      <c r="L13" s="5" t="s">
        <v>12</v>
      </c>
    </row>
    <row r="14">
      <c r="A14" s="2"/>
      <c r="B14" s="6" t="s">
        <v>27</v>
      </c>
      <c r="C14" s="6">
        <v>23.0</v>
      </c>
      <c r="D14" s="7">
        <v>5.0</v>
      </c>
      <c r="E14" s="7">
        <v>8.0435</v>
      </c>
      <c r="F14" s="8">
        <f t="shared" ref="F14:F18" si="12">C14*100/C$20</f>
        <v>21.10091743</v>
      </c>
      <c r="G14" s="8">
        <f t="shared" ref="G14:H14" si="11"> ((D$20-D14)/D$20)/0.04</f>
        <v>20.81044439</v>
      </c>
      <c r="H14" s="8">
        <f t="shared" si="11"/>
        <v>21.60607232</v>
      </c>
      <c r="I14" s="8">
        <f t="shared" ref="I14:I18" si="14">F14*0.6</f>
        <v>12.66055046</v>
      </c>
      <c r="J14" s="8">
        <f t="shared" ref="J14:J18" si="15">G14*0.25</f>
        <v>5.202611099</v>
      </c>
      <c r="K14" s="8">
        <f t="shared" ref="K14:K18" si="16">H14*0.15</f>
        <v>3.240910848</v>
      </c>
      <c r="L14" s="8">
        <f t="shared" ref="L14:L18" si="17">SUM(I14:K14)</f>
        <v>21.10407241</v>
      </c>
    </row>
    <row r="15">
      <c r="A15" s="2"/>
      <c r="B15" s="9" t="s">
        <v>28</v>
      </c>
      <c r="C15" s="9">
        <v>22.0</v>
      </c>
      <c r="D15" s="10">
        <v>5.6093</v>
      </c>
      <c r="E15" s="10">
        <v>9.1364</v>
      </c>
      <c r="F15" s="11">
        <f t="shared" si="12"/>
        <v>20.18348624</v>
      </c>
      <c r="G15" s="11">
        <f t="shared" ref="G15:H15" si="13"> ((D$20-D15)/D$20)/0.04</f>
        <v>20.29990515</v>
      </c>
      <c r="H15" s="11">
        <f t="shared" si="13"/>
        <v>21.14492685</v>
      </c>
      <c r="I15" s="11">
        <f t="shared" si="14"/>
        <v>12.11009174</v>
      </c>
      <c r="J15" s="11">
        <f t="shared" si="15"/>
        <v>5.074976287</v>
      </c>
      <c r="K15" s="11">
        <f t="shared" si="16"/>
        <v>3.171739028</v>
      </c>
      <c r="L15" s="11">
        <f t="shared" si="17"/>
        <v>20.35680706</v>
      </c>
    </row>
    <row r="16">
      <c r="A16" s="2"/>
      <c r="B16" s="9" t="s">
        <v>29</v>
      </c>
      <c r="C16" s="9">
        <v>22.0</v>
      </c>
      <c r="D16" s="10">
        <v>7.4131</v>
      </c>
      <c r="E16" s="10">
        <v>14.5455</v>
      </c>
      <c r="F16" s="11">
        <f t="shared" si="12"/>
        <v>20.18348624</v>
      </c>
      <c r="G16" s="11">
        <f t="shared" ref="G16:H16" si="18"> ((D$20-D16)/D$20)/0.04</f>
        <v>18.78848107</v>
      </c>
      <c r="H16" s="11">
        <f t="shared" si="18"/>
        <v>18.86257536</v>
      </c>
      <c r="I16" s="11">
        <f t="shared" si="14"/>
        <v>12.11009174</v>
      </c>
      <c r="J16" s="11">
        <f t="shared" si="15"/>
        <v>4.697120267</v>
      </c>
      <c r="K16" s="11">
        <f t="shared" si="16"/>
        <v>2.829386304</v>
      </c>
      <c r="L16" s="11">
        <f t="shared" si="17"/>
        <v>19.63659831</v>
      </c>
    </row>
    <row r="17">
      <c r="A17" s="2"/>
      <c r="B17" s="9" t="s">
        <v>30</v>
      </c>
      <c r="C17" s="9">
        <v>21.0</v>
      </c>
      <c r="D17" s="10">
        <v>5.8901</v>
      </c>
      <c r="E17" s="10">
        <v>12.7619</v>
      </c>
      <c r="F17" s="11">
        <f t="shared" si="12"/>
        <v>19.26605505</v>
      </c>
      <c r="G17" s="11">
        <f t="shared" ref="G17:H17" si="19"> ((D$20-D17)/D$20)/0.04</f>
        <v>20.06461971</v>
      </c>
      <c r="H17" s="11">
        <f t="shared" si="19"/>
        <v>19.61515936</v>
      </c>
      <c r="I17" s="11">
        <f t="shared" si="14"/>
        <v>11.55963303</v>
      </c>
      <c r="J17" s="11">
        <f t="shared" si="15"/>
        <v>5.016154926</v>
      </c>
      <c r="K17" s="11">
        <f t="shared" si="16"/>
        <v>2.942273904</v>
      </c>
      <c r="L17" s="11">
        <f t="shared" si="17"/>
        <v>19.51806186</v>
      </c>
    </row>
    <row r="18">
      <c r="A18" s="2"/>
      <c r="B18" s="9" t="s">
        <v>31</v>
      </c>
      <c r="C18" s="9">
        <v>21.0</v>
      </c>
      <c r="D18" s="10">
        <v>5.9236</v>
      </c>
      <c r="E18" s="10">
        <v>14.7619</v>
      </c>
      <c r="F18" s="11">
        <f t="shared" si="12"/>
        <v>19.26605505</v>
      </c>
      <c r="G18" s="11">
        <f t="shared" ref="G18:H18" si="20"> ((D$20-D18)/D$20)/0.04</f>
        <v>20.03654968</v>
      </c>
      <c r="H18" s="11">
        <f t="shared" si="20"/>
        <v>18.77126611</v>
      </c>
      <c r="I18" s="11">
        <f t="shared" si="14"/>
        <v>11.55963303</v>
      </c>
      <c r="J18" s="11">
        <f t="shared" si="15"/>
        <v>5.009137421</v>
      </c>
      <c r="K18" s="11">
        <f t="shared" si="16"/>
        <v>2.815689916</v>
      </c>
      <c r="L18" s="11">
        <f t="shared" si="17"/>
        <v>19.38446036</v>
      </c>
    </row>
    <row r="19">
      <c r="A19" s="2"/>
      <c r="B19" s="12"/>
      <c r="C19" s="12"/>
      <c r="D19" s="12"/>
      <c r="E19" s="12"/>
      <c r="F19" s="11"/>
      <c r="G19" s="11"/>
      <c r="H19" s="11"/>
      <c r="I19" s="11"/>
      <c r="J19" s="11"/>
      <c r="K19" s="11"/>
      <c r="L19" s="11"/>
    </row>
    <row r="20">
      <c r="A20" s="2"/>
      <c r="B20" s="12" t="s">
        <v>18</v>
      </c>
      <c r="C20" s="12">
        <f t="shared" ref="C20:K20" si="21">SUM(C14:C18)</f>
        <v>109</v>
      </c>
      <c r="D20" s="11">
        <f t="shared" si="21"/>
        <v>29.8361</v>
      </c>
      <c r="E20" s="11">
        <f t="shared" si="21"/>
        <v>59.2492</v>
      </c>
      <c r="F20" s="11">
        <f t="shared" si="21"/>
        <v>100</v>
      </c>
      <c r="G20" s="11">
        <f t="shared" si="21"/>
        <v>100</v>
      </c>
      <c r="H20" s="11">
        <f t="shared" si="21"/>
        <v>100</v>
      </c>
      <c r="I20" s="11">
        <f t="shared" si="21"/>
        <v>60</v>
      </c>
      <c r="J20" s="11">
        <f t="shared" si="21"/>
        <v>25</v>
      </c>
      <c r="K20" s="11">
        <f t="shared" si="21"/>
        <v>15</v>
      </c>
      <c r="L20" s="11">
        <f>SUM(I20:K20)</f>
        <v>100</v>
      </c>
    </row>
    <row r="21">
      <c r="A21" s="2"/>
      <c r="B21" s="14"/>
    </row>
    <row r="22">
      <c r="A22" s="2"/>
      <c r="B22" s="3" t="s">
        <v>32</v>
      </c>
    </row>
    <row r="23">
      <c r="A23" s="2"/>
      <c r="B23" s="4" t="s">
        <v>2</v>
      </c>
      <c r="C23" s="4" t="s">
        <v>3</v>
      </c>
      <c r="D23" s="4" t="s">
        <v>22</v>
      </c>
      <c r="E23" s="4" t="s">
        <v>33</v>
      </c>
      <c r="F23" s="4" t="s">
        <v>34</v>
      </c>
      <c r="G23" s="5" t="s">
        <v>21</v>
      </c>
      <c r="H23" s="5" t="s">
        <v>35</v>
      </c>
      <c r="I23" s="4" t="s">
        <v>6</v>
      </c>
      <c r="J23" s="4" t="s">
        <v>7</v>
      </c>
      <c r="K23" s="4" t="s">
        <v>36</v>
      </c>
      <c r="L23" s="4" t="s">
        <v>37</v>
      </c>
      <c r="M23" s="4" t="s">
        <v>24</v>
      </c>
      <c r="N23" s="5" t="s">
        <v>7</v>
      </c>
      <c r="O23" s="4" t="s">
        <v>9</v>
      </c>
      <c r="P23" s="4" t="s">
        <v>10</v>
      </c>
      <c r="Q23" s="4" t="s">
        <v>38</v>
      </c>
      <c r="R23" s="4" t="s">
        <v>39</v>
      </c>
      <c r="S23" s="4" t="s">
        <v>26</v>
      </c>
      <c r="T23" s="5" t="s">
        <v>10</v>
      </c>
      <c r="U23" s="5" t="s">
        <v>12</v>
      </c>
    </row>
    <row r="24">
      <c r="A24" s="2"/>
      <c r="B24" s="6" t="s">
        <v>17</v>
      </c>
      <c r="C24" s="6">
        <v>575.0</v>
      </c>
      <c r="D24" s="7">
        <v>47.9167</v>
      </c>
      <c r="E24" s="7">
        <v>157.967</v>
      </c>
      <c r="F24" s="6">
        <v>17.0</v>
      </c>
      <c r="G24" s="7">
        <v>8.2955</v>
      </c>
      <c r="H24" s="7">
        <v>21.4706</v>
      </c>
      <c r="I24" s="8">
        <f t="shared" ref="I24:L24" si="22">C24*100/C$30</f>
        <v>32.98909925</v>
      </c>
      <c r="J24" s="8">
        <f t="shared" si="22"/>
        <v>28.94004613</v>
      </c>
      <c r="K24" s="8">
        <f t="shared" si="22"/>
        <v>21.75189753</v>
      </c>
      <c r="L24" s="8">
        <f t="shared" si="22"/>
        <v>18.27956989</v>
      </c>
      <c r="M24" s="8">
        <f t="shared" ref="M24:N24" si="23"> ((G$30-G24)/G$30)/0.04</f>
        <v>19.06579241</v>
      </c>
      <c r="N24" s="8">
        <f t="shared" si="23"/>
        <v>18.60557095</v>
      </c>
      <c r="O24" s="8">
        <f t="shared" ref="O24:O28" si="27">I24*0.3</f>
        <v>9.896729776</v>
      </c>
      <c r="P24" s="8">
        <f t="shared" ref="P24:Q24" si="24">J24*0.1</f>
        <v>2.894004613</v>
      </c>
      <c r="Q24" s="8">
        <f t="shared" si="24"/>
        <v>2.175189753</v>
      </c>
      <c r="R24" s="8">
        <f t="shared" ref="R24:R28" si="29">L24*0.3</f>
        <v>5.483870968</v>
      </c>
      <c r="S24" s="8">
        <f t="shared" ref="S24:S28" si="30">M24*0.15</f>
        <v>2.859868862</v>
      </c>
      <c r="T24" s="8">
        <f t="shared" ref="T24:T28" si="31">N24*0.05</f>
        <v>0.9302785475</v>
      </c>
      <c r="U24" s="8">
        <f t="shared" ref="U24:U28" si="32">SUM(O24:T24)</f>
        <v>24.23994252</v>
      </c>
    </row>
    <row r="25">
      <c r="A25" s="2"/>
      <c r="B25" s="9" t="s">
        <v>28</v>
      </c>
      <c r="C25" s="9">
        <v>311.0</v>
      </c>
      <c r="D25" s="10">
        <v>34.5556</v>
      </c>
      <c r="E25" s="10">
        <v>138.8393</v>
      </c>
      <c r="F25" s="9">
        <v>22.0</v>
      </c>
      <c r="G25" s="10">
        <v>5.6093</v>
      </c>
      <c r="H25" s="10">
        <v>9.1364</v>
      </c>
      <c r="I25" s="11">
        <f t="shared" ref="I25:L25" si="25">C25*100/C$30</f>
        <v>17.84279977</v>
      </c>
      <c r="J25" s="11">
        <f t="shared" si="25"/>
        <v>20.87039922</v>
      </c>
      <c r="K25" s="11">
        <f t="shared" si="25"/>
        <v>19.11803241</v>
      </c>
      <c r="L25" s="11">
        <f t="shared" si="25"/>
        <v>23.65591398</v>
      </c>
      <c r="M25" s="11">
        <f t="shared" ref="M25:N25" si="26"> ((G$30-G25)/G$30)/0.04</f>
        <v>20.9873726</v>
      </c>
      <c r="N25" s="11">
        <f t="shared" si="26"/>
        <v>22.27897397</v>
      </c>
      <c r="O25" s="11">
        <f t="shared" si="27"/>
        <v>5.352839931</v>
      </c>
      <c r="P25" s="11">
        <f t="shared" ref="P25:Q25" si="28">J25*0.1</f>
        <v>2.087039922</v>
      </c>
      <c r="Q25" s="11">
        <f t="shared" si="28"/>
        <v>1.911803241</v>
      </c>
      <c r="R25" s="11">
        <f t="shared" si="29"/>
        <v>7.096774194</v>
      </c>
      <c r="S25" s="11">
        <f t="shared" si="30"/>
        <v>3.148105889</v>
      </c>
      <c r="T25" s="11">
        <f t="shared" si="31"/>
        <v>1.113948698</v>
      </c>
      <c r="U25" s="11">
        <f t="shared" si="32"/>
        <v>20.71051188</v>
      </c>
    </row>
    <row r="26">
      <c r="A26" s="2"/>
      <c r="B26" s="9" t="s">
        <v>40</v>
      </c>
      <c r="C26" s="9">
        <v>286.0</v>
      </c>
      <c r="D26" s="10">
        <v>26.0</v>
      </c>
      <c r="E26" s="10">
        <v>173.3333</v>
      </c>
      <c r="F26" s="9">
        <v>17.0</v>
      </c>
      <c r="G26" s="10">
        <v>5.5581</v>
      </c>
      <c r="H26" s="10">
        <v>14.0588</v>
      </c>
      <c r="I26" s="11">
        <f t="shared" ref="I26:L26" si="33">C26*100/C$30</f>
        <v>16.40849111</v>
      </c>
      <c r="J26" s="11">
        <f t="shared" si="33"/>
        <v>15.70310976</v>
      </c>
      <c r="K26" s="11">
        <f t="shared" si="33"/>
        <v>23.86782163</v>
      </c>
      <c r="L26" s="11">
        <f t="shared" si="33"/>
        <v>18.27956989</v>
      </c>
      <c r="M26" s="11">
        <f t="shared" ref="M26:N26" si="34"> ((G$30-G26)/G$30)/0.04</f>
        <v>21.02399865</v>
      </c>
      <c r="N26" s="11">
        <f t="shared" si="34"/>
        <v>20.8129722</v>
      </c>
      <c r="O26" s="11">
        <f t="shared" si="27"/>
        <v>4.922547332</v>
      </c>
      <c r="P26" s="11">
        <f t="shared" ref="P26:Q26" si="35">J26*0.1</f>
        <v>1.570310976</v>
      </c>
      <c r="Q26" s="11">
        <f t="shared" si="35"/>
        <v>2.386782163</v>
      </c>
      <c r="R26" s="11">
        <f t="shared" si="29"/>
        <v>5.483870968</v>
      </c>
      <c r="S26" s="11">
        <f t="shared" si="30"/>
        <v>3.153599797</v>
      </c>
      <c r="T26" s="11">
        <f t="shared" si="31"/>
        <v>1.04064861</v>
      </c>
      <c r="U26" s="11">
        <f t="shared" si="32"/>
        <v>18.55775985</v>
      </c>
    </row>
    <row r="27">
      <c r="A27" s="2"/>
      <c r="B27" s="9" t="s">
        <v>41</v>
      </c>
      <c r="C27" s="9">
        <v>259.0</v>
      </c>
      <c r="D27" s="10">
        <v>25.9</v>
      </c>
      <c r="E27" s="10">
        <v>122.7488</v>
      </c>
      <c r="F27" s="9">
        <v>21.0</v>
      </c>
      <c r="G27" s="10">
        <v>8.2974</v>
      </c>
      <c r="H27" s="10">
        <v>17.7143</v>
      </c>
      <c r="I27" s="11">
        <f t="shared" ref="I27:L27" si="36">C27*100/C$30</f>
        <v>14.85943775</v>
      </c>
      <c r="J27" s="11">
        <f t="shared" si="36"/>
        <v>15.64271318</v>
      </c>
      <c r="K27" s="11">
        <f t="shared" si="36"/>
        <v>16.9023867</v>
      </c>
      <c r="L27" s="11">
        <f t="shared" si="36"/>
        <v>22.58064516</v>
      </c>
      <c r="M27" s="11">
        <f t="shared" ref="M27:N27" si="37"> ((G$30-G27)/G$30)/0.04</f>
        <v>19.06443324</v>
      </c>
      <c r="N27" s="11">
        <f t="shared" si="37"/>
        <v>19.72428183</v>
      </c>
      <c r="O27" s="11">
        <f t="shared" si="27"/>
        <v>4.457831325</v>
      </c>
      <c r="P27" s="11">
        <f t="shared" ref="P27:Q27" si="38">J27*0.1</f>
        <v>1.564271318</v>
      </c>
      <c r="Q27" s="11">
        <f t="shared" si="38"/>
        <v>1.69023867</v>
      </c>
      <c r="R27" s="11">
        <f t="shared" si="29"/>
        <v>6.774193548</v>
      </c>
      <c r="S27" s="11">
        <f t="shared" si="30"/>
        <v>2.859664986</v>
      </c>
      <c r="T27" s="11">
        <f t="shared" si="31"/>
        <v>0.9862140915</v>
      </c>
      <c r="U27" s="11">
        <f t="shared" si="32"/>
        <v>18.33241394</v>
      </c>
    </row>
    <row r="28">
      <c r="A28" s="2"/>
      <c r="B28" s="9" t="s">
        <v>42</v>
      </c>
      <c r="C28" s="9">
        <v>312.0</v>
      </c>
      <c r="D28" s="10">
        <v>31.2</v>
      </c>
      <c r="E28" s="10">
        <v>133.3333</v>
      </c>
      <c r="F28" s="9">
        <v>16.0</v>
      </c>
      <c r="G28" s="10">
        <v>7.1875</v>
      </c>
      <c r="H28" s="10">
        <v>21.5625</v>
      </c>
      <c r="I28" s="11">
        <f t="shared" ref="I28:L28" si="39">C28*100/C$30</f>
        <v>17.90017212</v>
      </c>
      <c r="J28" s="11">
        <f t="shared" si="39"/>
        <v>18.84373171</v>
      </c>
      <c r="K28" s="11">
        <f t="shared" si="39"/>
        <v>18.35986173</v>
      </c>
      <c r="L28" s="11">
        <f t="shared" si="39"/>
        <v>17.20430108</v>
      </c>
      <c r="M28" s="11">
        <f t="shared" ref="M28:N28" si="40"> ((G$30-G28)/G$30)/0.04</f>
        <v>19.8584031</v>
      </c>
      <c r="N28" s="11">
        <f t="shared" si="40"/>
        <v>18.57820106</v>
      </c>
      <c r="O28" s="11">
        <f t="shared" si="27"/>
        <v>5.370051635</v>
      </c>
      <c r="P28" s="11">
        <f t="shared" ref="P28:Q28" si="41">J28*0.1</f>
        <v>1.884373171</v>
      </c>
      <c r="Q28" s="11">
        <f t="shared" si="41"/>
        <v>1.835986173</v>
      </c>
      <c r="R28" s="11">
        <f t="shared" si="29"/>
        <v>5.161290323</v>
      </c>
      <c r="S28" s="11">
        <f t="shared" si="30"/>
        <v>2.978760466</v>
      </c>
      <c r="T28" s="11">
        <f t="shared" si="31"/>
        <v>0.9289100528</v>
      </c>
      <c r="U28" s="11">
        <f t="shared" si="32"/>
        <v>18.15937182</v>
      </c>
    </row>
    <row r="29">
      <c r="A29" s="2"/>
      <c r="B29" s="9"/>
      <c r="C29" s="9"/>
      <c r="D29" s="10"/>
      <c r="E29" s="10"/>
      <c r="F29" s="9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  <c r="T29" s="12"/>
      <c r="U29" s="11"/>
    </row>
    <row r="30">
      <c r="A30" s="2"/>
      <c r="B30" s="12" t="s">
        <v>18</v>
      </c>
      <c r="C30" s="12">
        <f t="shared" ref="C30:T30" si="42">SUM(C24:C29)</f>
        <v>1743</v>
      </c>
      <c r="D30" s="11">
        <f t="shared" si="42"/>
        <v>165.5723</v>
      </c>
      <c r="E30" s="11">
        <f t="shared" si="42"/>
        <v>726.2217</v>
      </c>
      <c r="F30" s="12">
        <f t="shared" si="42"/>
        <v>93</v>
      </c>
      <c r="G30" s="11">
        <f t="shared" si="42"/>
        <v>34.9478</v>
      </c>
      <c r="H30" s="11">
        <f t="shared" si="42"/>
        <v>83.9426</v>
      </c>
      <c r="I30" s="11">
        <f t="shared" si="42"/>
        <v>100</v>
      </c>
      <c r="J30" s="11">
        <f t="shared" si="42"/>
        <v>100</v>
      </c>
      <c r="K30" s="11">
        <f t="shared" si="42"/>
        <v>100</v>
      </c>
      <c r="L30" s="11">
        <f t="shared" si="42"/>
        <v>100</v>
      </c>
      <c r="M30" s="11">
        <f t="shared" si="42"/>
        <v>100</v>
      </c>
      <c r="N30" s="11">
        <f t="shared" si="42"/>
        <v>100</v>
      </c>
      <c r="O30" s="11">
        <f t="shared" si="42"/>
        <v>30</v>
      </c>
      <c r="P30" s="11">
        <f t="shared" si="42"/>
        <v>10</v>
      </c>
      <c r="Q30" s="11">
        <f t="shared" si="42"/>
        <v>10</v>
      </c>
      <c r="R30" s="11">
        <f t="shared" si="42"/>
        <v>30</v>
      </c>
      <c r="S30" s="11">
        <f t="shared" si="42"/>
        <v>15</v>
      </c>
      <c r="T30" s="11">
        <f t="shared" si="42"/>
        <v>5</v>
      </c>
      <c r="U30" s="11">
        <f>SUM(O30:T30)</f>
        <v>100</v>
      </c>
    </row>
    <row r="31">
      <c r="A31" s="2"/>
      <c r="B31" s="3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3"/>
    </row>
    <row r="32">
      <c r="A32" s="2"/>
      <c r="B32" s="14" t="s">
        <v>43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3"/>
    </row>
    <row r="33">
      <c r="A33" s="2"/>
      <c r="B33" s="4" t="s">
        <v>2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3"/>
    </row>
    <row r="34">
      <c r="A34" s="2"/>
      <c r="B34" s="6" t="s">
        <v>14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3"/>
    </row>
    <row r="35">
      <c r="A35" s="2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3"/>
    </row>
    <row r="36">
      <c r="A36" s="2"/>
      <c r="B36" s="16" t="s">
        <v>44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3"/>
    </row>
    <row r="37">
      <c r="A37" s="17"/>
      <c r="B37" s="18" t="s">
        <v>2</v>
      </c>
      <c r="C37" s="18" t="s">
        <v>3</v>
      </c>
      <c r="D37" s="19" t="s">
        <v>22</v>
      </c>
      <c r="E37" s="19" t="s">
        <v>33</v>
      </c>
      <c r="F37" s="18" t="s">
        <v>34</v>
      </c>
      <c r="G37" s="19" t="s">
        <v>21</v>
      </c>
      <c r="H37" s="19" t="s">
        <v>22</v>
      </c>
      <c r="I37" s="19" t="s">
        <v>45</v>
      </c>
      <c r="J37" s="19" t="s">
        <v>46</v>
      </c>
      <c r="K37" s="19" t="s">
        <v>6</v>
      </c>
      <c r="L37" s="19" t="s">
        <v>7</v>
      </c>
      <c r="M37" s="19" t="s">
        <v>36</v>
      </c>
      <c r="N37" s="19" t="s">
        <v>37</v>
      </c>
      <c r="O37" s="19" t="s">
        <v>24</v>
      </c>
      <c r="P37" s="19" t="s">
        <v>7</v>
      </c>
      <c r="Q37" s="19" t="s">
        <v>47</v>
      </c>
      <c r="R37" s="19" t="s">
        <v>48</v>
      </c>
      <c r="S37" s="19" t="s">
        <v>9</v>
      </c>
      <c r="T37" s="19" t="s">
        <v>10</v>
      </c>
      <c r="U37" s="19" t="s">
        <v>38</v>
      </c>
      <c r="V37" s="19" t="s">
        <v>39</v>
      </c>
      <c r="W37" s="19" t="s">
        <v>26</v>
      </c>
      <c r="X37" s="19" t="s">
        <v>10</v>
      </c>
      <c r="Y37" s="19" t="s">
        <v>49</v>
      </c>
      <c r="Z37" s="19" t="s">
        <v>50</v>
      </c>
      <c r="AA37" s="20" t="s">
        <v>12</v>
      </c>
      <c r="AB37" s="21"/>
      <c r="AC37" s="21"/>
      <c r="AD37" s="21"/>
      <c r="AE37" s="21"/>
      <c r="AF37" s="21"/>
      <c r="AG37" s="21"/>
      <c r="AH37" s="21"/>
      <c r="AI37" s="21"/>
      <c r="AJ37" s="21"/>
    </row>
    <row r="38">
      <c r="A38" s="22"/>
      <c r="B38" s="23" t="s">
        <v>51</v>
      </c>
      <c r="C38" s="24">
        <v>412.0</v>
      </c>
      <c r="D38" s="25">
        <v>45.7778</v>
      </c>
      <c r="E38" s="25">
        <v>146.0993</v>
      </c>
      <c r="F38" s="24">
        <v>5.0</v>
      </c>
      <c r="G38" s="25">
        <v>8.5385</v>
      </c>
      <c r="H38" s="25">
        <v>22.2</v>
      </c>
      <c r="I38" s="24">
        <v>11.0</v>
      </c>
      <c r="J38" s="24">
        <v>0.0</v>
      </c>
      <c r="K38" s="26">
        <f t="shared" ref="K38:N38" si="43">C38*100/C$44</f>
        <v>26.25876354</v>
      </c>
      <c r="L38" s="26">
        <f t="shared" si="43"/>
        <v>32.04729619</v>
      </c>
      <c r="M38" s="26">
        <f t="shared" si="43"/>
        <v>22.27064744</v>
      </c>
      <c r="N38" s="26">
        <f t="shared" si="43"/>
        <v>8.196721311</v>
      </c>
      <c r="O38" s="26">
        <f t="shared" ref="O38:P38" si="44"> ((G$44-G38)/G$44)/0.04</f>
        <v>19.25955408</v>
      </c>
      <c r="P38" s="26">
        <f t="shared" si="44"/>
        <v>20.55545946</v>
      </c>
      <c r="Q38" s="26">
        <f t="shared" ref="Q38:R38" si="45">I38*100/I$44</f>
        <v>52.38095238</v>
      </c>
      <c r="R38" s="26">
        <f t="shared" si="45"/>
        <v>0</v>
      </c>
      <c r="S38" s="26">
        <f t="shared" ref="S38:S42" si="49">K38*0.25</f>
        <v>6.564690886</v>
      </c>
      <c r="T38" s="26">
        <f t="shared" ref="T38:T42" si="50">L38*0.05</f>
        <v>1.602364809</v>
      </c>
      <c r="U38" s="26">
        <f t="shared" ref="U38:U42" si="51">M38*0.1</f>
        <v>2.227064744</v>
      </c>
      <c r="V38" s="26">
        <f t="shared" ref="V38:V42" si="52">N38*0.25</f>
        <v>2.049180328</v>
      </c>
      <c r="W38" s="26">
        <f t="shared" ref="W38:W42" si="53">O38*0.1</f>
        <v>1.925955408</v>
      </c>
      <c r="X38" s="26">
        <f t="shared" ref="X38:X42" si="54">P38*0.05</f>
        <v>1.027772973</v>
      </c>
      <c r="Y38" s="26">
        <f t="shared" ref="Y38:Y42" si="55">Q38*0.15</f>
        <v>7.857142857</v>
      </c>
      <c r="Z38" s="26">
        <f t="shared" ref="Z38:Z42" si="56">R38*0.05</f>
        <v>0</v>
      </c>
      <c r="AA38" s="26">
        <f t="shared" ref="AA38:AA42" si="57">SUM(S38:Z38)</f>
        <v>23.254172</v>
      </c>
      <c r="AB38" s="21"/>
      <c r="AC38" s="21"/>
      <c r="AD38" s="21"/>
      <c r="AE38" s="21"/>
      <c r="AF38" s="21"/>
      <c r="AG38" s="21"/>
      <c r="AH38" s="21"/>
      <c r="AI38" s="21"/>
      <c r="AJ38" s="21"/>
    </row>
    <row r="39">
      <c r="A39" s="22"/>
      <c r="B39" s="27" t="s">
        <v>41</v>
      </c>
      <c r="C39" s="28">
        <v>259.0</v>
      </c>
      <c r="D39" s="29">
        <v>25.9</v>
      </c>
      <c r="E39" s="29">
        <v>122.7488</v>
      </c>
      <c r="F39" s="28">
        <v>21.0</v>
      </c>
      <c r="G39" s="29">
        <v>8.2974</v>
      </c>
      <c r="H39" s="29">
        <v>17.7143</v>
      </c>
      <c r="I39" s="30">
        <v>3.0</v>
      </c>
      <c r="J39" s="28">
        <v>0.0</v>
      </c>
      <c r="K39" s="31">
        <f t="shared" ref="K39:N39" si="46">C39*100/C$44</f>
        <v>16.50732951</v>
      </c>
      <c r="L39" s="31">
        <f t="shared" si="46"/>
        <v>18.13160465</v>
      </c>
      <c r="M39" s="31">
        <f t="shared" si="46"/>
        <v>18.71121387</v>
      </c>
      <c r="N39" s="31">
        <f t="shared" si="46"/>
        <v>34.42622951</v>
      </c>
      <c r="O39" s="31">
        <f t="shared" ref="O39:P39" si="47"> ((G$44-G39)/G$44)/0.04</f>
        <v>19.42164596</v>
      </c>
      <c r="P39" s="31">
        <f t="shared" si="47"/>
        <v>21.45351691</v>
      </c>
      <c r="Q39" s="31">
        <f t="shared" ref="Q39:R39" si="48">I39*100/I$44</f>
        <v>14.28571429</v>
      </c>
      <c r="R39" s="31">
        <f t="shared" si="48"/>
        <v>0</v>
      </c>
      <c r="S39" s="31">
        <f t="shared" si="49"/>
        <v>4.126832377</v>
      </c>
      <c r="T39" s="31">
        <f t="shared" si="50"/>
        <v>0.9065802324</v>
      </c>
      <c r="U39" s="31">
        <f t="shared" si="51"/>
        <v>1.871121387</v>
      </c>
      <c r="V39" s="31">
        <f t="shared" si="52"/>
        <v>8.606557377</v>
      </c>
      <c r="W39" s="31">
        <f t="shared" si="53"/>
        <v>1.942164596</v>
      </c>
      <c r="X39" s="31">
        <f t="shared" si="54"/>
        <v>1.072675846</v>
      </c>
      <c r="Y39" s="31">
        <f t="shared" si="55"/>
        <v>2.142857143</v>
      </c>
      <c r="Z39" s="31">
        <f t="shared" si="56"/>
        <v>0</v>
      </c>
      <c r="AA39" s="31">
        <f t="shared" si="57"/>
        <v>20.66878896</v>
      </c>
      <c r="AB39" s="21"/>
      <c r="AC39" s="21"/>
      <c r="AD39" s="21"/>
      <c r="AE39" s="21"/>
      <c r="AF39" s="21"/>
      <c r="AG39" s="21"/>
      <c r="AH39" s="21"/>
      <c r="AI39" s="21"/>
      <c r="AJ39" s="21"/>
    </row>
    <row r="40">
      <c r="A40" s="22"/>
      <c r="B40" s="27" t="s">
        <v>52</v>
      </c>
      <c r="C40" s="28">
        <v>315.0</v>
      </c>
      <c r="D40" s="29">
        <v>24.2308</v>
      </c>
      <c r="E40" s="29">
        <v>172.1311</v>
      </c>
      <c r="F40" s="28">
        <v>13.0</v>
      </c>
      <c r="G40" s="29">
        <v>6.3423</v>
      </c>
      <c r="H40" s="29">
        <v>24.2308</v>
      </c>
      <c r="I40" s="28">
        <v>4.0</v>
      </c>
      <c r="J40" s="28">
        <v>1.0</v>
      </c>
      <c r="K40" s="31">
        <f t="shared" ref="K40:N40" si="58">C40*100/C$44</f>
        <v>20.07648184</v>
      </c>
      <c r="L40" s="31">
        <f t="shared" si="58"/>
        <v>16.96306123</v>
      </c>
      <c r="M40" s="31">
        <f t="shared" si="58"/>
        <v>26.23880498</v>
      </c>
      <c r="N40" s="31">
        <f t="shared" si="58"/>
        <v>21.31147541</v>
      </c>
      <c r="O40" s="31">
        <f t="shared" ref="O40:P40" si="59"> ((G$44-G40)/G$44)/0.04</f>
        <v>20.73606252</v>
      </c>
      <c r="P40" s="31">
        <f t="shared" si="59"/>
        <v>20.1488841</v>
      </c>
      <c r="Q40" s="31">
        <f t="shared" ref="Q40:R40" si="60">I40*100/I$44</f>
        <v>19.04761905</v>
      </c>
      <c r="R40" s="31">
        <f t="shared" si="60"/>
        <v>16.66666667</v>
      </c>
      <c r="S40" s="31">
        <f t="shared" si="49"/>
        <v>5.019120459</v>
      </c>
      <c r="T40" s="31">
        <f t="shared" si="50"/>
        <v>0.8481530615</v>
      </c>
      <c r="U40" s="31">
        <f t="shared" si="51"/>
        <v>2.623880498</v>
      </c>
      <c r="V40" s="31">
        <f t="shared" si="52"/>
        <v>5.327868852</v>
      </c>
      <c r="W40" s="31">
        <f t="shared" si="53"/>
        <v>2.073606252</v>
      </c>
      <c r="X40" s="31">
        <f t="shared" si="54"/>
        <v>1.007444205</v>
      </c>
      <c r="Y40" s="31">
        <f t="shared" si="55"/>
        <v>2.857142857</v>
      </c>
      <c r="Z40" s="31">
        <f t="shared" si="56"/>
        <v>0.8333333333</v>
      </c>
      <c r="AA40" s="31">
        <f t="shared" si="57"/>
        <v>20.59054952</v>
      </c>
      <c r="AB40" s="21"/>
      <c r="AC40" s="21"/>
      <c r="AD40" s="21"/>
      <c r="AE40" s="21"/>
      <c r="AF40" s="21"/>
      <c r="AG40" s="21"/>
      <c r="AH40" s="21"/>
      <c r="AI40" s="21"/>
      <c r="AJ40" s="21"/>
    </row>
    <row r="41">
      <c r="A41" s="22"/>
      <c r="B41" s="27" t="s">
        <v>53</v>
      </c>
      <c r="C41" s="28">
        <v>257.0</v>
      </c>
      <c r="D41" s="29">
        <v>19.7692</v>
      </c>
      <c r="E41" s="29">
        <v>95.1852</v>
      </c>
      <c r="F41" s="28">
        <v>11.0</v>
      </c>
      <c r="G41" s="29">
        <v>7.4953</v>
      </c>
      <c r="H41" s="29">
        <v>36.4545</v>
      </c>
      <c r="I41" s="28">
        <v>1.0</v>
      </c>
      <c r="J41" s="28">
        <v>5.0</v>
      </c>
      <c r="K41" s="31">
        <f t="shared" ref="K41:N41" si="61">C41*100/C$44</f>
        <v>16.37985978</v>
      </c>
      <c r="L41" s="31">
        <f t="shared" si="61"/>
        <v>13.83966481</v>
      </c>
      <c r="M41" s="31">
        <f t="shared" si="61"/>
        <v>14.50955638</v>
      </c>
      <c r="N41" s="31">
        <f t="shared" si="61"/>
        <v>18.03278689</v>
      </c>
      <c r="O41" s="31">
        <f t="shared" ref="O41:P41" si="62"> ((G$44-G41)/G$44)/0.04</f>
        <v>19.96089895</v>
      </c>
      <c r="P41" s="31">
        <f t="shared" si="62"/>
        <v>17.701644</v>
      </c>
      <c r="Q41" s="31">
        <f t="shared" ref="Q41:R41" si="63">I41*100/I$44</f>
        <v>4.761904762</v>
      </c>
      <c r="R41" s="31">
        <f t="shared" si="63"/>
        <v>83.33333333</v>
      </c>
      <c r="S41" s="31">
        <f t="shared" si="49"/>
        <v>4.094964946</v>
      </c>
      <c r="T41" s="31">
        <f t="shared" si="50"/>
        <v>0.6919832405</v>
      </c>
      <c r="U41" s="31">
        <f t="shared" si="51"/>
        <v>1.450955638</v>
      </c>
      <c r="V41" s="31">
        <f t="shared" si="52"/>
        <v>4.508196721</v>
      </c>
      <c r="W41" s="31">
        <f t="shared" si="53"/>
        <v>1.996089895</v>
      </c>
      <c r="X41" s="31">
        <f t="shared" si="54"/>
        <v>0.8850822</v>
      </c>
      <c r="Y41" s="31">
        <f t="shared" si="55"/>
        <v>0.7142857143</v>
      </c>
      <c r="Z41" s="31">
        <f t="shared" si="56"/>
        <v>4.166666667</v>
      </c>
      <c r="AA41" s="31">
        <f t="shared" si="57"/>
        <v>18.50822502</v>
      </c>
      <c r="AB41" s="21"/>
      <c r="AC41" s="21"/>
      <c r="AD41" s="21"/>
      <c r="AE41" s="21"/>
      <c r="AF41" s="21"/>
      <c r="AG41" s="21"/>
      <c r="AH41" s="21"/>
      <c r="AI41" s="21"/>
      <c r="AJ41" s="21"/>
    </row>
    <row r="42">
      <c r="A42" s="22"/>
      <c r="B42" s="27" t="s">
        <v>54</v>
      </c>
      <c r="C42" s="28">
        <v>326.0</v>
      </c>
      <c r="D42" s="29">
        <v>27.1667</v>
      </c>
      <c r="E42" s="29">
        <v>119.8529</v>
      </c>
      <c r="F42" s="28">
        <v>11.0</v>
      </c>
      <c r="G42" s="29">
        <v>6.5122</v>
      </c>
      <c r="H42" s="29">
        <v>24.2727</v>
      </c>
      <c r="I42" s="32">
        <v>2.0</v>
      </c>
      <c r="J42" s="33">
        <v>0.0</v>
      </c>
      <c r="K42" s="31">
        <f t="shared" ref="K42:N42" si="64">C42*100/C$44</f>
        <v>20.77756533</v>
      </c>
      <c r="L42" s="31">
        <f t="shared" si="64"/>
        <v>19.01837313</v>
      </c>
      <c r="M42" s="31">
        <f t="shared" si="64"/>
        <v>18.26977734</v>
      </c>
      <c r="N42" s="31">
        <f t="shared" si="64"/>
        <v>18.03278689</v>
      </c>
      <c r="O42" s="31">
        <f t="shared" ref="O42:P42" si="65"> ((G$44-G42)/G$44)/0.04</f>
        <v>20.6218385</v>
      </c>
      <c r="P42" s="31">
        <f t="shared" si="65"/>
        <v>20.14049553</v>
      </c>
      <c r="Q42" s="31">
        <f t="shared" ref="Q42:R42" si="66">I42*100/I$44</f>
        <v>9.523809524</v>
      </c>
      <c r="R42" s="31">
        <f t="shared" si="66"/>
        <v>0</v>
      </c>
      <c r="S42" s="31">
        <f t="shared" si="49"/>
        <v>5.194391332</v>
      </c>
      <c r="T42" s="31">
        <f t="shared" si="50"/>
        <v>0.9509186563</v>
      </c>
      <c r="U42" s="31">
        <f t="shared" si="51"/>
        <v>1.826977734</v>
      </c>
      <c r="V42" s="31">
        <f t="shared" si="52"/>
        <v>4.508196721</v>
      </c>
      <c r="W42" s="31">
        <f t="shared" si="53"/>
        <v>2.06218385</v>
      </c>
      <c r="X42" s="31">
        <f t="shared" si="54"/>
        <v>1.007024777</v>
      </c>
      <c r="Y42" s="31">
        <f t="shared" si="55"/>
        <v>1.428571429</v>
      </c>
      <c r="Z42" s="31">
        <f t="shared" si="56"/>
        <v>0</v>
      </c>
      <c r="AA42" s="31">
        <f t="shared" si="57"/>
        <v>16.9782645</v>
      </c>
      <c r="AB42" s="21"/>
      <c r="AC42" s="21"/>
      <c r="AD42" s="21"/>
      <c r="AE42" s="21"/>
      <c r="AF42" s="21"/>
      <c r="AG42" s="21"/>
      <c r="AH42" s="21"/>
      <c r="AI42" s="21"/>
      <c r="AJ42" s="21"/>
    </row>
    <row r="43">
      <c r="A43" s="22"/>
      <c r="B43" s="27"/>
      <c r="C43" s="28"/>
      <c r="D43" s="29"/>
      <c r="E43" s="29"/>
      <c r="F43" s="28"/>
      <c r="G43" s="29"/>
      <c r="H43" s="29"/>
      <c r="I43" s="28"/>
      <c r="J43" s="28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21"/>
      <c r="AC43" s="21"/>
      <c r="AD43" s="21"/>
      <c r="AE43" s="21"/>
      <c r="AF43" s="21"/>
      <c r="AG43" s="21"/>
      <c r="AH43" s="21"/>
      <c r="AI43" s="21"/>
      <c r="AJ43" s="21"/>
    </row>
    <row r="44">
      <c r="A44" s="22"/>
      <c r="B44" s="35" t="s">
        <v>18</v>
      </c>
      <c r="C44" s="36">
        <f t="shared" ref="C44:AA44" si="67">SUM(C38:C43)</f>
        <v>1569</v>
      </c>
      <c r="D44" s="31">
        <f t="shared" si="67"/>
        <v>142.8445</v>
      </c>
      <c r="E44" s="31">
        <f t="shared" si="67"/>
        <v>656.0173</v>
      </c>
      <c r="F44" s="36">
        <f t="shared" si="67"/>
        <v>61</v>
      </c>
      <c r="G44" s="31">
        <f t="shared" si="67"/>
        <v>37.1857</v>
      </c>
      <c r="H44" s="31">
        <f t="shared" si="67"/>
        <v>124.8723</v>
      </c>
      <c r="I44" s="36">
        <f t="shared" si="67"/>
        <v>21</v>
      </c>
      <c r="J44" s="36">
        <f t="shared" si="67"/>
        <v>6</v>
      </c>
      <c r="K44" s="31">
        <f t="shared" si="67"/>
        <v>100</v>
      </c>
      <c r="L44" s="31">
        <f t="shared" si="67"/>
        <v>100</v>
      </c>
      <c r="M44" s="31">
        <f t="shared" si="67"/>
        <v>100</v>
      </c>
      <c r="N44" s="31">
        <f t="shared" si="67"/>
        <v>100</v>
      </c>
      <c r="O44" s="31">
        <f t="shared" si="67"/>
        <v>100</v>
      </c>
      <c r="P44" s="31">
        <f t="shared" si="67"/>
        <v>100</v>
      </c>
      <c r="Q44" s="31">
        <f t="shared" si="67"/>
        <v>100</v>
      </c>
      <c r="R44" s="31">
        <f t="shared" si="67"/>
        <v>100</v>
      </c>
      <c r="S44" s="31">
        <f t="shared" si="67"/>
        <v>25</v>
      </c>
      <c r="T44" s="31">
        <f t="shared" si="67"/>
        <v>5</v>
      </c>
      <c r="U44" s="31">
        <f t="shared" si="67"/>
        <v>10</v>
      </c>
      <c r="V44" s="31">
        <f t="shared" si="67"/>
        <v>25</v>
      </c>
      <c r="W44" s="31">
        <f t="shared" si="67"/>
        <v>10</v>
      </c>
      <c r="X44" s="31">
        <f t="shared" si="67"/>
        <v>5</v>
      </c>
      <c r="Y44" s="31">
        <f t="shared" si="67"/>
        <v>15</v>
      </c>
      <c r="Z44" s="31">
        <f t="shared" si="67"/>
        <v>5</v>
      </c>
      <c r="AA44" s="31">
        <f t="shared" si="67"/>
        <v>100</v>
      </c>
      <c r="AB44" s="21"/>
      <c r="AC44" s="21"/>
      <c r="AD44" s="21"/>
      <c r="AE44" s="21"/>
      <c r="AF44" s="21"/>
      <c r="AG44" s="21"/>
      <c r="AH44" s="21"/>
      <c r="AI44" s="21"/>
      <c r="AJ44" s="21"/>
    </row>
    <row r="45">
      <c r="A45" s="2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3"/>
    </row>
    <row r="46">
      <c r="A46" s="21"/>
      <c r="B46" s="16" t="s">
        <v>55</v>
      </c>
      <c r="C46" s="37"/>
      <c r="D46" s="37"/>
      <c r="E46" s="38"/>
      <c r="F46" s="38"/>
      <c r="G46" s="38"/>
      <c r="H46" s="38"/>
      <c r="I46" s="38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>
      <c r="A47" s="39"/>
      <c r="B47" s="40" t="s">
        <v>2</v>
      </c>
      <c r="C47" s="40" t="s">
        <v>45</v>
      </c>
      <c r="D47" s="40" t="s">
        <v>46</v>
      </c>
      <c r="E47" s="41" t="s">
        <v>56</v>
      </c>
      <c r="F47" s="41" t="s">
        <v>48</v>
      </c>
      <c r="G47" s="41" t="s">
        <v>49</v>
      </c>
      <c r="H47" s="41" t="s">
        <v>50</v>
      </c>
      <c r="I47" s="41" t="s">
        <v>12</v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</row>
    <row r="48">
      <c r="A48" s="39"/>
      <c r="B48" s="43" t="s">
        <v>57</v>
      </c>
      <c r="C48" s="44">
        <v>10.0</v>
      </c>
      <c r="D48" s="44">
        <v>3.0</v>
      </c>
      <c r="E48" s="45">
        <f t="shared" ref="E48:F48" si="68">C48*100/C$54</f>
        <v>19.60784314</v>
      </c>
      <c r="F48" s="45">
        <f t="shared" si="68"/>
        <v>33.33333333</v>
      </c>
      <c r="G48" s="45">
        <f t="shared" ref="G48:G52" si="70">E48*0.75</f>
        <v>14.70588235</v>
      </c>
      <c r="H48" s="45">
        <f t="shared" ref="H48:H52" si="71">F48*0.25</f>
        <v>8.333333333</v>
      </c>
      <c r="I48" s="45">
        <f t="shared" ref="I48:I52" si="72">SUM(G48:H48)</f>
        <v>23.03921569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</row>
    <row r="49">
      <c r="A49" s="39"/>
      <c r="B49" s="46" t="s">
        <v>58</v>
      </c>
      <c r="C49" s="47">
        <v>9.0</v>
      </c>
      <c r="D49" s="47">
        <v>3.0</v>
      </c>
      <c r="E49" s="48">
        <f t="shared" ref="E49:F49" si="69">C49*100/C$54</f>
        <v>17.64705882</v>
      </c>
      <c r="F49" s="48">
        <f t="shared" si="69"/>
        <v>33.33333333</v>
      </c>
      <c r="G49" s="48">
        <f t="shared" si="70"/>
        <v>13.23529412</v>
      </c>
      <c r="H49" s="48">
        <f t="shared" si="71"/>
        <v>8.333333333</v>
      </c>
      <c r="I49" s="48">
        <f t="shared" si="72"/>
        <v>21.56862745</v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</row>
    <row r="50">
      <c r="A50" s="39"/>
      <c r="B50" s="46" t="s">
        <v>59</v>
      </c>
      <c r="C50" s="47">
        <v>12.0</v>
      </c>
      <c r="D50" s="47">
        <v>1.0</v>
      </c>
      <c r="E50" s="48">
        <f t="shared" ref="E50:F50" si="73">C50*100/C$54</f>
        <v>23.52941176</v>
      </c>
      <c r="F50" s="48">
        <f t="shared" si="73"/>
        <v>11.11111111</v>
      </c>
      <c r="G50" s="48">
        <f t="shared" si="70"/>
        <v>17.64705882</v>
      </c>
      <c r="H50" s="48">
        <f t="shared" si="71"/>
        <v>2.777777778</v>
      </c>
      <c r="I50" s="48">
        <f t="shared" si="72"/>
        <v>20.4248366</v>
      </c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</row>
    <row r="51">
      <c r="A51" s="39"/>
      <c r="B51" s="46" t="s">
        <v>60</v>
      </c>
      <c r="C51" s="47">
        <v>10.0</v>
      </c>
      <c r="D51" s="47">
        <v>1.0</v>
      </c>
      <c r="E51" s="48">
        <f t="shared" ref="E51:F51" si="74">C51*100/C$54</f>
        <v>19.60784314</v>
      </c>
      <c r="F51" s="48">
        <f t="shared" si="74"/>
        <v>11.11111111</v>
      </c>
      <c r="G51" s="48">
        <f t="shared" si="70"/>
        <v>14.70588235</v>
      </c>
      <c r="H51" s="48">
        <f t="shared" si="71"/>
        <v>2.777777778</v>
      </c>
      <c r="I51" s="48">
        <f t="shared" si="72"/>
        <v>17.48366013</v>
      </c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</row>
    <row r="52">
      <c r="A52" s="39"/>
      <c r="B52" s="46" t="s">
        <v>61</v>
      </c>
      <c r="C52" s="47">
        <v>10.0</v>
      </c>
      <c r="D52" s="47">
        <v>1.0</v>
      </c>
      <c r="E52" s="48">
        <f t="shared" ref="E52:F52" si="75">C52*100/C$54</f>
        <v>19.60784314</v>
      </c>
      <c r="F52" s="48">
        <f t="shared" si="75"/>
        <v>11.11111111</v>
      </c>
      <c r="G52" s="48">
        <f t="shared" si="70"/>
        <v>14.70588235</v>
      </c>
      <c r="H52" s="48">
        <f t="shared" si="71"/>
        <v>2.777777778</v>
      </c>
      <c r="I52" s="48">
        <f t="shared" si="72"/>
        <v>17.48366013</v>
      </c>
      <c r="J52" s="49"/>
      <c r="K52" s="49"/>
      <c r="L52" s="49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</row>
    <row r="53">
      <c r="A53" s="39"/>
      <c r="B53" s="46"/>
      <c r="C53" s="47"/>
      <c r="D53" s="47"/>
      <c r="E53" s="50"/>
      <c r="F53" s="50"/>
      <c r="G53" s="50"/>
      <c r="H53" s="50"/>
      <c r="I53" s="50"/>
      <c r="J53" s="49"/>
      <c r="K53" s="49"/>
      <c r="L53" s="49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</row>
    <row r="54">
      <c r="A54" s="39"/>
      <c r="B54" s="46" t="s">
        <v>18</v>
      </c>
      <c r="C54" s="47">
        <f>SUM(C48:C53)</f>
        <v>51</v>
      </c>
      <c r="D54" s="47">
        <f t="shared" ref="D54:I54" si="76">SUM(D48:D52)</f>
        <v>9</v>
      </c>
      <c r="E54" s="48">
        <f t="shared" si="76"/>
        <v>100</v>
      </c>
      <c r="F54" s="48">
        <f t="shared" si="76"/>
        <v>100</v>
      </c>
      <c r="G54" s="48">
        <f t="shared" si="76"/>
        <v>75</v>
      </c>
      <c r="H54" s="48">
        <f t="shared" si="76"/>
        <v>25</v>
      </c>
      <c r="I54" s="48">
        <f t="shared" si="76"/>
        <v>100</v>
      </c>
      <c r="J54" s="49"/>
      <c r="K54" s="49"/>
      <c r="L54" s="4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</row>
    <row r="55">
      <c r="A55" s="2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3"/>
    </row>
    <row r="56">
      <c r="A56" s="42"/>
      <c r="B56" s="51" t="s">
        <v>62</v>
      </c>
      <c r="C56" s="52"/>
      <c r="D56" s="52"/>
      <c r="E56" s="52"/>
      <c r="F56" s="53"/>
      <c r="G56" s="53"/>
      <c r="H56" s="53"/>
      <c r="I56" s="53"/>
      <c r="J56" s="53"/>
      <c r="K56" s="53"/>
      <c r="L56" s="53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</row>
    <row r="57">
      <c r="A57" s="39"/>
      <c r="B57" s="40" t="s">
        <v>2</v>
      </c>
      <c r="C57" s="40" t="s">
        <v>3</v>
      </c>
      <c r="D57" s="40" t="s">
        <v>45</v>
      </c>
      <c r="E57" s="40" t="s">
        <v>63</v>
      </c>
      <c r="F57" s="40" t="s">
        <v>64</v>
      </c>
      <c r="G57" s="40" t="s">
        <v>47</v>
      </c>
      <c r="H57" s="40" t="s">
        <v>65</v>
      </c>
      <c r="I57" s="40" t="s">
        <v>9</v>
      </c>
      <c r="J57" s="40" t="s">
        <v>49</v>
      </c>
      <c r="K57" s="54" t="s">
        <v>66</v>
      </c>
      <c r="L57" s="54" t="s">
        <v>12</v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</row>
    <row r="58">
      <c r="A58" s="39"/>
      <c r="B58" s="43" t="s">
        <v>67</v>
      </c>
      <c r="C58" s="44">
        <v>316.0</v>
      </c>
      <c r="D58" s="44">
        <v>12.0</v>
      </c>
      <c r="E58" s="44">
        <v>9.0</v>
      </c>
      <c r="F58" s="45">
        <f t="shared" ref="F58:H58" si="77">C58*100/C$64</f>
        <v>23.7593985</v>
      </c>
      <c r="G58" s="45">
        <f t="shared" si="77"/>
        <v>20.68965517</v>
      </c>
      <c r="H58" s="45">
        <f t="shared" si="77"/>
        <v>30</v>
      </c>
      <c r="I58" s="45">
        <f t="shared" ref="I58:J58" si="78">F58*0.3</f>
        <v>7.127819549</v>
      </c>
      <c r="J58" s="45">
        <f t="shared" si="78"/>
        <v>6.206896552</v>
      </c>
      <c r="K58" s="45">
        <f t="shared" ref="K58:K62" si="81">H58*0.4</f>
        <v>12</v>
      </c>
      <c r="L58" s="45">
        <f t="shared" ref="L58:L62" si="82">SUM(I58:K58)</f>
        <v>25.3347161</v>
      </c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</row>
    <row r="59">
      <c r="A59" s="39"/>
      <c r="B59" s="46" t="s">
        <v>68</v>
      </c>
      <c r="C59" s="47">
        <v>379.0</v>
      </c>
      <c r="D59" s="47">
        <v>17.0</v>
      </c>
      <c r="E59" s="47">
        <v>2.0</v>
      </c>
      <c r="F59" s="48">
        <f t="shared" ref="F59:H59" si="79">C59*100/C$64</f>
        <v>28.4962406</v>
      </c>
      <c r="G59" s="48">
        <f t="shared" si="79"/>
        <v>29.31034483</v>
      </c>
      <c r="H59" s="48">
        <f t="shared" si="79"/>
        <v>6.666666667</v>
      </c>
      <c r="I59" s="48">
        <f t="shared" ref="I59:J59" si="80">F59*0.3</f>
        <v>8.54887218</v>
      </c>
      <c r="J59" s="48">
        <f t="shared" si="80"/>
        <v>8.793103448</v>
      </c>
      <c r="K59" s="48">
        <f t="shared" si="81"/>
        <v>2.666666667</v>
      </c>
      <c r="L59" s="48">
        <f t="shared" si="82"/>
        <v>20.0086423</v>
      </c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</row>
    <row r="60">
      <c r="A60" s="39"/>
      <c r="B60" s="46" t="s">
        <v>69</v>
      </c>
      <c r="C60" s="47">
        <v>301.0</v>
      </c>
      <c r="D60" s="47">
        <v>10.0</v>
      </c>
      <c r="E60" s="47">
        <v>5.0</v>
      </c>
      <c r="F60" s="48">
        <f t="shared" ref="F60:H60" si="83">C60*100/C$64</f>
        <v>22.63157895</v>
      </c>
      <c r="G60" s="48">
        <f t="shared" si="83"/>
        <v>17.24137931</v>
      </c>
      <c r="H60" s="48">
        <f t="shared" si="83"/>
        <v>16.66666667</v>
      </c>
      <c r="I60" s="48">
        <f t="shared" ref="I60:J60" si="84">F60*0.3</f>
        <v>6.789473684</v>
      </c>
      <c r="J60" s="48">
        <f t="shared" si="84"/>
        <v>5.172413793</v>
      </c>
      <c r="K60" s="48">
        <f t="shared" si="81"/>
        <v>6.666666667</v>
      </c>
      <c r="L60" s="48">
        <f t="shared" si="82"/>
        <v>18.62855414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</row>
    <row r="61">
      <c r="A61" s="39"/>
      <c r="B61" s="46" t="s">
        <v>70</v>
      </c>
      <c r="C61" s="47">
        <v>115.0</v>
      </c>
      <c r="D61" s="47">
        <v>7.0</v>
      </c>
      <c r="E61" s="47">
        <v>9.0</v>
      </c>
      <c r="F61" s="48">
        <f t="shared" ref="F61:H61" si="85">C61*100/C$64</f>
        <v>8.646616541</v>
      </c>
      <c r="G61" s="48">
        <f t="shared" si="85"/>
        <v>12.06896552</v>
      </c>
      <c r="H61" s="48">
        <f t="shared" si="85"/>
        <v>30</v>
      </c>
      <c r="I61" s="48">
        <f t="shared" ref="I61:J61" si="86">F61*0.3</f>
        <v>2.593984962</v>
      </c>
      <c r="J61" s="48">
        <f t="shared" si="86"/>
        <v>3.620689655</v>
      </c>
      <c r="K61" s="48">
        <f t="shared" si="81"/>
        <v>12</v>
      </c>
      <c r="L61" s="48">
        <f t="shared" si="82"/>
        <v>18.21467462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</row>
    <row r="62">
      <c r="A62" s="39"/>
      <c r="B62" s="46" t="s">
        <v>71</v>
      </c>
      <c r="C62" s="47">
        <v>219.0</v>
      </c>
      <c r="D62" s="47">
        <v>12.0</v>
      </c>
      <c r="E62" s="47">
        <v>5.0</v>
      </c>
      <c r="F62" s="48">
        <f t="shared" ref="F62:H62" si="87">C62*100/C$64</f>
        <v>16.46616541</v>
      </c>
      <c r="G62" s="48">
        <f t="shared" si="87"/>
        <v>20.68965517</v>
      </c>
      <c r="H62" s="48">
        <f t="shared" si="87"/>
        <v>16.66666667</v>
      </c>
      <c r="I62" s="48">
        <f t="shared" ref="I62:J62" si="88">F62*0.3</f>
        <v>4.939849624</v>
      </c>
      <c r="J62" s="48">
        <f t="shared" si="88"/>
        <v>6.206896552</v>
      </c>
      <c r="K62" s="48">
        <f t="shared" si="81"/>
        <v>6.666666667</v>
      </c>
      <c r="L62" s="48">
        <f t="shared" si="82"/>
        <v>17.81341284</v>
      </c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</row>
    <row r="63">
      <c r="A63" s="39"/>
      <c r="B63" s="46"/>
      <c r="C63" s="47"/>
      <c r="D63" s="47"/>
      <c r="E63" s="47"/>
      <c r="F63" s="50"/>
      <c r="G63" s="50"/>
      <c r="H63" s="50"/>
      <c r="I63" s="50"/>
      <c r="J63" s="50"/>
      <c r="K63" s="50"/>
      <c r="L63" s="50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</row>
    <row r="64">
      <c r="A64" s="39"/>
      <c r="B64" s="46" t="s">
        <v>18</v>
      </c>
      <c r="C64" s="47">
        <f t="shared" ref="C64:L64" si="89">SUM(C58:C63)</f>
        <v>1330</v>
      </c>
      <c r="D64" s="47">
        <f t="shared" si="89"/>
        <v>58</v>
      </c>
      <c r="E64" s="47">
        <f t="shared" si="89"/>
        <v>30</v>
      </c>
      <c r="F64" s="48">
        <f t="shared" si="89"/>
        <v>100</v>
      </c>
      <c r="G64" s="48">
        <f t="shared" si="89"/>
        <v>100</v>
      </c>
      <c r="H64" s="48">
        <f t="shared" si="89"/>
        <v>100</v>
      </c>
      <c r="I64" s="48">
        <f t="shared" si="89"/>
        <v>30</v>
      </c>
      <c r="J64" s="48">
        <f t="shared" si="89"/>
        <v>30</v>
      </c>
      <c r="K64" s="48">
        <f t="shared" si="89"/>
        <v>40</v>
      </c>
      <c r="L64" s="48">
        <f t="shared" si="89"/>
        <v>100</v>
      </c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</row>
    <row r="65">
      <c r="A65" s="2"/>
      <c r="B65" s="2"/>
      <c r="C65" s="2"/>
      <c r="D65" s="2"/>
      <c r="E65" s="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3"/>
    </row>
    <row r="66">
      <c r="A66" s="2"/>
      <c r="B66" s="16" t="s">
        <v>72</v>
      </c>
      <c r="C66" s="55"/>
      <c r="D66" s="55"/>
      <c r="E66" s="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3"/>
    </row>
    <row r="67">
      <c r="A67" s="2"/>
      <c r="B67" s="56" t="s">
        <v>2</v>
      </c>
      <c r="C67" s="57"/>
      <c r="D67" s="58" t="s">
        <v>73</v>
      </c>
      <c r="E67" s="59"/>
      <c r="F67" s="60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3"/>
    </row>
    <row r="68">
      <c r="A68" s="2"/>
      <c r="B68" s="61" t="s">
        <v>74</v>
      </c>
      <c r="C68" s="57"/>
      <c r="D68" s="62" t="s">
        <v>75</v>
      </c>
      <c r="E68" s="55"/>
      <c r="F68" s="5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3"/>
    </row>
    <row r="69">
      <c r="A69" s="2"/>
      <c r="B69" s="63" t="s">
        <v>76</v>
      </c>
      <c r="C69" s="57"/>
      <c r="D69" s="64" t="s">
        <v>77</v>
      </c>
      <c r="E69" s="59"/>
      <c r="F69" s="60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3"/>
    </row>
    <row r="70">
      <c r="A70" s="2"/>
      <c r="B70" s="63" t="s">
        <v>78</v>
      </c>
      <c r="C70" s="57"/>
      <c r="D70" s="64" t="s">
        <v>79</v>
      </c>
      <c r="E70" s="59"/>
      <c r="F70" s="60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3"/>
    </row>
    <row r="71">
      <c r="A71" s="2"/>
      <c r="B71" s="63" t="s">
        <v>80</v>
      </c>
      <c r="C71" s="57"/>
      <c r="D71" s="64" t="s">
        <v>81</v>
      </c>
      <c r="E71" s="59"/>
      <c r="F71" s="60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3"/>
    </row>
    <row r="72">
      <c r="A72" s="2"/>
      <c r="B72" s="63" t="s">
        <v>82</v>
      </c>
      <c r="C72" s="57"/>
      <c r="D72" s="64" t="s">
        <v>83</v>
      </c>
      <c r="E72" s="59"/>
      <c r="F72" s="60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3"/>
    </row>
    <row r="73">
      <c r="A73" s="2"/>
      <c r="B73" s="2"/>
      <c r="C73" s="2"/>
      <c r="D73" s="2"/>
      <c r="E73" s="2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3"/>
    </row>
    <row r="74">
      <c r="A74" s="2"/>
      <c r="B74" s="16" t="s">
        <v>84</v>
      </c>
      <c r="C74" s="55"/>
      <c r="D74" s="2"/>
      <c r="E74" s="2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3"/>
    </row>
    <row r="75">
      <c r="A75" s="2"/>
      <c r="B75" s="65" t="s">
        <v>2</v>
      </c>
      <c r="C75" s="58" t="s">
        <v>3</v>
      </c>
      <c r="D75" s="59"/>
      <c r="E75" s="59"/>
      <c r="F75" s="60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3"/>
    </row>
    <row r="76">
      <c r="A76" s="2"/>
      <c r="B76" s="66" t="s">
        <v>13</v>
      </c>
      <c r="C76" s="67" t="s">
        <v>85</v>
      </c>
      <c r="D76" s="59"/>
      <c r="E76" s="59"/>
      <c r="F76" s="60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3"/>
    </row>
    <row r="77">
      <c r="A77" s="2"/>
      <c r="B77" s="68" t="s">
        <v>13</v>
      </c>
      <c r="C77" s="69" t="s">
        <v>86</v>
      </c>
      <c r="D77" s="59"/>
      <c r="E77" s="59"/>
      <c r="F77" s="60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3"/>
    </row>
    <row r="78">
      <c r="A78" s="2"/>
      <c r="B78" s="68" t="s">
        <v>14</v>
      </c>
      <c r="C78" s="69" t="s">
        <v>87</v>
      </c>
      <c r="D78" s="59"/>
      <c r="E78" s="59"/>
      <c r="F78" s="60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3"/>
    </row>
    <row r="79">
      <c r="A79" s="2"/>
      <c r="B79" s="68" t="s">
        <v>40</v>
      </c>
      <c r="C79" s="69" t="s">
        <v>88</v>
      </c>
      <c r="D79" s="59"/>
      <c r="E79" s="59"/>
      <c r="F79" s="60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3"/>
    </row>
    <row r="80">
      <c r="A80" s="2"/>
      <c r="B80" s="68" t="s">
        <v>13</v>
      </c>
      <c r="C80" s="69" t="s">
        <v>89</v>
      </c>
      <c r="D80" s="59"/>
      <c r="E80" s="59"/>
      <c r="F80" s="60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3"/>
    </row>
    <row r="81">
      <c r="A81" s="2"/>
      <c r="B81" s="2"/>
      <c r="C81" s="2"/>
      <c r="D81" s="2"/>
      <c r="E81" s="2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3"/>
    </row>
    <row r="82">
      <c r="A82" s="2"/>
      <c r="B82" s="51" t="s">
        <v>90</v>
      </c>
      <c r="C82" s="52"/>
      <c r="D82" s="2"/>
      <c r="E82" s="2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3"/>
    </row>
    <row r="83">
      <c r="A83" s="2"/>
      <c r="B83" s="54" t="s">
        <v>2</v>
      </c>
      <c r="C83" s="40" t="s">
        <v>91</v>
      </c>
      <c r="D83" s="2"/>
      <c r="E83" s="2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3"/>
    </row>
    <row r="84">
      <c r="A84" s="2"/>
      <c r="B84" s="70" t="s">
        <v>13</v>
      </c>
      <c r="C84" s="44">
        <v>3.0</v>
      </c>
      <c r="D84" s="2"/>
      <c r="E84" s="2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3"/>
    </row>
    <row r="85">
      <c r="A85" s="2"/>
      <c r="B85" s="71" t="s">
        <v>92</v>
      </c>
      <c r="C85" s="47">
        <v>2.0</v>
      </c>
      <c r="D85" s="2"/>
      <c r="E85" s="2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3"/>
    </row>
    <row r="86">
      <c r="A86" s="2"/>
      <c r="B86" s="71" t="s">
        <v>14</v>
      </c>
      <c r="C86" s="47">
        <v>2.0</v>
      </c>
      <c r="D86" s="2"/>
      <c r="E86" s="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3"/>
    </row>
    <row r="87">
      <c r="A87" s="2"/>
      <c r="B87" s="71" t="s">
        <v>93</v>
      </c>
      <c r="C87" s="47">
        <v>1.0</v>
      </c>
      <c r="D87" s="2"/>
      <c r="E87" s="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3"/>
    </row>
    <row r="88">
      <c r="A88" s="2"/>
      <c r="B88" s="71" t="s">
        <v>15</v>
      </c>
      <c r="C88" s="47">
        <v>1.0</v>
      </c>
      <c r="D88" s="2"/>
      <c r="E88" s="2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3"/>
    </row>
    <row r="89">
      <c r="A89" s="2"/>
      <c r="B89" s="2"/>
      <c r="C89" s="2"/>
      <c r="D89" s="2"/>
      <c r="E89" s="2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3"/>
    </row>
    <row r="90">
      <c r="A90" s="2"/>
      <c r="B90" s="51" t="s">
        <v>94</v>
      </c>
      <c r="C90" s="52"/>
      <c r="D90" s="2"/>
      <c r="E90" s="2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3"/>
    </row>
    <row r="91">
      <c r="A91" s="2"/>
      <c r="B91" s="54" t="s">
        <v>95</v>
      </c>
      <c r="C91" s="40" t="s">
        <v>3</v>
      </c>
      <c r="D91" s="2"/>
      <c r="E91" s="2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3"/>
    </row>
    <row r="92">
      <c r="A92" s="2"/>
      <c r="B92" s="72" t="s">
        <v>96</v>
      </c>
      <c r="C92" s="44">
        <v>213.0</v>
      </c>
      <c r="D92" s="2"/>
      <c r="E92" s="2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3"/>
    </row>
    <row r="93">
      <c r="A93" s="2"/>
      <c r="B93" s="73" t="s">
        <v>97</v>
      </c>
      <c r="C93" s="47">
        <v>182.0</v>
      </c>
      <c r="D93" s="2"/>
      <c r="E93" s="2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3"/>
    </row>
    <row r="94">
      <c r="A94" s="2"/>
      <c r="B94" s="73" t="s">
        <v>98</v>
      </c>
      <c r="C94" s="47">
        <v>156.0</v>
      </c>
      <c r="D94" s="2"/>
      <c r="E94" s="2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3"/>
    </row>
    <row r="95">
      <c r="A95" s="2"/>
      <c r="B95" s="73" t="s">
        <v>99</v>
      </c>
      <c r="C95" s="47">
        <v>140.0</v>
      </c>
      <c r="D95" s="2"/>
      <c r="E95" s="2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3"/>
    </row>
    <row r="96">
      <c r="A96" s="2"/>
      <c r="B96" s="73" t="s">
        <v>100</v>
      </c>
      <c r="C96" s="47">
        <v>138.0</v>
      </c>
      <c r="D96" s="2"/>
      <c r="E96" s="2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3"/>
    </row>
    <row r="97">
      <c r="A97" s="2"/>
      <c r="B97" s="2"/>
      <c r="C97" s="2"/>
      <c r="D97" s="2"/>
      <c r="E97" s="2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3"/>
    </row>
    <row r="98">
      <c r="A98" s="2"/>
      <c r="B98" s="2"/>
      <c r="C98" s="2"/>
      <c r="D98" s="2"/>
      <c r="E98" s="2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3"/>
    </row>
    <row r="99">
      <c r="A99" s="1" t="s">
        <v>101</v>
      </c>
      <c r="B99" s="74"/>
    </row>
    <row r="100">
      <c r="A100" s="2"/>
      <c r="B100" s="3" t="s">
        <v>1</v>
      </c>
    </row>
    <row r="101">
      <c r="A101" s="2"/>
      <c r="B101" s="4" t="s">
        <v>2</v>
      </c>
      <c r="C101" s="4" t="s">
        <v>3</v>
      </c>
      <c r="D101" s="4" t="s">
        <v>4</v>
      </c>
      <c r="E101" s="4" t="s">
        <v>5</v>
      </c>
      <c r="F101" s="5" t="s">
        <v>6</v>
      </c>
      <c r="G101" s="5" t="s">
        <v>7</v>
      </c>
      <c r="H101" s="5" t="s">
        <v>8</v>
      </c>
      <c r="I101" s="5" t="s">
        <v>9</v>
      </c>
      <c r="J101" s="5" t="s">
        <v>10</v>
      </c>
      <c r="K101" s="5" t="s">
        <v>11</v>
      </c>
      <c r="L101" s="5" t="s">
        <v>12</v>
      </c>
    </row>
    <row r="102">
      <c r="A102" s="2"/>
      <c r="B102" s="6" t="s">
        <v>14</v>
      </c>
      <c r="C102" s="6">
        <v>482.0</v>
      </c>
      <c r="D102" s="7">
        <v>96.4</v>
      </c>
      <c r="E102" s="7">
        <v>174.0072</v>
      </c>
      <c r="F102" s="8">
        <f t="shared" ref="F102:H102" si="90">C102*100/C$108</f>
        <v>26.0963725</v>
      </c>
      <c r="G102" s="8">
        <f t="shared" si="90"/>
        <v>34.57543057</v>
      </c>
      <c r="H102" s="8">
        <f t="shared" si="90"/>
        <v>26.49829877</v>
      </c>
      <c r="I102" s="8">
        <f t="shared" ref="I102:I106" si="92">F102*0.7</f>
        <v>18.26746075</v>
      </c>
      <c r="J102" s="8">
        <f t="shared" ref="J102:J106" si="93">G102*0.2</f>
        <v>6.915086114</v>
      </c>
      <c r="K102" s="8">
        <f t="shared" ref="K102:K106" si="94">H102*0.1</f>
        <v>2.649829877</v>
      </c>
      <c r="L102" s="8">
        <f t="shared" ref="L102:L106" si="95">SUM(I102:K102)</f>
        <v>27.83237674</v>
      </c>
    </row>
    <row r="103">
      <c r="A103" s="2"/>
      <c r="B103" s="9" t="s">
        <v>102</v>
      </c>
      <c r="C103" s="9">
        <v>368.0</v>
      </c>
      <c r="D103" s="10">
        <v>46.0</v>
      </c>
      <c r="E103" s="10">
        <v>117.5719</v>
      </c>
      <c r="F103" s="11">
        <f t="shared" ref="F103:H103" si="91">C103*100/C$108</f>
        <v>19.92420141</v>
      </c>
      <c r="G103" s="11">
        <f t="shared" si="91"/>
        <v>16.49864944</v>
      </c>
      <c r="H103" s="11">
        <f t="shared" si="91"/>
        <v>17.90417485</v>
      </c>
      <c r="I103" s="11">
        <f t="shared" si="92"/>
        <v>13.94694099</v>
      </c>
      <c r="J103" s="11">
        <f t="shared" si="93"/>
        <v>3.299729888</v>
      </c>
      <c r="K103" s="11">
        <f t="shared" si="94"/>
        <v>1.790417485</v>
      </c>
      <c r="L103" s="11">
        <f t="shared" si="95"/>
        <v>19.03708836</v>
      </c>
    </row>
    <row r="104">
      <c r="A104" s="2"/>
      <c r="B104" s="9" t="s">
        <v>13</v>
      </c>
      <c r="C104" s="9">
        <v>353.0</v>
      </c>
      <c r="D104" s="10">
        <v>50.4286</v>
      </c>
      <c r="E104" s="10">
        <v>129.7794</v>
      </c>
      <c r="F104" s="11">
        <f t="shared" ref="F104:H104" si="96">C104*100/C$108</f>
        <v>19.11207363</v>
      </c>
      <c r="G104" s="11">
        <f t="shared" si="96"/>
        <v>18.08703898</v>
      </c>
      <c r="H104" s="11">
        <f t="shared" si="96"/>
        <v>19.76316679</v>
      </c>
      <c r="I104" s="11">
        <f t="shared" si="92"/>
        <v>13.37845154</v>
      </c>
      <c r="J104" s="11">
        <f t="shared" si="93"/>
        <v>3.617407797</v>
      </c>
      <c r="K104" s="11">
        <f t="shared" si="94"/>
        <v>1.976316679</v>
      </c>
      <c r="L104" s="11">
        <f t="shared" si="95"/>
        <v>18.97217602</v>
      </c>
    </row>
    <row r="105">
      <c r="A105" s="2"/>
      <c r="B105" s="9" t="s">
        <v>103</v>
      </c>
      <c r="C105" s="9">
        <v>337.0</v>
      </c>
      <c r="D105" s="10">
        <v>42.125</v>
      </c>
      <c r="E105" s="10">
        <v>125.2788</v>
      </c>
      <c r="F105" s="11">
        <f t="shared" ref="F105:H105" si="97">C105*100/C$108</f>
        <v>18.24580401</v>
      </c>
      <c r="G105" s="11">
        <f t="shared" si="97"/>
        <v>15.10881756</v>
      </c>
      <c r="H105" s="11">
        <f t="shared" si="97"/>
        <v>19.07780294</v>
      </c>
      <c r="I105" s="11">
        <f t="shared" si="92"/>
        <v>12.7720628</v>
      </c>
      <c r="J105" s="11">
        <f t="shared" si="93"/>
        <v>3.021763512</v>
      </c>
      <c r="K105" s="11">
        <f t="shared" si="94"/>
        <v>1.907780294</v>
      </c>
      <c r="L105" s="11">
        <f t="shared" si="95"/>
        <v>17.70160661</v>
      </c>
    </row>
    <row r="106">
      <c r="A106" s="2"/>
      <c r="B106" s="9" t="s">
        <v>104</v>
      </c>
      <c r="C106" s="9">
        <v>307.0</v>
      </c>
      <c r="D106" s="10">
        <v>43.8571</v>
      </c>
      <c r="E106" s="10">
        <v>110.0358</v>
      </c>
      <c r="F106" s="11">
        <f t="shared" ref="F106:H106" si="98">C106*100/C$108</f>
        <v>16.62154846</v>
      </c>
      <c r="G106" s="11">
        <f t="shared" si="98"/>
        <v>15.73006344</v>
      </c>
      <c r="H106" s="11">
        <f t="shared" si="98"/>
        <v>16.75655665</v>
      </c>
      <c r="I106" s="11">
        <f t="shared" si="92"/>
        <v>11.63508392</v>
      </c>
      <c r="J106" s="11">
        <f t="shared" si="93"/>
        <v>3.146012689</v>
      </c>
      <c r="K106" s="11">
        <f t="shared" si="94"/>
        <v>1.675655665</v>
      </c>
      <c r="L106" s="11">
        <f t="shared" si="95"/>
        <v>16.45675227</v>
      </c>
    </row>
    <row r="107">
      <c r="A107" s="2"/>
      <c r="B107" s="9"/>
      <c r="C107" s="9"/>
      <c r="D107" s="10"/>
      <c r="E107" s="10"/>
      <c r="F107" s="11"/>
      <c r="G107" s="11"/>
      <c r="H107" s="11"/>
      <c r="I107" s="11"/>
      <c r="J107" s="11"/>
      <c r="K107" s="11"/>
      <c r="L107" s="11"/>
    </row>
    <row r="108">
      <c r="A108" s="2"/>
      <c r="B108" s="12" t="s">
        <v>18</v>
      </c>
      <c r="C108" s="12">
        <f t="shared" ref="C108:L108" si="99">SUM(C102:C106)</f>
        <v>1847</v>
      </c>
      <c r="D108" s="11">
        <f t="shared" si="99"/>
        <v>278.8107</v>
      </c>
      <c r="E108" s="11">
        <f t="shared" si="99"/>
        <v>656.6731</v>
      </c>
      <c r="F108" s="11">
        <f t="shared" si="99"/>
        <v>100</v>
      </c>
      <c r="G108" s="11">
        <f t="shared" si="99"/>
        <v>100</v>
      </c>
      <c r="H108" s="11">
        <f t="shared" si="99"/>
        <v>100</v>
      </c>
      <c r="I108" s="11">
        <f t="shared" si="99"/>
        <v>70</v>
      </c>
      <c r="J108" s="11">
        <f t="shared" si="99"/>
        <v>20</v>
      </c>
      <c r="K108" s="11">
        <f t="shared" si="99"/>
        <v>10</v>
      </c>
      <c r="L108" s="11">
        <f t="shared" si="99"/>
        <v>100</v>
      </c>
    </row>
    <row r="109">
      <c r="A109" s="2"/>
      <c r="B109" s="3"/>
      <c r="F109" s="13"/>
      <c r="G109" s="13"/>
      <c r="H109" s="13"/>
      <c r="I109" s="13"/>
      <c r="J109" s="13"/>
      <c r="K109" s="13"/>
      <c r="L109" s="13"/>
    </row>
    <row r="110">
      <c r="A110" s="2"/>
      <c r="B110" s="3" t="s">
        <v>19</v>
      </c>
      <c r="F110" s="13"/>
      <c r="G110" s="13"/>
      <c r="H110" s="13"/>
      <c r="I110" s="13"/>
      <c r="J110" s="13"/>
      <c r="K110" s="13"/>
      <c r="L110" s="13"/>
    </row>
    <row r="111">
      <c r="A111" s="2"/>
      <c r="B111" s="4" t="s">
        <v>2</v>
      </c>
      <c r="C111" s="4" t="s">
        <v>20</v>
      </c>
      <c r="D111" s="4" t="s">
        <v>21</v>
      </c>
      <c r="E111" s="4" t="s">
        <v>22</v>
      </c>
      <c r="F111" s="5" t="s">
        <v>23</v>
      </c>
      <c r="G111" s="5" t="s">
        <v>24</v>
      </c>
      <c r="H111" s="5" t="s">
        <v>7</v>
      </c>
      <c r="I111" s="5" t="s">
        <v>25</v>
      </c>
      <c r="J111" s="5" t="s">
        <v>26</v>
      </c>
      <c r="K111" s="5" t="s">
        <v>10</v>
      </c>
      <c r="L111" s="5" t="s">
        <v>12</v>
      </c>
    </row>
    <row r="112">
      <c r="A112" s="2"/>
      <c r="B112" s="6" t="s">
        <v>105</v>
      </c>
      <c r="C112" s="6">
        <v>25.0</v>
      </c>
      <c r="D112" s="7">
        <v>4.4888</v>
      </c>
      <c r="E112" s="7">
        <v>12.0</v>
      </c>
      <c r="F112" s="8">
        <f t="shared" ref="F112:F116" si="102">C112*100/C$118</f>
        <v>27.77777778</v>
      </c>
      <c r="G112" s="8">
        <f t="shared" ref="G112:H112" si="100"> ((D$118-D112)/D$118)/0.04</f>
        <v>19.90106095</v>
      </c>
      <c r="H112" s="8">
        <f t="shared" si="100"/>
        <v>20.91324639</v>
      </c>
      <c r="I112" s="8">
        <f t="shared" ref="I112:I116" si="104">F112*0.7</f>
        <v>19.44444444</v>
      </c>
      <c r="J112" s="8">
        <f t="shared" ref="J112:K112" si="101">G112*0.15</f>
        <v>2.985159143</v>
      </c>
      <c r="K112" s="8">
        <f t="shared" si="101"/>
        <v>3.136986959</v>
      </c>
      <c r="L112" s="8">
        <f t="shared" ref="L112:L116" si="106">SUM(I112:K112)</f>
        <v>25.56659055</v>
      </c>
    </row>
    <row r="113">
      <c r="A113" s="2"/>
      <c r="B113" s="9" t="s">
        <v>42</v>
      </c>
      <c r="C113" s="9">
        <v>19.0</v>
      </c>
      <c r="D113" s="10">
        <v>3.6239</v>
      </c>
      <c r="E113" s="10">
        <v>11.1579</v>
      </c>
      <c r="F113" s="11">
        <f t="shared" si="102"/>
        <v>21.11111111</v>
      </c>
      <c r="G113" s="11">
        <f t="shared" ref="G113:H113" si="103"> ((D$118-D113)/D$118)/0.04</f>
        <v>20.88352228</v>
      </c>
      <c r="H113" s="11">
        <f t="shared" si="103"/>
        <v>21.20003433</v>
      </c>
      <c r="I113" s="11">
        <f t="shared" si="104"/>
        <v>14.77777778</v>
      </c>
      <c r="J113" s="11">
        <f t="shared" ref="J113:K113" si="105">G113*0.15</f>
        <v>3.132528341</v>
      </c>
      <c r="K113" s="11">
        <f t="shared" si="105"/>
        <v>3.180005149</v>
      </c>
      <c r="L113" s="11">
        <f t="shared" si="106"/>
        <v>21.09031127</v>
      </c>
    </row>
    <row r="114">
      <c r="A114" s="2"/>
      <c r="B114" s="9" t="s">
        <v>28</v>
      </c>
      <c r="C114" s="9">
        <v>16.0</v>
      </c>
      <c r="D114" s="10">
        <v>5.1148</v>
      </c>
      <c r="E114" s="10">
        <v>16.25</v>
      </c>
      <c r="F114" s="11">
        <f t="shared" si="102"/>
        <v>17.77777778</v>
      </c>
      <c r="G114" s="11">
        <f t="shared" ref="G114:H114" si="107"> ((D$118-D114)/D$118)/0.04</f>
        <v>19.18997206</v>
      </c>
      <c r="H114" s="11">
        <f t="shared" si="107"/>
        <v>19.46585449</v>
      </c>
      <c r="I114" s="11">
        <f t="shared" si="104"/>
        <v>12.44444444</v>
      </c>
      <c r="J114" s="11">
        <f t="shared" ref="J114:K114" si="108">G114*0.15</f>
        <v>2.878495808</v>
      </c>
      <c r="K114" s="11">
        <f t="shared" si="108"/>
        <v>2.919878174</v>
      </c>
      <c r="L114" s="11">
        <f t="shared" si="106"/>
        <v>18.24281843</v>
      </c>
    </row>
    <row r="115">
      <c r="A115" s="2"/>
      <c r="B115" s="9" t="s">
        <v>31</v>
      </c>
      <c r="C115" s="9">
        <v>15.0</v>
      </c>
      <c r="D115" s="10">
        <v>4.1948</v>
      </c>
      <c r="E115" s="10">
        <v>16.2667</v>
      </c>
      <c r="F115" s="11">
        <f t="shared" si="102"/>
        <v>16.66666667</v>
      </c>
      <c r="G115" s="11">
        <f t="shared" ref="G115:H115" si="109"> ((D$118-D115)/D$118)/0.04</f>
        <v>20.23502283</v>
      </c>
      <c r="H115" s="11">
        <f t="shared" si="109"/>
        <v>19.46016709</v>
      </c>
      <c r="I115" s="11">
        <f t="shared" si="104"/>
        <v>11.66666667</v>
      </c>
      <c r="J115" s="11">
        <f t="shared" ref="J115:K115" si="110">G115*0.15</f>
        <v>3.035253425</v>
      </c>
      <c r="K115" s="11">
        <f t="shared" si="110"/>
        <v>2.919025064</v>
      </c>
      <c r="L115" s="11">
        <f t="shared" si="106"/>
        <v>17.62094516</v>
      </c>
    </row>
    <row r="116">
      <c r="A116" s="2"/>
      <c r="B116" s="9" t="s">
        <v>27</v>
      </c>
      <c r="C116" s="9">
        <v>15.0</v>
      </c>
      <c r="D116" s="10">
        <v>4.5862</v>
      </c>
      <c r="E116" s="10">
        <v>17.7333</v>
      </c>
      <c r="F116" s="11">
        <f t="shared" si="102"/>
        <v>16.66666667</v>
      </c>
      <c r="G116" s="11">
        <f t="shared" ref="G116:H116" si="111"> ((D$118-D116)/D$118)/0.04</f>
        <v>19.79042188</v>
      </c>
      <c r="H116" s="11">
        <f t="shared" si="111"/>
        <v>18.96069769</v>
      </c>
      <c r="I116" s="11">
        <f t="shared" si="104"/>
        <v>11.66666667</v>
      </c>
      <c r="J116" s="11">
        <f t="shared" ref="J116:K116" si="112">G116*0.15</f>
        <v>2.968563282</v>
      </c>
      <c r="K116" s="11">
        <f t="shared" si="112"/>
        <v>2.844104654</v>
      </c>
      <c r="L116" s="11">
        <f t="shared" si="106"/>
        <v>17.4793346</v>
      </c>
    </row>
    <row r="117">
      <c r="A117" s="2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</row>
    <row r="118">
      <c r="A118" s="2"/>
      <c r="B118" s="12" t="s">
        <v>18</v>
      </c>
      <c r="C118" s="12">
        <f t="shared" ref="C118:K118" si="113">SUM(C112:C117)</f>
        <v>90</v>
      </c>
      <c r="D118" s="11">
        <f t="shared" si="113"/>
        <v>22.0085</v>
      </c>
      <c r="E118" s="11">
        <f t="shared" si="113"/>
        <v>73.4079</v>
      </c>
      <c r="F118" s="11">
        <f t="shared" si="113"/>
        <v>100</v>
      </c>
      <c r="G118" s="11">
        <f t="shared" si="113"/>
        <v>100</v>
      </c>
      <c r="H118" s="11">
        <f t="shared" si="113"/>
        <v>100</v>
      </c>
      <c r="I118" s="11">
        <f t="shared" si="113"/>
        <v>70</v>
      </c>
      <c r="J118" s="11">
        <f t="shared" si="113"/>
        <v>15</v>
      </c>
      <c r="K118" s="11">
        <f t="shared" si="113"/>
        <v>15</v>
      </c>
      <c r="L118" s="11">
        <f>SUM(I118:K118)</f>
        <v>100</v>
      </c>
    </row>
    <row r="119">
      <c r="A119" s="2"/>
      <c r="B119" s="3"/>
    </row>
    <row r="120">
      <c r="A120" s="2"/>
      <c r="B120" s="3" t="s">
        <v>32</v>
      </c>
    </row>
    <row r="121">
      <c r="A121" s="2"/>
      <c r="B121" s="4" t="s">
        <v>2</v>
      </c>
      <c r="C121" s="4" t="s">
        <v>3</v>
      </c>
      <c r="D121" s="4" t="s">
        <v>22</v>
      </c>
      <c r="E121" s="4" t="s">
        <v>33</v>
      </c>
      <c r="F121" s="4" t="s">
        <v>34</v>
      </c>
      <c r="G121" s="5" t="s">
        <v>21</v>
      </c>
      <c r="H121" s="5" t="s">
        <v>35</v>
      </c>
      <c r="I121" s="4" t="s">
        <v>6</v>
      </c>
      <c r="J121" s="4" t="s">
        <v>7</v>
      </c>
      <c r="K121" s="4" t="s">
        <v>36</v>
      </c>
      <c r="L121" s="4" t="s">
        <v>37</v>
      </c>
      <c r="M121" s="4" t="s">
        <v>24</v>
      </c>
      <c r="N121" s="5" t="s">
        <v>7</v>
      </c>
      <c r="O121" s="4" t="s">
        <v>9</v>
      </c>
      <c r="P121" s="4" t="s">
        <v>10</v>
      </c>
      <c r="Q121" s="4" t="s">
        <v>38</v>
      </c>
      <c r="R121" s="4" t="s">
        <v>39</v>
      </c>
      <c r="S121" s="4" t="s">
        <v>26</v>
      </c>
      <c r="T121" s="5" t="s">
        <v>10</v>
      </c>
      <c r="U121" s="5" t="s">
        <v>12</v>
      </c>
    </row>
    <row r="122">
      <c r="A122" s="2"/>
      <c r="B122" s="6" t="s">
        <v>14</v>
      </c>
      <c r="C122" s="6">
        <v>482.0</v>
      </c>
      <c r="D122" s="7">
        <v>96.4</v>
      </c>
      <c r="E122" s="7">
        <v>174.0072</v>
      </c>
      <c r="F122" s="6">
        <v>11.0</v>
      </c>
      <c r="G122" s="7">
        <v>6.2022</v>
      </c>
      <c r="H122" s="7">
        <v>16.7273</v>
      </c>
      <c r="I122" s="8">
        <f t="shared" ref="I122:L122" si="114">C122*100/C$128</f>
        <v>30.56436271</v>
      </c>
      <c r="J122" s="8">
        <f t="shared" si="114"/>
        <v>36.95155781</v>
      </c>
      <c r="K122" s="8">
        <f t="shared" si="114"/>
        <v>32.58666759</v>
      </c>
      <c r="L122" s="8">
        <f t="shared" si="114"/>
        <v>12.79069767</v>
      </c>
      <c r="M122" s="8">
        <f t="shared" ref="M122:N122" si="115"> ((G$128-G122)/G$128)/0.04</f>
        <v>18.7339616</v>
      </c>
      <c r="N122" s="8">
        <f t="shared" si="115"/>
        <v>19.16504462</v>
      </c>
      <c r="O122" s="8">
        <f t="shared" ref="O122:O126" si="119">I122*0.3</f>
        <v>9.169308814</v>
      </c>
      <c r="P122" s="8">
        <f t="shared" ref="P122:P126" si="120">J122*0.15</f>
        <v>5.542733672</v>
      </c>
      <c r="Q122" s="8">
        <f t="shared" ref="Q122:Q126" si="121">K122*0.05</f>
        <v>1.629333379</v>
      </c>
      <c r="R122" s="8">
        <f t="shared" ref="R122:R126" si="122">L122*0.3</f>
        <v>3.837209302</v>
      </c>
      <c r="S122" s="8">
        <f t="shared" ref="S122:T122" si="116">M122*0.1</f>
        <v>1.87339616</v>
      </c>
      <c r="T122" s="8">
        <f t="shared" si="116"/>
        <v>1.916504462</v>
      </c>
      <c r="U122" s="8">
        <f t="shared" ref="U122:U126" si="124">SUM(O122:T122)</f>
        <v>23.96848579</v>
      </c>
    </row>
    <row r="123">
      <c r="A123" s="2"/>
      <c r="B123" s="9" t="s">
        <v>105</v>
      </c>
      <c r="C123" s="9">
        <v>244.0</v>
      </c>
      <c r="D123" s="10">
        <v>34.8571</v>
      </c>
      <c r="E123" s="10">
        <v>72.8358</v>
      </c>
      <c r="F123" s="9">
        <v>25.0</v>
      </c>
      <c r="G123" s="10">
        <v>4.4888</v>
      </c>
      <c r="H123" s="10">
        <v>12.0</v>
      </c>
      <c r="I123" s="11">
        <f t="shared" ref="I123:L123" si="117">C123*100/C$128</f>
        <v>15.47241598</v>
      </c>
      <c r="J123" s="11">
        <f t="shared" si="117"/>
        <v>13.36124633</v>
      </c>
      <c r="K123" s="11">
        <f t="shared" si="117"/>
        <v>13.64010227</v>
      </c>
      <c r="L123" s="11">
        <f t="shared" si="117"/>
        <v>29.06976744</v>
      </c>
      <c r="M123" s="11">
        <f t="shared" ref="M123:N123" si="118"> ((G$128-G123)/G$128)/0.04</f>
        <v>20.46499739</v>
      </c>
      <c r="N123" s="11">
        <f t="shared" si="118"/>
        <v>20.81406057</v>
      </c>
      <c r="O123" s="11">
        <f t="shared" si="119"/>
        <v>4.641724794</v>
      </c>
      <c r="P123" s="11">
        <f t="shared" si="120"/>
        <v>2.004186949</v>
      </c>
      <c r="Q123" s="11">
        <f t="shared" si="121"/>
        <v>0.6820051133</v>
      </c>
      <c r="R123" s="11">
        <f t="shared" si="122"/>
        <v>8.720930233</v>
      </c>
      <c r="S123" s="11">
        <f t="shared" ref="S123:T123" si="123">M123*0.1</f>
        <v>2.046499739</v>
      </c>
      <c r="T123" s="11">
        <f t="shared" si="123"/>
        <v>2.081406057</v>
      </c>
      <c r="U123" s="11">
        <f t="shared" si="124"/>
        <v>20.17675288</v>
      </c>
    </row>
    <row r="124">
      <c r="A124" s="2"/>
      <c r="B124" s="9" t="s">
        <v>42</v>
      </c>
      <c r="C124" s="9">
        <v>254.0</v>
      </c>
      <c r="D124" s="10">
        <v>42.3333</v>
      </c>
      <c r="E124" s="10">
        <v>90.3915</v>
      </c>
      <c r="F124" s="9">
        <v>19.0</v>
      </c>
      <c r="G124" s="10">
        <v>3.6239</v>
      </c>
      <c r="H124" s="10">
        <v>11.1579</v>
      </c>
      <c r="I124" s="11">
        <f t="shared" ref="I124:L124" si="125">C124*100/C$128</f>
        <v>16.10653139</v>
      </c>
      <c r="J124" s="11">
        <f t="shared" si="125"/>
        <v>16.22698529</v>
      </c>
      <c r="K124" s="11">
        <f t="shared" si="125"/>
        <v>16.92779243</v>
      </c>
      <c r="L124" s="11">
        <f t="shared" si="125"/>
        <v>22.09302326</v>
      </c>
      <c r="M124" s="11">
        <f t="shared" ref="M124:N124" si="126"> ((G$128-G124)/G$128)/0.04</f>
        <v>21.33879969</v>
      </c>
      <c r="N124" s="11">
        <f t="shared" si="126"/>
        <v>21.10780887</v>
      </c>
      <c r="O124" s="11">
        <f t="shared" si="119"/>
        <v>4.831959417</v>
      </c>
      <c r="P124" s="11">
        <f t="shared" si="120"/>
        <v>2.434047794</v>
      </c>
      <c r="Q124" s="11">
        <f t="shared" si="121"/>
        <v>0.8463896215</v>
      </c>
      <c r="R124" s="11">
        <f t="shared" si="122"/>
        <v>6.627906977</v>
      </c>
      <c r="S124" s="11">
        <f t="shared" ref="S124:T124" si="127">M124*0.1</f>
        <v>2.133879969</v>
      </c>
      <c r="T124" s="11">
        <f t="shared" si="127"/>
        <v>2.110780887</v>
      </c>
      <c r="U124" s="11">
        <f t="shared" si="124"/>
        <v>18.98496467</v>
      </c>
    </row>
    <row r="125">
      <c r="A125" s="2"/>
      <c r="B125" s="9" t="s">
        <v>57</v>
      </c>
      <c r="C125" s="9">
        <v>304.0</v>
      </c>
      <c r="D125" s="10">
        <v>50.6667</v>
      </c>
      <c r="E125" s="10">
        <v>100.9967</v>
      </c>
      <c r="F125" s="9">
        <v>15.0</v>
      </c>
      <c r="G125" s="10">
        <v>5.3156</v>
      </c>
      <c r="H125" s="10">
        <v>15.5333</v>
      </c>
      <c r="I125" s="11">
        <f t="shared" ref="I125:L125" si="128">C125*100/C$128</f>
        <v>19.27710843</v>
      </c>
      <c r="J125" s="11">
        <f t="shared" si="128"/>
        <v>19.42130181</v>
      </c>
      <c r="K125" s="11">
        <f t="shared" si="128"/>
        <v>18.91384891</v>
      </c>
      <c r="L125" s="11">
        <f t="shared" si="128"/>
        <v>17.44186047</v>
      </c>
      <c r="M125" s="11">
        <f t="shared" ref="M125:N125" si="129"> ((G$128-G125)/G$128)/0.04</f>
        <v>19.62968725</v>
      </c>
      <c r="N125" s="11">
        <f t="shared" si="129"/>
        <v>19.58154559</v>
      </c>
      <c r="O125" s="11">
        <f t="shared" si="119"/>
        <v>5.78313253</v>
      </c>
      <c r="P125" s="11">
        <f t="shared" si="120"/>
        <v>2.913195271</v>
      </c>
      <c r="Q125" s="11">
        <f t="shared" si="121"/>
        <v>0.9456924455</v>
      </c>
      <c r="R125" s="11">
        <f t="shared" si="122"/>
        <v>5.23255814</v>
      </c>
      <c r="S125" s="11">
        <f t="shared" ref="S125:T125" si="130">M125*0.1</f>
        <v>1.962968725</v>
      </c>
      <c r="T125" s="11">
        <f t="shared" si="130"/>
        <v>1.958154559</v>
      </c>
      <c r="U125" s="11">
        <f t="shared" si="124"/>
        <v>18.79570167</v>
      </c>
    </row>
    <row r="126">
      <c r="A126" s="2"/>
      <c r="B126" s="9" t="s">
        <v>28</v>
      </c>
      <c r="C126" s="9">
        <v>293.0</v>
      </c>
      <c r="D126" s="10">
        <v>36.625</v>
      </c>
      <c r="E126" s="10">
        <v>95.7516</v>
      </c>
      <c r="F126" s="9">
        <v>16.0</v>
      </c>
      <c r="G126" s="10">
        <v>5.1148</v>
      </c>
      <c r="H126" s="10">
        <v>16.25</v>
      </c>
      <c r="I126" s="11">
        <f t="shared" ref="I126:L126" si="131">C126*100/C$128</f>
        <v>18.57958148</v>
      </c>
      <c r="J126" s="11">
        <f t="shared" si="131"/>
        <v>14.03890876</v>
      </c>
      <c r="K126" s="11">
        <f t="shared" si="131"/>
        <v>17.93158881</v>
      </c>
      <c r="L126" s="11">
        <f t="shared" si="131"/>
        <v>18.60465116</v>
      </c>
      <c r="M126" s="11">
        <f t="shared" ref="M126:N126" si="132"> ((G$128-G126)/G$128)/0.04</f>
        <v>19.83255406</v>
      </c>
      <c r="N126" s="11">
        <f t="shared" si="132"/>
        <v>19.33154036</v>
      </c>
      <c r="O126" s="11">
        <f t="shared" si="119"/>
        <v>5.573874445</v>
      </c>
      <c r="P126" s="11">
        <f t="shared" si="120"/>
        <v>2.105836315</v>
      </c>
      <c r="Q126" s="11">
        <f t="shared" si="121"/>
        <v>0.8965794404</v>
      </c>
      <c r="R126" s="11">
        <f t="shared" si="122"/>
        <v>5.581395349</v>
      </c>
      <c r="S126" s="11">
        <f t="shared" ref="S126:T126" si="133">M126*0.1</f>
        <v>1.983255406</v>
      </c>
      <c r="T126" s="11">
        <f t="shared" si="133"/>
        <v>1.933154036</v>
      </c>
      <c r="U126" s="11">
        <f t="shared" si="124"/>
        <v>18.07409499</v>
      </c>
    </row>
    <row r="127">
      <c r="A127" s="2"/>
      <c r="B127" s="9"/>
      <c r="C127" s="9"/>
      <c r="D127" s="10"/>
      <c r="E127" s="10"/>
      <c r="F127" s="9"/>
      <c r="G127" s="10"/>
      <c r="H127" s="1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2"/>
      <c r="T127" s="12"/>
      <c r="U127" s="11"/>
    </row>
    <row r="128">
      <c r="A128" s="2"/>
      <c r="B128" s="12" t="s">
        <v>18</v>
      </c>
      <c r="C128" s="12">
        <f t="shared" ref="C128:T128" si="134">SUM(C122:C127)</f>
        <v>1577</v>
      </c>
      <c r="D128" s="11">
        <f t="shared" si="134"/>
        <v>260.8821</v>
      </c>
      <c r="E128" s="11">
        <f t="shared" si="134"/>
        <v>533.9828</v>
      </c>
      <c r="F128" s="12">
        <f t="shared" si="134"/>
        <v>86</v>
      </c>
      <c r="G128" s="11">
        <f t="shared" si="134"/>
        <v>24.7453</v>
      </c>
      <c r="H128" s="11">
        <f t="shared" si="134"/>
        <v>71.6685</v>
      </c>
      <c r="I128" s="11">
        <f t="shared" si="134"/>
        <v>100</v>
      </c>
      <c r="J128" s="11">
        <f t="shared" si="134"/>
        <v>100</v>
      </c>
      <c r="K128" s="11">
        <f t="shared" si="134"/>
        <v>100</v>
      </c>
      <c r="L128" s="11">
        <f t="shared" si="134"/>
        <v>100</v>
      </c>
      <c r="M128" s="11">
        <f t="shared" si="134"/>
        <v>100</v>
      </c>
      <c r="N128" s="11">
        <f t="shared" si="134"/>
        <v>100</v>
      </c>
      <c r="O128" s="11">
        <f t="shared" si="134"/>
        <v>30</v>
      </c>
      <c r="P128" s="11">
        <f t="shared" si="134"/>
        <v>15</v>
      </c>
      <c r="Q128" s="11">
        <f t="shared" si="134"/>
        <v>5</v>
      </c>
      <c r="R128" s="11">
        <f t="shared" si="134"/>
        <v>30</v>
      </c>
      <c r="S128" s="11">
        <f t="shared" si="134"/>
        <v>10</v>
      </c>
      <c r="T128" s="11">
        <f t="shared" si="134"/>
        <v>10</v>
      </c>
      <c r="U128" s="11">
        <f>SUM(O128:T128)</f>
        <v>100</v>
      </c>
    </row>
    <row r="129">
      <c r="A129" s="2"/>
      <c r="B129" s="3"/>
    </row>
    <row r="130">
      <c r="A130" s="2"/>
      <c r="B130" s="14" t="s">
        <v>43</v>
      </c>
    </row>
    <row r="131">
      <c r="A131" s="2"/>
      <c r="B131" s="4" t="s">
        <v>2</v>
      </c>
    </row>
    <row r="132">
      <c r="A132" s="2"/>
      <c r="B132" s="6" t="s">
        <v>105</v>
      </c>
    </row>
    <row r="133">
      <c r="A133" s="2"/>
      <c r="B133" s="75"/>
    </row>
    <row r="134">
      <c r="A134" s="2"/>
      <c r="B134" s="16" t="s">
        <v>44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3"/>
    </row>
    <row r="135">
      <c r="A135" s="2"/>
      <c r="B135" s="18" t="s">
        <v>2</v>
      </c>
      <c r="C135" s="18" t="s">
        <v>3</v>
      </c>
      <c r="D135" s="19" t="s">
        <v>22</v>
      </c>
      <c r="E135" s="19" t="s">
        <v>33</v>
      </c>
      <c r="F135" s="18" t="s">
        <v>34</v>
      </c>
      <c r="G135" s="19" t="s">
        <v>21</v>
      </c>
      <c r="H135" s="19" t="s">
        <v>22</v>
      </c>
      <c r="I135" s="19" t="s">
        <v>45</v>
      </c>
      <c r="J135" s="19" t="s">
        <v>46</v>
      </c>
      <c r="K135" s="19" t="s">
        <v>6</v>
      </c>
      <c r="L135" s="19" t="s">
        <v>7</v>
      </c>
      <c r="M135" s="19" t="s">
        <v>36</v>
      </c>
      <c r="N135" s="19" t="s">
        <v>37</v>
      </c>
      <c r="O135" s="19" t="s">
        <v>24</v>
      </c>
      <c r="P135" s="19" t="s">
        <v>7</v>
      </c>
      <c r="Q135" s="19" t="s">
        <v>47</v>
      </c>
      <c r="R135" s="19" t="s">
        <v>48</v>
      </c>
      <c r="S135" s="19" t="s">
        <v>9</v>
      </c>
      <c r="T135" s="19" t="s">
        <v>10</v>
      </c>
      <c r="U135" s="19" t="s">
        <v>38</v>
      </c>
      <c r="V135" s="19" t="s">
        <v>39</v>
      </c>
      <c r="W135" s="19" t="s">
        <v>26</v>
      </c>
      <c r="X135" s="19" t="s">
        <v>10</v>
      </c>
      <c r="Y135" s="19" t="s">
        <v>49</v>
      </c>
      <c r="Z135" s="19" t="s">
        <v>50</v>
      </c>
      <c r="AA135" s="20" t="s">
        <v>12</v>
      </c>
    </row>
    <row r="136">
      <c r="A136" s="2"/>
      <c r="B136" s="76" t="s">
        <v>106</v>
      </c>
      <c r="C136" s="24">
        <v>137.0</v>
      </c>
      <c r="D136" s="25">
        <v>34.25</v>
      </c>
      <c r="E136" s="25">
        <v>74.8634</v>
      </c>
      <c r="F136" s="24">
        <v>3.0</v>
      </c>
      <c r="G136" s="25">
        <v>6.6316</v>
      </c>
      <c r="H136" s="25">
        <v>42.0</v>
      </c>
      <c r="I136" s="24">
        <v>5.0</v>
      </c>
      <c r="J136" s="24">
        <v>0.0</v>
      </c>
      <c r="K136" s="26">
        <f t="shared" ref="K136:R136" si="135">C136*100/C$142</f>
        <v>27.07509881</v>
      </c>
      <c r="L136" s="26">
        <f t="shared" si="135"/>
        <v>21.17465224</v>
      </c>
      <c r="M136" s="26">
        <f t="shared" si="135"/>
        <v>18.17194991</v>
      </c>
      <c r="N136" s="26">
        <f t="shared" si="135"/>
        <v>27.27272727</v>
      </c>
      <c r="O136" s="26">
        <f t="shared" si="135"/>
        <v>38.67070191</v>
      </c>
      <c r="P136" s="26">
        <f t="shared" si="135"/>
        <v>69.13580247</v>
      </c>
      <c r="Q136" s="26">
        <f t="shared" si="135"/>
        <v>35.71428571</v>
      </c>
      <c r="R136" s="26">
        <f t="shared" si="135"/>
        <v>0</v>
      </c>
      <c r="S136" s="26">
        <f t="shared" ref="S136:S140" si="137">K136*0.25</f>
        <v>6.768774704</v>
      </c>
      <c r="T136" s="26">
        <f t="shared" ref="T136:T140" si="138">L136*0.1</f>
        <v>2.117465224</v>
      </c>
      <c r="U136" s="26">
        <f t="shared" ref="U136:U140" si="139">M136*0.05</f>
        <v>0.9085974955</v>
      </c>
      <c r="V136" s="26">
        <f t="shared" ref="V136:V140" si="140">N136*0.25</f>
        <v>6.818181818</v>
      </c>
      <c r="W136" s="26">
        <f t="shared" ref="W136:W140" si="141">O136*0.05</f>
        <v>1.933535096</v>
      </c>
      <c r="X136" s="26">
        <f t="shared" ref="X136:X140" si="142">P136*0.1</f>
        <v>6.913580247</v>
      </c>
      <c r="Y136" s="26">
        <f t="shared" ref="Y136:Y140" si="143">Q136*0.15</f>
        <v>5.357142857</v>
      </c>
      <c r="Z136" s="26">
        <f t="shared" ref="Z136:Z140" si="144">R136*0.05</f>
        <v>0</v>
      </c>
      <c r="AA136" s="26">
        <f t="shared" ref="AA136:AA140" si="145">SUM(S136:Z136)</f>
        <v>30.81727744</v>
      </c>
    </row>
    <row r="137">
      <c r="A137" s="2"/>
      <c r="B137" s="77" t="s">
        <v>107</v>
      </c>
      <c r="C137" s="28">
        <v>14.0</v>
      </c>
      <c r="D137" s="29">
        <v>3.5</v>
      </c>
      <c r="E137" s="29">
        <v>60.8696</v>
      </c>
      <c r="F137" s="28">
        <v>8.0</v>
      </c>
      <c r="G137" s="29">
        <v>4.8387</v>
      </c>
      <c r="H137" s="29">
        <v>18.75</v>
      </c>
      <c r="I137" s="30">
        <v>2.0</v>
      </c>
      <c r="J137" s="28">
        <v>1.0</v>
      </c>
      <c r="K137" s="31">
        <f t="shared" ref="K137:R137" si="136">C137*100/C$142</f>
        <v>2.766798419</v>
      </c>
      <c r="L137" s="31">
        <f t="shared" si="136"/>
        <v>2.163833076</v>
      </c>
      <c r="M137" s="31">
        <f t="shared" si="136"/>
        <v>14.77516814</v>
      </c>
      <c r="N137" s="31">
        <f t="shared" si="136"/>
        <v>72.72727273</v>
      </c>
      <c r="O137" s="31">
        <f t="shared" si="136"/>
        <v>28.21580393</v>
      </c>
      <c r="P137" s="31">
        <f t="shared" si="136"/>
        <v>30.86419753</v>
      </c>
      <c r="Q137" s="31">
        <f t="shared" si="136"/>
        <v>14.28571429</v>
      </c>
      <c r="R137" s="31">
        <f t="shared" si="136"/>
        <v>25</v>
      </c>
      <c r="S137" s="31">
        <f t="shared" si="137"/>
        <v>0.6916996047</v>
      </c>
      <c r="T137" s="31">
        <f t="shared" si="138"/>
        <v>0.2163833076</v>
      </c>
      <c r="U137" s="31">
        <f t="shared" si="139"/>
        <v>0.7387584068</v>
      </c>
      <c r="V137" s="31">
        <f t="shared" si="140"/>
        <v>18.18181818</v>
      </c>
      <c r="W137" s="31">
        <f t="shared" si="141"/>
        <v>1.410790196</v>
      </c>
      <c r="X137" s="31">
        <f t="shared" si="142"/>
        <v>3.086419753</v>
      </c>
      <c r="Y137" s="31">
        <f t="shared" si="143"/>
        <v>2.142857143</v>
      </c>
      <c r="Z137" s="31">
        <f t="shared" si="144"/>
        <v>1.25</v>
      </c>
      <c r="AA137" s="31">
        <f t="shared" si="145"/>
        <v>27.71872659</v>
      </c>
    </row>
    <row r="138">
      <c r="A138" s="2"/>
      <c r="B138" s="77" t="s">
        <v>108</v>
      </c>
      <c r="C138" s="28">
        <v>146.0</v>
      </c>
      <c r="D138" s="29">
        <v>36.5</v>
      </c>
      <c r="E138" s="29">
        <v>82.0225</v>
      </c>
      <c r="F138" s="28">
        <v>0.0</v>
      </c>
      <c r="G138" s="29">
        <v>0.0</v>
      </c>
      <c r="H138" s="29">
        <v>0.0</v>
      </c>
      <c r="I138" s="28">
        <v>4.0</v>
      </c>
      <c r="J138" s="28">
        <v>2.0</v>
      </c>
      <c r="K138" s="31">
        <f t="shared" ref="K138:R138" si="146">C138*100/C$142</f>
        <v>28.85375494</v>
      </c>
      <c r="L138" s="31">
        <f t="shared" si="146"/>
        <v>22.56568779</v>
      </c>
      <c r="M138" s="31">
        <f t="shared" si="146"/>
        <v>19.90971238</v>
      </c>
      <c r="N138" s="31">
        <f t="shared" si="146"/>
        <v>0</v>
      </c>
      <c r="O138" s="31">
        <f t="shared" si="146"/>
        <v>0</v>
      </c>
      <c r="P138" s="31">
        <f t="shared" si="146"/>
        <v>0</v>
      </c>
      <c r="Q138" s="31">
        <f t="shared" si="146"/>
        <v>28.57142857</v>
      </c>
      <c r="R138" s="31">
        <f t="shared" si="146"/>
        <v>50</v>
      </c>
      <c r="S138" s="31">
        <f t="shared" si="137"/>
        <v>7.213438735</v>
      </c>
      <c r="T138" s="31">
        <f t="shared" si="138"/>
        <v>2.256568779</v>
      </c>
      <c r="U138" s="31">
        <f t="shared" si="139"/>
        <v>0.9954856188</v>
      </c>
      <c r="V138" s="31">
        <f t="shared" si="140"/>
        <v>0</v>
      </c>
      <c r="W138" s="31">
        <f t="shared" si="141"/>
        <v>0</v>
      </c>
      <c r="X138" s="31">
        <f t="shared" si="142"/>
        <v>0</v>
      </c>
      <c r="Y138" s="31">
        <f t="shared" si="143"/>
        <v>4.285714286</v>
      </c>
      <c r="Z138" s="31">
        <f t="shared" si="144"/>
        <v>2.5</v>
      </c>
      <c r="AA138" s="31">
        <f t="shared" si="145"/>
        <v>17.25120742</v>
      </c>
    </row>
    <row r="139">
      <c r="A139" s="2"/>
      <c r="B139" s="77" t="s">
        <v>109</v>
      </c>
      <c r="C139" s="28">
        <v>141.0</v>
      </c>
      <c r="D139" s="29">
        <v>70.5</v>
      </c>
      <c r="E139" s="29">
        <v>119.4915</v>
      </c>
      <c r="F139" s="28">
        <v>0.0</v>
      </c>
      <c r="G139" s="29">
        <v>0.0</v>
      </c>
      <c r="H139" s="29">
        <v>0.0</v>
      </c>
      <c r="I139" s="28">
        <v>1.0</v>
      </c>
      <c r="J139" s="28">
        <v>0.0</v>
      </c>
      <c r="K139" s="31">
        <f t="shared" ref="K139:R139" si="147">C139*100/C$142</f>
        <v>27.86561265</v>
      </c>
      <c r="L139" s="31">
        <f t="shared" si="147"/>
        <v>43.58578053</v>
      </c>
      <c r="M139" s="31">
        <f t="shared" si="147"/>
        <v>29.00474134</v>
      </c>
      <c r="N139" s="31">
        <f t="shared" si="147"/>
        <v>0</v>
      </c>
      <c r="O139" s="31">
        <f t="shared" si="147"/>
        <v>0</v>
      </c>
      <c r="P139" s="31">
        <f t="shared" si="147"/>
        <v>0</v>
      </c>
      <c r="Q139" s="31">
        <f t="shared" si="147"/>
        <v>7.142857143</v>
      </c>
      <c r="R139" s="31">
        <f t="shared" si="147"/>
        <v>0</v>
      </c>
      <c r="S139" s="31">
        <f t="shared" si="137"/>
        <v>6.966403162</v>
      </c>
      <c r="T139" s="31">
        <f t="shared" si="138"/>
        <v>4.358578053</v>
      </c>
      <c r="U139" s="31">
        <f t="shared" si="139"/>
        <v>1.450237067</v>
      </c>
      <c r="V139" s="31">
        <f t="shared" si="140"/>
        <v>0</v>
      </c>
      <c r="W139" s="31">
        <f t="shared" si="141"/>
        <v>0</v>
      </c>
      <c r="X139" s="31">
        <f t="shared" si="142"/>
        <v>0</v>
      </c>
      <c r="Y139" s="31">
        <f t="shared" si="143"/>
        <v>1.071428571</v>
      </c>
      <c r="Z139" s="31">
        <f t="shared" si="144"/>
        <v>0</v>
      </c>
      <c r="AA139" s="31">
        <f t="shared" si="145"/>
        <v>13.84664685</v>
      </c>
    </row>
    <row r="140">
      <c r="A140" s="2"/>
      <c r="B140" s="77" t="s">
        <v>110</v>
      </c>
      <c r="C140" s="28">
        <v>68.0</v>
      </c>
      <c r="D140" s="29">
        <v>17.0</v>
      </c>
      <c r="E140" s="29">
        <v>74.7253</v>
      </c>
      <c r="F140" s="28">
        <v>0.0</v>
      </c>
      <c r="G140" s="29">
        <v>5.6786</v>
      </c>
      <c r="H140" s="29">
        <v>0.0</v>
      </c>
      <c r="I140" s="32">
        <v>2.0</v>
      </c>
      <c r="J140" s="33">
        <v>1.0</v>
      </c>
      <c r="K140" s="31">
        <f t="shared" ref="K140:R140" si="148">C140*100/C$142</f>
        <v>13.43873518</v>
      </c>
      <c r="L140" s="31">
        <f t="shared" si="148"/>
        <v>10.51004637</v>
      </c>
      <c r="M140" s="31">
        <f t="shared" si="148"/>
        <v>18.13842824</v>
      </c>
      <c r="N140" s="31">
        <f t="shared" si="148"/>
        <v>0</v>
      </c>
      <c r="O140" s="31">
        <f t="shared" si="148"/>
        <v>33.11349416</v>
      </c>
      <c r="P140" s="31">
        <f t="shared" si="148"/>
        <v>0</v>
      </c>
      <c r="Q140" s="31">
        <f t="shared" si="148"/>
        <v>14.28571429</v>
      </c>
      <c r="R140" s="31">
        <f t="shared" si="148"/>
        <v>25</v>
      </c>
      <c r="S140" s="31">
        <f t="shared" si="137"/>
        <v>3.359683794</v>
      </c>
      <c r="T140" s="31">
        <f t="shared" si="138"/>
        <v>1.051004637</v>
      </c>
      <c r="U140" s="31">
        <f t="shared" si="139"/>
        <v>0.9069214119</v>
      </c>
      <c r="V140" s="31">
        <f t="shared" si="140"/>
        <v>0</v>
      </c>
      <c r="W140" s="31">
        <f t="shared" si="141"/>
        <v>1.655674708</v>
      </c>
      <c r="X140" s="31">
        <f t="shared" si="142"/>
        <v>0</v>
      </c>
      <c r="Y140" s="31">
        <f t="shared" si="143"/>
        <v>2.142857143</v>
      </c>
      <c r="Z140" s="31">
        <f t="shared" si="144"/>
        <v>1.25</v>
      </c>
      <c r="AA140" s="31">
        <f t="shared" si="145"/>
        <v>10.36614169</v>
      </c>
    </row>
    <row r="141">
      <c r="A141" s="2"/>
      <c r="B141" s="77"/>
      <c r="C141" s="28"/>
      <c r="D141" s="29"/>
      <c r="E141" s="29"/>
      <c r="F141" s="28"/>
      <c r="G141" s="29"/>
      <c r="H141" s="29"/>
      <c r="I141" s="28"/>
      <c r="J141" s="28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>
      <c r="A142" s="2"/>
      <c r="B142" s="78" t="s">
        <v>18</v>
      </c>
      <c r="C142" s="36">
        <f t="shared" ref="C142:AA142" si="149">SUM(C136:C141)</f>
        <v>506</v>
      </c>
      <c r="D142" s="31">
        <f t="shared" si="149"/>
        <v>161.75</v>
      </c>
      <c r="E142" s="31">
        <f t="shared" si="149"/>
        <v>411.9723</v>
      </c>
      <c r="F142" s="36">
        <f t="shared" si="149"/>
        <v>11</v>
      </c>
      <c r="G142" s="31">
        <f t="shared" si="149"/>
        <v>17.1489</v>
      </c>
      <c r="H142" s="31">
        <f t="shared" si="149"/>
        <v>60.75</v>
      </c>
      <c r="I142" s="36">
        <f t="shared" si="149"/>
        <v>14</v>
      </c>
      <c r="J142" s="36">
        <f t="shared" si="149"/>
        <v>4</v>
      </c>
      <c r="K142" s="31">
        <f t="shared" si="149"/>
        <v>100</v>
      </c>
      <c r="L142" s="31">
        <f t="shared" si="149"/>
        <v>100</v>
      </c>
      <c r="M142" s="31">
        <f t="shared" si="149"/>
        <v>100</v>
      </c>
      <c r="N142" s="31">
        <f t="shared" si="149"/>
        <v>100</v>
      </c>
      <c r="O142" s="31">
        <f t="shared" si="149"/>
        <v>100</v>
      </c>
      <c r="P142" s="31">
        <f t="shared" si="149"/>
        <v>100</v>
      </c>
      <c r="Q142" s="31">
        <f t="shared" si="149"/>
        <v>100</v>
      </c>
      <c r="R142" s="31">
        <f t="shared" si="149"/>
        <v>100</v>
      </c>
      <c r="S142" s="31">
        <f t="shared" si="149"/>
        <v>25</v>
      </c>
      <c r="T142" s="31">
        <f t="shared" si="149"/>
        <v>10</v>
      </c>
      <c r="U142" s="31">
        <f t="shared" si="149"/>
        <v>5</v>
      </c>
      <c r="V142" s="31">
        <f t="shared" si="149"/>
        <v>25</v>
      </c>
      <c r="W142" s="31">
        <f t="shared" si="149"/>
        <v>5</v>
      </c>
      <c r="X142" s="31">
        <f t="shared" si="149"/>
        <v>10</v>
      </c>
      <c r="Y142" s="31">
        <f t="shared" si="149"/>
        <v>15</v>
      </c>
      <c r="Z142" s="31">
        <f t="shared" si="149"/>
        <v>5</v>
      </c>
      <c r="AA142" s="31">
        <f t="shared" si="149"/>
        <v>100</v>
      </c>
    </row>
    <row r="143">
      <c r="A143" s="2"/>
      <c r="B143" s="3"/>
    </row>
    <row r="144">
      <c r="A144" s="2"/>
      <c r="B144" s="16" t="s">
        <v>55</v>
      </c>
      <c r="C144" s="37"/>
      <c r="D144" s="37"/>
      <c r="E144" s="38"/>
      <c r="F144" s="38"/>
      <c r="G144" s="38"/>
      <c r="H144" s="38"/>
      <c r="I144" s="38"/>
    </row>
    <row r="145">
      <c r="A145" s="2"/>
      <c r="B145" s="54" t="s">
        <v>2</v>
      </c>
      <c r="C145" s="40" t="s">
        <v>45</v>
      </c>
      <c r="D145" s="40" t="s">
        <v>46</v>
      </c>
      <c r="E145" s="41" t="s">
        <v>56</v>
      </c>
      <c r="F145" s="41" t="s">
        <v>48</v>
      </c>
      <c r="G145" s="41" t="s">
        <v>49</v>
      </c>
      <c r="H145" s="41" t="s">
        <v>50</v>
      </c>
      <c r="I145" s="41" t="s">
        <v>12</v>
      </c>
    </row>
    <row r="146">
      <c r="A146" s="2"/>
      <c r="B146" s="70" t="s">
        <v>14</v>
      </c>
      <c r="C146" s="44">
        <v>8.0</v>
      </c>
      <c r="D146" s="44">
        <v>2.0</v>
      </c>
      <c r="E146" s="45">
        <f t="shared" ref="E146:F146" si="150">C146*100/C$152</f>
        <v>24.24242424</v>
      </c>
      <c r="F146" s="45">
        <f t="shared" si="150"/>
        <v>22.22222222</v>
      </c>
      <c r="G146" s="45">
        <f t="shared" ref="G146:G150" si="152">E146*0.75</f>
        <v>18.18181818</v>
      </c>
      <c r="H146" s="45">
        <f t="shared" ref="H146:H150" si="153">F146*0.25</f>
        <v>5.555555556</v>
      </c>
      <c r="I146" s="45">
        <f t="shared" ref="I146:I150" si="154">SUM(G146:H146)</f>
        <v>23.73737374</v>
      </c>
    </row>
    <row r="147">
      <c r="A147" s="2"/>
      <c r="B147" s="71" t="s">
        <v>67</v>
      </c>
      <c r="C147" s="47">
        <v>6.0</v>
      </c>
      <c r="D147" s="47">
        <v>3.0</v>
      </c>
      <c r="E147" s="48">
        <f t="shared" ref="E147:F147" si="151">C147*100/C$152</f>
        <v>18.18181818</v>
      </c>
      <c r="F147" s="48">
        <f t="shared" si="151"/>
        <v>33.33333333</v>
      </c>
      <c r="G147" s="48">
        <f t="shared" si="152"/>
        <v>13.63636364</v>
      </c>
      <c r="H147" s="48">
        <f t="shared" si="153"/>
        <v>8.333333333</v>
      </c>
      <c r="I147" s="48">
        <f t="shared" si="154"/>
        <v>21.96969697</v>
      </c>
    </row>
    <row r="148">
      <c r="A148" s="2"/>
      <c r="B148" s="71" t="s">
        <v>105</v>
      </c>
      <c r="C148" s="47">
        <v>6.0</v>
      </c>
      <c r="D148" s="47">
        <v>2.0</v>
      </c>
      <c r="E148" s="48">
        <f t="shared" ref="E148:F148" si="155">C148*100/C$152</f>
        <v>18.18181818</v>
      </c>
      <c r="F148" s="48">
        <f t="shared" si="155"/>
        <v>22.22222222</v>
      </c>
      <c r="G148" s="48">
        <f t="shared" si="152"/>
        <v>13.63636364</v>
      </c>
      <c r="H148" s="48">
        <f t="shared" si="153"/>
        <v>5.555555556</v>
      </c>
      <c r="I148" s="48">
        <f t="shared" si="154"/>
        <v>19.19191919</v>
      </c>
    </row>
    <row r="149">
      <c r="A149" s="2"/>
      <c r="B149" s="71" t="s">
        <v>102</v>
      </c>
      <c r="C149" s="47">
        <v>7.0</v>
      </c>
      <c r="D149" s="47">
        <v>1.0</v>
      </c>
      <c r="E149" s="48">
        <f t="shared" ref="E149:F149" si="156">C149*100/C$152</f>
        <v>21.21212121</v>
      </c>
      <c r="F149" s="48">
        <f t="shared" si="156"/>
        <v>11.11111111</v>
      </c>
      <c r="G149" s="48">
        <f t="shared" si="152"/>
        <v>15.90909091</v>
      </c>
      <c r="H149" s="48">
        <f t="shared" si="153"/>
        <v>2.777777778</v>
      </c>
      <c r="I149" s="48">
        <f t="shared" si="154"/>
        <v>18.68686869</v>
      </c>
    </row>
    <row r="150">
      <c r="A150" s="2"/>
      <c r="B150" s="71" t="s">
        <v>59</v>
      </c>
      <c r="C150" s="47">
        <v>6.0</v>
      </c>
      <c r="D150" s="47">
        <v>1.0</v>
      </c>
      <c r="E150" s="48">
        <f t="shared" ref="E150:F150" si="157">C150*100/C$152</f>
        <v>18.18181818</v>
      </c>
      <c r="F150" s="48">
        <f t="shared" si="157"/>
        <v>11.11111111</v>
      </c>
      <c r="G150" s="48">
        <f t="shared" si="152"/>
        <v>13.63636364</v>
      </c>
      <c r="H150" s="48">
        <f t="shared" si="153"/>
        <v>2.777777778</v>
      </c>
      <c r="I150" s="48">
        <f t="shared" si="154"/>
        <v>16.41414141</v>
      </c>
    </row>
    <row r="151">
      <c r="A151" s="2"/>
      <c r="B151" s="71"/>
      <c r="C151" s="47"/>
      <c r="D151" s="47"/>
      <c r="E151" s="50"/>
      <c r="F151" s="50"/>
      <c r="G151" s="50"/>
      <c r="H151" s="50"/>
      <c r="I151" s="50"/>
    </row>
    <row r="152">
      <c r="A152" s="2"/>
      <c r="B152" s="71" t="s">
        <v>18</v>
      </c>
      <c r="C152" s="47">
        <f>SUM(C146:C151)</f>
        <v>33</v>
      </c>
      <c r="D152" s="47">
        <f t="shared" ref="D152:I152" si="158">SUM(D146:D150)</f>
        <v>9</v>
      </c>
      <c r="E152" s="48">
        <f t="shared" si="158"/>
        <v>100</v>
      </c>
      <c r="F152" s="48">
        <f t="shared" si="158"/>
        <v>100</v>
      </c>
      <c r="G152" s="48">
        <f t="shared" si="158"/>
        <v>75</v>
      </c>
      <c r="H152" s="48">
        <f t="shared" si="158"/>
        <v>25</v>
      </c>
      <c r="I152" s="48">
        <f t="shared" si="158"/>
        <v>100</v>
      </c>
    </row>
    <row r="153">
      <c r="A153" s="2"/>
      <c r="B153" s="3"/>
    </row>
    <row r="154">
      <c r="A154" s="42"/>
      <c r="B154" s="51" t="s">
        <v>62</v>
      </c>
      <c r="C154" s="52"/>
      <c r="D154" s="52"/>
      <c r="E154" s="52"/>
      <c r="F154" s="53"/>
      <c r="G154" s="53"/>
      <c r="H154" s="53"/>
      <c r="I154" s="53"/>
      <c r="J154" s="53"/>
      <c r="K154" s="53"/>
      <c r="L154" s="53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</row>
    <row r="155">
      <c r="A155" s="39"/>
      <c r="B155" s="40" t="s">
        <v>2</v>
      </c>
      <c r="C155" s="40" t="s">
        <v>3</v>
      </c>
      <c r="D155" s="40" t="s">
        <v>45</v>
      </c>
      <c r="E155" s="40" t="s">
        <v>63</v>
      </c>
      <c r="F155" s="40" t="s">
        <v>64</v>
      </c>
      <c r="G155" s="40" t="s">
        <v>47</v>
      </c>
      <c r="H155" s="40" t="s">
        <v>65</v>
      </c>
      <c r="I155" s="40" t="s">
        <v>9</v>
      </c>
      <c r="J155" s="40" t="s">
        <v>49</v>
      </c>
      <c r="K155" s="40" t="s">
        <v>66</v>
      </c>
      <c r="L155" s="79" t="s">
        <v>12</v>
      </c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</row>
    <row r="156">
      <c r="A156" s="39"/>
      <c r="B156" s="43" t="s">
        <v>103</v>
      </c>
      <c r="C156" s="44">
        <v>337.0</v>
      </c>
      <c r="D156" s="44">
        <v>9.0</v>
      </c>
      <c r="E156" s="44">
        <v>1.0</v>
      </c>
      <c r="F156" s="45">
        <f t="shared" ref="F156:H156" si="159">C156*100/C$162</f>
        <v>53.15457413</v>
      </c>
      <c r="G156" s="45">
        <f t="shared" si="159"/>
        <v>28.125</v>
      </c>
      <c r="H156" s="45">
        <f t="shared" si="159"/>
        <v>9.090909091</v>
      </c>
      <c r="I156" s="45">
        <f t="shared" ref="I156:J156" si="160">F156*0.3</f>
        <v>15.94637224</v>
      </c>
      <c r="J156" s="45">
        <f t="shared" si="160"/>
        <v>8.4375</v>
      </c>
      <c r="K156" s="45">
        <f t="shared" ref="K156:K160" si="163">H156*0.4</f>
        <v>3.636363636</v>
      </c>
      <c r="L156" s="45">
        <f t="shared" ref="L156:L160" si="164">SUM(I156:K156)</f>
        <v>28.02023588</v>
      </c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</row>
    <row r="157">
      <c r="A157" s="39"/>
      <c r="B157" s="46" t="s">
        <v>69</v>
      </c>
      <c r="C157" s="47">
        <v>178.0</v>
      </c>
      <c r="D157" s="47">
        <v>7.0</v>
      </c>
      <c r="E157" s="47">
        <v>2.0</v>
      </c>
      <c r="F157" s="48">
        <f t="shared" ref="F157:H157" si="161">C157*100/C$162</f>
        <v>28.07570978</v>
      </c>
      <c r="G157" s="48">
        <f t="shared" si="161"/>
        <v>21.875</v>
      </c>
      <c r="H157" s="48">
        <f t="shared" si="161"/>
        <v>18.18181818</v>
      </c>
      <c r="I157" s="48">
        <f t="shared" ref="I157:J157" si="162">F157*0.3</f>
        <v>8.422712934</v>
      </c>
      <c r="J157" s="48">
        <f t="shared" si="162"/>
        <v>6.5625</v>
      </c>
      <c r="K157" s="48">
        <f t="shared" si="163"/>
        <v>7.272727273</v>
      </c>
      <c r="L157" s="48">
        <f t="shared" si="164"/>
        <v>22.25794021</v>
      </c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</row>
    <row r="158">
      <c r="A158" s="39"/>
      <c r="B158" s="46" t="s">
        <v>111</v>
      </c>
      <c r="C158" s="47">
        <v>35.0</v>
      </c>
      <c r="D158" s="47">
        <v>4.0</v>
      </c>
      <c r="E158" s="47">
        <v>4.0</v>
      </c>
      <c r="F158" s="48">
        <f t="shared" ref="F158:H158" si="165">C158*100/C$162</f>
        <v>5.520504732</v>
      </c>
      <c r="G158" s="48">
        <f t="shared" si="165"/>
        <v>12.5</v>
      </c>
      <c r="H158" s="48">
        <f t="shared" si="165"/>
        <v>36.36363636</v>
      </c>
      <c r="I158" s="48">
        <f t="shared" ref="I158:J158" si="166">F158*0.3</f>
        <v>1.65615142</v>
      </c>
      <c r="J158" s="48">
        <f t="shared" si="166"/>
        <v>3.75</v>
      </c>
      <c r="K158" s="48">
        <f t="shared" si="163"/>
        <v>14.54545455</v>
      </c>
      <c r="L158" s="48">
        <f t="shared" si="164"/>
        <v>19.95160597</v>
      </c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</row>
    <row r="159">
      <c r="A159" s="39"/>
      <c r="B159" s="46" t="s">
        <v>70</v>
      </c>
      <c r="C159" s="47">
        <v>37.0</v>
      </c>
      <c r="D159" s="47">
        <v>7.0</v>
      </c>
      <c r="E159" s="47">
        <v>3.0</v>
      </c>
      <c r="F159" s="48">
        <f t="shared" ref="F159:H159" si="167">C159*100/C$162</f>
        <v>5.835962145</v>
      </c>
      <c r="G159" s="48">
        <f t="shared" si="167"/>
        <v>21.875</v>
      </c>
      <c r="H159" s="48">
        <f t="shared" si="167"/>
        <v>27.27272727</v>
      </c>
      <c r="I159" s="48">
        <f t="shared" ref="I159:J159" si="168">F159*0.3</f>
        <v>1.750788644</v>
      </c>
      <c r="J159" s="48">
        <f t="shared" si="168"/>
        <v>6.5625</v>
      </c>
      <c r="K159" s="48">
        <f t="shared" si="163"/>
        <v>10.90909091</v>
      </c>
      <c r="L159" s="48">
        <f t="shared" si="164"/>
        <v>19.22237955</v>
      </c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</row>
    <row r="160">
      <c r="A160" s="39"/>
      <c r="B160" s="46" t="s">
        <v>71</v>
      </c>
      <c r="C160" s="47">
        <v>47.0</v>
      </c>
      <c r="D160" s="47">
        <v>5.0</v>
      </c>
      <c r="E160" s="47">
        <v>1.0</v>
      </c>
      <c r="F160" s="48">
        <f t="shared" ref="F160:H160" si="169">C160*100/C$162</f>
        <v>7.413249211</v>
      </c>
      <c r="G160" s="48">
        <f t="shared" si="169"/>
        <v>15.625</v>
      </c>
      <c r="H160" s="48">
        <f t="shared" si="169"/>
        <v>9.090909091</v>
      </c>
      <c r="I160" s="48">
        <f t="shared" ref="I160:J160" si="170">F160*0.3</f>
        <v>2.223974763</v>
      </c>
      <c r="J160" s="48">
        <f t="shared" si="170"/>
        <v>4.6875</v>
      </c>
      <c r="K160" s="48">
        <f t="shared" si="163"/>
        <v>3.636363636</v>
      </c>
      <c r="L160" s="48">
        <f t="shared" si="164"/>
        <v>10.5478384</v>
      </c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</row>
    <row r="161">
      <c r="A161" s="39"/>
      <c r="B161" s="46"/>
      <c r="C161" s="47"/>
      <c r="D161" s="47"/>
      <c r="E161" s="47"/>
      <c r="F161" s="50"/>
      <c r="G161" s="50"/>
      <c r="H161" s="50"/>
      <c r="I161" s="50"/>
      <c r="J161" s="50"/>
      <c r="K161" s="50"/>
      <c r="L161" s="50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</row>
    <row r="162">
      <c r="A162" s="39"/>
      <c r="B162" s="46" t="s">
        <v>18</v>
      </c>
      <c r="C162" s="47">
        <f t="shared" ref="C162:L162" si="171">SUM(C156:C161)</f>
        <v>634</v>
      </c>
      <c r="D162" s="47">
        <f t="shared" si="171"/>
        <v>32</v>
      </c>
      <c r="E162" s="47">
        <f t="shared" si="171"/>
        <v>11</v>
      </c>
      <c r="F162" s="48">
        <f t="shared" si="171"/>
        <v>100</v>
      </c>
      <c r="G162" s="48">
        <f t="shared" si="171"/>
        <v>100</v>
      </c>
      <c r="H162" s="48">
        <f t="shared" si="171"/>
        <v>100</v>
      </c>
      <c r="I162" s="48">
        <f t="shared" si="171"/>
        <v>30</v>
      </c>
      <c r="J162" s="48">
        <f t="shared" si="171"/>
        <v>30</v>
      </c>
      <c r="K162" s="48">
        <f t="shared" si="171"/>
        <v>40</v>
      </c>
      <c r="L162" s="48">
        <f t="shared" si="171"/>
        <v>100</v>
      </c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</row>
    <row r="163">
      <c r="A163" s="2"/>
      <c r="B163" s="3"/>
    </row>
    <row r="164">
      <c r="A164" s="2"/>
      <c r="B164" s="16" t="s">
        <v>72</v>
      </c>
      <c r="C164" s="55"/>
      <c r="D164" s="55"/>
    </row>
    <row r="165">
      <c r="A165" s="2"/>
      <c r="B165" s="56" t="s">
        <v>2</v>
      </c>
      <c r="C165" s="57"/>
      <c r="D165" s="58" t="s">
        <v>73</v>
      </c>
      <c r="E165" s="59"/>
      <c r="F165" s="60"/>
    </row>
    <row r="166">
      <c r="A166" s="2"/>
      <c r="B166" s="61" t="s">
        <v>112</v>
      </c>
      <c r="C166" s="57"/>
      <c r="D166" s="62" t="s">
        <v>113</v>
      </c>
      <c r="E166" s="55"/>
      <c r="F166" s="57"/>
    </row>
    <row r="167">
      <c r="A167" s="2"/>
      <c r="B167" s="63" t="s">
        <v>105</v>
      </c>
      <c r="C167" s="57"/>
      <c r="D167" s="80" t="s">
        <v>114</v>
      </c>
      <c r="E167" s="55"/>
      <c r="F167" s="57"/>
    </row>
    <row r="168">
      <c r="A168" s="2"/>
      <c r="B168" s="63" t="s">
        <v>27</v>
      </c>
      <c r="C168" s="57"/>
      <c r="D168" s="80" t="s">
        <v>115</v>
      </c>
      <c r="E168" s="55"/>
      <c r="F168" s="57"/>
    </row>
    <row r="169">
      <c r="A169" s="2"/>
      <c r="B169" s="63" t="s">
        <v>31</v>
      </c>
      <c r="C169" s="57"/>
      <c r="D169" s="80" t="s">
        <v>116</v>
      </c>
      <c r="E169" s="55"/>
      <c r="F169" s="57"/>
    </row>
    <row r="170">
      <c r="A170" s="2"/>
      <c r="B170" s="63" t="s">
        <v>28</v>
      </c>
      <c r="C170" s="57"/>
      <c r="D170" s="80" t="s">
        <v>117</v>
      </c>
      <c r="E170" s="55"/>
      <c r="F170" s="57"/>
    </row>
    <row r="171">
      <c r="A171" s="2"/>
      <c r="B171" s="81"/>
      <c r="C171" s="81"/>
      <c r="D171" s="81"/>
    </row>
    <row r="172">
      <c r="A172" s="2"/>
      <c r="B172" s="16" t="s">
        <v>84</v>
      </c>
      <c r="C172" s="55"/>
      <c r="D172" s="2"/>
      <c r="E172" s="2"/>
      <c r="F172" s="15"/>
    </row>
    <row r="173">
      <c r="A173" s="2"/>
      <c r="B173" s="65" t="s">
        <v>2</v>
      </c>
      <c r="C173" s="58" t="s">
        <v>3</v>
      </c>
      <c r="D173" s="59"/>
      <c r="E173" s="59"/>
      <c r="F173" s="60"/>
    </row>
    <row r="174">
      <c r="A174" s="2"/>
      <c r="B174" s="66" t="s">
        <v>14</v>
      </c>
      <c r="C174" s="67" t="s">
        <v>118</v>
      </c>
      <c r="D174" s="59"/>
      <c r="E174" s="59"/>
      <c r="F174" s="60"/>
    </row>
    <row r="175">
      <c r="A175" s="2"/>
      <c r="B175" s="68" t="s">
        <v>103</v>
      </c>
      <c r="C175" s="69" t="s">
        <v>119</v>
      </c>
      <c r="D175" s="59"/>
      <c r="E175" s="59"/>
      <c r="F175" s="60"/>
    </row>
    <row r="176">
      <c r="A176" s="2"/>
      <c r="B176" s="68" t="s">
        <v>14</v>
      </c>
      <c r="C176" s="69" t="s">
        <v>120</v>
      </c>
      <c r="D176" s="59"/>
      <c r="E176" s="59"/>
      <c r="F176" s="60"/>
    </row>
    <row r="177">
      <c r="A177" s="2"/>
      <c r="B177" s="68" t="s">
        <v>102</v>
      </c>
      <c r="C177" s="69" t="s">
        <v>121</v>
      </c>
      <c r="D177" s="59"/>
      <c r="E177" s="59"/>
      <c r="F177" s="60"/>
    </row>
    <row r="178">
      <c r="A178" s="2"/>
      <c r="B178" s="68" t="s">
        <v>13</v>
      </c>
      <c r="C178" s="69" t="s">
        <v>122</v>
      </c>
      <c r="D178" s="59"/>
      <c r="E178" s="59"/>
      <c r="F178" s="60"/>
    </row>
    <row r="179">
      <c r="A179" s="2"/>
      <c r="B179" s="81"/>
      <c r="C179" s="81"/>
      <c r="D179" s="81"/>
    </row>
    <row r="180">
      <c r="A180" s="2"/>
      <c r="B180" s="51" t="s">
        <v>90</v>
      </c>
      <c r="C180" s="52"/>
      <c r="D180" s="81"/>
    </row>
    <row r="181">
      <c r="A181" s="2"/>
      <c r="B181" s="54" t="s">
        <v>2</v>
      </c>
      <c r="C181" s="40" t="s">
        <v>91</v>
      </c>
      <c r="D181" s="81"/>
    </row>
    <row r="182">
      <c r="A182" s="2"/>
      <c r="B182" s="70" t="s">
        <v>14</v>
      </c>
      <c r="C182" s="44">
        <v>2.0</v>
      </c>
      <c r="D182" s="81"/>
    </row>
    <row r="183">
      <c r="A183" s="2"/>
      <c r="B183" s="71" t="s">
        <v>13</v>
      </c>
      <c r="C183" s="47">
        <v>1.0</v>
      </c>
      <c r="D183" s="81"/>
    </row>
    <row r="184">
      <c r="A184" s="2"/>
      <c r="B184" s="71" t="s">
        <v>123</v>
      </c>
      <c r="C184" s="47">
        <v>1.0</v>
      </c>
      <c r="D184" s="81"/>
    </row>
    <row r="185">
      <c r="A185" s="2"/>
      <c r="B185" s="71" t="s">
        <v>102</v>
      </c>
      <c r="C185" s="47">
        <v>1.0</v>
      </c>
      <c r="D185" s="81"/>
    </row>
    <row r="186">
      <c r="A186" s="2"/>
      <c r="B186" s="71" t="s">
        <v>57</v>
      </c>
      <c r="C186" s="47">
        <v>1.0</v>
      </c>
      <c r="D186" s="81"/>
    </row>
    <row r="187">
      <c r="A187" s="2"/>
      <c r="B187" s="81"/>
      <c r="C187" s="81"/>
      <c r="D187" s="81"/>
    </row>
    <row r="188">
      <c r="A188" s="2"/>
      <c r="B188" s="51" t="s">
        <v>94</v>
      </c>
      <c r="C188" s="52"/>
      <c r="D188" s="81"/>
    </row>
    <row r="189">
      <c r="A189" s="2"/>
      <c r="B189" s="54" t="s">
        <v>95</v>
      </c>
      <c r="C189" s="40" t="s">
        <v>3</v>
      </c>
      <c r="D189" s="81"/>
    </row>
    <row r="190">
      <c r="A190" s="2"/>
      <c r="B190" s="72" t="s">
        <v>124</v>
      </c>
      <c r="C190" s="44">
        <v>228.0</v>
      </c>
      <c r="D190" s="81"/>
    </row>
    <row r="191">
      <c r="A191" s="2"/>
      <c r="B191" s="73" t="s">
        <v>125</v>
      </c>
      <c r="C191" s="47">
        <v>185.0</v>
      </c>
      <c r="D191" s="81"/>
    </row>
    <row r="192">
      <c r="A192" s="2"/>
      <c r="B192" s="73" t="s">
        <v>126</v>
      </c>
      <c r="C192" s="47">
        <v>181.0</v>
      </c>
      <c r="D192" s="81"/>
    </row>
    <row r="193">
      <c r="A193" s="2"/>
      <c r="B193" s="73" t="s">
        <v>127</v>
      </c>
      <c r="C193" s="47">
        <v>166.0</v>
      </c>
      <c r="D193" s="81"/>
    </row>
    <row r="194">
      <c r="A194" s="2"/>
      <c r="B194" s="73" t="s">
        <v>128</v>
      </c>
      <c r="C194" s="47">
        <v>155.0</v>
      </c>
      <c r="D194" s="81"/>
    </row>
    <row r="195">
      <c r="A195" s="2"/>
      <c r="B195" s="81"/>
      <c r="C195" s="81"/>
      <c r="D195" s="81"/>
    </row>
    <row r="196">
      <c r="A196" s="82" t="s">
        <v>129</v>
      </c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</row>
    <row r="197">
      <c r="A197" s="83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</row>
    <row r="199">
      <c r="A199" s="21"/>
      <c r="B199" s="16" t="s">
        <v>130</v>
      </c>
      <c r="C199" s="21"/>
      <c r="D199" s="84" t="s">
        <v>131</v>
      </c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</row>
    <row r="200">
      <c r="A200" s="22"/>
      <c r="B200" s="85" t="s">
        <v>132</v>
      </c>
      <c r="C200" s="21"/>
      <c r="D200" s="86" t="s">
        <v>133</v>
      </c>
      <c r="E200" s="60"/>
      <c r="F200" s="86" t="s">
        <v>134</v>
      </c>
      <c r="G200" s="59"/>
      <c r="H200" s="59"/>
      <c r="I200" s="60"/>
      <c r="J200" s="86" t="s">
        <v>135</v>
      </c>
      <c r="K200" s="59"/>
      <c r="L200" s="59"/>
      <c r="M200" s="6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</row>
    <row r="201">
      <c r="A201" s="22"/>
      <c r="B201" s="23" t="s">
        <v>136</v>
      </c>
      <c r="C201" s="21"/>
      <c r="D201" s="87" t="s">
        <v>136</v>
      </c>
      <c r="E201" s="60"/>
      <c r="F201" s="87" t="s">
        <v>137</v>
      </c>
      <c r="G201" s="59"/>
      <c r="H201" s="59"/>
      <c r="I201" s="60"/>
      <c r="J201" s="88" t="s">
        <v>138</v>
      </c>
      <c r="K201" s="59"/>
      <c r="L201" s="59"/>
      <c r="M201" s="6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</row>
    <row r="202">
      <c r="A202" s="22"/>
      <c r="B202" s="27" t="s">
        <v>68</v>
      </c>
      <c r="C202" s="21"/>
      <c r="D202" s="89" t="s">
        <v>139</v>
      </c>
      <c r="E202" s="60"/>
      <c r="F202" s="89" t="s">
        <v>140</v>
      </c>
      <c r="G202" s="59"/>
      <c r="H202" s="59"/>
      <c r="I202" s="60"/>
      <c r="J202" s="90" t="s">
        <v>141</v>
      </c>
      <c r="K202" s="59"/>
      <c r="L202" s="59"/>
      <c r="M202" s="6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</row>
    <row r="203">
      <c r="A203" s="22"/>
      <c r="B203" s="27" t="s">
        <v>142</v>
      </c>
      <c r="C203" s="21"/>
      <c r="D203" s="89" t="s">
        <v>143</v>
      </c>
      <c r="E203" s="60"/>
      <c r="F203" s="89" t="s">
        <v>144</v>
      </c>
      <c r="G203" s="59"/>
      <c r="H203" s="59"/>
      <c r="I203" s="60"/>
      <c r="J203" s="90" t="s">
        <v>145</v>
      </c>
      <c r="K203" s="59"/>
      <c r="L203" s="59"/>
      <c r="M203" s="6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</row>
    <row r="204">
      <c r="A204" s="22"/>
      <c r="B204" s="27" t="s">
        <v>146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</row>
    <row r="205">
      <c r="A205" s="22"/>
      <c r="B205" s="27" t="s">
        <v>42</v>
      </c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</row>
    <row r="207">
      <c r="A207" s="21"/>
      <c r="B207" s="91" t="s">
        <v>147</v>
      </c>
      <c r="C207" s="55"/>
      <c r="D207" s="42"/>
      <c r="E207" s="21"/>
      <c r="F207" s="21"/>
      <c r="G207" s="21"/>
      <c r="H207" s="21"/>
      <c r="I207" s="21"/>
      <c r="J207" s="21"/>
      <c r="K207" s="9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</row>
    <row r="208">
      <c r="A208" s="21"/>
      <c r="B208" s="18" t="s">
        <v>148</v>
      </c>
      <c r="C208" s="85" t="s">
        <v>149</v>
      </c>
      <c r="D208" s="42"/>
      <c r="E208" s="21"/>
      <c r="F208" s="21"/>
      <c r="G208" s="21"/>
      <c r="H208" s="21"/>
      <c r="I208" s="21"/>
      <c r="J208" s="21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</row>
    <row r="209">
      <c r="A209" s="21"/>
      <c r="B209" s="70" t="s">
        <v>150</v>
      </c>
      <c r="C209" s="93">
        <v>35.0</v>
      </c>
      <c r="D209" s="42"/>
      <c r="E209" s="21"/>
      <c r="F209" s="21"/>
      <c r="G209" s="21"/>
      <c r="H209" s="21"/>
      <c r="I209" s="21"/>
      <c r="J209" s="21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</row>
    <row r="210">
      <c r="A210" s="21"/>
      <c r="B210" s="71" t="s">
        <v>151</v>
      </c>
      <c r="C210" s="94">
        <v>135.0</v>
      </c>
      <c r="D210" s="42"/>
      <c r="E210" s="21"/>
      <c r="F210" s="21"/>
      <c r="G210" s="21"/>
      <c r="H210" s="21"/>
      <c r="I210" s="21"/>
      <c r="J210" s="21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</row>
    <row r="211">
      <c r="A211" s="21"/>
      <c r="B211" s="21"/>
      <c r="C211" s="21"/>
      <c r="D211" s="42"/>
      <c r="E211" s="21"/>
      <c r="F211" s="21"/>
      <c r="G211" s="21"/>
      <c r="H211" s="21"/>
      <c r="I211" s="21"/>
      <c r="J211" s="21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</row>
  </sheetData>
  <mergeCells count="54">
    <mergeCell ref="B66:D66"/>
    <mergeCell ref="B67:C67"/>
    <mergeCell ref="D67:F67"/>
    <mergeCell ref="B68:C68"/>
    <mergeCell ref="D68:F68"/>
    <mergeCell ref="B69:C69"/>
    <mergeCell ref="D69:F69"/>
    <mergeCell ref="B70:C70"/>
    <mergeCell ref="D70:F70"/>
    <mergeCell ref="B71:C71"/>
    <mergeCell ref="D71:F71"/>
    <mergeCell ref="B72:C72"/>
    <mergeCell ref="D72:F72"/>
    <mergeCell ref="B74:C74"/>
    <mergeCell ref="C75:F75"/>
    <mergeCell ref="C76:F76"/>
    <mergeCell ref="C77:F77"/>
    <mergeCell ref="C78:F78"/>
    <mergeCell ref="C79:F79"/>
    <mergeCell ref="C80:F80"/>
    <mergeCell ref="B164:D164"/>
    <mergeCell ref="B168:C168"/>
    <mergeCell ref="B169:C169"/>
    <mergeCell ref="B170:C170"/>
    <mergeCell ref="B172:C172"/>
    <mergeCell ref="B165:C165"/>
    <mergeCell ref="D165:F165"/>
    <mergeCell ref="B166:C166"/>
    <mergeCell ref="D166:F166"/>
    <mergeCell ref="B167:C167"/>
    <mergeCell ref="D167:F167"/>
    <mergeCell ref="D168:F168"/>
    <mergeCell ref="D169:F169"/>
    <mergeCell ref="D170:F170"/>
    <mergeCell ref="C173:F173"/>
    <mergeCell ref="C174:F174"/>
    <mergeCell ref="C175:F175"/>
    <mergeCell ref="C176:F176"/>
    <mergeCell ref="C177:F177"/>
    <mergeCell ref="D202:E202"/>
    <mergeCell ref="D203:E203"/>
    <mergeCell ref="B207:C207"/>
    <mergeCell ref="J200:M200"/>
    <mergeCell ref="J201:M201"/>
    <mergeCell ref="J202:M202"/>
    <mergeCell ref="J203:M203"/>
    <mergeCell ref="C178:F178"/>
    <mergeCell ref="D199:I199"/>
    <mergeCell ref="D200:E200"/>
    <mergeCell ref="F200:I200"/>
    <mergeCell ref="D201:E201"/>
    <mergeCell ref="F201:I201"/>
    <mergeCell ref="F202:I202"/>
    <mergeCell ref="F203:I203"/>
  </mergeCells>
  <hyperlinks>
    <hyperlink r:id="rId1" ref="J201"/>
    <hyperlink r:id="rId2" ref="J202"/>
    <hyperlink r:id="rId3" ref="J203"/>
  </hyperlinks>
  <drawing r:id="rId4"/>
</worksheet>
</file>