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tail" sheetId="1" r:id="rId3"/>
  </sheets>
  <definedNames/>
  <calcPr/>
</workbook>
</file>

<file path=xl/sharedStrings.xml><?xml version="1.0" encoding="utf-8"?>
<sst xmlns="http://schemas.openxmlformats.org/spreadsheetml/2006/main" count="259" uniqueCount="114">
  <si>
    <t>T20 League</t>
  </si>
  <si>
    <t>Best Batsman</t>
  </si>
  <si>
    <t>Player</t>
  </si>
  <si>
    <t>Runs</t>
  </si>
  <si>
    <t>Ave</t>
  </si>
  <si>
    <t>Strike rate</t>
  </si>
  <si>
    <t>Runs Pct</t>
  </si>
  <si>
    <t>Avg Pct</t>
  </si>
  <si>
    <t>SR Pct</t>
  </si>
  <si>
    <t>Runs Weight</t>
  </si>
  <si>
    <t>Avg Weight</t>
  </si>
  <si>
    <t>SR Weight</t>
  </si>
  <si>
    <t>Total Weight</t>
  </si>
  <si>
    <t>Dhiren Patel</t>
  </si>
  <si>
    <t>Sumeet Khule</t>
  </si>
  <si>
    <t>Sandeep Bollampally</t>
  </si>
  <si>
    <t>Vikesh Parmer</t>
  </si>
  <si>
    <t>Kranthi Mummaneni</t>
  </si>
  <si>
    <t>TOTAL</t>
  </si>
  <si>
    <t>Best Bowler</t>
  </si>
  <si>
    <t>Wkts</t>
  </si>
  <si>
    <t>Eco</t>
  </si>
  <si>
    <t>Avg</t>
  </si>
  <si>
    <t>Wkt pct</t>
  </si>
  <si>
    <t>Eco Pct</t>
  </si>
  <si>
    <t>Wkt Weight</t>
  </si>
  <si>
    <t>Eco Weight</t>
  </si>
  <si>
    <t>Harpreet Singh</t>
  </si>
  <si>
    <t>Mike Riley</t>
  </si>
  <si>
    <t>Subhashish Dash</t>
  </si>
  <si>
    <t>Jay Pathak</t>
  </si>
  <si>
    <t>Satyam Singh</t>
  </si>
  <si>
    <t>Best All Rounder</t>
  </si>
  <si>
    <t>Srike Rate</t>
  </si>
  <si>
    <t>Wicket</t>
  </si>
  <si>
    <t xml:space="preserve">Avg </t>
  </si>
  <si>
    <t>Srike Rate Pct</t>
  </si>
  <si>
    <t>Wicket Pct</t>
  </si>
  <si>
    <t>Srike Rate Weight</t>
  </si>
  <si>
    <t>Wicket Weight</t>
  </si>
  <si>
    <t>Venkatesh Sirangu</t>
  </si>
  <si>
    <t>Rohit Saini</t>
  </si>
  <si>
    <t>Champion of the champions</t>
  </si>
  <si>
    <t>Premier League</t>
  </si>
  <si>
    <t>Kamal Ponday</t>
  </si>
  <si>
    <t>Preetham Naik</t>
  </si>
  <si>
    <t>Season Awards</t>
  </si>
  <si>
    <t>Rookie of the Year</t>
  </si>
  <si>
    <t>Catches</t>
  </si>
  <si>
    <t>Run Outs</t>
  </si>
  <si>
    <t>Catches Pct</t>
  </si>
  <si>
    <t>Run Outs Pct</t>
  </si>
  <si>
    <t>Catches Weight</t>
  </si>
  <si>
    <t>Run Outs Weight</t>
  </si>
  <si>
    <t>Rajeshkumar Jha</t>
  </si>
  <si>
    <t>Santosh Gaddam</t>
  </si>
  <si>
    <t>Pranveer Singh Chawdhury</t>
  </si>
  <si>
    <t>Kangesh Paramasivam</t>
  </si>
  <si>
    <t>Umpire of the Year</t>
  </si>
  <si>
    <t xml:space="preserve">Umpire         </t>
  </si>
  <si>
    <t>Rajesh Rathod</t>
  </si>
  <si>
    <t>Pranveer Singh Chowdhury</t>
  </si>
  <si>
    <t>Raymond Mascarenhas</t>
  </si>
  <si>
    <t>Shravan Kommu</t>
  </si>
  <si>
    <t>Kervyn Dimney</t>
  </si>
  <si>
    <t>Fielder of the Year</t>
  </si>
  <si>
    <t>Catches pct</t>
  </si>
  <si>
    <t>Bodhayan Chakraborty</t>
  </si>
  <si>
    <t>Sanket Sharma</t>
  </si>
  <si>
    <t>Manjeet Inamdar</t>
  </si>
  <si>
    <t>Srinivasan Sundararajan</t>
  </si>
  <si>
    <t>Wicketkeeper of the Year</t>
  </si>
  <si>
    <t>Stumpings</t>
  </si>
  <si>
    <t>Runs pct</t>
  </si>
  <si>
    <t>Stumpings Pct</t>
  </si>
  <si>
    <t>Stumpings Weight</t>
  </si>
  <si>
    <t>Sakthivel Sadhanantham</t>
  </si>
  <si>
    <t>Vikesh Parmar</t>
  </si>
  <si>
    <t>Darshan Jinendra</t>
  </si>
  <si>
    <t>Manohar Karthikeyan</t>
  </si>
  <si>
    <t>Highest Partnership of the Year</t>
  </si>
  <si>
    <t>Best Bowling performance of the Year</t>
  </si>
  <si>
    <t>Players</t>
  </si>
  <si>
    <t>Figures</t>
  </si>
  <si>
    <t>Venkatesh Sirangu and Satheeshkumar Periasamy</t>
  </si>
  <si>
    <t>Das Thumma</t>
  </si>
  <si>
    <t>4-0-9-5</t>
  </si>
  <si>
    <t>Dhiren Patel and Dharam Patel</t>
  </si>
  <si>
    <t>Benjamin George</t>
  </si>
  <si>
    <t>Pranveer Singh Chowdhury and Sameer Chavan</t>
  </si>
  <si>
    <t>Smitesh Modak</t>
  </si>
  <si>
    <t>4-0-11-5</t>
  </si>
  <si>
    <t>Srinivasan Sundararajan and Bhupinder Mongia</t>
  </si>
  <si>
    <t>Sanket Wagh</t>
  </si>
  <si>
    <t>3-0-13-5</t>
  </si>
  <si>
    <t>Rohit Saini and Sanket Sharma</t>
  </si>
  <si>
    <t>4-1-13-5</t>
  </si>
  <si>
    <t>Best Batting performance of the year</t>
  </si>
  <si>
    <t>Best news article of the season</t>
  </si>
  <si>
    <t>Author</t>
  </si>
  <si>
    <t>Title</t>
  </si>
  <si>
    <t>CCL-EC</t>
  </si>
  <si>
    <t>Colorado Blasters are CHAMPIONS in 2018 US Wide Financials Mile High T20 Tournament</t>
  </si>
  <si>
    <t>Raymond and Kervyn</t>
  </si>
  <si>
    <t>Denver Dynamites are the 2018 RMSG TennisBall Champions !! Photos/Videos - Last updated 31-Jul-2018 5:03pm</t>
  </si>
  <si>
    <t>Dharam Patel</t>
  </si>
  <si>
    <t>Catch the RMSG fever - South and Central zone players auctioned; Teams announced</t>
  </si>
  <si>
    <t>Most Centuries in the season</t>
  </si>
  <si>
    <t>Best Disciplined Team of the Year</t>
  </si>
  <si>
    <t>Centuries</t>
  </si>
  <si>
    <t>Team</t>
  </si>
  <si>
    <t>Fines</t>
  </si>
  <si>
    <t>DDCC</t>
  </si>
  <si>
    <t>LCC-Lions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</si>
</sst>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&quot;$&quot;#,##0_);[Red]\(&quot;$&quot;#,##0\)"/>
  </numFmts>
  <fonts count="7">
    <font>
      <sz val="11.0"/>
      <color rgb="FF000000"/>
      <name val="Calibri"/>
    </font>
    <font>
      <b/>
      <sz val="14.0"/>
      <color rgb="FF1F497D"/>
      <name val="Calibri"/>
    </font>
    <font>
      <sz val="14.0"/>
      <color rgb="FF000000"/>
      <name val="Calibri"/>
    </font>
    <font>
      <b/>
      <sz val="11.0"/>
      <color rgb="FF000000"/>
      <name val="Calibri"/>
    </font>
    <font>
      <sz val="11.0"/>
      <color rgb="FF1F497D"/>
      <name val="Calibri"/>
    </font>
    <font>
      <sz val="11.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BD4B4"/>
        <bgColor rgb="FFFBD4B4"/>
      </patternFill>
    </fill>
    <fill>
      <patternFill patternType="solid">
        <fgColor rgb="FFD6E3BC"/>
        <bgColor rgb="FFD6E3BC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2" fillId="3" fontId="0" numFmtId="0" xfId="0" applyBorder="1" applyFill="1" applyFont="1"/>
    <xf borderId="2" fillId="3" fontId="0" numFmtId="2" xfId="0" applyBorder="1" applyFont="1" applyNumberFormat="1"/>
    <xf borderId="2" fillId="4" fontId="0" numFmtId="0" xfId="0" applyBorder="1" applyFill="1" applyFont="1"/>
    <xf borderId="2" fillId="4" fontId="0" numFmtId="0" xfId="0" applyAlignment="1" applyBorder="1" applyFont="1">
      <alignment readingOrder="0"/>
    </xf>
    <xf borderId="2" fillId="4" fontId="0" numFmtId="2" xfId="0" applyAlignment="1" applyBorder="1" applyFont="1" applyNumberFormat="1">
      <alignment readingOrder="0"/>
    </xf>
    <xf borderId="2" fillId="4" fontId="0" numFmtId="2" xfId="0" applyBorder="1" applyFont="1" applyNumberFormat="1"/>
    <xf borderId="2" fillId="0" fontId="0" numFmtId="0" xfId="0" applyAlignment="1" applyBorder="1" applyFont="1">
      <alignment readingOrder="0"/>
    </xf>
    <xf borderId="2" fillId="0" fontId="0" numFmtId="2" xfId="0" applyAlignment="1" applyBorder="1" applyFont="1" applyNumberFormat="1">
      <alignment readingOrder="0"/>
    </xf>
    <xf borderId="2" fillId="0" fontId="0" numFmtId="2" xfId="0" applyBorder="1" applyFont="1" applyNumberFormat="1"/>
    <xf borderId="2" fillId="0" fontId="0" numFmtId="0" xfId="0" applyBorder="1" applyFont="1"/>
    <xf borderId="0" fillId="0" fontId="0" numFmtId="2" xfId="0" applyFont="1" applyNumberFormat="1"/>
    <xf borderId="0" fillId="0" fontId="3" numFmtId="0" xfId="0" applyAlignment="1" applyFont="1">
      <alignment readingOrder="0"/>
    </xf>
    <xf borderId="0" fillId="0" fontId="0" numFmtId="0" xfId="0" applyFont="1"/>
    <xf borderId="0" fillId="0" fontId="4" numFmtId="0" xfId="0" applyFont="1"/>
    <xf borderId="2" fillId="4" fontId="0" numFmtId="164" xfId="0" applyBorder="1" applyFont="1" applyNumberFormat="1"/>
    <xf borderId="2" fillId="0" fontId="0" numFmtId="164" xfId="0" applyBorder="1" applyFont="1" applyNumberFormat="1"/>
    <xf borderId="1" fillId="0" fontId="0" numFmtId="0" xfId="0" applyBorder="1" applyFont="1"/>
    <xf borderId="1" fillId="2" fontId="1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3" fillId="2" fontId="1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5" numFmtId="2" xfId="0" applyAlignment="1" applyBorder="1" applyFont="1" applyNumberFormat="1">
      <alignment vertical="bottom"/>
    </xf>
    <xf borderId="5" fillId="0" fontId="5" numFmtId="0" xfId="0" applyAlignment="1" applyBorder="1" applyFont="1">
      <alignment vertical="bottom"/>
    </xf>
    <xf borderId="6" fillId="3" fontId="0" numFmtId="0" xfId="0" applyAlignment="1" applyBorder="1" applyFont="1">
      <alignment vertical="bottom"/>
    </xf>
    <xf borderId="6" fillId="3" fontId="0" numFmtId="2" xfId="0" applyAlignment="1" applyBorder="1" applyFont="1" applyNumberFormat="1">
      <alignment vertical="bottom"/>
    </xf>
    <xf borderId="6" fillId="3" fontId="0" numFmtId="2" xfId="0" applyAlignment="1" applyBorder="1" applyFont="1" applyNumberFormat="1">
      <alignment shrinkToFit="0" vertical="bottom" wrapText="0"/>
    </xf>
    <xf borderId="6" fillId="4" fontId="0" numFmtId="0" xfId="0" applyAlignment="1" applyBorder="1" applyFont="1">
      <alignment readingOrder="0" vertical="bottom"/>
    </xf>
    <xf borderId="6" fillId="4" fontId="0" numFmtId="0" xfId="0" applyAlignment="1" applyBorder="1" applyFont="1">
      <alignment horizontal="right" readingOrder="0" vertical="bottom"/>
    </xf>
    <xf borderId="6" fillId="4" fontId="0" numFmtId="2" xfId="0" applyAlignment="1" applyBorder="1" applyFont="1" applyNumberFormat="1">
      <alignment horizontal="right" readingOrder="0" vertical="bottom"/>
    </xf>
    <xf borderId="2" fillId="4" fontId="0" numFmtId="0" xfId="0" applyAlignment="1" applyBorder="1" applyFont="1">
      <alignment horizontal="right" vertical="bottom"/>
    </xf>
    <xf borderId="7" fillId="4" fontId="0" numFmtId="0" xfId="0" applyAlignment="1" applyBorder="1" applyFont="1">
      <alignment horizontal="right" vertical="bottom"/>
    </xf>
    <xf borderId="6" fillId="4" fontId="0" numFmtId="2" xfId="0" applyAlignment="1" applyBorder="1" applyFont="1" applyNumberFormat="1">
      <alignment horizontal="right" vertical="bottom"/>
    </xf>
    <xf borderId="6" fillId="0" fontId="0" numFmtId="0" xfId="0" applyAlignment="1" applyBorder="1" applyFont="1">
      <alignment readingOrder="0" vertical="bottom"/>
    </xf>
    <xf borderId="6" fillId="0" fontId="0" numFmtId="0" xfId="0" applyAlignment="1" applyBorder="1" applyFont="1">
      <alignment horizontal="right" readingOrder="0" vertical="bottom"/>
    </xf>
    <xf borderId="6" fillId="0" fontId="0" numFmtId="2" xfId="0" applyAlignment="1" applyBorder="1" applyFont="1" applyNumberFormat="1">
      <alignment horizontal="right" readingOrder="0" vertical="bottom"/>
    </xf>
    <xf borderId="8" fillId="0" fontId="0" numFmtId="0" xfId="0" applyAlignment="1" applyBorder="1" applyFont="1">
      <alignment horizontal="right" readingOrder="0" vertical="bottom"/>
    </xf>
    <xf borderId="6" fillId="0" fontId="0" numFmtId="0" xfId="0" applyAlignment="1" applyBorder="1" applyFont="1">
      <alignment horizontal="right" vertical="bottom"/>
    </xf>
    <xf borderId="6" fillId="0" fontId="0" numFmtId="2" xfId="0" applyAlignment="1" applyBorder="1" applyFont="1" applyNumberFormat="1">
      <alignment horizontal="right" vertical="bottom"/>
    </xf>
    <xf borderId="6" fillId="0" fontId="5" numFmtId="2" xfId="0" applyAlignment="1" applyBorder="1" applyFont="1" applyNumberFormat="1">
      <alignment vertical="bottom"/>
    </xf>
    <xf borderId="6" fillId="0" fontId="0" numFmtId="0" xfId="0" applyAlignment="1" applyBorder="1" applyFont="1">
      <alignment vertical="bottom"/>
    </xf>
    <xf borderId="0" fillId="0" fontId="5" numFmtId="2" xfId="0" applyAlignment="1" applyFont="1" applyNumberFormat="1">
      <alignment vertical="bottom"/>
    </xf>
    <xf borderId="5" fillId="0" fontId="0" numFmtId="0" xfId="0" applyAlignment="1" applyBorder="1" applyFont="1">
      <alignment vertical="bottom"/>
    </xf>
    <xf borderId="6" fillId="3" fontId="0" numFmtId="0" xfId="0" applyAlignment="1" applyBorder="1" applyFont="1">
      <alignment readingOrder="0" vertical="bottom"/>
    </xf>
    <xf borderId="6" fillId="3" fontId="0" numFmtId="2" xfId="0" applyAlignment="1" applyBorder="1" applyFont="1" applyNumberFormat="1">
      <alignment readingOrder="0" vertical="bottom"/>
    </xf>
    <xf borderId="0" fillId="0" fontId="0" numFmtId="0" xfId="0" applyAlignment="1" applyFont="1">
      <alignment vertical="bottom"/>
    </xf>
    <xf borderId="6" fillId="4" fontId="0" numFmtId="0" xfId="0" applyAlignment="1" applyBorder="1" applyFont="1">
      <alignment readingOrder="0" vertical="bottom"/>
    </xf>
    <xf borderId="6" fillId="4" fontId="0" numFmtId="0" xfId="0" applyAlignment="1" applyBorder="1" applyFont="1">
      <alignment horizontal="right" readingOrder="0" vertical="bottom"/>
    </xf>
    <xf borderId="6" fillId="4" fontId="0" numFmtId="2" xfId="0" applyAlignment="1" applyBorder="1" applyFont="1" applyNumberFormat="1">
      <alignment horizontal="right" readingOrder="0" vertical="bottom"/>
    </xf>
    <xf borderId="6" fillId="0" fontId="0" numFmtId="0" xfId="0" applyAlignment="1" applyBorder="1" applyFont="1">
      <alignment readingOrder="0" vertical="bottom"/>
    </xf>
    <xf borderId="6" fillId="0" fontId="0" numFmtId="0" xfId="0" applyAlignment="1" applyBorder="1" applyFont="1">
      <alignment horizontal="right" readingOrder="0" vertical="bottom"/>
    </xf>
    <xf borderId="6" fillId="0" fontId="0" numFmtId="2" xfId="0" applyAlignment="1" applyBorder="1" applyFont="1" applyNumberFormat="1">
      <alignment horizontal="right" readingOrder="0" vertical="bottom"/>
    </xf>
    <xf borderId="0" fillId="0" fontId="0" numFmtId="2" xfId="0" applyAlignment="1" applyFont="1" applyNumberFormat="1">
      <alignment vertical="bottom"/>
    </xf>
    <xf borderId="6" fillId="0" fontId="0" numFmtId="0" xfId="0" applyAlignment="1" applyBorder="1" applyFont="1">
      <alignment vertical="bottom"/>
    </xf>
    <xf borderId="6" fillId="0" fontId="0" numFmtId="0" xfId="0" applyAlignment="1" applyBorder="1" applyFont="1">
      <alignment horizontal="right" vertical="bottom"/>
    </xf>
    <xf borderId="6" fillId="0" fontId="0" numFmtId="2" xfId="0" applyAlignment="1" applyBorder="1" applyFont="1" applyNumberFormat="1">
      <alignment vertical="bottom"/>
    </xf>
    <xf borderId="4" fillId="0" fontId="3" numFmtId="0" xfId="0" applyAlignment="1" applyBorder="1" applyFont="1">
      <alignment readingOrder="0" vertical="bottom"/>
    </xf>
    <xf borderId="4" fillId="0" fontId="0" numFmtId="0" xfId="0" applyAlignment="1" applyBorder="1" applyFont="1">
      <alignment vertical="bottom"/>
    </xf>
    <xf borderId="4" fillId="0" fontId="0" numFmtId="2" xfId="0" applyAlignment="1" applyBorder="1" applyFont="1" applyNumberFormat="1">
      <alignment vertical="bottom"/>
    </xf>
    <xf borderId="4" fillId="3" fontId="0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shrinkToFit="0" wrapText="0"/>
    </xf>
    <xf borderId="4" fillId="0" fontId="6" numFmtId="0" xfId="0" applyBorder="1" applyFont="1"/>
    <xf borderId="9" fillId="3" fontId="0" numFmtId="0" xfId="0" applyAlignment="1" applyBorder="1" applyFont="1">
      <alignment readingOrder="0" vertical="bottom"/>
    </xf>
    <xf borderId="7" fillId="0" fontId="6" numFmtId="0" xfId="0" applyBorder="1" applyFont="1"/>
    <xf borderId="6" fillId="4" fontId="0" numFmtId="0" xfId="0" applyAlignment="1" applyBorder="1" applyFont="1">
      <alignment readingOrder="0" shrinkToFit="0" vertical="bottom" wrapText="1"/>
    </xf>
    <xf borderId="9" fillId="4" fontId="0" numFmtId="0" xfId="0" applyAlignment="1" applyBorder="1" applyFont="1">
      <alignment readingOrder="0" vertical="bottom"/>
    </xf>
    <xf borderId="0" fillId="0" fontId="0" numFmtId="16" xfId="0" applyAlignment="1" applyFont="1" applyNumberFormat="1">
      <alignment vertical="bottom"/>
    </xf>
    <xf borderId="6" fillId="0" fontId="0" numFmtId="0" xfId="0" applyAlignment="1" applyBorder="1" applyFont="1">
      <alignment readingOrder="0" shrinkToFit="0" vertical="bottom" wrapText="1"/>
    </xf>
    <xf borderId="9" fillId="0" fontId="0" numFmtId="0" xfId="0" applyAlignment="1" applyBorder="1" applyFont="1">
      <alignment readingOrder="0" vertical="bottom"/>
    </xf>
    <xf borderId="9" fillId="3" fontId="0" numFmtId="0" xfId="0" applyAlignment="1" applyBorder="1" applyFont="1">
      <alignment horizontal="center" readingOrder="0" vertical="bottom"/>
    </xf>
    <xf borderId="9" fillId="0" fontId="6" numFmtId="0" xfId="0" applyBorder="1" applyFont="1"/>
    <xf borderId="10" fillId="0" fontId="0" numFmtId="0" xfId="0" applyAlignment="1" applyBorder="1" applyFont="1">
      <alignment readingOrder="0" shrinkToFit="0" vertical="bottom" wrapText="1"/>
    </xf>
    <xf borderId="9" fillId="0" fontId="0" numFmtId="0" xfId="0" applyAlignment="1" applyBorder="1" applyFont="1">
      <alignment readingOrder="0" shrinkToFit="0" vertical="bottom" wrapText="1"/>
    </xf>
    <xf borderId="0" fillId="0" fontId="0" numFmtId="165" xfId="0" applyAlignment="1" applyFont="1" applyNumberFormat="1">
      <alignment vertical="bottom"/>
    </xf>
    <xf borderId="4" fillId="0" fontId="3" numFmtId="165" xfId="0" applyAlignment="1" applyBorder="1" applyFont="1" applyNumberFormat="1">
      <alignment readingOrder="0" shrinkToFit="0" wrapText="0"/>
    </xf>
    <xf borderId="6" fillId="0" fontId="0" numFmtId="165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0.14"/>
    <col customWidth="1" min="2" max="2" width="28.0"/>
    <col customWidth="1" min="3" max="3" width="9.0"/>
    <col customWidth="1" min="4" max="4" width="7.57"/>
    <col customWidth="1" min="5" max="5" width="7.43"/>
    <col customWidth="1" min="6" max="6" width="8.29"/>
    <col customWidth="1" min="7" max="7" width="9.14"/>
    <col customWidth="1" min="8" max="8" width="15.14"/>
    <col customWidth="1" min="9" max="9" width="11.57"/>
    <col customWidth="1" min="10" max="10" width="10.57"/>
    <col customWidth="1" min="11" max="11" width="12.43"/>
    <col customWidth="1" min="12" max="12" width="13.14"/>
    <col customWidth="1" min="13" max="13" width="6.43"/>
    <col customWidth="1" min="14" max="14" width="6.57"/>
    <col customWidth="1" min="15" max="15" width="6.14"/>
    <col customWidth="1" min="16" max="16" width="6.57"/>
    <col customWidth="1" min="17" max="17" width="7.86"/>
    <col customWidth="1" min="18" max="18" width="6.0"/>
    <col customWidth="1" min="19" max="19" width="6.86"/>
    <col customWidth="1" min="20" max="20" width="6.71"/>
    <col customWidth="1" min="21" max="21" width="11.57"/>
    <col customWidth="1" min="22" max="22" width="7.0"/>
    <col customWidth="1" min="23" max="23" width="6.14"/>
    <col customWidth="1" min="24" max="24" width="6.71"/>
    <col customWidth="1" min="25" max="25" width="7.29"/>
    <col customWidth="1" min="26" max="26" width="7.0"/>
    <col customWidth="1" min="27" max="27" width="11.57"/>
    <col customWidth="1" min="28" max="36" width="16.86"/>
  </cols>
  <sheetData>
    <row r="1">
      <c r="A1" s="1" t="s">
        <v>0</v>
      </c>
    </row>
    <row r="2">
      <c r="A2" s="2"/>
      <c r="B2" s="3" t="s">
        <v>1</v>
      </c>
    </row>
    <row r="3">
      <c r="A3" s="2"/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</row>
    <row r="4">
      <c r="A4" s="2"/>
      <c r="B4" s="6" t="s">
        <v>13</v>
      </c>
      <c r="C4" s="7">
        <v>621.0</v>
      </c>
      <c r="D4" s="8">
        <v>69.0</v>
      </c>
      <c r="E4" s="8">
        <v>202.2801</v>
      </c>
      <c r="F4" s="9">
        <f t="shared" ref="F4:H4" si="1">C4*100/C$10</f>
        <v>22.62295082</v>
      </c>
      <c r="G4" s="9">
        <f t="shared" si="1"/>
        <v>23.79896292</v>
      </c>
      <c r="H4" s="9">
        <f t="shared" si="1"/>
        <v>25.73385926</v>
      </c>
      <c r="I4" s="9">
        <f t="shared" ref="I4:I8" si="3">F4/2</f>
        <v>11.31147541</v>
      </c>
      <c r="J4" s="9">
        <f t="shared" ref="J4:J8" si="4">G4*0.3</f>
        <v>7.139688875</v>
      </c>
      <c r="K4" s="9">
        <f t="shared" ref="K4:K8" si="5">H4*0.2</f>
        <v>5.146771851</v>
      </c>
      <c r="L4" s="9">
        <f t="shared" ref="L4:L8" si="6">SUM(I4:K4)</f>
        <v>23.59793614</v>
      </c>
    </row>
    <row r="5">
      <c r="A5" s="2"/>
      <c r="B5" s="10" t="s">
        <v>14</v>
      </c>
      <c r="C5" s="10">
        <v>675.0</v>
      </c>
      <c r="D5" s="11">
        <v>67.5</v>
      </c>
      <c r="E5" s="11">
        <v>167.9104</v>
      </c>
      <c r="F5" s="12">
        <f t="shared" ref="F5:H5" si="2">C5*100/C$10</f>
        <v>24.59016393</v>
      </c>
      <c r="G5" s="12">
        <f t="shared" si="2"/>
        <v>23.28159416</v>
      </c>
      <c r="H5" s="12">
        <f t="shared" si="2"/>
        <v>21.36138256</v>
      </c>
      <c r="I5" s="12">
        <f t="shared" si="3"/>
        <v>12.29508197</v>
      </c>
      <c r="J5" s="12">
        <f t="shared" si="4"/>
        <v>6.984478247</v>
      </c>
      <c r="K5" s="12">
        <f t="shared" si="5"/>
        <v>4.272276513</v>
      </c>
      <c r="L5" s="12">
        <f t="shared" si="6"/>
        <v>23.55183673</v>
      </c>
    </row>
    <row r="6">
      <c r="A6" s="2"/>
      <c r="B6" s="10" t="s">
        <v>15</v>
      </c>
      <c r="C6" s="10">
        <v>549.0</v>
      </c>
      <c r="D6" s="11">
        <v>78.4286</v>
      </c>
      <c r="E6" s="11">
        <v>171.028</v>
      </c>
      <c r="F6" s="12">
        <f t="shared" ref="F6:H6" si="7">C6*100/C$10</f>
        <v>20</v>
      </c>
      <c r="G6" s="12">
        <f t="shared" si="7"/>
        <v>27.05100497</v>
      </c>
      <c r="H6" s="12">
        <f t="shared" si="7"/>
        <v>21.75800032</v>
      </c>
      <c r="I6" s="12">
        <f t="shared" si="3"/>
        <v>10</v>
      </c>
      <c r="J6" s="12">
        <f t="shared" si="4"/>
        <v>8.115301491</v>
      </c>
      <c r="K6" s="12">
        <f t="shared" si="5"/>
        <v>4.351600064</v>
      </c>
      <c r="L6" s="12">
        <f t="shared" si="6"/>
        <v>22.46690156</v>
      </c>
    </row>
    <row r="7">
      <c r="A7" s="2"/>
      <c r="B7" s="10" t="s">
        <v>16</v>
      </c>
      <c r="C7" s="10">
        <v>466.0</v>
      </c>
      <c r="D7" s="11">
        <v>38.8333</v>
      </c>
      <c r="E7" s="11">
        <v>125.2688</v>
      </c>
      <c r="F7" s="12">
        <f t="shared" ref="F7:H7" si="8">C7*100/C$10</f>
        <v>16.97632058</v>
      </c>
      <c r="G7" s="12">
        <f t="shared" si="8"/>
        <v>13.39409082</v>
      </c>
      <c r="H7" s="12">
        <f t="shared" si="8"/>
        <v>15.93656355</v>
      </c>
      <c r="I7" s="12">
        <f t="shared" si="3"/>
        <v>8.488160291</v>
      </c>
      <c r="J7" s="12">
        <f t="shared" si="4"/>
        <v>4.018227246</v>
      </c>
      <c r="K7" s="12">
        <f t="shared" si="5"/>
        <v>3.18731271</v>
      </c>
      <c r="L7" s="12">
        <f t="shared" si="6"/>
        <v>15.69370025</v>
      </c>
    </row>
    <row r="8">
      <c r="A8" s="2"/>
      <c r="B8" s="10" t="s">
        <v>17</v>
      </c>
      <c r="C8" s="10">
        <v>434.0</v>
      </c>
      <c r="D8" s="11">
        <v>36.1667</v>
      </c>
      <c r="E8" s="11">
        <v>119.5592</v>
      </c>
      <c r="F8" s="12">
        <f t="shared" ref="F8:H8" si="9">C8*100/C$10</f>
        <v>15.81056466</v>
      </c>
      <c r="G8" s="12">
        <f t="shared" si="9"/>
        <v>12.47434713</v>
      </c>
      <c r="H8" s="12">
        <f t="shared" si="9"/>
        <v>15.21019431</v>
      </c>
      <c r="I8" s="12">
        <f t="shared" si="3"/>
        <v>7.905282332</v>
      </c>
      <c r="J8" s="12">
        <f t="shared" si="4"/>
        <v>3.74230414</v>
      </c>
      <c r="K8" s="12">
        <f t="shared" si="5"/>
        <v>3.042038862</v>
      </c>
      <c r="L8" s="12">
        <f t="shared" si="6"/>
        <v>14.68962533</v>
      </c>
    </row>
    <row r="9">
      <c r="A9" s="2"/>
      <c r="B9" s="13"/>
      <c r="C9" s="10"/>
      <c r="D9" s="11"/>
      <c r="E9" s="11"/>
      <c r="F9" s="12"/>
      <c r="G9" s="12"/>
      <c r="H9" s="12"/>
      <c r="I9" s="12"/>
      <c r="J9" s="12"/>
      <c r="K9" s="12"/>
      <c r="L9" s="12"/>
    </row>
    <row r="10">
      <c r="A10" s="2"/>
      <c r="B10" s="13" t="s">
        <v>18</v>
      </c>
      <c r="C10" s="13">
        <f t="shared" ref="C10:L10" si="10">SUM(C4:C9)</f>
        <v>2745</v>
      </c>
      <c r="D10" s="12">
        <f t="shared" si="10"/>
        <v>289.9286</v>
      </c>
      <c r="E10" s="12">
        <f t="shared" si="10"/>
        <v>786.0465</v>
      </c>
      <c r="F10" s="12">
        <f t="shared" si="10"/>
        <v>100</v>
      </c>
      <c r="G10" s="12">
        <f t="shared" si="10"/>
        <v>100</v>
      </c>
      <c r="H10" s="12">
        <f t="shared" si="10"/>
        <v>100</v>
      </c>
      <c r="I10" s="12">
        <f t="shared" si="10"/>
        <v>50</v>
      </c>
      <c r="J10" s="12">
        <f t="shared" si="10"/>
        <v>30</v>
      </c>
      <c r="K10" s="12">
        <f t="shared" si="10"/>
        <v>20</v>
      </c>
      <c r="L10" s="12">
        <f t="shared" si="10"/>
        <v>100</v>
      </c>
    </row>
    <row r="11">
      <c r="A11" s="2"/>
      <c r="B11" s="3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>
      <c r="A12" s="2"/>
      <c r="B12" s="3" t="s">
        <v>19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>
      <c r="A13" s="2"/>
      <c r="B13" s="4" t="s">
        <v>2</v>
      </c>
      <c r="C13" s="4" t="s">
        <v>20</v>
      </c>
      <c r="D13" s="4" t="s">
        <v>21</v>
      </c>
      <c r="E13" s="4" t="s">
        <v>22</v>
      </c>
      <c r="F13" s="5" t="s">
        <v>23</v>
      </c>
      <c r="G13" s="5" t="s">
        <v>24</v>
      </c>
      <c r="H13" s="5" t="s">
        <v>7</v>
      </c>
      <c r="I13" s="5" t="s">
        <v>25</v>
      </c>
      <c r="J13" s="5" t="s">
        <v>26</v>
      </c>
      <c r="K13" s="5" t="s">
        <v>10</v>
      </c>
      <c r="L13" s="5" t="s">
        <v>12</v>
      </c>
    </row>
    <row r="14">
      <c r="A14" s="2"/>
      <c r="B14" s="7" t="s">
        <v>27</v>
      </c>
      <c r="C14" s="7">
        <v>23.0</v>
      </c>
      <c r="D14" s="8">
        <v>6.0752</v>
      </c>
      <c r="E14" s="8">
        <v>14.0435</v>
      </c>
      <c r="F14" s="9">
        <f t="shared" ref="F14:F18" si="12">C14*100/C$20</f>
        <v>22.77227723</v>
      </c>
      <c r="G14" s="9">
        <f t="shared" ref="G14:H14" si="11"> ((D$20-D14)/D$20)/0.04</f>
        <v>20.28330305</v>
      </c>
      <c r="H14" s="9">
        <f t="shared" si="11"/>
        <v>20.08018284</v>
      </c>
      <c r="I14" s="9">
        <f t="shared" ref="I14:I18" si="14">F14/2</f>
        <v>11.38613861</v>
      </c>
      <c r="J14" s="9">
        <f t="shared" ref="J14:J18" si="15">G14*0.3</f>
        <v>6.084990916</v>
      </c>
      <c r="K14" s="9">
        <f t="shared" ref="K14:K18" si="16">H14*0.2</f>
        <v>4.016036569</v>
      </c>
      <c r="L14" s="9">
        <f t="shared" ref="L14:L18" si="17">SUM(I14:K14)</f>
        <v>21.4871661</v>
      </c>
    </row>
    <row r="15">
      <c r="A15" s="2"/>
      <c r="B15" s="10" t="s">
        <v>28</v>
      </c>
      <c r="C15" s="10">
        <v>20.0</v>
      </c>
      <c r="D15" s="11">
        <v>6.1882</v>
      </c>
      <c r="E15" s="11">
        <v>13.15</v>
      </c>
      <c r="F15" s="12">
        <f t="shared" si="12"/>
        <v>19.8019802</v>
      </c>
      <c r="G15" s="12">
        <f t="shared" ref="G15:H15" si="13"> ((D$20-D15)/D$20)/0.04</f>
        <v>20.1955715</v>
      </c>
      <c r="H15" s="12">
        <f t="shared" si="13"/>
        <v>20.39320001</v>
      </c>
      <c r="I15" s="12">
        <f t="shared" si="14"/>
        <v>9.900990099</v>
      </c>
      <c r="J15" s="12">
        <f t="shared" si="15"/>
        <v>6.058671449</v>
      </c>
      <c r="K15" s="12">
        <f t="shared" si="16"/>
        <v>4.078640003</v>
      </c>
      <c r="L15" s="12">
        <f t="shared" si="17"/>
        <v>20.03830155</v>
      </c>
    </row>
    <row r="16">
      <c r="A16" s="2"/>
      <c r="B16" s="10" t="s">
        <v>29</v>
      </c>
      <c r="C16" s="10">
        <v>20.0</v>
      </c>
      <c r="D16" s="11">
        <v>6.8339</v>
      </c>
      <c r="E16" s="11">
        <v>16.8</v>
      </c>
      <c r="F16" s="12">
        <f t="shared" si="12"/>
        <v>19.8019802</v>
      </c>
      <c r="G16" s="12">
        <f t="shared" ref="G16:H16" si="18"> ((D$20-D16)/D$20)/0.04</f>
        <v>19.69425941</v>
      </c>
      <c r="H16" s="12">
        <f t="shared" si="18"/>
        <v>19.11450648</v>
      </c>
      <c r="I16" s="12">
        <f t="shared" si="14"/>
        <v>9.900990099</v>
      </c>
      <c r="J16" s="12">
        <f t="shared" si="15"/>
        <v>5.908277822</v>
      </c>
      <c r="K16" s="12">
        <f t="shared" si="16"/>
        <v>3.822901296</v>
      </c>
      <c r="L16" s="12">
        <f t="shared" si="17"/>
        <v>19.63216922</v>
      </c>
    </row>
    <row r="17">
      <c r="A17" s="2"/>
      <c r="B17" s="10" t="s">
        <v>30</v>
      </c>
      <c r="C17" s="10">
        <v>19.0</v>
      </c>
      <c r="D17" s="11">
        <v>6.785</v>
      </c>
      <c r="E17" s="11">
        <v>12.7368</v>
      </c>
      <c r="F17" s="12">
        <f t="shared" si="12"/>
        <v>18.81188119</v>
      </c>
      <c r="G17" s="12">
        <f t="shared" ref="G17:H17" si="19"> ((D$20-D17)/D$20)/0.04</f>
        <v>19.73222465</v>
      </c>
      <c r="H17" s="12">
        <f t="shared" si="19"/>
        <v>20.53795513</v>
      </c>
      <c r="I17" s="12">
        <f t="shared" si="14"/>
        <v>9.405940594</v>
      </c>
      <c r="J17" s="12">
        <f t="shared" si="15"/>
        <v>5.919667396</v>
      </c>
      <c r="K17" s="12">
        <f t="shared" si="16"/>
        <v>4.107591025</v>
      </c>
      <c r="L17" s="12">
        <f t="shared" si="17"/>
        <v>19.43319902</v>
      </c>
    </row>
    <row r="18">
      <c r="A18" s="2"/>
      <c r="B18" s="10" t="s">
        <v>31</v>
      </c>
      <c r="C18" s="10">
        <v>19.0</v>
      </c>
      <c r="D18" s="11">
        <v>6.3182</v>
      </c>
      <c r="E18" s="11">
        <v>14.6316</v>
      </c>
      <c r="F18" s="12">
        <f t="shared" si="12"/>
        <v>18.81188119</v>
      </c>
      <c r="G18" s="12">
        <f t="shared" ref="G18:H18" si="20"> ((D$20-D18)/D$20)/0.04</f>
        <v>20.09464139</v>
      </c>
      <c r="H18" s="12">
        <f t="shared" si="20"/>
        <v>19.87415554</v>
      </c>
      <c r="I18" s="12">
        <f t="shared" si="14"/>
        <v>9.405940594</v>
      </c>
      <c r="J18" s="12">
        <f t="shared" si="15"/>
        <v>6.028392416</v>
      </c>
      <c r="K18" s="12">
        <f t="shared" si="16"/>
        <v>3.974831107</v>
      </c>
      <c r="L18" s="12">
        <f t="shared" si="17"/>
        <v>19.40916412</v>
      </c>
    </row>
    <row r="19">
      <c r="A19" s="2"/>
      <c r="B19" s="13"/>
      <c r="C19" s="13"/>
      <c r="D19" s="13"/>
      <c r="E19" s="13"/>
      <c r="F19" s="12"/>
      <c r="G19" s="12"/>
      <c r="H19" s="12"/>
      <c r="I19" s="12"/>
      <c r="J19" s="12"/>
      <c r="K19" s="12"/>
      <c r="L19" s="12"/>
    </row>
    <row r="20">
      <c r="A20" s="2"/>
      <c r="B20" s="13" t="s">
        <v>18</v>
      </c>
      <c r="C20" s="13">
        <f t="shared" ref="C20:K20" si="21">SUM(C14:C18)</f>
        <v>101</v>
      </c>
      <c r="D20" s="12">
        <f t="shared" si="21"/>
        <v>32.2005</v>
      </c>
      <c r="E20" s="12">
        <f t="shared" si="21"/>
        <v>71.3619</v>
      </c>
      <c r="F20" s="12">
        <f t="shared" si="21"/>
        <v>100</v>
      </c>
      <c r="G20" s="12">
        <f t="shared" si="21"/>
        <v>100</v>
      </c>
      <c r="H20" s="12">
        <f t="shared" si="21"/>
        <v>100</v>
      </c>
      <c r="I20" s="12">
        <f t="shared" si="21"/>
        <v>50</v>
      </c>
      <c r="J20" s="12">
        <f t="shared" si="21"/>
        <v>30</v>
      </c>
      <c r="K20" s="12">
        <f t="shared" si="21"/>
        <v>20</v>
      </c>
      <c r="L20" s="12">
        <f>SUM(I20:K20)</f>
        <v>100</v>
      </c>
    </row>
    <row r="21">
      <c r="A21" s="2"/>
      <c r="B21" s="15"/>
    </row>
    <row r="22">
      <c r="A22" s="2"/>
      <c r="B22" s="3" t="s">
        <v>32</v>
      </c>
    </row>
    <row r="23">
      <c r="A23" s="2"/>
      <c r="B23" s="4" t="s">
        <v>2</v>
      </c>
      <c r="C23" s="4" t="s">
        <v>3</v>
      </c>
      <c r="D23" s="4" t="s">
        <v>22</v>
      </c>
      <c r="E23" s="4" t="s">
        <v>33</v>
      </c>
      <c r="F23" s="4" t="s">
        <v>34</v>
      </c>
      <c r="G23" s="5" t="s">
        <v>21</v>
      </c>
      <c r="H23" s="5" t="s">
        <v>35</v>
      </c>
      <c r="I23" s="4" t="s">
        <v>6</v>
      </c>
      <c r="J23" s="4" t="s">
        <v>7</v>
      </c>
      <c r="K23" s="4" t="s">
        <v>36</v>
      </c>
      <c r="L23" s="4" t="s">
        <v>37</v>
      </c>
      <c r="M23" s="4" t="s">
        <v>24</v>
      </c>
      <c r="N23" s="5" t="s">
        <v>7</v>
      </c>
      <c r="O23" s="4" t="s">
        <v>9</v>
      </c>
      <c r="P23" s="4" t="s">
        <v>10</v>
      </c>
      <c r="Q23" s="4" t="s">
        <v>38</v>
      </c>
      <c r="R23" s="4" t="s">
        <v>39</v>
      </c>
      <c r="S23" s="4" t="s">
        <v>26</v>
      </c>
      <c r="T23" s="5" t="s">
        <v>10</v>
      </c>
      <c r="U23" s="5" t="s">
        <v>12</v>
      </c>
    </row>
    <row r="24">
      <c r="A24" s="2"/>
      <c r="B24" s="6" t="s">
        <v>13</v>
      </c>
      <c r="C24" s="7">
        <v>621.0</v>
      </c>
      <c r="D24" s="8">
        <v>69.0</v>
      </c>
      <c r="E24" s="8">
        <v>202.2801</v>
      </c>
      <c r="F24" s="7">
        <v>10.0</v>
      </c>
      <c r="G24" s="7">
        <v>4.8333</v>
      </c>
      <c r="H24" s="7">
        <v>11.6</v>
      </c>
      <c r="I24" s="9">
        <f t="shared" ref="I24:L24" si="22">C24*100/C$30</f>
        <v>29.05942911</v>
      </c>
      <c r="J24" s="9">
        <f t="shared" si="22"/>
        <v>26.19349323</v>
      </c>
      <c r="K24" s="9">
        <f t="shared" si="22"/>
        <v>24.66336318</v>
      </c>
      <c r="L24" s="9">
        <f t="shared" si="22"/>
        <v>13.15789474</v>
      </c>
      <c r="M24" s="9">
        <f t="shared" ref="M24:N24" si="23"> ((G$30-G24)/G$30)/0.04</f>
        <v>21.19630058</v>
      </c>
      <c r="N24" s="9">
        <f t="shared" si="23"/>
        <v>21.06202982</v>
      </c>
      <c r="O24" s="9">
        <f t="shared" ref="O24:O28" si="26">I24*0.25</f>
        <v>7.264857277</v>
      </c>
      <c r="P24" s="9">
        <f t="shared" ref="P24:P28" si="27">J24*0.15</f>
        <v>3.929023985</v>
      </c>
      <c r="Q24" s="9">
        <f t="shared" ref="Q24:Q28" si="28">K24*0.1</f>
        <v>2.466336318</v>
      </c>
      <c r="R24" s="9">
        <f t="shared" ref="R24:R28" si="29">L24*0.25</f>
        <v>3.289473684</v>
      </c>
      <c r="S24" s="9">
        <f t="shared" ref="S24:S28" si="30">M24*0.15</f>
        <v>3.179445086</v>
      </c>
      <c r="T24" s="9">
        <f t="shared" ref="T24:T28" si="31">N24*0.1</f>
        <v>2.106202982</v>
      </c>
      <c r="U24" s="9">
        <f t="shared" ref="U24:U28" si="32">SUM(O24:T24)</f>
        <v>22.23533933</v>
      </c>
    </row>
    <row r="25">
      <c r="A25" s="2"/>
      <c r="B25" s="10" t="s">
        <v>15</v>
      </c>
      <c r="C25" s="10">
        <v>549.0</v>
      </c>
      <c r="D25" s="11">
        <v>78.4286</v>
      </c>
      <c r="E25" s="11">
        <v>171.028</v>
      </c>
      <c r="F25" s="10">
        <v>13.0</v>
      </c>
      <c r="G25" s="11">
        <v>9.2617</v>
      </c>
      <c r="H25" s="11">
        <v>17.6923</v>
      </c>
      <c r="I25" s="12">
        <f t="shared" ref="I25:L25" si="24">C25*100/C$30</f>
        <v>25.69021993</v>
      </c>
      <c r="J25" s="12">
        <f t="shared" si="24"/>
        <v>29.77273918</v>
      </c>
      <c r="K25" s="12">
        <f t="shared" si="24"/>
        <v>20.85289496</v>
      </c>
      <c r="L25" s="12">
        <f t="shared" si="24"/>
        <v>17.10526316</v>
      </c>
      <c r="M25" s="12">
        <f t="shared" ref="M25:N25" si="25"> ((G$30-G25)/G$30)/0.04</f>
        <v>17.71124843</v>
      </c>
      <c r="N25" s="12">
        <f t="shared" si="25"/>
        <v>18.99381467</v>
      </c>
      <c r="O25" s="12">
        <f t="shared" si="26"/>
        <v>6.422554984</v>
      </c>
      <c r="P25" s="12">
        <f t="shared" si="27"/>
        <v>4.465910877</v>
      </c>
      <c r="Q25" s="12">
        <f t="shared" si="28"/>
        <v>2.085289496</v>
      </c>
      <c r="R25" s="12">
        <f t="shared" si="29"/>
        <v>4.276315789</v>
      </c>
      <c r="S25" s="12">
        <f t="shared" si="30"/>
        <v>2.656687264</v>
      </c>
      <c r="T25" s="12">
        <f t="shared" si="31"/>
        <v>1.899381467</v>
      </c>
      <c r="U25" s="12">
        <f t="shared" si="32"/>
        <v>21.80613988</v>
      </c>
    </row>
    <row r="26">
      <c r="A26" s="2"/>
      <c r="B26" s="10" t="s">
        <v>40</v>
      </c>
      <c r="C26" s="10">
        <v>424.0</v>
      </c>
      <c r="D26" s="11">
        <v>60.5714</v>
      </c>
      <c r="E26" s="11">
        <v>203.8462</v>
      </c>
      <c r="F26" s="10">
        <v>11.0</v>
      </c>
      <c r="G26" s="11">
        <v>5.4302</v>
      </c>
      <c r="H26" s="11">
        <v>14.7273</v>
      </c>
      <c r="I26" s="12">
        <f t="shared" ref="I26:L26" si="33">C26*100/C$30</f>
        <v>19.84089846</v>
      </c>
      <c r="J26" s="12">
        <f t="shared" si="33"/>
        <v>22.99386313</v>
      </c>
      <c r="K26" s="12">
        <f t="shared" si="33"/>
        <v>24.85431273</v>
      </c>
      <c r="L26" s="12">
        <f t="shared" si="33"/>
        <v>14.47368421</v>
      </c>
      <c r="M26" s="12">
        <f t="shared" ref="M26:N26" si="34"> ((G$30-G26)/G$30)/0.04</f>
        <v>20.72655357</v>
      </c>
      <c r="N26" s="12">
        <f t="shared" si="34"/>
        <v>20.00037343</v>
      </c>
      <c r="O26" s="12">
        <f t="shared" si="26"/>
        <v>4.960224614</v>
      </c>
      <c r="P26" s="12">
        <f t="shared" si="27"/>
        <v>3.44907947</v>
      </c>
      <c r="Q26" s="12">
        <f t="shared" si="28"/>
        <v>2.485431273</v>
      </c>
      <c r="R26" s="12">
        <f t="shared" si="29"/>
        <v>3.618421053</v>
      </c>
      <c r="S26" s="12">
        <f t="shared" si="30"/>
        <v>3.108983036</v>
      </c>
      <c r="T26" s="12">
        <f t="shared" si="31"/>
        <v>2.000037343</v>
      </c>
      <c r="U26" s="12">
        <f t="shared" si="32"/>
        <v>19.62217679</v>
      </c>
    </row>
    <row r="27">
      <c r="A27" s="2"/>
      <c r="B27" s="13" t="s">
        <v>41</v>
      </c>
      <c r="C27" s="10">
        <v>300.0</v>
      </c>
      <c r="D27" s="11">
        <v>33.3333</v>
      </c>
      <c r="E27" s="11">
        <v>142.1801</v>
      </c>
      <c r="F27" s="10">
        <v>19.0</v>
      </c>
      <c r="G27" s="11">
        <v>6.1667</v>
      </c>
      <c r="H27" s="11">
        <v>15.5789</v>
      </c>
      <c r="I27" s="12">
        <f t="shared" ref="I27:L27" si="35">C27*100/C$30</f>
        <v>14.03837155</v>
      </c>
      <c r="J27" s="12">
        <f t="shared" si="35"/>
        <v>12.65384881</v>
      </c>
      <c r="K27" s="12">
        <f t="shared" si="35"/>
        <v>17.33556313</v>
      </c>
      <c r="L27" s="12">
        <f t="shared" si="35"/>
        <v>25</v>
      </c>
      <c r="M27" s="12">
        <f t="shared" ref="M27:N27" si="36"> ((G$30-G27)/G$30)/0.04</f>
        <v>20.14694448</v>
      </c>
      <c r="N27" s="12">
        <f t="shared" si="36"/>
        <v>19.7112721</v>
      </c>
      <c r="O27" s="12">
        <f t="shared" si="26"/>
        <v>3.509592887</v>
      </c>
      <c r="P27" s="12">
        <f t="shared" si="27"/>
        <v>1.898077322</v>
      </c>
      <c r="Q27" s="12">
        <f t="shared" si="28"/>
        <v>1.733556313</v>
      </c>
      <c r="R27" s="12">
        <f t="shared" si="29"/>
        <v>6.25</v>
      </c>
      <c r="S27" s="12">
        <f t="shared" si="30"/>
        <v>3.022041672</v>
      </c>
      <c r="T27" s="12">
        <f t="shared" si="31"/>
        <v>1.97112721</v>
      </c>
      <c r="U27" s="12">
        <f t="shared" si="32"/>
        <v>18.3843954</v>
      </c>
    </row>
    <row r="28">
      <c r="A28" s="2"/>
      <c r="B28" s="10" t="s">
        <v>27</v>
      </c>
      <c r="C28" s="10">
        <v>243.0</v>
      </c>
      <c r="D28" s="11">
        <v>22.0909</v>
      </c>
      <c r="E28" s="11">
        <v>100.8299</v>
      </c>
      <c r="F28" s="10">
        <v>23.0</v>
      </c>
      <c r="G28" s="11">
        <v>6.0752</v>
      </c>
      <c r="H28" s="11">
        <v>14.0435</v>
      </c>
      <c r="I28" s="12">
        <f t="shared" ref="I28:L28" si="37">C28*100/C$30</f>
        <v>11.37108095</v>
      </c>
      <c r="J28" s="12">
        <f t="shared" si="37"/>
        <v>8.386055647</v>
      </c>
      <c r="K28" s="12">
        <f t="shared" si="37"/>
        <v>12.293866</v>
      </c>
      <c r="L28" s="12">
        <f t="shared" si="37"/>
        <v>30.26315789</v>
      </c>
      <c r="M28" s="12">
        <f t="shared" ref="M28:N28" si="38"> ((G$30-G28)/G$30)/0.04</f>
        <v>20.21895294</v>
      </c>
      <c r="N28" s="12">
        <f t="shared" si="38"/>
        <v>20.23250998</v>
      </c>
      <c r="O28" s="12">
        <f t="shared" si="26"/>
        <v>2.842770239</v>
      </c>
      <c r="P28" s="12">
        <f t="shared" si="27"/>
        <v>1.257908347</v>
      </c>
      <c r="Q28" s="12">
        <f t="shared" si="28"/>
        <v>1.2293866</v>
      </c>
      <c r="R28" s="12">
        <f t="shared" si="29"/>
        <v>7.565789474</v>
      </c>
      <c r="S28" s="12">
        <f t="shared" si="30"/>
        <v>3.032842941</v>
      </c>
      <c r="T28" s="12">
        <f t="shared" si="31"/>
        <v>2.023250998</v>
      </c>
      <c r="U28" s="12">
        <f t="shared" si="32"/>
        <v>17.9519486</v>
      </c>
    </row>
    <row r="29">
      <c r="A29" s="2"/>
      <c r="B29" s="13"/>
      <c r="C29" s="10"/>
      <c r="D29" s="11"/>
      <c r="E29" s="11"/>
      <c r="F29" s="10"/>
      <c r="G29" s="11"/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  <c r="T29" s="13"/>
      <c r="U29" s="12"/>
    </row>
    <row r="30">
      <c r="A30" s="2"/>
      <c r="B30" s="13" t="s">
        <v>18</v>
      </c>
      <c r="C30" s="13">
        <f t="shared" ref="C30:T30" si="39">SUM(C24:C29)</f>
        <v>2137</v>
      </c>
      <c r="D30" s="12">
        <f t="shared" si="39"/>
        <v>263.4242</v>
      </c>
      <c r="E30" s="12">
        <f t="shared" si="39"/>
        <v>820.1643</v>
      </c>
      <c r="F30" s="13">
        <f t="shared" si="39"/>
        <v>76</v>
      </c>
      <c r="G30" s="13">
        <f t="shared" si="39"/>
        <v>31.7671</v>
      </c>
      <c r="H30" s="13">
        <f t="shared" si="39"/>
        <v>73.642</v>
      </c>
      <c r="I30" s="12">
        <f t="shared" si="39"/>
        <v>100</v>
      </c>
      <c r="J30" s="12">
        <f t="shared" si="39"/>
        <v>100</v>
      </c>
      <c r="K30" s="12">
        <f t="shared" si="39"/>
        <v>100</v>
      </c>
      <c r="L30" s="12">
        <f t="shared" si="39"/>
        <v>100</v>
      </c>
      <c r="M30" s="12">
        <f t="shared" si="39"/>
        <v>100</v>
      </c>
      <c r="N30" s="12">
        <f t="shared" si="39"/>
        <v>100</v>
      </c>
      <c r="O30" s="12">
        <f t="shared" si="39"/>
        <v>25</v>
      </c>
      <c r="P30" s="12">
        <f t="shared" si="39"/>
        <v>15</v>
      </c>
      <c r="Q30" s="12">
        <f t="shared" si="39"/>
        <v>10</v>
      </c>
      <c r="R30" s="12">
        <f t="shared" si="39"/>
        <v>25</v>
      </c>
      <c r="S30" s="12">
        <f t="shared" si="39"/>
        <v>15</v>
      </c>
      <c r="T30" s="12">
        <f t="shared" si="39"/>
        <v>10</v>
      </c>
      <c r="U30" s="12">
        <f>SUM(O30:T30)</f>
        <v>100</v>
      </c>
    </row>
    <row r="31">
      <c r="A31" s="2"/>
      <c r="B31" s="3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4"/>
    </row>
    <row r="32">
      <c r="A32" s="2"/>
      <c r="B32" s="15" t="s">
        <v>42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4"/>
    </row>
    <row r="33">
      <c r="A33" s="2"/>
      <c r="B33" s="4" t="s">
        <v>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4"/>
    </row>
    <row r="34">
      <c r="A34" s="2"/>
      <c r="B34" s="7" t="s">
        <v>13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/>
    </row>
    <row r="35">
      <c r="A35" s="2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4"/>
    </row>
    <row r="36">
      <c r="A36" s="2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4"/>
    </row>
    <row r="37">
      <c r="A37" s="2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4"/>
    </row>
    <row r="38">
      <c r="A38" s="1" t="s">
        <v>43</v>
      </c>
      <c r="B38" s="17"/>
    </row>
    <row r="39">
      <c r="A39" s="2"/>
      <c r="B39" s="3" t="s">
        <v>1</v>
      </c>
    </row>
    <row r="40">
      <c r="A40" s="2"/>
      <c r="B40" s="4" t="s">
        <v>2</v>
      </c>
      <c r="C40" s="4" t="s">
        <v>3</v>
      </c>
      <c r="D40" s="4" t="s">
        <v>4</v>
      </c>
      <c r="E40" s="4" t="s">
        <v>5</v>
      </c>
      <c r="F40" s="5" t="s">
        <v>6</v>
      </c>
      <c r="G40" s="5" t="s">
        <v>7</v>
      </c>
      <c r="H40" s="5" t="s">
        <v>8</v>
      </c>
      <c r="I40" s="5" t="s">
        <v>9</v>
      </c>
      <c r="J40" s="5" t="s">
        <v>10</v>
      </c>
      <c r="K40" s="5" t="s">
        <v>11</v>
      </c>
      <c r="L40" s="5" t="s">
        <v>12</v>
      </c>
    </row>
    <row r="41">
      <c r="A41" s="2"/>
      <c r="B41" s="7" t="s">
        <v>13</v>
      </c>
      <c r="C41" s="7">
        <v>289.0</v>
      </c>
      <c r="D41" s="8">
        <v>48.1667</v>
      </c>
      <c r="E41" s="8">
        <v>121.9409</v>
      </c>
      <c r="F41" s="9">
        <f t="shared" ref="F41:H41" si="40">C41*100/C$47</f>
        <v>21.71299775</v>
      </c>
      <c r="G41" s="9">
        <f t="shared" si="40"/>
        <v>25.4537547</v>
      </c>
      <c r="H41" s="9">
        <f t="shared" si="40"/>
        <v>27.1402019</v>
      </c>
      <c r="I41" s="9">
        <f t="shared" ref="I41:I45" si="42">F41/2</f>
        <v>10.85649887</v>
      </c>
      <c r="J41" s="9">
        <f t="shared" ref="J41:J45" si="43">G41*0.3</f>
        <v>7.63612641</v>
      </c>
      <c r="K41" s="9">
        <f t="shared" ref="K41:K45" si="44">H41*0.2</f>
        <v>5.42804038</v>
      </c>
      <c r="L41" s="9">
        <f t="shared" ref="L41:L45" si="45">SUM(I41:K41)</f>
        <v>23.92066566</v>
      </c>
    </row>
    <row r="42">
      <c r="A42" s="2"/>
      <c r="B42" s="10" t="s">
        <v>44</v>
      </c>
      <c r="C42" s="10">
        <v>279.0</v>
      </c>
      <c r="D42" s="11">
        <v>34.875</v>
      </c>
      <c r="E42" s="11">
        <v>85.061</v>
      </c>
      <c r="F42" s="12">
        <f t="shared" ref="F42:H42" si="41">C42*100/C$47</f>
        <v>20.96168295</v>
      </c>
      <c r="G42" s="12">
        <f t="shared" si="41"/>
        <v>18.4297387</v>
      </c>
      <c r="H42" s="12">
        <f t="shared" si="41"/>
        <v>18.93189827</v>
      </c>
      <c r="I42" s="12">
        <f t="shared" si="42"/>
        <v>10.48084147</v>
      </c>
      <c r="J42" s="12">
        <f t="shared" si="43"/>
        <v>5.528921611</v>
      </c>
      <c r="K42" s="12">
        <f t="shared" si="44"/>
        <v>3.786379654</v>
      </c>
      <c r="L42" s="12">
        <f t="shared" si="45"/>
        <v>19.79614274</v>
      </c>
    </row>
    <row r="43">
      <c r="A43" s="2"/>
      <c r="B43" s="10" t="s">
        <v>15</v>
      </c>
      <c r="C43" s="10">
        <v>238.0</v>
      </c>
      <c r="D43" s="11">
        <v>39.6667</v>
      </c>
      <c r="E43" s="11">
        <v>96.748</v>
      </c>
      <c r="F43" s="12">
        <f t="shared" ref="F43:H43" si="46">C43*100/C$47</f>
        <v>17.88129226</v>
      </c>
      <c r="G43" s="12">
        <f t="shared" si="46"/>
        <v>20.96191874</v>
      </c>
      <c r="H43" s="12">
        <f t="shared" si="46"/>
        <v>21.53305621</v>
      </c>
      <c r="I43" s="12">
        <f t="shared" si="42"/>
        <v>8.940646131</v>
      </c>
      <c r="J43" s="12">
        <f t="shared" si="43"/>
        <v>6.288575623</v>
      </c>
      <c r="K43" s="12">
        <f t="shared" si="44"/>
        <v>4.306611241</v>
      </c>
      <c r="L43" s="12">
        <f t="shared" si="45"/>
        <v>19.53583299</v>
      </c>
    </row>
    <row r="44">
      <c r="A44" s="2"/>
      <c r="B44" s="10" t="s">
        <v>14</v>
      </c>
      <c r="C44" s="10">
        <v>258.0</v>
      </c>
      <c r="D44" s="11">
        <v>36.8571</v>
      </c>
      <c r="E44" s="11">
        <v>86.8687</v>
      </c>
      <c r="F44" s="12">
        <f t="shared" ref="F44:H44" si="47">C44*100/C$47</f>
        <v>19.38392186</v>
      </c>
      <c r="G44" s="12">
        <f t="shared" si="47"/>
        <v>19.477182</v>
      </c>
      <c r="H44" s="12">
        <f t="shared" si="47"/>
        <v>19.33423533</v>
      </c>
      <c r="I44" s="12">
        <f t="shared" si="42"/>
        <v>9.691960932</v>
      </c>
      <c r="J44" s="12">
        <f t="shared" si="43"/>
        <v>5.843154601</v>
      </c>
      <c r="K44" s="12">
        <f t="shared" si="44"/>
        <v>3.866847066</v>
      </c>
      <c r="L44" s="12">
        <f t="shared" si="45"/>
        <v>19.4019626</v>
      </c>
    </row>
    <row r="45">
      <c r="A45" s="2"/>
      <c r="B45" s="10" t="s">
        <v>31</v>
      </c>
      <c r="C45" s="10">
        <v>267.0</v>
      </c>
      <c r="D45" s="11">
        <v>29.6667</v>
      </c>
      <c r="E45" s="11">
        <v>58.6813</v>
      </c>
      <c r="F45" s="12">
        <f t="shared" ref="F45:H45" si="48">C45*100/C$47</f>
        <v>20.06010518</v>
      </c>
      <c r="G45" s="12">
        <f t="shared" si="48"/>
        <v>15.67740585</v>
      </c>
      <c r="H45" s="12">
        <f t="shared" si="48"/>
        <v>13.06060829</v>
      </c>
      <c r="I45" s="12">
        <f t="shared" si="42"/>
        <v>10.03005259</v>
      </c>
      <c r="J45" s="12">
        <f t="shared" si="43"/>
        <v>4.703221756</v>
      </c>
      <c r="K45" s="12">
        <f t="shared" si="44"/>
        <v>2.612121659</v>
      </c>
      <c r="L45" s="12">
        <f t="shared" si="45"/>
        <v>17.34539601</v>
      </c>
    </row>
    <row r="46">
      <c r="A46" s="2"/>
      <c r="B46" s="10"/>
      <c r="C46" s="10"/>
      <c r="D46" s="11"/>
      <c r="E46" s="11"/>
      <c r="F46" s="12"/>
      <c r="G46" s="12"/>
      <c r="H46" s="12"/>
      <c r="I46" s="12"/>
      <c r="J46" s="12"/>
      <c r="K46" s="12"/>
      <c r="L46" s="12"/>
    </row>
    <row r="47">
      <c r="A47" s="2"/>
      <c r="B47" s="13" t="s">
        <v>18</v>
      </c>
      <c r="C47" s="13">
        <f t="shared" ref="C47:L47" si="49">SUM(C41:C45)</f>
        <v>1331</v>
      </c>
      <c r="D47" s="12">
        <f t="shared" si="49"/>
        <v>189.2322</v>
      </c>
      <c r="E47" s="12">
        <f t="shared" si="49"/>
        <v>449.2999</v>
      </c>
      <c r="F47" s="12">
        <f t="shared" si="49"/>
        <v>100</v>
      </c>
      <c r="G47" s="12">
        <f t="shared" si="49"/>
        <v>100</v>
      </c>
      <c r="H47" s="12">
        <f t="shared" si="49"/>
        <v>100</v>
      </c>
      <c r="I47" s="12">
        <f t="shared" si="49"/>
        <v>50</v>
      </c>
      <c r="J47" s="12">
        <f t="shared" si="49"/>
        <v>30</v>
      </c>
      <c r="K47" s="12">
        <f t="shared" si="49"/>
        <v>20</v>
      </c>
      <c r="L47" s="12">
        <f t="shared" si="49"/>
        <v>100</v>
      </c>
    </row>
    <row r="48">
      <c r="A48" s="2"/>
      <c r="B48" s="3"/>
      <c r="F48" s="14"/>
      <c r="G48" s="14"/>
      <c r="H48" s="14"/>
      <c r="I48" s="14"/>
      <c r="J48" s="14"/>
      <c r="K48" s="14"/>
      <c r="L48" s="14"/>
    </row>
    <row r="49">
      <c r="A49" s="2"/>
      <c r="B49" s="3" t="s">
        <v>19</v>
      </c>
      <c r="F49" s="14"/>
      <c r="G49" s="14"/>
      <c r="H49" s="14"/>
      <c r="I49" s="14"/>
      <c r="J49" s="14"/>
      <c r="K49" s="14"/>
      <c r="L49" s="14"/>
    </row>
    <row r="50">
      <c r="A50" s="2"/>
      <c r="B50" s="4" t="s">
        <v>2</v>
      </c>
      <c r="C50" s="4" t="s">
        <v>20</v>
      </c>
      <c r="D50" s="4" t="s">
        <v>21</v>
      </c>
      <c r="E50" s="4" t="s">
        <v>22</v>
      </c>
      <c r="F50" s="5" t="s">
        <v>23</v>
      </c>
      <c r="G50" s="5" t="s">
        <v>24</v>
      </c>
      <c r="H50" s="5" t="s">
        <v>7</v>
      </c>
      <c r="I50" s="5" t="s">
        <v>25</v>
      </c>
      <c r="J50" s="5" t="s">
        <v>26</v>
      </c>
      <c r="K50" s="5" t="s">
        <v>10</v>
      </c>
      <c r="L50" s="5" t="s">
        <v>12</v>
      </c>
    </row>
    <row r="51">
      <c r="A51" s="2"/>
      <c r="B51" s="7" t="s">
        <v>31</v>
      </c>
      <c r="C51" s="7">
        <v>19.0</v>
      </c>
      <c r="D51" s="8">
        <v>2.5714</v>
      </c>
      <c r="E51" s="8">
        <v>9.4737</v>
      </c>
      <c r="F51" s="9">
        <f t="shared" ref="F51:F55" si="51">C51*100/C$57</f>
        <v>21.34831461</v>
      </c>
      <c r="G51" s="9">
        <f t="shared" ref="G51:H51" si="50"> ((D$57-D51)/D$57)/0.04</f>
        <v>21.5027908</v>
      </c>
      <c r="H51" s="9">
        <f t="shared" si="50"/>
        <v>20.68585824</v>
      </c>
      <c r="I51" s="9">
        <f t="shared" ref="I51:I55" si="53">F51/2</f>
        <v>10.6741573</v>
      </c>
      <c r="J51" s="9">
        <f t="shared" ref="J51:J55" si="54">G51*0.3</f>
        <v>6.450837241</v>
      </c>
      <c r="K51" s="9">
        <f t="shared" ref="K51:K55" si="55">H51*0.2</f>
        <v>4.137171648</v>
      </c>
      <c r="L51" s="18">
        <f t="shared" ref="L51:L55" si="56">SUM(I51:K51)</f>
        <v>21.26216619</v>
      </c>
    </row>
    <row r="52">
      <c r="A52" s="2"/>
      <c r="B52" s="10" t="s">
        <v>30</v>
      </c>
      <c r="C52" s="10">
        <v>19.0</v>
      </c>
      <c r="D52" s="11">
        <v>2.7851</v>
      </c>
      <c r="E52" s="11">
        <v>8.5263</v>
      </c>
      <c r="F52" s="12">
        <f t="shared" si="51"/>
        <v>21.34831461</v>
      </c>
      <c r="G52" s="12">
        <f t="shared" ref="G52:H52" si="52"> ((D$57-D52)/D$57)/0.04</f>
        <v>21.21215006</v>
      </c>
      <c r="H52" s="12">
        <f t="shared" si="52"/>
        <v>21.11728608</v>
      </c>
      <c r="I52" s="12">
        <f t="shared" si="53"/>
        <v>10.6741573</v>
      </c>
      <c r="J52" s="12">
        <f t="shared" si="54"/>
        <v>6.363645018</v>
      </c>
      <c r="K52" s="12">
        <f t="shared" si="55"/>
        <v>4.223457215</v>
      </c>
      <c r="L52" s="19">
        <f t="shared" si="56"/>
        <v>21.26125954</v>
      </c>
    </row>
    <row r="53">
      <c r="A53" s="2"/>
      <c r="B53" s="10" t="s">
        <v>29</v>
      </c>
      <c r="C53" s="10">
        <v>19.0</v>
      </c>
      <c r="D53" s="11">
        <v>4.2031</v>
      </c>
      <c r="E53" s="11">
        <v>14.1579</v>
      </c>
      <c r="F53" s="12">
        <f t="shared" si="51"/>
        <v>21.34831461</v>
      </c>
      <c r="G53" s="12">
        <f t="shared" ref="G53:H53" si="57"> ((D$57-D53)/D$57)/0.04</f>
        <v>19.28361205</v>
      </c>
      <c r="H53" s="12">
        <f t="shared" si="57"/>
        <v>18.55276316</v>
      </c>
      <c r="I53" s="12">
        <f t="shared" si="53"/>
        <v>10.6741573</v>
      </c>
      <c r="J53" s="12">
        <f t="shared" si="54"/>
        <v>5.785083615</v>
      </c>
      <c r="K53" s="12">
        <f t="shared" si="55"/>
        <v>3.710552632</v>
      </c>
      <c r="L53" s="12">
        <f t="shared" si="56"/>
        <v>20.16979355</v>
      </c>
    </row>
    <row r="54">
      <c r="A54" s="2"/>
      <c r="B54" s="10" t="s">
        <v>15</v>
      </c>
      <c r="C54" s="10">
        <v>17.0</v>
      </c>
      <c r="D54" s="11">
        <v>5.1163</v>
      </c>
      <c r="E54" s="11">
        <v>12.9412</v>
      </c>
      <c r="F54" s="12">
        <f t="shared" si="51"/>
        <v>19.1011236</v>
      </c>
      <c r="G54" s="12">
        <f t="shared" ref="G54:H54" si="58"> ((D$57-D54)/D$57)/0.04</f>
        <v>18.04162269</v>
      </c>
      <c r="H54" s="12">
        <f t="shared" si="58"/>
        <v>19.10682507</v>
      </c>
      <c r="I54" s="12">
        <f t="shared" si="53"/>
        <v>9.550561798</v>
      </c>
      <c r="J54" s="12">
        <f t="shared" si="54"/>
        <v>5.412486808</v>
      </c>
      <c r="K54" s="12">
        <f t="shared" si="55"/>
        <v>3.821365013</v>
      </c>
      <c r="L54" s="12">
        <f t="shared" si="56"/>
        <v>18.78441362</v>
      </c>
    </row>
    <row r="55">
      <c r="A55" s="2"/>
      <c r="B55" s="10" t="s">
        <v>45</v>
      </c>
      <c r="C55" s="10">
        <v>15.0</v>
      </c>
      <c r="D55" s="11">
        <v>3.7059</v>
      </c>
      <c r="E55" s="11">
        <v>9.8</v>
      </c>
      <c r="F55" s="12">
        <f t="shared" si="51"/>
        <v>16.85393258</v>
      </c>
      <c r="G55" s="12">
        <f t="shared" ref="G55:H55" si="59"> ((D$57-D55)/D$57)/0.04</f>
        <v>19.95982439</v>
      </c>
      <c r="H55" s="12">
        <f t="shared" si="59"/>
        <v>20.53726746</v>
      </c>
      <c r="I55" s="12">
        <f t="shared" si="53"/>
        <v>8.426966292</v>
      </c>
      <c r="J55" s="12">
        <f t="shared" si="54"/>
        <v>5.987947317</v>
      </c>
      <c r="K55" s="12">
        <f t="shared" si="55"/>
        <v>4.107453492</v>
      </c>
      <c r="L55" s="12">
        <f t="shared" si="56"/>
        <v>18.5223671</v>
      </c>
    </row>
    <row r="56">
      <c r="A56" s="2"/>
      <c r="B56" s="13"/>
      <c r="C56" s="13"/>
      <c r="D56" s="12"/>
      <c r="E56" s="12"/>
      <c r="F56" s="12"/>
      <c r="G56" s="12"/>
      <c r="H56" s="12"/>
      <c r="I56" s="12"/>
      <c r="J56" s="12"/>
      <c r="K56" s="12"/>
      <c r="L56" s="12"/>
    </row>
    <row r="57">
      <c r="A57" s="2"/>
      <c r="B57" s="13" t="s">
        <v>18</v>
      </c>
      <c r="C57" s="13">
        <f t="shared" ref="C57:K57" si="60">SUM(C51:C56)</f>
        <v>89</v>
      </c>
      <c r="D57" s="12">
        <f t="shared" si="60"/>
        <v>18.3818</v>
      </c>
      <c r="E57" s="12">
        <f t="shared" si="60"/>
        <v>54.8991</v>
      </c>
      <c r="F57" s="12">
        <f t="shared" si="60"/>
        <v>100</v>
      </c>
      <c r="G57" s="12">
        <f t="shared" si="60"/>
        <v>100</v>
      </c>
      <c r="H57" s="12">
        <f t="shared" si="60"/>
        <v>100</v>
      </c>
      <c r="I57" s="12">
        <f t="shared" si="60"/>
        <v>50</v>
      </c>
      <c r="J57" s="12">
        <f t="shared" si="60"/>
        <v>30</v>
      </c>
      <c r="K57" s="12">
        <f t="shared" si="60"/>
        <v>20</v>
      </c>
      <c r="L57" s="12">
        <f>SUM(I57:K57)</f>
        <v>100</v>
      </c>
    </row>
    <row r="58">
      <c r="A58" s="2"/>
      <c r="B58" s="3"/>
    </row>
    <row r="59">
      <c r="A59" s="2"/>
      <c r="B59" s="3" t="s">
        <v>32</v>
      </c>
    </row>
    <row r="60">
      <c r="A60" s="2"/>
      <c r="B60" s="4" t="s">
        <v>2</v>
      </c>
      <c r="C60" s="4" t="s">
        <v>3</v>
      </c>
      <c r="D60" s="4" t="s">
        <v>22</v>
      </c>
      <c r="E60" s="4" t="s">
        <v>33</v>
      </c>
      <c r="F60" s="4" t="s">
        <v>34</v>
      </c>
      <c r="G60" s="5" t="s">
        <v>21</v>
      </c>
      <c r="H60" s="5" t="s">
        <v>35</v>
      </c>
      <c r="I60" s="4" t="s">
        <v>6</v>
      </c>
      <c r="J60" s="4" t="s">
        <v>7</v>
      </c>
      <c r="K60" s="4" t="s">
        <v>36</v>
      </c>
      <c r="L60" s="4" t="s">
        <v>37</v>
      </c>
      <c r="M60" s="4" t="s">
        <v>24</v>
      </c>
      <c r="N60" s="5" t="s">
        <v>7</v>
      </c>
      <c r="O60" s="4" t="s">
        <v>9</v>
      </c>
      <c r="P60" s="4" t="s">
        <v>10</v>
      </c>
      <c r="Q60" s="4" t="s">
        <v>38</v>
      </c>
      <c r="R60" s="4" t="s">
        <v>39</v>
      </c>
      <c r="S60" s="4" t="s">
        <v>26</v>
      </c>
      <c r="T60" s="5" t="s">
        <v>10</v>
      </c>
      <c r="U60" s="5" t="s">
        <v>12</v>
      </c>
    </row>
    <row r="61">
      <c r="A61" s="2"/>
      <c r="B61" s="7" t="s">
        <v>13</v>
      </c>
      <c r="C61" s="7">
        <v>289.0</v>
      </c>
      <c r="D61" s="8">
        <v>48.1667</v>
      </c>
      <c r="E61" s="8">
        <v>121.9409</v>
      </c>
      <c r="F61" s="7">
        <v>13.0</v>
      </c>
      <c r="G61" s="8">
        <v>2.6667</v>
      </c>
      <c r="H61" s="8">
        <v>9.2308</v>
      </c>
      <c r="I61" s="9">
        <f t="shared" ref="I61:L61" si="61">C61*100/C$67</f>
        <v>23.17562149</v>
      </c>
      <c r="J61" s="9">
        <f t="shared" si="61"/>
        <v>27.06220914</v>
      </c>
      <c r="K61" s="9">
        <f t="shared" si="61"/>
        <v>26.89129724</v>
      </c>
      <c r="L61" s="9">
        <f t="shared" si="61"/>
        <v>14.94252874</v>
      </c>
      <c r="M61" s="9">
        <f t="shared" ref="M61:N61" si="62"> ((G$67-G61)/G$67)/0.04</f>
        <v>21.15693904</v>
      </c>
      <c r="N61" s="9">
        <f t="shared" si="62"/>
        <v>20.75272023</v>
      </c>
      <c r="O61" s="9">
        <f t="shared" ref="O61:O65" si="65">I61*0.25</f>
        <v>5.793905373</v>
      </c>
      <c r="P61" s="9">
        <f t="shared" ref="P61:P65" si="66">J61*0.15</f>
        <v>4.059331371</v>
      </c>
      <c r="Q61" s="9">
        <f t="shared" ref="Q61:Q65" si="67">K61*0.1</f>
        <v>2.689129724</v>
      </c>
      <c r="R61" s="9">
        <f t="shared" ref="R61:R65" si="68">L61*0.25</f>
        <v>3.735632184</v>
      </c>
      <c r="S61" s="9">
        <f t="shared" ref="S61:S65" si="69">M61*0.15</f>
        <v>3.173540856</v>
      </c>
      <c r="T61" s="9">
        <f t="shared" ref="T61:T65" si="70">N61*0.1</f>
        <v>2.075272023</v>
      </c>
      <c r="U61" s="9">
        <f t="shared" ref="U61:U65" si="71">SUM(O61:T61)</f>
        <v>21.52681153</v>
      </c>
    </row>
    <row r="62">
      <c r="A62" s="2"/>
      <c r="B62" s="10" t="s">
        <v>31</v>
      </c>
      <c r="C62" s="10">
        <v>267.0</v>
      </c>
      <c r="D62" s="11">
        <v>29.6667</v>
      </c>
      <c r="E62" s="11">
        <v>58.6813</v>
      </c>
      <c r="F62" s="10">
        <v>19.0</v>
      </c>
      <c r="G62" s="11">
        <v>2.5714</v>
      </c>
      <c r="H62" s="11">
        <v>9.4737</v>
      </c>
      <c r="I62" s="12">
        <f t="shared" ref="I62:L62" si="63">C62*100/C$67</f>
        <v>21.41138733</v>
      </c>
      <c r="J62" s="12">
        <f t="shared" si="63"/>
        <v>16.66808064</v>
      </c>
      <c r="K62" s="12">
        <f t="shared" si="63"/>
        <v>12.94082856</v>
      </c>
      <c r="L62" s="12">
        <f t="shared" si="63"/>
        <v>21.83908046</v>
      </c>
      <c r="M62" s="12">
        <f t="shared" ref="M62:N62" si="64"> ((G$67-G62)/G$67)/0.04</f>
        <v>21.29427871</v>
      </c>
      <c r="N62" s="12">
        <f t="shared" si="64"/>
        <v>20.64095698</v>
      </c>
      <c r="O62" s="12">
        <f t="shared" si="65"/>
        <v>5.352846832</v>
      </c>
      <c r="P62" s="12">
        <f t="shared" si="66"/>
        <v>2.500212096</v>
      </c>
      <c r="Q62" s="12">
        <f t="shared" si="67"/>
        <v>1.294082856</v>
      </c>
      <c r="R62" s="12">
        <f t="shared" si="68"/>
        <v>5.459770115</v>
      </c>
      <c r="S62" s="12">
        <f t="shared" si="69"/>
        <v>3.194141807</v>
      </c>
      <c r="T62" s="12">
        <f t="shared" si="70"/>
        <v>2.064095698</v>
      </c>
      <c r="U62" s="12">
        <f t="shared" si="71"/>
        <v>19.8651494</v>
      </c>
    </row>
    <row r="63">
      <c r="A63" s="2"/>
      <c r="B63" s="10" t="s">
        <v>30</v>
      </c>
      <c r="C63" s="10">
        <v>216.0</v>
      </c>
      <c r="D63" s="11">
        <v>30.86</v>
      </c>
      <c r="E63" s="11">
        <v>93.51</v>
      </c>
      <c r="F63" s="10">
        <v>19.0</v>
      </c>
      <c r="G63" s="11">
        <v>2.79</v>
      </c>
      <c r="H63" s="11">
        <v>8.53</v>
      </c>
      <c r="I63" s="12">
        <f t="shared" ref="I63:L63" si="72">C63*100/C$67</f>
        <v>17.32157177</v>
      </c>
      <c r="J63" s="12">
        <f t="shared" si="72"/>
        <v>17.33853002</v>
      </c>
      <c r="K63" s="12">
        <f t="shared" si="72"/>
        <v>20.62150767</v>
      </c>
      <c r="L63" s="12">
        <f t="shared" si="72"/>
        <v>21.83908046</v>
      </c>
      <c r="M63" s="12">
        <f t="shared" ref="M63:N63" si="73"> ((G$67-G63)/G$67)/0.04</f>
        <v>20.97924773</v>
      </c>
      <c r="N63" s="12">
        <f t="shared" si="73"/>
        <v>21.07517264</v>
      </c>
      <c r="O63" s="12">
        <f t="shared" si="65"/>
        <v>4.330392943</v>
      </c>
      <c r="P63" s="12">
        <f t="shared" si="66"/>
        <v>2.600779503</v>
      </c>
      <c r="Q63" s="12">
        <f t="shared" si="67"/>
        <v>2.062150767</v>
      </c>
      <c r="R63" s="12">
        <f t="shared" si="68"/>
        <v>5.459770115</v>
      </c>
      <c r="S63" s="12">
        <f t="shared" si="69"/>
        <v>3.14688716</v>
      </c>
      <c r="T63" s="12">
        <f t="shared" si="70"/>
        <v>2.107517264</v>
      </c>
      <c r="U63" s="12">
        <f t="shared" si="71"/>
        <v>19.70749775</v>
      </c>
    </row>
    <row r="64">
      <c r="A64" s="2"/>
      <c r="B64" s="10" t="s">
        <v>15</v>
      </c>
      <c r="C64" s="10">
        <v>238.0</v>
      </c>
      <c r="D64" s="11">
        <v>39.6667</v>
      </c>
      <c r="E64" s="11">
        <v>96.748</v>
      </c>
      <c r="F64" s="10">
        <v>17.0</v>
      </c>
      <c r="G64" s="11">
        <v>5.1163</v>
      </c>
      <c r="H64" s="11">
        <v>12.9412</v>
      </c>
      <c r="I64" s="12">
        <f t="shared" ref="I64:L64" si="74">C64*100/C$67</f>
        <v>19.08580593</v>
      </c>
      <c r="J64" s="12">
        <f t="shared" si="74"/>
        <v>22.28652848</v>
      </c>
      <c r="K64" s="12">
        <f t="shared" si="74"/>
        <v>21.33557507</v>
      </c>
      <c r="L64" s="12">
        <f t="shared" si="74"/>
        <v>19.54022989</v>
      </c>
      <c r="M64" s="12">
        <f t="shared" ref="M64:N64" si="75"> ((G$67-G64)/G$67)/0.04</f>
        <v>17.62674737</v>
      </c>
      <c r="N64" s="12">
        <f t="shared" si="75"/>
        <v>19.04548935</v>
      </c>
      <c r="O64" s="12">
        <f t="shared" si="65"/>
        <v>4.771451484</v>
      </c>
      <c r="P64" s="12">
        <f t="shared" si="66"/>
        <v>3.342979272</v>
      </c>
      <c r="Q64" s="12">
        <f t="shared" si="67"/>
        <v>2.133557507</v>
      </c>
      <c r="R64" s="12">
        <f t="shared" si="68"/>
        <v>4.885057471</v>
      </c>
      <c r="S64" s="12">
        <f t="shared" si="69"/>
        <v>2.644012105</v>
      </c>
      <c r="T64" s="12">
        <f t="shared" si="70"/>
        <v>1.904548935</v>
      </c>
      <c r="U64" s="12">
        <f t="shared" si="71"/>
        <v>19.68160677</v>
      </c>
    </row>
    <row r="65">
      <c r="A65" s="2"/>
      <c r="B65" s="10" t="s">
        <v>29</v>
      </c>
      <c r="C65" s="10">
        <v>237.0</v>
      </c>
      <c r="D65" s="11">
        <v>29.625</v>
      </c>
      <c r="E65" s="11">
        <v>82.5784</v>
      </c>
      <c r="F65" s="10">
        <v>19.0</v>
      </c>
      <c r="G65" s="11">
        <v>4.2031</v>
      </c>
      <c r="H65" s="11">
        <v>14.1579</v>
      </c>
      <c r="I65" s="12">
        <f t="shared" ref="I65:L65" si="76">C65*100/C$67</f>
        <v>19.00561347</v>
      </c>
      <c r="J65" s="12">
        <f t="shared" si="76"/>
        <v>16.64465172</v>
      </c>
      <c r="K65" s="12">
        <f t="shared" si="76"/>
        <v>18.21079146</v>
      </c>
      <c r="L65" s="12">
        <f t="shared" si="76"/>
        <v>21.83908046</v>
      </c>
      <c r="M65" s="12">
        <f t="shared" ref="M65:N65" si="77"> ((G$67-G65)/G$67)/0.04</f>
        <v>18.94278715</v>
      </c>
      <c r="N65" s="12">
        <f t="shared" si="77"/>
        <v>18.48566081</v>
      </c>
      <c r="O65" s="12">
        <f t="shared" si="65"/>
        <v>4.751403368</v>
      </c>
      <c r="P65" s="12">
        <f t="shared" si="66"/>
        <v>2.496697757</v>
      </c>
      <c r="Q65" s="12">
        <f t="shared" si="67"/>
        <v>1.821079146</v>
      </c>
      <c r="R65" s="12">
        <f t="shared" si="68"/>
        <v>5.459770115</v>
      </c>
      <c r="S65" s="12">
        <f t="shared" si="69"/>
        <v>2.841418072</v>
      </c>
      <c r="T65" s="12">
        <f t="shared" si="70"/>
        <v>1.848566081</v>
      </c>
      <c r="U65" s="12">
        <f t="shared" si="71"/>
        <v>19.21893454</v>
      </c>
    </row>
    <row r="66">
      <c r="A66" s="2"/>
      <c r="B66" s="10"/>
      <c r="C66" s="10"/>
      <c r="D66" s="11"/>
      <c r="E66" s="11"/>
      <c r="F66" s="10"/>
      <c r="G66" s="11"/>
      <c r="H66" s="11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3"/>
      <c r="T66" s="13"/>
      <c r="U66" s="12"/>
    </row>
    <row r="67">
      <c r="A67" s="2"/>
      <c r="B67" s="13" t="s">
        <v>18</v>
      </c>
      <c r="C67" s="13">
        <f t="shared" ref="C67:T67" si="78">SUM(C61:C66)</f>
        <v>1247</v>
      </c>
      <c r="D67" s="12">
        <f t="shared" si="78"/>
        <v>177.9851</v>
      </c>
      <c r="E67" s="12">
        <f t="shared" si="78"/>
        <v>453.4586</v>
      </c>
      <c r="F67" s="13">
        <f t="shared" si="78"/>
        <v>87</v>
      </c>
      <c r="G67" s="12">
        <f t="shared" si="78"/>
        <v>17.3475</v>
      </c>
      <c r="H67" s="12">
        <f t="shared" si="78"/>
        <v>54.3336</v>
      </c>
      <c r="I67" s="12">
        <f t="shared" si="78"/>
        <v>100</v>
      </c>
      <c r="J67" s="12">
        <f t="shared" si="78"/>
        <v>100</v>
      </c>
      <c r="K67" s="12">
        <f t="shared" si="78"/>
        <v>100</v>
      </c>
      <c r="L67" s="12">
        <f t="shared" si="78"/>
        <v>100</v>
      </c>
      <c r="M67" s="12">
        <f t="shared" si="78"/>
        <v>100</v>
      </c>
      <c r="N67" s="12">
        <f t="shared" si="78"/>
        <v>100</v>
      </c>
      <c r="O67" s="12">
        <f t="shared" si="78"/>
        <v>25</v>
      </c>
      <c r="P67" s="12">
        <f t="shared" si="78"/>
        <v>15</v>
      </c>
      <c r="Q67" s="12">
        <f t="shared" si="78"/>
        <v>10</v>
      </c>
      <c r="R67" s="12">
        <f t="shared" si="78"/>
        <v>25</v>
      </c>
      <c r="S67" s="12">
        <f t="shared" si="78"/>
        <v>15</v>
      </c>
      <c r="T67" s="12">
        <f t="shared" si="78"/>
        <v>10</v>
      </c>
      <c r="U67" s="12">
        <f>SUM(O67:T67)</f>
        <v>100</v>
      </c>
    </row>
    <row r="68">
      <c r="A68" s="2"/>
      <c r="B68" s="3"/>
    </row>
    <row r="69">
      <c r="A69" s="2"/>
      <c r="B69" s="15" t="s">
        <v>42</v>
      </c>
    </row>
    <row r="70">
      <c r="A70" s="2"/>
      <c r="B70" s="4" t="s">
        <v>2</v>
      </c>
    </row>
    <row r="71">
      <c r="A71" s="2"/>
      <c r="B71" s="7" t="s">
        <v>30</v>
      </c>
    </row>
    <row r="72">
      <c r="A72" s="2"/>
      <c r="B72" s="20"/>
    </row>
    <row r="73">
      <c r="A73" s="2"/>
    </row>
    <row r="74">
      <c r="A74" s="2"/>
      <c r="B74" s="3"/>
    </row>
    <row r="75">
      <c r="A75" s="21" t="s">
        <v>46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</row>
    <row r="76">
      <c r="A76" s="23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</row>
    <row r="77">
      <c r="A77" s="22"/>
      <c r="B77" s="24" t="s">
        <v>47</v>
      </c>
      <c r="C77" s="25"/>
      <c r="D77" s="25"/>
      <c r="E77" s="25"/>
      <c r="F77" s="25"/>
      <c r="G77" s="25"/>
      <c r="H77" s="26"/>
      <c r="I77" s="26"/>
      <c r="J77" s="26"/>
      <c r="K77" s="25"/>
      <c r="L77" s="25"/>
      <c r="M77" s="25"/>
      <c r="N77" s="25"/>
      <c r="O77" s="25"/>
      <c r="P77" s="26"/>
      <c r="Q77" s="26"/>
      <c r="R77" s="26"/>
      <c r="S77" s="25"/>
      <c r="T77" s="25"/>
      <c r="U77" s="25"/>
      <c r="V77" s="25"/>
      <c r="W77" s="25"/>
      <c r="X77" s="26"/>
      <c r="Y77" s="26"/>
      <c r="Z77" s="26"/>
      <c r="AA77" s="26"/>
      <c r="AB77" s="22"/>
      <c r="AC77" s="22"/>
      <c r="AD77" s="22"/>
      <c r="AE77" s="22"/>
      <c r="AF77" s="22"/>
      <c r="AG77" s="22"/>
      <c r="AH77" s="22"/>
      <c r="AI77" s="22"/>
      <c r="AJ77" s="22"/>
    </row>
    <row r="78">
      <c r="A78" s="27"/>
      <c r="B78" s="28" t="s">
        <v>2</v>
      </c>
      <c r="C78" s="28" t="s">
        <v>3</v>
      </c>
      <c r="D78" s="29" t="s">
        <v>22</v>
      </c>
      <c r="E78" s="29" t="s">
        <v>33</v>
      </c>
      <c r="F78" s="28" t="s">
        <v>34</v>
      </c>
      <c r="G78" s="29" t="s">
        <v>21</v>
      </c>
      <c r="H78" s="29" t="s">
        <v>22</v>
      </c>
      <c r="I78" s="29" t="s">
        <v>48</v>
      </c>
      <c r="J78" s="29" t="s">
        <v>49</v>
      </c>
      <c r="K78" s="29" t="s">
        <v>6</v>
      </c>
      <c r="L78" s="29" t="s">
        <v>7</v>
      </c>
      <c r="M78" s="29" t="s">
        <v>36</v>
      </c>
      <c r="N78" s="29" t="s">
        <v>37</v>
      </c>
      <c r="O78" s="29" t="s">
        <v>24</v>
      </c>
      <c r="P78" s="29" t="s">
        <v>7</v>
      </c>
      <c r="Q78" s="29" t="s">
        <v>50</v>
      </c>
      <c r="R78" s="29" t="s">
        <v>51</v>
      </c>
      <c r="S78" s="29" t="s">
        <v>9</v>
      </c>
      <c r="T78" s="29" t="s">
        <v>10</v>
      </c>
      <c r="U78" s="29" t="s">
        <v>38</v>
      </c>
      <c r="V78" s="29" t="s">
        <v>39</v>
      </c>
      <c r="W78" s="29" t="s">
        <v>26</v>
      </c>
      <c r="X78" s="29" t="s">
        <v>10</v>
      </c>
      <c r="Y78" s="29" t="s">
        <v>52</v>
      </c>
      <c r="Z78" s="29" t="s">
        <v>53</v>
      </c>
      <c r="AA78" s="30" t="s">
        <v>12</v>
      </c>
      <c r="AB78" s="22"/>
      <c r="AC78" s="22"/>
      <c r="AD78" s="22"/>
      <c r="AE78" s="22"/>
      <c r="AF78" s="22"/>
      <c r="AG78" s="22"/>
      <c r="AH78" s="22"/>
      <c r="AI78" s="22"/>
      <c r="AJ78" s="22"/>
    </row>
    <row r="79">
      <c r="A79" s="27"/>
      <c r="B79" s="31" t="s">
        <v>40</v>
      </c>
      <c r="C79" s="32">
        <v>472.0</v>
      </c>
      <c r="D79" s="33">
        <v>42.9091</v>
      </c>
      <c r="E79" s="33">
        <v>150.7987</v>
      </c>
      <c r="F79" s="32">
        <v>18.0</v>
      </c>
      <c r="G79" s="33">
        <v>4.7762</v>
      </c>
      <c r="H79" s="33">
        <v>15.6111</v>
      </c>
      <c r="I79" s="34">
        <v>8.0</v>
      </c>
      <c r="J79" s="35">
        <v>2.0</v>
      </c>
      <c r="K79" s="36">
        <f t="shared" ref="K79:N79" si="79">C79*100/C$85</f>
        <v>26.19311876</v>
      </c>
      <c r="L79" s="36">
        <f t="shared" si="79"/>
        <v>31.04848542</v>
      </c>
      <c r="M79" s="36">
        <f t="shared" si="79"/>
        <v>26.21044913</v>
      </c>
      <c r="N79" s="36">
        <f t="shared" si="79"/>
        <v>19.14893617</v>
      </c>
      <c r="O79" s="36">
        <f t="shared" ref="O79:P79" si="80"> ((G$85-G79)/G$85)/0.04</f>
        <v>20.21534072</v>
      </c>
      <c r="P79" s="36">
        <f t="shared" si="80"/>
        <v>21.05671166</v>
      </c>
      <c r="Q79" s="36">
        <f t="shared" ref="Q79:R79" si="81">I79*100/I$85</f>
        <v>17.0212766</v>
      </c>
      <c r="R79" s="36">
        <f t="shared" si="81"/>
        <v>20</v>
      </c>
      <c r="S79" s="36">
        <f t="shared" ref="S79:S83" si="87">K79*0.2</f>
        <v>5.238623751</v>
      </c>
      <c r="T79" s="36">
        <f t="shared" ref="T79:U79" si="82">L79*0.1</f>
        <v>3.104848542</v>
      </c>
      <c r="U79" s="36">
        <f t="shared" si="82"/>
        <v>2.621044913</v>
      </c>
      <c r="V79" s="36">
        <f t="shared" ref="V79:V83" si="89">N79*0.2</f>
        <v>3.829787234</v>
      </c>
      <c r="W79" s="36">
        <f t="shared" ref="W79:Z79" si="83">O79*0.1</f>
        <v>2.021534072</v>
      </c>
      <c r="X79" s="36">
        <f t="shared" si="83"/>
        <v>2.105671166</v>
      </c>
      <c r="Y79" s="36">
        <f t="shared" si="83"/>
        <v>1.70212766</v>
      </c>
      <c r="Z79" s="36">
        <f t="shared" si="83"/>
        <v>2</v>
      </c>
      <c r="AA79" s="36">
        <f t="shared" ref="AA79:AA83" si="91">SUM(S79:Z79)</f>
        <v>22.62363734</v>
      </c>
      <c r="AB79" s="22"/>
      <c r="AC79" s="22"/>
      <c r="AD79" s="22"/>
      <c r="AE79" s="22"/>
      <c r="AF79" s="22"/>
      <c r="AG79" s="22"/>
      <c r="AH79" s="22"/>
      <c r="AI79" s="22"/>
      <c r="AJ79" s="22"/>
    </row>
    <row r="80">
      <c r="A80" s="27"/>
      <c r="B80" s="37" t="s">
        <v>54</v>
      </c>
      <c r="C80" s="38">
        <v>349.0</v>
      </c>
      <c r="D80" s="39">
        <v>17.45</v>
      </c>
      <c r="E80" s="39">
        <v>90.4145</v>
      </c>
      <c r="F80" s="38">
        <v>23.0</v>
      </c>
      <c r="G80" s="39">
        <v>5.8959</v>
      </c>
      <c r="H80" s="39">
        <v>19.6957</v>
      </c>
      <c r="I80" s="40">
        <v>15.0</v>
      </c>
      <c r="J80" s="41">
        <v>3.0</v>
      </c>
      <c r="K80" s="42">
        <f t="shared" ref="K80:N80" si="84">C80*100/C$85</f>
        <v>19.36736959</v>
      </c>
      <c r="L80" s="42">
        <f t="shared" si="84"/>
        <v>12.62660067</v>
      </c>
      <c r="M80" s="42">
        <f t="shared" si="84"/>
        <v>15.71502044</v>
      </c>
      <c r="N80" s="42">
        <f t="shared" si="84"/>
        <v>24.46808511</v>
      </c>
      <c r="O80" s="42">
        <f t="shared" ref="O80:P80" si="85"> ((G$85-G80)/G$85)/0.04</f>
        <v>19.09365759</v>
      </c>
      <c r="P80" s="42">
        <f t="shared" si="85"/>
        <v>20.02496145</v>
      </c>
      <c r="Q80" s="42">
        <f t="shared" ref="Q80:R80" si="86">I80*100/I$85</f>
        <v>31.91489362</v>
      </c>
      <c r="R80" s="42">
        <f t="shared" si="86"/>
        <v>30</v>
      </c>
      <c r="S80" s="42">
        <f t="shared" si="87"/>
        <v>3.873473918</v>
      </c>
      <c r="T80" s="42">
        <f t="shared" ref="T80:U80" si="88">L80*0.1</f>
        <v>1.262660067</v>
      </c>
      <c r="U80" s="42">
        <f t="shared" si="88"/>
        <v>1.571502044</v>
      </c>
      <c r="V80" s="42">
        <f t="shared" si="89"/>
        <v>4.893617021</v>
      </c>
      <c r="W80" s="42">
        <f t="shared" ref="W80:Z80" si="90">O80*0.1</f>
        <v>1.909365759</v>
      </c>
      <c r="X80" s="42">
        <f t="shared" si="90"/>
        <v>2.002496145</v>
      </c>
      <c r="Y80" s="42">
        <f t="shared" si="90"/>
        <v>3.191489362</v>
      </c>
      <c r="Z80" s="42">
        <f t="shared" si="90"/>
        <v>3</v>
      </c>
      <c r="AA80" s="42">
        <f t="shared" si="91"/>
        <v>21.70460432</v>
      </c>
      <c r="AB80" s="22"/>
      <c r="AC80" s="22"/>
      <c r="AD80" s="22"/>
      <c r="AE80" s="22"/>
      <c r="AF80" s="22"/>
      <c r="AG80" s="22"/>
      <c r="AH80" s="22"/>
      <c r="AI80" s="22"/>
      <c r="AJ80" s="22"/>
    </row>
    <row r="81">
      <c r="A81" s="27"/>
      <c r="B81" s="37" t="s">
        <v>55</v>
      </c>
      <c r="C81" s="38">
        <v>406.0</v>
      </c>
      <c r="D81" s="39">
        <v>20.3</v>
      </c>
      <c r="E81" s="39">
        <v>98.7835</v>
      </c>
      <c r="F81" s="38">
        <v>14.0</v>
      </c>
      <c r="G81" s="39">
        <v>5.5867</v>
      </c>
      <c r="H81" s="39">
        <v>28.0</v>
      </c>
      <c r="I81" s="38">
        <v>12.0</v>
      </c>
      <c r="J81" s="38">
        <v>2.0</v>
      </c>
      <c r="K81" s="42">
        <f t="shared" ref="K81:N81" si="92">C81*100/C$85</f>
        <v>22.53052164</v>
      </c>
      <c r="L81" s="42">
        <f t="shared" si="92"/>
        <v>14.68882484</v>
      </c>
      <c r="M81" s="42">
        <f t="shared" si="92"/>
        <v>17.16964338</v>
      </c>
      <c r="N81" s="42">
        <f t="shared" si="92"/>
        <v>14.89361702</v>
      </c>
      <c r="O81" s="42">
        <f t="shared" ref="O81:P81" si="93"> ((G$85-G81)/G$85)/0.04</f>
        <v>19.40340522</v>
      </c>
      <c r="P81" s="42">
        <f t="shared" si="93"/>
        <v>17.92733544</v>
      </c>
      <c r="Q81" s="42">
        <f t="shared" ref="Q81:R81" si="94">I81*100/I$85</f>
        <v>25.53191489</v>
      </c>
      <c r="R81" s="42">
        <f t="shared" si="94"/>
        <v>20</v>
      </c>
      <c r="S81" s="42">
        <f t="shared" si="87"/>
        <v>4.506104329</v>
      </c>
      <c r="T81" s="42">
        <f t="shared" ref="T81:U81" si="95">L81*0.1</f>
        <v>1.468882484</v>
      </c>
      <c r="U81" s="42">
        <f t="shared" si="95"/>
        <v>1.716964338</v>
      </c>
      <c r="V81" s="42">
        <f t="shared" si="89"/>
        <v>2.978723404</v>
      </c>
      <c r="W81" s="42">
        <f t="shared" ref="W81:Z81" si="96">O81*0.1</f>
        <v>1.940340522</v>
      </c>
      <c r="X81" s="42">
        <f t="shared" si="96"/>
        <v>1.792733544</v>
      </c>
      <c r="Y81" s="42">
        <f t="shared" si="96"/>
        <v>2.553191489</v>
      </c>
      <c r="Z81" s="42">
        <f t="shared" si="96"/>
        <v>2</v>
      </c>
      <c r="AA81" s="42">
        <f t="shared" si="91"/>
        <v>18.95694011</v>
      </c>
      <c r="AB81" s="22"/>
      <c r="AC81" s="22"/>
      <c r="AD81" s="22"/>
      <c r="AE81" s="22"/>
      <c r="AF81" s="22"/>
      <c r="AG81" s="22"/>
      <c r="AH81" s="22"/>
      <c r="AI81" s="22"/>
      <c r="AJ81" s="22"/>
    </row>
    <row r="82">
      <c r="A82" s="27"/>
      <c r="B82" s="37" t="s">
        <v>56</v>
      </c>
      <c r="C82" s="38">
        <v>407.0</v>
      </c>
      <c r="D82" s="39">
        <v>23.9412</v>
      </c>
      <c r="E82" s="39">
        <v>89.2544</v>
      </c>
      <c r="F82" s="38">
        <v>16.0</v>
      </c>
      <c r="G82" s="39">
        <v>5.3026</v>
      </c>
      <c r="H82" s="39">
        <v>25.1875</v>
      </c>
      <c r="I82" s="38">
        <v>9.0</v>
      </c>
      <c r="J82" s="38">
        <v>2.0</v>
      </c>
      <c r="K82" s="42">
        <f t="shared" ref="K82:N82" si="97">C82*100/C$85</f>
        <v>22.58601554</v>
      </c>
      <c r="L82" s="42">
        <f t="shared" si="97"/>
        <v>17.3235514</v>
      </c>
      <c r="M82" s="42">
        <f t="shared" si="97"/>
        <v>15.51338248</v>
      </c>
      <c r="N82" s="42">
        <f t="shared" si="97"/>
        <v>17.0212766</v>
      </c>
      <c r="O82" s="42">
        <f t="shared" ref="O82:P82" si="98"> ((G$85-G82)/G$85)/0.04</f>
        <v>19.6880084</v>
      </c>
      <c r="P82" s="42">
        <f t="shared" si="98"/>
        <v>18.63775934</v>
      </c>
      <c r="Q82" s="42">
        <f t="shared" ref="Q82:R82" si="99">I82*100/I$85</f>
        <v>19.14893617</v>
      </c>
      <c r="R82" s="42">
        <f t="shared" si="99"/>
        <v>20</v>
      </c>
      <c r="S82" s="42">
        <f t="shared" si="87"/>
        <v>4.517203108</v>
      </c>
      <c r="T82" s="42">
        <f t="shared" ref="T82:U82" si="100">L82*0.1</f>
        <v>1.73235514</v>
      </c>
      <c r="U82" s="42">
        <f t="shared" si="100"/>
        <v>1.551338248</v>
      </c>
      <c r="V82" s="42">
        <f t="shared" si="89"/>
        <v>3.404255319</v>
      </c>
      <c r="W82" s="42">
        <f t="shared" ref="W82:Z82" si="101">O82*0.1</f>
        <v>1.96880084</v>
      </c>
      <c r="X82" s="42">
        <f t="shared" si="101"/>
        <v>1.863775934</v>
      </c>
      <c r="Y82" s="42">
        <f t="shared" si="101"/>
        <v>1.914893617</v>
      </c>
      <c r="Z82" s="42">
        <f t="shared" si="101"/>
        <v>2</v>
      </c>
      <c r="AA82" s="42">
        <f t="shared" si="91"/>
        <v>18.95262221</v>
      </c>
      <c r="AB82" s="22"/>
      <c r="AC82" s="22"/>
      <c r="AD82" s="22"/>
      <c r="AE82" s="22"/>
      <c r="AF82" s="22"/>
      <c r="AG82" s="22"/>
      <c r="AH82" s="22"/>
      <c r="AI82" s="22"/>
      <c r="AJ82" s="22"/>
    </row>
    <row r="83">
      <c r="A83" s="27"/>
      <c r="B83" s="37" t="s">
        <v>57</v>
      </c>
      <c r="C83" s="38">
        <v>168.0</v>
      </c>
      <c r="D83" s="39">
        <v>33.6</v>
      </c>
      <c r="E83" s="39">
        <v>146.087</v>
      </c>
      <c r="F83" s="38">
        <v>23.0</v>
      </c>
      <c r="G83" s="39">
        <v>3.3944</v>
      </c>
      <c r="H83" s="39">
        <v>10.4783</v>
      </c>
      <c r="I83" s="38">
        <v>3.0</v>
      </c>
      <c r="J83" s="41">
        <v>1.0</v>
      </c>
      <c r="K83" s="42">
        <f t="shared" ref="K83:N83" si="102">C83*100/C$85</f>
        <v>9.322974473</v>
      </c>
      <c r="L83" s="42">
        <f t="shared" si="102"/>
        <v>24.31253767</v>
      </c>
      <c r="M83" s="42">
        <f t="shared" si="102"/>
        <v>25.39150458</v>
      </c>
      <c r="N83" s="42">
        <f t="shared" si="102"/>
        <v>24.46808511</v>
      </c>
      <c r="O83" s="42">
        <f t="shared" ref="O83:P83" si="103"> ((G$85-G83)/G$85)/0.04</f>
        <v>21.59958807</v>
      </c>
      <c r="P83" s="42">
        <f t="shared" si="103"/>
        <v>22.35323211</v>
      </c>
      <c r="Q83" s="42">
        <f t="shared" ref="Q83:R83" si="104">I83*100/I$85</f>
        <v>6.382978723</v>
      </c>
      <c r="R83" s="42">
        <f t="shared" si="104"/>
        <v>10</v>
      </c>
      <c r="S83" s="42">
        <f t="shared" si="87"/>
        <v>1.864594895</v>
      </c>
      <c r="T83" s="42">
        <f t="shared" ref="T83:U83" si="105">L83*0.1</f>
        <v>2.431253767</v>
      </c>
      <c r="U83" s="42">
        <f t="shared" si="105"/>
        <v>2.539150458</v>
      </c>
      <c r="V83" s="42">
        <f t="shared" si="89"/>
        <v>4.893617021</v>
      </c>
      <c r="W83" s="42">
        <f t="shared" ref="W83:Z83" si="106">O83*0.1</f>
        <v>2.159958807</v>
      </c>
      <c r="X83" s="42">
        <f t="shared" si="106"/>
        <v>2.235323211</v>
      </c>
      <c r="Y83" s="42">
        <f t="shared" si="106"/>
        <v>0.6382978723</v>
      </c>
      <c r="Z83" s="42">
        <f t="shared" si="106"/>
        <v>1</v>
      </c>
      <c r="AA83" s="42">
        <f t="shared" si="91"/>
        <v>17.76219603</v>
      </c>
      <c r="AB83" s="22"/>
      <c r="AC83" s="22"/>
      <c r="AD83" s="22"/>
      <c r="AE83" s="22"/>
      <c r="AF83" s="22"/>
      <c r="AG83" s="22"/>
      <c r="AH83" s="22"/>
      <c r="AI83" s="22"/>
      <c r="AJ83" s="22"/>
    </row>
    <row r="84">
      <c r="A84" s="27"/>
      <c r="B84" s="37"/>
      <c r="C84" s="38"/>
      <c r="D84" s="39"/>
      <c r="E84" s="39"/>
      <c r="F84" s="38"/>
      <c r="G84" s="39"/>
      <c r="H84" s="39"/>
      <c r="I84" s="38"/>
      <c r="J84" s="38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22"/>
      <c r="AC84" s="22"/>
      <c r="AD84" s="22"/>
      <c r="AE84" s="22"/>
      <c r="AF84" s="22"/>
      <c r="AG84" s="22"/>
      <c r="AH84" s="22"/>
      <c r="AI84" s="22"/>
      <c r="AJ84" s="22"/>
    </row>
    <row r="85">
      <c r="A85" s="27"/>
      <c r="B85" s="44" t="s">
        <v>18</v>
      </c>
      <c r="C85" s="41">
        <f t="shared" ref="C85:AA85" si="107">SUM(C79:C84)</f>
        <v>1802</v>
      </c>
      <c r="D85" s="42">
        <f t="shared" si="107"/>
        <v>138.2003</v>
      </c>
      <c r="E85" s="42">
        <f t="shared" si="107"/>
        <v>575.3381</v>
      </c>
      <c r="F85" s="41">
        <f t="shared" si="107"/>
        <v>94</v>
      </c>
      <c r="G85" s="42">
        <f t="shared" si="107"/>
        <v>24.9558</v>
      </c>
      <c r="H85" s="42">
        <f t="shared" si="107"/>
        <v>98.9726</v>
      </c>
      <c r="I85" s="41">
        <f t="shared" si="107"/>
        <v>47</v>
      </c>
      <c r="J85" s="41">
        <f t="shared" si="107"/>
        <v>10</v>
      </c>
      <c r="K85" s="42">
        <f t="shared" si="107"/>
        <v>100</v>
      </c>
      <c r="L85" s="42">
        <f t="shared" si="107"/>
        <v>100</v>
      </c>
      <c r="M85" s="42">
        <f t="shared" si="107"/>
        <v>100</v>
      </c>
      <c r="N85" s="42">
        <f t="shared" si="107"/>
        <v>100</v>
      </c>
      <c r="O85" s="42">
        <f t="shared" si="107"/>
        <v>100</v>
      </c>
      <c r="P85" s="42">
        <f t="shared" si="107"/>
        <v>100</v>
      </c>
      <c r="Q85" s="42">
        <f t="shared" si="107"/>
        <v>100</v>
      </c>
      <c r="R85" s="42">
        <f t="shared" si="107"/>
        <v>100</v>
      </c>
      <c r="S85" s="42">
        <f t="shared" si="107"/>
        <v>20</v>
      </c>
      <c r="T85" s="42">
        <f t="shared" si="107"/>
        <v>10</v>
      </c>
      <c r="U85" s="42">
        <f t="shared" si="107"/>
        <v>10</v>
      </c>
      <c r="V85" s="42">
        <f t="shared" si="107"/>
        <v>20</v>
      </c>
      <c r="W85" s="42">
        <f t="shared" si="107"/>
        <v>10</v>
      </c>
      <c r="X85" s="42">
        <f t="shared" si="107"/>
        <v>10</v>
      </c>
      <c r="Y85" s="42">
        <f t="shared" si="107"/>
        <v>10</v>
      </c>
      <c r="Z85" s="42">
        <f t="shared" si="107"/>
        <v>10</v>
      </c>
      <c r="AA85" s="42">
        <f t="shared" si="107"/>
        <v>100</v>
      </c>
      <c r="AB85" s="22"/>
      <c r="AC85" s="22"/>
      <c r="AD85" s="22"/>
      <c r="AE85" s="22"/>
      <c r="AF85" s="22"/>
      <c r="AG85" s="22"/>
      <c r="AH85" s="22"/>
      <c r="AI85" s="22"/>
      <c r="AJ85" s="22"/>
    </row>
    <row r="86">
      <c r="A86" s="22"/>
      <c r="B86" s="22"/>
      <c r="C86" s="22"/>
      <c r="D86" s="45"/>
      <c r="E86" s="45"/>
      <c r="F86" s="22"/>
      <c r="G86" s="45"/>
      <c r="H86" s="45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45"/>
      <c r="V86" s="22"/>
      <c r="W86" s="22"/>
      <c r="X86" s="22"/>
      <c r="Y86" s="22"/>
      <c r="Z86" s="22"/>
      <c r="AA86" s="45"/>
      <c r="AB86" s="22"/>
      <c r="AC86" s="22"/>
      <c r="AD86" s="22"/>
      <c r="AE86" s="22"/>
      <c r="AF86" s="22"/>
      <c r="AG86" s="22"/>
      <c r="AH86" s="22"/>
      <c r="AI86" s="22"/>
      <c r="AJ86" s="22"/>
    </row>
    <row r="87">
      <c r="A87" s="22"/>
      <c r="B87" s="24" t="s">
        <v>58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</row>
    <row r="88">
      <c r="A88" s="27"/>
      <c r="B88" s="28" t="s">
        <v>59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</row>
    <row r="89">
      <c r="A89" s="27"/>
      <c r="B89" s="31" t="s">
        <v>60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</row>
    <row r="90">
      <c r="A90" s="27"/>
      <c r="B90" s="37" t="s">
        <v>61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</row>
    <row r="91">
      <c r="A91" s="27"/>
      <c r="B91" s="37" t="s">
        <v>62</v>
      </c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</row>
    <row r="92">
      <c r="A92" s="27"/>
      <c r="B92" s="37" t="s">
        <v>63</v>
      </c>
      <c r="C92" s="22"/>
      <c r="D92" s="22"/>
      <c r="E92" s="45"/>
      <c r="F92" s="45"/>
      <c r="G92" s="45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</row>
    <row r="93">
      <c r="A93" s="27"/>
      <c r="B93" s="37" t="s">
        <v>64</v>
      </c>
      <c r="C93" s="22"/>
      <c r="D93" s="22"/>
      <c r="E93" s="45"/>
      <c r="F93" s="45"/>
      <c r="G93" s="45"/>
      <c r="H93" s="45"/>
      <c r="I93" s="45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</row>
    <row r="94">
      <c r="A94" s="22"/>
      <c r="B94" s="22"/>
      <c r="C94" s="22"/>
      <c r="D94" s="22"/>
      <c r="E94" s="45"/>
      <c r="F94" s="45"/>
      <c r="G94" s="45"/>
      <c r="H94" s="45"/>
      <c r="I94" s="45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</row>
    <row r="95">
      <c r="A95" s="22"/>
      <c r="B95" s="24" t="s">
        <v>65</v>
      </c>
      <c r="C95" s="25"/>
      <c r="D95" s="25"/>
      <c r="E95" s="26"/>
      <c r="F95" s="26"/>
      <c r="G95" s="26"/>
      <c r="H95" s="26"/>
      <c r="I95" s="26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</row>
    <row r="96">
      <c r="A96" s="46"/>
      <c r="B96" s="47" t="s">
        <v>2</v>
      </c>
      <c r="C96" s="47" t="s">
        <v>48</v>
      </c>
      <c r="D96" s="47" t="s">
        <v>49</v>
      </c>
      <c r="E96" s="48" t="s">
        <v>66</v>
      </c>
      <c r="F96" s="48" t="s">
        <v>51</v>
      </c>
      <c r="G96" s="48" t="s">
        <v>52</v>
      </c>
      <c r="H96" s="48" t="s">
        <v>53</v>
      </c>
      <c r="I96" s="48" t="s">
        <v>12</v>
      </c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</row>
    <row r="97">
      <c r="A97" s="46"/>
      <c r="B97" s="50" t="s">
        <v>54</v>
      </c>
      <c r="C97" s="51">
        <v>15.0</v>
      </c>
      <c r="D97" s="51">
        <v>3.0</v>
      </c>
      <c r="E97" s="52">
        <f t="shared" ref="E97:F97" si="108">C97*100/C$103</f>
        <v>22.05882353</v>
      </c>
      <c r="F97" s="52">
        <f t="shared" si="108"/>
        <v>21.42857143</v>
      </c>
      <c r="G97" s="52">
        <f t="shared" ref="G97:G101" si="110">E97*0.6</f>
        <v>13.23529412</v>
      </c>
      <c r="H97" s="52">
        <f t="shared" ref="H97:H101" si="111">F97*0.4</f>
        <v>8.571428571</v>
      </c>
      <c r="I97" s="52">
        <f t="shared" ref="I97:I101" si="112">SUM(G97:H97)</f>
        <v>21.80672269</v>
      </c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</row>
    <row r="98">
      <c r="A98" s="46"/>
      <c r="B98" s="53" t="s">
        <v>67</v>
      </c>
      <c r="C98" s="54">
        <v>14.0</v>
      </c>
      <c r="D98" s="54">
        <v>3.0</v>
      </c>
      <c r="E98" s="55">
        <f t="shared" ref="E98:F98" si="109">C98*100/C$103</f>
        <v>20.58823529</v>
      </c>
      <c r="F98" s="55">
        <f t="shared" si="109"/>
        <v>21.42857143</v>
      </c>
      <c r="G98" s="55">
        <f t="shared" si="110"/>
        <v>12.35294118</v>
      </c>
      <c r="H98" s="55">
        <f t="shared" si="111"/>
        <v>8.571428571</v>
      </c>
      <c r="I98" s="55">
        <f t="shared" si="112"/>
        <v>20.92436975</v>
      </c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</row>
    <row r="99">
      <c r="A99" s="46"/>
      <c r="B99" s="53" t="s">
        <v>68</v>
      </c>
      <c r="C99" s="54">
        <v>13.0</v>
      </c>
      <c r="D99" s="54">
        <v>3.0</v>
      </c>
      <c r="E99" s="55">
        <f t="shared" ref="E99:F99" si="113">C99*100/C$103</f>
        <v>19.11764706</v>
      </c>
      <c r="F99" s="55">
        <f t="shared" si="113"/>
        <v>21.42857143</v>
      </c>
      <c r="G99" s="55">
        <f t="shared" si="110"/>
        <v>11.47058824</v>
      </c>
      <c r="H99" s="55">
        <f t="shared" si="111"/>
        <v>8.571428571</v>
      </c>
      <c r="I99" s="55">
        <f t="shared" si="112"/>
        <v>20.04201681</v>
      </c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</row>
    <row r="100">
      <c r="A100" s="46"/>
      <c r="B100" s="53" t="s">
        <v>69</v>
      </c>
      <c r="C100" s="54">
        <v>12.0</v>
      </c>
      <c r="D100" s="54">
        <v>3.0</v>
      </c>
      <c r="E100" s="55">
        <f t="shared" ref="E100:F100" si="114">C100*100/C$103</f>
        <v>17.64705882</v>
      </c>
      <c r="F100" s="55">
        <f t="shared" si="114"/>
        <v>21.42857143</v>
      </c>
      <c r="G100" s="55">
        <f t="shared" si="110"/>
        <v>10.58823529</v>
      </c>
      <c r="H100" s="55">
        <f t="shared" si="111"/>
        <v>8.571428571</v>
      </c>
      <c r="I100" s="55">
        <f t="shared" si="112"/>
        <v>19.15966387</v>
      </c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</row>
    <row r="101">
      <c r="A101" s="46"/>
      <c r="B101" s="53" t="s">
        <v>70</v>
      </c>
      <c r="C101" s="54">
        <v>14.0</v>
      </c>
      <c r="D101" s="54">
        <v>2.0</v>
      </c>
      <c r="E101" s="55">
        <f t="shared" ref="E101:F101" si="115">C101*100/C$103</f>
        <v>20.58823529</v>
      </c>
      <c r="F101" s="55">
        <f t="shared" si="115"/>
        <v>14.28571429</v>
      </c>
      <c r="G101" s="55">
        <f t="shared" si="110"/>
        <v>12.35294118</v>
      </c>
      <c r="H101" s="55">
        <f t="shared" si="111"/>
        <v>5.714285714</v>
      </c>
      <c r="I101" s="55">
        <f t="shared" si="112"/>
        <v>18.06722689</v>
      </c>
      <c r="J101" s="56"/>
      <c r="K101" s="56"/>
      <c r="L101" s="56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</row>
    <row r="102">
      <c r="A102" s="46"/>
      <c r="B102" s="57"/>
      <c r="C102" s="58"/>
      <c r="D102" s="58"/>
      <c r="E102" s="59"/>
      <c r="F102" s="59"/>
      <c r="G102" s="59"/>
      <c r="H102" s="59"/>
      <c r="I102" s="59"/>
      <c r="J102" s="56"/>
      <c r="K102" s="56"/>
      <c r="L102" s="56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</row>
    <row r="103">
      <c r="A103" s="46"/>
      <c r="B103" s="53" t="s">
        <v>18</v>
      </c>
      <c r="C103" s="54">
        <f t="shared" ref="C103:I103" si="116">SUM(C97:C101)</f>
        <v>68</v>
      </c>
      <c r="D103" s="54">
        <f t="shared" si="116"/>
        <v>14</v>
      </c>
      <c r="E103" s="55">
        <f t="shared" si="116"/>
        <v>100</v>
      </c>
      <c r="F103" s="55">
        <f t="shared" si="116"/>
        <v>100</v>
      </c>
      <c r="G103" s="55">
        <f t="shared" si="116"/>
        <v>60</v>
      </c>
      <c r="H103" s="55">
        <f t="shared" si="116"/>
        <v>40</v>
      </c>
      <c r="I103" s="55">
        <f t="shared" si="116"/>
        <v>100</v>
      </c>
      <c r="J103" s="56"/>
      <c r="K103" s="56"/>
      <c r="L103" s="56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</row>
    <row r="104">
      <c r="A104" s="22"/>
      <c r="B104" s="22"/>
      <c r="C104" s="22"/>
      <c r="D104" s="22"/>
      <c r="E104" s="45"/>
      <c r="F104" s="45"/>
      <c r="G104" s="45"/>
      <c r="H104" s="45"/>
      <c r="I104" s="45"/>
      <c r="J104" s="45"/>
      <c r="K104" s="45"/>
      <c r="L104" s="45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</row>
    <row r="105">
      <c r="A105" s="49"/>
      <c r="B105" s="60" t="s">
        <v>71</v>
      </c>
      <c r="C105" s="61"/>
      <c r="D105" s="61"/>
      <c r="E105" s="61"/>
      <c r="F105" s="62"/>
      <c r="G105" s="62"/>
      <c r="H105" s="62"/>
      <c r="I105" s="62"/>
      <c r="J105" s="62"/>
      <c r="K105" s="62"/>
      <c r="L105" s="62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</row>
    <row r="106">
      <c r="A106" s="46"/>
      <c r="B106" s="47" t="s">
        <v>2</v>
      </c>
      <c r="C106" s="47" t="s">
        <v>3</v>
      </c>
      <c r="D106" s="47" t="s">
        <v>48</v>
      </c>
      <c r="E106" s="47" t="s">
        <v>72</v>
      </c>
      <c r="F106" s="47" t="s">
        <v>73</v>
      </c>
      <c r="G106" s="47" t="s">
        <v>50</v>
      </c>
      <c r="H106" s="47" t="s">
        <v>74</v>
      </c>
      <c r="I106" s="47" t="s">
        <v>9</v>
      </c>
      <c r="J106" s="47" t="s">
        <v>52</v>
      </c>
      <c r="K106" s="47" t="s">
        <v>75</v>
      </c>
      <c r="L106" s="63" t="s">
        <v>12</v>
      </c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</row>
    <row r="107">
      <c r="A107" s="46"/>
      <c r="B107" s="50" t="s">
        <v>76</v>
      </c>
      <c r="C107" s="51">
        <v>203.0</v>
      </c>
      <c r="D107" s="51">
        <v>17.0</v>
      </c>
      <c r="E107" s="51">
        <v>9.0</v>
      </c>
      <c r="F107" s="52">
        <f t="shared" ref="F107:H107" si="117">C107*100/C$113</f>
        <v>9.750240154</v>
      </c>
      <c r="G107" s="52">
        <f t="shared" si="117"/>
        <v>28.81355932</v>
      </c>
      <c r="H107" s="52">
        <f t="shared" si="117"/>
        <v>33.33333333</v>
      </c>
      <c r="I107" s="52">
        <f t="shared" ref="I107:J107" si="118">F107*0.3</f>
        <v>2.925072046</v>
      </c>
      <c r="J107" s="52">
        <f t="shared" si="118"/>
        <v>8.644067797</v>
      </c>
      <c r="K107" s="52">
        <f t="shared" ref="K107:K111" si="121">H107*0.4</f>
        <v>13.33333333</v>
      </c>
      <c r="L107" s="52">
        <f t="shared" ref="L107:L111" si="122">SUM(I107:K107)</f>
        <v>24.90247318</v>
      </c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</row>
    <row r="108">
      <c r="A108" s="46"/>
      <c r="B108" s="53" t="s">
        <v>77</v>
      </c>
      <c r="C108" s="54">
        <v>696.0</v>
      </c>
      <c r="D108" s="54">
        <v>15.0</v>
      </c>
      <c r="E108" s="54">
        <v>4.0</v>
      </c>
      <c r="F108" s="55">
        <f t="shared" ref="F108:H108" si="119">C108*100/C$113</f>
        <v>33.42939481</v>
      </c>
      <c r="G108" s="55">
        <f t="shared" si="119"/>
        <v>25.42372881</v>
      </c>
      <c r="H108" s="55">
        <f t="shared" si="119"/>
        <v>14.81481481</v>
      </c>
      <c r="I108" s="55">
        <f t="shared" ref="I108:J108" si="120">F108*0.3</f>
        <v>10.02881844</v>
      </c>
      <c r="J108" s="55">
        <f t="shared" si="120"/>
        <v>7.627118644</v>
      </c>
      <c r="K108" s="55">
        <f t="shared" si="121"/>
        <v>5.925925926</v>
      </c>
      <c r="L108" s="55">
        <f t="shared" si="122"/>
        <v>23.58186301</v>
      </c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</row>
    <row r="109">
      <c r="A109" s="46"/>
      <c r="B109" s="53" t="s">
        <v>78</v>
      </c>
      <c r="C109" s="54">
        <v>520.0</v>
      </c>
      <c r="D109" s="54">
        <v>9.0</v>
      </c>
      <c r="E109" s="54">
        <v>4.0</v>
      </c>
      <c r="F109" s="55">
        <f t="shared" ref="F109:H109" si="123">C109*100/C$113</f>
        <v>24.97598463</v>
      </c>
      <c r="G109" s="55">
        <f t="shared" si="123"/>
        <v>15.25423729</v>
      </c>
      <c r="H109" s="55">
        <f t="shared" si="123"/>
        <v>14.81481481</v>
      </c>
      <c r="I109" s="55">
        <f t="shared" ref="I109:J109" si="124">F109*0.3</f>
        <v>7.492795389</v>
      </c>
      <c r="J109" s="55">
        <f t="shared" si="124"/>
        <v>4.576271186</v>
      </c>
      <c r="K109" s="55">
        <f t="shared" si="121"/>
        <v>5.925925926</v>
      </c>
      <c r="L109" s="55">
        <f t="shared" si="122"/>
        <v>17.9949925</v>
      </c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</row>
    <row r="110">
      <c r="A110" s="46"/>
      <c r="B110" s="53" t="s">
        <v>69</v>
      </c>
      <c r="C110" s="54">
        <v>454.0</v>
      </c>
      <c r="D110" s="54">
        <v>6.0</v>
      </c>
      <c r="E110" s="54">
        <v>5.0</v>
      </c>
      <c r="F110" s="55">
        <f t="shared" ref="F110:H110" si="125">C110*100/C$113</f>
        <v>21.80595581</v>
      </c>
      <c r="G110" s="55">
        <f t="shared" si="125"/>
        <v>10.16949153</v>
      </c>
      <c r="H110" s="55">
        <f t="shared" si="125"/>
        <v>18.51851852</v>
      </c>
      <c r="I110" s="55">
        <f t="shared" ref="I110:J110" si="126">F110*0.3</f>
        <v>6.541786744</v>
      </c>
      <c r="J110" s="55">
        <f t="shared" si="126"/>
        <v>3.050847458</v>
      </c>
      <c r="K110" s="55">
        <f t="shared" si="121"/>
        <v>7.407407407</v>
      </c>
      <c r="L110" s="55">
        <f t="shared" si="122"/>
        <v>17.00004161</v>
      </c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</row>
    <row r="111">
      <c r="A111" s="46"/>
      <c r="B111" s="53" t="s">
        <v>79</v>
      </c>
      <c r="C111" s="54">
        <v>209.0</v>
      </c>
      <c r="D111" s="54">
        <v>12.0</v>
      </c>
      <c r="E111" s="54">
        <v>5.0</v>
      </c>
      <c r="F111" s="55">
        <f t="shared" ref="F111:H111" si="127">C111*100/C$113</f>
        <v>10.03842459</v>
      </c>
      <c r="G111" s="55">
        <f t="shared" si="127"/>
        <v>20.33898305</v>
      </c>
      <c r="H111" s="55">
        <f t="shared" si="127"/>
        <v>18.51851852</v>
      </c>
      <c r="I111" s="55">
        <f t="shared" ref="I111:J111" si="128">F111*0.3</f>
        <v>3.011527378</v>
      </c>
      <c r="J111" s="55">
        <f t="shared" si="128"/>
        <v>6.101694915</v>
      </c>
      <c r="K111" s="55">
        <f t="shared" si="121"/>
        <v>7.407407407</v>
      </c>
      <c r="L111" s="55">
        <f t="shared" si="122"/>
        <v>16.5206297</v>
      </c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</row>
    <row r="112">
      <c r="A112" s="46"/>
      <c r="B112" s="57"/>
      <c r="C112" s="58"/>
      <c r="D112" s="58"/>
      <c r="E112" s="58"/>
      <c r="F112" s="59"/>
      <c r="G112" s="59"/>
      <c r="H112" s="59"/>
      <c r="I112" s="59"/>
      <c r="J112" s="59"/>
      <c r="K112" s="59"/>
      <c r="L112" s="5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</row>
    <row r="113">
      <c r="A113" s="46"/>
      <c r="B113" s="53" t="s">
        <v>18</v>
      </c>
      <c r="C113" s="54">
        <f t="shared" ref="C113:L113" si="129">SUM(C107:C112)</f>
        <v>2082</v>
      </c>
      <c r="D113" s="54">
        <f t="shared" si="129"/>
        <v>59</v>
      </c>
      <c r="E113" s="54">
        <f t="shared" si="129"/>
        <v>27</v>
      </c>
      <c r="F113" s="55">
        <f t="shared" si="129"/>
        <v>100</v>
      </c>
      <c r="G113" s="55">
        <f t="shared" si="129"/>
        <v>100</v>
      </c>
      <c r="H113" s="55">
        <f t="shared" si="129"/>
        <v>100</v>
      </c>
      <c r="I113" s="55">
        <f t="shared" si="129"/>
        <v>30</v>
      </c>
      <c r="J113" s="55">
        <f t="shared" si="129"/>
        <v>30</v>
      </c>
      <c r="K113" s="55">
        <f t="shared" si="129"/>
        <v>40</v>
      </c>
      <c r="L113" s="55">
        <f t="shared" si="129"/>
        <v>100</v>
      </c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</row>
    <row r="116">
      <c r="A116" s="49"/>
      <c r="B116" s="60" t="s">
        <v>80</v>
      </c>
      <c r="C116" s="61"/>
      <c r="D116" s="49"/>
      <c r="E116" s="49"/>
      <c r="F116" s="49"/>
      <c r="G116" s="64" t="s">
        <v>81</v>
      </c>
      <c r="H116" s="65"/>
      <c r="I116" s="65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</row>
    <row r="117">
      <c r="A117" s="46"/>
      <c r="B117" s="47" t="s">
        <v>82</v>
      </c>
      <c r="C117" s="47" t="s">
        <v>3</v>
      </c>
      <c r="D117" s="49"/>
      <c r="E117" s="49"/>
      <c r="F117" s="46"/>
      <c r="G117" s="66" t="s">
        <v>2</v>
      </c>
      <c r="H117" s="67"/>
      <c r="I117" s="47" t="s">
        <v>83</v>
      </c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</row>
    <row r="118">
      <c r="A118" s="46"/>
      <c r="B118" s="68" t="s">
        <v>84</v>
      </c>
      <c r="C118" s="51">
        <v>261.0</v>
      </c>
      <c r="D118" s="49"/>
      <c r="E118" s="49"/>
      <c r="F118" s="46"/>
      <c r="G118" s="69" t="s">
        <v>85</v>
      </c>
      <c r="H118" s="67"/>
      <c r="I118" s="50" t="s">
        <v>86</v>
      </c>
      <c r="J118" s="49"/>
      <c r="K118" s="70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</row>
    <row r="119">
      <c r="A119" s="46"/>
      <c r="B119" s="53" t="s">
        <v>87</v>
      </c>
      <c r="C119" s="54">
        <v>249.0</v>
      </c>
      <c r="D119" s="49"/>
      <c r="E119" s="49"/>
      <c r="F119" s="46"/>
      <c r="G119" s="69" t="s">
        <v>88</v>
      </c>
      <c r="H119" s="67"/>
      <c r="I119" s="50" t="s">
        <v>86</v>
      </c>
      <c r="J119" s="49"/>
      <c r="K119" s="70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</row>
    <row r="120">
      <c r="A120" s="46"/>
      <c r="B120" s="71" t="s">
        <v>89</v>
      </c>
      <c r="C120" s="54">
        <v>150.0</v>
      </c>
      <c r="D120" s="49"/>
      <c r="E120" s="49"/>
      <c r="F120" s="46"/>
      <c r="G120" s="72" t="s">
        <v>90</v>
      </c>
      <c r="H120" s="67"/>
      <c r="I120" s="53" t="s">
        <v>91</v>
      </c>
      <c r="J120" s="49"/>
      <c r="K120" s="70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</row>
    <row r="121">
      <c r="A121" s="46"/>
      <c r="B121" s="71" t="s">
        <v>92</v>
      </c>
      <c r="C121" s="54">
        <v>145.0</v>
      </c>
      <c r="D121" s="49"/>
      <c r="E121" s="49"/>
      <c r="F121" s="46"/>
      <c r="G121" s="72" t="s">
        <v>93</v>
      </c>
      <c r="H121" s="67"/>
      <c r="I121" s="53" t="s">
        <v>94</v>
      </c>
      <c r="J121" s="49"/>
      <c r="K121" s="70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</row>
    <row r="122">
      <c r="A122" s="46"/>
      <c r="B122" s="53" t="s">
        <v>95</v>
      </c>
      <c r="C122" s="54">
        <v>141.0</v>
      </c>
      <c r="D122" s="49"/>
      <c r="E122" s="49"/>
      <c r="F122" s="46"/>
      <c r="G122" s="72" t="s">
        <v>27</v>
      </c>
      <c r="H122" s="67"/>
      <c r="I122" s="53" t="s">
        <v>96</v>
      </c>
      <c r="J122" s="49"/>
      <c r="K122" s="70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</row>
    <row r="124">
      <c r="A124" s="49"/>
      <c r="B124" s="64" t="s">
        <v>97</v>
      </c>
      <c r="C124" s="65"/>
      <c r="D124" s="49"/>
      <c r="E124" s="49"/>
      <c r="F124" s="49"/>
      <c r="G124" s="64" t="s">
        <v>98</v>
      </c>
      <c r="H124" s="65"/>
      <c r="I124" s="65"/>
      <c r="J124" s="61"/>
      <c r="K124" s="61"/>
      <c r="L124" s="61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</row>
    <row r="125">
      <c r="A125" s="46"/>
      <c r="B125" s="47" t="s">
        <v>2</v>
      </c>
      <c r="C125" s="47" t="s">
        <v>3</v>
      </c>
      <c r="D125" s="49"/>
      <c r="E125" s="49"/>
      <c r="F125" s="46"/>
      <c r="G125" s="73" t="s">
        <v>99</v>
      </c>
      <c r="H125" s="67"/>
      <c r="I125" s="73" t="s">
        <v>100</v>
      </c>
      <c r="J125" s="74"/>
      <c r="K125" s="74"/>
      <c r="L125" s="67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</row>
    <row r="126">
      <c r="A126" s="46"/>
      <c r="B126" s="50" t="s">
        <v>40</v>
      </c>
      <c r="C126" s="51">
        <v>210.0</v>
      </c>
      <c r="D126" s="49"/>
      <c r="E126" s="49"/>
      <c r="F126" s="46"/>
      <c r="G126" s="72" t="s">
        <v>101</v>
      </c>
      <c r="H126" s="67"/>
      <c r="I126" s="75" t="s">
        <v>102</v>
      </c>
      <c r="J126" s="74"/>
      <c r="K126" s="74"/>
      <c r="L126" s="67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</row>
    <row r="127">
      <c r="A127" s="46"/>
      <c r="B127" s="53" t="s">
        <v>13</v>
      </c>
      <c r="C127" s="54">
        <v>164.0</v>
      </c>
      <c r="D127" s="49"/>
      <c r="E127" s="49"/>
      <c r="F127" s="46"/>
      <c r="G127" s="72" t="s">
        <v>103</v>
      </c>
      <c r="H127" s="67"/>
      <c r="I127" s="76" t="s">
        <v>104</v>
      </c>
      <c r="J127" s="74"/>
      <c r="K127" s="74"/>
      <c r="L127" s="67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</row>
    <row r="128">
      <c r="A128" s="46"/>
      <c r="B128" s="53" t="s">
        <v>105</v>
      </c>
      <c r="C128" s="54">
        <v>138.0</v>
      </c>
      <c r="D128" s="49"/>
      <c r="E128" s="49"/>
      <c r="F128" s="46"/>
      <c r="G128" s="72" t="s">
        <v>62</v>
      </c>
      <c r="H128" s="67"/>
      <c r="I128" s="75" t="s">
        <v>106</v>
      </c>
      <c r="J128" s="74"/>
      <c r="K128" s="74"/>
      <c r="L128" s="67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</row>
    <row r="129">
      <c r="A129" s="46"/>
      <c r="B129" s="53" t="s">
        <v>14</v>
      </c>
      <c r="C129" s="54">
        <v>126.0</v>
      </c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</row>
    <row r="130">
      <c r="A130" s="46"/>
      <c r="B130" s="53" t="s">
        <v>13</v>
      </c>
      <c r="C130" s="54">
        <v>119.0</v>
      </c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</row>
    <row r="131">
      <c r="A131" s="49"/>
      <c r="B131" s="49"/>
      <c r="C131" s="49"/>
      <c r="D131" s="49"/>
      <c r="E131" s="49"/>
      <c r="F131" s="49"/>
      <c r="G131" s="49"/>
      <c r="H131" s="77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</row>
    <row r="132">
      <c r="A132" s="49"/>
      <c r="B132" s="60" t="s">
        <v>107</v>
      </c>
      <c r="C132" s="61"/>
      <c r="D132" s="49"/>
      <c r="E132" s="49"/>
      <c r="F132" s="49"/>
      <c r="G132" s="78" t="s">
        <v>108</v>
      </c>
      <c r="H132" s="65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</row>
    <row r="133">
      <c r="A133" s="46"/>
      <c r="B133" s="47" t="s">
        <v>2</v>
      </c>
      <c r="C133" s="47" t="s">
        <v>109</v>
      </c>
      <c r="D133" s="49"/>
      <c r="E133" s="49"/>
      <c r="F133" s="46"/>
      <c r="G133" s="47" t="s">
        <v>110</v>
      </c>
      <c r="H133" s="47" t="s">
        <v>111</v>
      </c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</row>
    <row r="134">
      <c r="A134" s="46"/>
      <c r="B134" s="50" t="s">
        <v>13</v>
      </c>
      <c r="C134" s="51">
        <v>4.0</v>
      </c>
      <c r="D134" s="49"/>
      <c r="E134" s="49"/>
      <c r="F134" s="46"/>
      <c r="G134" s="53" t="s">
        <v>112</v>
      </c>
      <c r="H134" s="79">
        <v>0.0</v>
      </c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</row>
    <row r="135">
      <c r="A135" s="46"/>
      <c r="B135" s="53" t="s">
        <v>14</v>
      </c>
      <c r="C135" s="54">
        <v>2.0</v>
      </c>
      <c r="D135" s="49"/>
      <c r="E135" s="49"/>
      <c r="F135" s="46"/>
      <c r="G135" s="53" t="s">
        <v>113</v>
      </c>
      <c r="H135" s="79">
        <v>0.0</v>
      </c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</row>
    <row r="136">
      <c r="A136" s="46"/>
      <c r="B136" s="53" t="s">
        <v>15</v>
      </c>
      <c r="C136" s="54">
        <v>1.0</v>
      </c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</row>
    <row r="137">
      <c r="A137" s="46"/>
      <c r="B137" s="53" t="s">
        <v>70</v>
      </c>
      <c r="C137" s="54">
        <v>1.0</v>
      </c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</row>
    <row r="138">
      <c r="A138" s="46"/>
      <c r="B138" s="53" t="s">
        <v>105</v>
      </c>
      <c r="C138" s="54">
        <v>1.0</v>
      </c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</sheetData>
  <mergeCells count="18">
    <mergeCell ref="G124:I124"/>
    <mergeCell ref="G116:I116"/>
    <mergeCell ref="G117:H117"/>
    <mergeCell ref="G119:H119"/>
    <mergeCell ref="G120:H120"/>
    <mergeCell ref="G121:H121"/>
    <mergeCell ref="G122:H122"/>
    <mergeCell ref="G118:H118"/>
    <mergeCell ref="G127:H127"/>
    <mergeCell ref="G128:H128"/>
    <mergeCell ref="G132:H132"/>
    <mergeCell ref="G126:H126"/>
    <mergeCell ref="I126:L126"/>
    <mergeCell ref="I127:L127"/>
    <mergeCell ref="I128:L128"/>
    <mergeCell ref="B124:C124"/>
    <mergeCell ref="G125:H125"/>
    <mergeCell ref="I125:L125"/>
  </mergeCells>
  <drawing r:id="rId1"/>
</worksheet>
</file>