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ba3f78e489e6908/Dokumente/EPFL/12_Master_Thesis/13_RetrofittedModel/Model_visualisation/"/>
    </mc:Choice>
  </mc:AlternateContent>
  <xr:revisionPtr revIDLastSave="8062" documentId="11_AD4DB114E441178AC67DF43A3ED6DF7E683EDF19" xr6:coauthVersionLast="47" xr6:coauthVersionMax="47" xr10:uidLastSave="{6108280C-09F2-4943-9959-7CC8ED631016}"/>
  <bookViews>
    <workbookView xWindow="28800" yWindow="0" windowWidth="19200" windowHeight="21000" tabRatio="731" activeTab="2" xr2:uid="{00000000-000D-0000-FFFF-FFFF00000000}"/>
  </bookViews>
  <sheets>
    <sheet name="TCL_Nodes" sheetId="2" r:id="rId1"/>
    <sheet name="TCL_Sections" sheetId="7" r:id="rId2"/>
    <sheet name="TCL_SteelTies" sheetId="28" r:id="rId3"/>
    <sheet name="P_Steel ties above GF" sheetId="29" r:id="rId4"/>
  </sheets>
  <definedNames>
    <definedName name="ExterneDaten_1" localSheetId="0" hidden="1">TCL_Nodes!#REF!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9" i="7" l="1" a="1"/>
  <c r="K29" i="7" s="1"/>
  <c r="B3" i="2"/>
  <c r="C3" i="29"/>
  <c r="B3" i="7"/>
  <c r="C3" i="28"/>
  <c r="C21" i="29" s="1"/>
  <c r="K33" i="7"/>
  <c r="K32" i="7"/>
  <c r="E33" i="7"/>
  <c r="D33" i="7"/>
  <c r="J5" i="29"/>
  <c r="L4" i="29"/>
  <c r="L5" i="29" s="1"/>
  <c r="J8" i="28"/>
  <c r="J20" i="28"/>
  <c r="J7" i="28"/>
  <c r="K30" i="7" a="1"/>
  <c r="K30" i="7" s="1"/>
  <c r="K28" i="7" a="1"/>
  <c r="K28" i="7" s="1"/>
  <c r="K27" i="7"/>
  <c r="F224" i="2" a="1"/>
  <c r="F224" i="2" s="1"/>
  <c r="F225" i="2" a="1"/>
  <c r="F225" i="2" s="1"/>
  <c r="F239" i="2" a="1"/>
  <c r="F239" i="2" s="1"/>
  <c r="K7" i="7"/>
  <c r="F7" i="2"/>
  <c r="F227" i="2"/>
  <c r="F238" i="2"/>
  <c r="F231" i="2" a="1"/>
  <c r="F231" i="2" s="1"/>
  <c r="F232" i="2" a="1"/>
  <c r="F232" i="2" s="1"/>
  <c r="F233" i="2" a="1"/>
  <c r="F233" i="2" s="1"/>
  <c r="F234" i="2" a="1"/>
  <c r="F234" i="2" s="1"/>
  <c r="F240" i="2" a="1"/>
  <c r="F240" i="2" s="1"/>
  <c r="F241" i="2" a="1"/>
  <c r="F241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 s="1"/>
  <c r="F177" i="2" a="1"/>
  <c r="F177" i="2" s="1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 s="1"/>
  <c r="F206" i="2" a="1"/>
  <c r="F206" i="2" s="1"/>
  <c r="F207" i="2" a="1"/>
  <c r="F207" i="2" s="1"/>
  <c r="F208" i="2" a="1"/>
  <c r="F208" i="2" s="1"/>
  <c r="F209" i="2" a="1"/>
  <c r="F209" i="2" s="1"/>
  <c r="F210" i="2" a="1"/>
  <c r="F210" i="2" s="1"/>
  <c r="F211" i="2" a="1"/>
  <c r="F211" i="2" s="1"/>
  <c r="F212" i="2" a="1"/>
  <c r="F212" i="2" s="1"/>
  <c r="F213" i="2" a="1"/>
  <c r="F213" i="2" s="1"/>
  <c r="F214" i="2" a="1"/>
  <c r="F214" i="2" s="1"/>
  <c r="F215" i="2" a="1"/>
  <c r="F215" i="2" s="1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8" i="2" a="1"/>
  <c r="F8" i="2" s="1"/>
  <c r="G21" i="29" l="1"/>
  <c r="K24" i="7" a="1"/>
  <c r="K24" i="7" s="1"/>
  <c r="C9" i="29"/>
  <c r="H9" i="29" s="1"/>
  <c r="B9" i="29"/>
  <c r="F9" i="29" s="1"/>
  <c r="B10" i="29"/>
  <c r="E10" i="29" s="1"/>
  <c r="B19" i="29"/>
  <c r="F19" i="29" s="1"/>
  <c r="C13" i="29"/>
  <c r="G13" i="29" s="1"/>
  <c r="C15" i="29"/>
  <c r="H15" i="29" s="1"/>
  <c r="B12" i="29"/>
  <c r="E12" i="29" s="1"/>
  <c r="B16" i="29"/>
  <c r="F16" i="29" s="1"/>
  <c r="B22" i="29"/>
  <c r="F22" i="29" s="1"/>
  <c r="C11" i="29"/>
  <c r="G11" i="29" s="1"/>
  <c r="C19" i="29"/>
  <c r="H19" i="29" s="1"/>
  <c r="B11" i="29"/>
  <c r="E11" i="29" s="1"/>
  <c r="B18" i="29"/>
  <c r="F18" i="29" s="1"/>
  <c r="C10" i="29"/>
  <c r="G10" i="29" s="1"/>
  <c r="C22" i="29"/>
  <c r="H22" i="29" s="1"/>
  <c r="B13" i="29"/>
  <c r="E13" i="29" s="1"/>
  <c r="B15" i="29"/>
  <c r="F15" i="29" s="1"/>
  <c r="B21" i="29"/>
  <c r="F21" i="29" s="1"/>
  <c r="C12" i="29"/>
  <c r="G12" i="29" s="1"/>
  <c r="C16" i="29"/>
  <c r="H16" i="29" s="1"/>
  <c r="C18" i="29"/>
  <c r="H18" i="29" s="1"/>
  <c r="H21" i="29"/>
  <c r="K18" i="29"/>
  <c r="K19" i="29"/>
  <c r="K16" i="29"/>
  <c r="K15" i="29"/>
  <c r="K13" i="29"/>
  <c r="K10" i="29"/>
  <c r="F235" i="2" a="1"/>
  <c r="F235" i="2" s="1"/>
  <c r="F236" i="2" a="1"/>
  <c r="F236" i="2" s="1"/>
  <c r="F228" i="2" a="1"/>
  <c r="F228" i="2" s="1"/>
  <c r="F230" i="2" a="1"/>
  <c r="F230" i="2" s="1"/>
  <c r="F244" i="2" a="1"/>
  <c r="F244" i="2" s="1"/>
  <c r="F242" i="2" a="1"/>
  <c r="F242" i="2" s="1"/>
  <c r="F243" i="2" a="1"/>
  <c r="F243" i="2" s="1"/>
  <c r="I9" i="29" l="1"/>
  <c r="F14" i="28"/>
  <c r="J14" i="28" s="1"/>
  <c r="F10" i="28"/>
  <c r="J10" i="28" s="1"/>
  <c r="F17" i="28"/>
  <c r="J17" i="28" s="1"/>
  <c r="F13" i="28"/>
  <c r="J13" i="28" s="1"/>
  <c r="F16" i="28"/>
  <c r="J16" i="28" s="1"/>
  <c r="F15" i="28"/>
  <c r="J15" i="28" s="1"/>
  <c r="I21" i="29"/>
  <c r="E21" i="29"/>
  <c r="H10" i="29"/>
  <c r="F10" i="29"/>
  <c r="G15" i="29"/>
  <c r="E9" i="29"/>
  <c r="G19" i="29"/>
  <c r="F12" i="29"/>
  <c r="E19" i="29"/>
  <c r="G22" i="29"/>
  <c r="E16" i="29"/>
  <c r="H12" i="29"/>
  <c r="I12" i="29" s="1"/>
  <c r="H11" i="29"/>
  <c r="F11" i="29"/>
  <c r="I22" i="29"/>
  <c r="G9" i="29"/>
  <c r="K9" i="29" s="1"/>
  <c r="E15" i="29"/>
  <c r="I15" i="29" s="1"/>
  <c r="G18" i="29"/>
  <c r="F13" i="29"/>
  <c r="E18" i="29"/>
  <c r="E22" i="29"/>
  <c r="G16" i="29"/>
  <c r="H13" i="29"/>
  <c r="K12" i="29"/>
  <c r="K11" i="29"/>
  <c r="K21" i="29"/>
  <c r="K22" i="29"/>
  <c r="F147" i="2" a="1"/>
  <c r="F147" i="2" s="1"/>
  <c r="F135" i="2" a="1"/>
  <c r="F135" i="2" s="1"/>
  <c r="F151" i="2" a="1"/>
  <c r="F151" i="2" s="1"/>
  <c r="F143" i="2" a="1"/>
  <c r="F143" i="2" s="1"/>
  <c r="F229" i="2" a="1"/>
  <c r="F229" i="2" s="1"/>
  <c r="F139" i="2" a="1"/>
  <c r="F139" i="2" s="1"/>
  <c r="F43" i="2" a="1"/>
  <c r="F43" i="2" s="1"/>
  <c r="F45" i="2" a="1"/>
  <c r="F45" i="2" s="1"/>
  <c r="F145" i="2" a="1"/>
  <c r="F145" i="2" s="1"/>
  <c r="F155" i="2" a="1"/>
  <c r="F155" i="2" s="1"/>
  <c r="F132" i="2" a="1"/>
  <c r="F132" i="2" s="1"/>
  <c r="F148" i="2" a="1"/>
  <c r="F148" i="2" s="1"/>
  <c r="F137" i="2" a="1"/>
  <c r="F137" i="2" s="1"/>
  <c r="F153" i="2" a="1"/>
  <c r="F153" i="2" s="1"/>
  <c r="F42" i="2" a="1"/>
  <c r="F42" i="2" s="1"/>
  <c r="F142" i="2" a="1"/>
  <c r="F142" i="2" s="1"/>
  <c r="F136" i="2" a="1"/>
  <c r="F136" i="2" s="1"/>
  <c r="F152" i="2" a="1"/>
  <c r="F152" i="2" s="1"/>
  <c r="F141" i="2" a="1"/>
  <c r="F141" i="2" s="1"/>
  <c r="F46" i="2" a="1"/>
  <c r="F46" i="2" s="1"/>
  <c r="F146" i="2" a="1"/>
  <c r="F146" i="2" s="1"/>
  <c r="F140" i="2" a="1"/>
  <c r="F140" i="2" s="1"/>
  <c r="F156" i="2" a="1"/>
  <c r="F156" i="2" s="1"/>
  <c r="F134" i="2" a="1"/>
  <c r="F134" i="2" s="1"/>
  <c r="F150" i="2" a="1"/>
  <c r="F150" i="2" s="1"/>
  <c r="F44" i="2" a="1"/>
  <c r="F44" i="2" s="1"/>
  <c r="F144" i="2" a="1"/>
  <c r="F144" i="2" s="1"/>
  <c r="F133" i="2" a="1"/>
  <c r="F133" i="2" s="1"/>
  <c r="F149" i="2" a="1"/>
  <c r="F149" i="2" s="1"/>
  <c r="F138" i="2" a="1"/>
  <c r="F138" i="2" s="1"/>
  <c r="F154" i="2" a="1"/>
  <c r="F154" i="2" s="1"/>
  <c r="F12" i="28" l="1"/>
  <c r="J12" i="28" s="1"/>
  <c r="F9" i="28"/>
  <c r="J9" i="28" s="1"/>
  <c r="F19" i="28"/>
  <c r="J19" i="28" s="1"/>
  <c r="F18" i="28"/>
  <c r="J18" i="28" s="1"/>
  <c r="F11" i="28"/>
  <c r="J11" i="28" s="1"/>
  <c r="I10" i="29"/>
  <c r="I19" i="29"/>
  <c r="I16" i="29"/>
  <c r="I13" i="29"/>
  <c r="I11" i="29"/>
  <c r="I18" i="29"/>
  <c r="K21" i="7" l="1" a="1"/>
  <c r="K21" i="7" s="1"/>
  <c r="K8" i="7" l="1" a="1"/>
  <c r="K8" i="7" s="1"/>
  <c r="K9" i="7" a="1"/>
  <c r="K9" i="7" s="1"/>
  <c r="K10" i="7" a="1"/>
  <c r="K10" i="7" s="1"/>
  <c r="K14" i="7" a="1"/>
  <c r="K14" i="7" s="1"/>
  <c r="K11" i="7" a="1"/>
  <c r="K11" i="7" s="1"/>
  <c r="K15" i="7" a="1"/>
  <c r="K15" i="7" s="1"/>
  <c r="K23" i="7" l="1" a="1"/>
  <c r="K23" i="7" s="1"/>
  <c r="K12" i="7" a="1"/>
  <c r="K12" i="7" s="1"/>
  <c r="K19" i="7" a="1"/>
  <c r="K19" i="7" s="1"/>
  <c r="K16" i="7" a="1"/>
  <c r="K16" i="7" s="1"/>
  <c r="K18" i="7" a="1"/>
  <c r="K18" i="7" s="1"/>
  <c r="K17" i="7" a="1"/>
  <c r="K17" i="7" s="1"/>
  <c r="K20" i="7" a="1"/>
  <c r="K20" i="7" s="1"/>
  <c r="K13" i="7" a="1"/>
  <c r="K13" i="7" s="1"/>
  <c r="K22" i="7" a="1"/>
  <c r="K22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859365-A97F-4B62-B867-4B8F4C0BDC99}" keepAlive="1" name="Abfrage - Parish_house_1_model_20231025" description="Verbindung mit der Abfrage 'Parish_house_1_model_20231025' in der Arbeitsmappe." type="5" refreshedVersion="0" background="1" saveData="1">
    <dbPr connection="Provider=Microsoft.Mashup.OleDb.1;Data Source=$Workbook$;Location=Parish_house_1_model_20231025;Extended Properties=&quot;&quot;" command="SELECT * FROM [Parish_house_1_model_20231025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<sst xmlns="http://schemas.openxmlformats.org/spreadsheetml/2006/main" count="418" uniqueCount="85">
  <si>
    <t>#Fictitious nodes floor 1</t>
  </si>
  <si>
    <t># Fictitious nodes floor 2</t>
  </si>
  <si>
    <t>X</t>
  </si>
  <si>
    <t>Y</t>
  </si>
  <si>
    <t>element</t>
  </si>
  <si>
    <t>Node I</t>
  </si>
  <si>
    <t>Node J</t>
  </si>
  <si>
    <t>$h</t>
  </si>
  <si>
    <t>$E</t>
  </si>
  <si>
    <t>$G</t>
  </si>
  <si>
    <t>$secTag</t>
  </si>
  <si>
    <t>section</t>
  </si>
  <si>
    <t>OrthotropicMembraneSection</t>
  </si>
  <si>
    <t>$E1</t>
  </si>
  <si>
    <t>$E2</t>
  </si>
  <si>
    <t>$ni</t>
  </si>
  <si>
    <t>$rho</t>
  </si>
  <si>
    <t>$angle</t>
  </si>
  <si>
    <t>Number</t>
  </si>
  <si>
    <t>-</t>
  </si>
  <si>
    <t>node</t>
  </si>
  <si>
    <t>tag</t>
  </si>
  <si>
    <t>#node</t>
  </si>
  <si>
    <t>$X</t>
  </si>
  <si>
    <t>$Y</t>
  </si>
  <si>
    <t>$Z</t>
  </si>
  <si>
    <t>m</t>
  </si>
  <si>
    <r>
      <t>m</t>
    </r>
    <r>
      <rPr>
        <vertAlign val="superscript"/>
        <sz val="11"/>
        <color theme="1"/>
        <rFont val="Arial"/>
        <family val="2"/>
        <scheme val="minor"/>
      </rPr>
      <t>2</t>
    </r>
  </si>
  <si>
    <t>#section</t>
  </si>
  <si>
    <t>#$element</t>
  </si>
  <si>
    <t>$eleTag</t>
  </si>
  <si>
    <t>$nodeI</t>
  </si>
  <si>
    <t>$nodeJ</t>
  </si>
  <si>
    <t>$A</t>
  </si>
  <si>
    <t>$J</t>
  </si>
  <si>
    <t>$Iy</t>
  </si>
  <si>
    <t>$Iz</t>
  </si>
  <si>
    <t>Elastic</t>
  </si>
  <si>
    <t># Steel tie elements-------------------------------------------------------------------------------</t>
  </si>
  <si>
    <t>$matTag</t>
  </si>
  <si>
    <t>$cFlag</t>
  </si>
  <si>
    <t>#uniaxialMaterial</t>
  </si>
  <si>
    <t>Steel01</t>
  </si>
  <si>
    <t>$Fy</t>
  </si>
  <si>
    <t>$E0</t>
  </si>
  <si>
    <t>$b</t>
  </si>
  <si>
    <t># END Steel tie elements-------------------------------------------------------------------------------</t>
  </si>
  <si>
    <t>Location 1</t>
  </si>
  <si>
    <t>Location 2</t>
  </si>
  <si>
    <t>Location 3</t>
  </si>
  <si>
    <t>Location 4</t>
  </si>
  <si>
    <t>XI [m]</t>
  </si>
  <si>
    <t>YI [m]</t>
  </si>
  <si>
    <t>XJ [m]</t>
  </si>
  <si>
    <t>YJ [m]</t>
  </si>
  <si>
    <t>Direction of ties</t>
  </si>
  <si>
    <t>L tie [m]</t>
  </si>
  <si>
    <t>Steel ties per width</t>
  </si>
  <si>
    <t>ties/m</t>
  </si>
  <si>
    <t>#N ties</t>
  </si>
  <si>
    <t>Cross section of tie</t>
  </si>
  <si>
    <t>Diameter of tie</t>
  </si>
  <si>
    <t>mm</t>
  </si>
  <si>
    <r>
      <t>A tot [m</t>
    </r>
    <r>
      <rPr>
        <b/>
        <vertAlign val="superscript"/>
        <sz val="11"/>
        <color theme="3"/>
        <rFont val="Arial"/>
        <family val="2"/>
        <scheme val="minor"/>
      </rPr>
      <t>2</t>
    </r>
    <r>
      <rPr>
        <b/>
        <sz val="11"/>
        <color theme="3"/>
        <rFont val="Arial"/>
        <family val="2"/>
        <scheme val="minor"/>
      </rPr>
      <t>]</t>
    </r>
  </si>
  <si>
    <r>
      <t>mm</t>
    </r>
    <r>
      <rPr>
        <vertAlign val="superscript"/>
        <sz val="11"/>
        <color theme="1"/>
        <rFont val="Arial"/>
        <family val="2"/>
        <scheme val="minor"/>
      </rPr>
      <t>2</t>
    </r>
  </si>
  <si>
    <t>uniaxialMaterial</t>
  </si>
  <si>
    <t>truss</t>
  </si>
  <si>
    <t>#$truss</t>
  </si>
  <si>
    <t>-cMass</t>
  </si>
  <si>
    <t>$-cMass</t>
  </si>
  <si>
    <t>Author:</t>
  </si>
  <si>
    <t>Aline F. Bönzli</t>
  </si>
  <si>
    <t>Date of export:</t>
  </si>
  <si>
    <t>To use in TCL:</t>
  </si>
  <si>
    <t>Copy and paste the last column</t>
  </si>
  <si>
    <t>Depending on:</t>
  </si>
  <si>
    <t>TCL definition of Steel ties</t>
  </si>
  <si>
    <t>"Material properties", "Vaults above GF", "Slabs above FF"</t>
  </si>
  <si>
    <t>The last one is the concrete section</t>
  </si>
  <si>
    <t>TCL definition of Sections and Materials for Membranes, Beams and Ties</t>
  </si>
  <si>
    <t>Use:</t>
  </si>
  <si>
    <t>Bases: Surface loads</t>
  </si>
  <si>
    <t>Properties: Definition of equivalent steel ties as truss elements</t>
  </si>
  <si>
    <t>Used as a base for TCL Steel ties definition</t>
  </si>
  <si>
    <t>TCL definition of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</si>
</sst>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E+00"/>
    <numFmt numFmtId="166" formatCode="0.0000"/>
    <numFmt numFmtId="167" formatCode="0.0"/>
    <numFmt numFmtId="168" formatCode="0.000000"/>
  </numFmts>
  <fonts count="9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vertAlign val="superscript"/>
      <sz val="11"/>
      <color theme="3"/>
      <name val="Arial"/>
      <family val="2"/>
      <scheme val="minor"/>
    </font>
    <font>
      <vertAlign val="superscript"/>
      <sz val="11"/>
      <color theme="1"/>
      <name val="Arial"/>
      <family val="2"/>
      <scheme val="minor"/>
    </font>
    <font>
      <b/>
      <sz val="13"/>
      <color rgb="FF413D3A"/>
      <name val="Arial"/>
      <family val="2"/>
      <scheme val="minor"/>
    </font>
    <font>
      <b/>
      <sz val="11"/>
      <color rgb="FF413D3A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7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</cellStyleXfs>
  <cellXfs count="46">
    <xf numFmtId="0" fontId="0" fillId="0" borderId="0" xfId="0"/>
    <xf numFmtId="2" fontId="0" fillId="0" borderId="0" xfId="0" applyNumberFormat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165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0" fontId="2" fillId="3" borderId="3" xfId="3" applyFill="1" applyBorder="1" applyAlignment="1">
      <alignment vertical="center"/>
    </xf>
    <xf numFmtId="167" fontId="0" fillId="0" borderId="3" xfId="0" applyNumberFormat="1" applyBorder="1" applyAlignment="1">
      <alignment vertical="center"/>
    </xf>
    <xf numFmtId="167" fontId="0" fillId="0" borderId="0" xfId="0" applyNumberFormat="1" applyAlignment="1">
      <alignment vertical="center"/>
    </xf>
    <xf numFmtId="167" fontId="0" fillId="0" borderId="0" xfId="0" applyNumberFormat="1"/>
    <xf numFmtId="1" fontId="0" fillId="0" borderId="0" xfId="0" applyNumberFormat="1"/>
    <xf numFmtId="11" fontId="0" fillId="0" borderId="3" xfId="0" applyNumberFormat="1" applyBorder="1"/>
    <xf numFmtId="164" fontId="0" fillId="0" borderId="0" xfId="0" applyNumberFormat="1" applyAlignment="1">
      <alignment vertical="center"/>
    </xf>
    <xf numFmtId="0" fontId="4" fillId="0" borderId="0" xfId="2" applyBorder="1" applyAlignment="1"/>
    <xf numFmtId="0" fontId="4" fillId="0" borderId="0" xfId="2" applyBorder="1" applyAlignment="1">
      <alignment wrapText="1"/>
    </xf>
    <xf numFmtId="168" fontId="0" fillId="0" borderId="0" xfId="0" applyNumberFormat="1" applyAlignment="1">
      <alignment vertical="center"/>
    </xf>
    <xf numFmtId="168" fontId="0" fillId="0" borderId="3" xfId="0" applyNumberFormat="1" applyBorder="1" applyAlignment="1">
      <alignment vertical="center"/>
    </xf>
    <xf numFmtId="0" fontId="7" fillId="0" borderId="1" xfId="1" applyFont="1"/>
    <xf numFmtId="0" fontId="3" fillId="0" borderId="1" xfId="1"/>
    <xf numFmtId="167" fontId="3" fillId="0" borderId="1" xfId="1" applyNumberFormat="1"/>
    <xf numFmtId="0" fontId="8" fillId="0" borderId="0" xfId="0" applyFont="1"/>
    <xf numFmtId="14" fontId="0" fillId="0" borderId="0" xfId="0" applyNumberFormat="1" applyAlignment="1">
      <alignment horizontal="left"/>
    </xf>
    <xf numFmtId="14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0" fillId="0" borderId="3" xfId="0" applyBorder="1"/>
    <xf numFmtId="166" fontId="0" fillId="0" borderId="3" xfId="0" applyNumberFormat="1" applyBorder="1"/>
    <xf numFmtId="49" fontId="0" fillId="0" borderId="3" xfId="0" applyNumberFormat="1" applyBorder="1"/>
    <xf numFmtId="2" fontId="0" fillId="0" borderId="3" xfId="0" applyNumberFormat="1" applyBorder="1"/>
    <xf numFmtId="167" fontId="0" fillId="0" borderId="3" xfId="0" quotePrefix="1" applyNumberFormat="1" applyBorder="1"/>
    <xf numFmtId="167" fontId="0" fillId="0" borderId="3" xfId="0" applyNumberFormat="1" applyBorder="1"/>
    <xf numFmtId="168" fontId="0" fillId="0" borderId="3" xfId="0" applyNumberFormat="1" applyBorder="1"/>
    <xf numFmtId="0" fontId="7" fillId="0" borderId="4" xfId="1" applyFont="1" applyBorder="1"/>
    <xf numFmtId="0" fontId="3" fillId="0" borderId="4" xfId="1" applyBorder="1"/>
    <xf numFmtId="167" fontId="3" fillId="0" borderId="4" xfId="1" applyNumberFormat="1" applyBorder="1"/>
    <xf numFmtId="0" fontId="4" fillId="0" borderId="4" xfId="2" applyBorder="1" applyAlignment="1"/>
    <xf numFmtId="1" fontId="0" fillId="0" borderId="3" xfId="0" applyNumberFormat="1" applyBorder="1"/>
    <xf numFmtId="167" fontId="0" fillId="0" borderId="5" xfId="0" applyNumberFormat="1" applyBorder="1"/>
    <xf numFmtId="0" fontId="0" fillId="0" borderId="5" xfId="0" applyBorder="1"/>
    <xf numFmtId="2" fontId="0" fillId="0" borderId="5" xfId="0" applyNumberFormat="1" applyBorder="1"/>
    <xf numFmtId="0" fontId="8" fillId="0" borderId="6" xfId="0" applyFont="1" applyBorder="1"/>
    <xf numFmtId="14" fontId="0" fillId="0" borderId="0" xfId="0" applyNumberFormat="1" applyAlignment="1">
      <alignment horizontal="left"/>
    </xf>
  </cellXfs>
  <cellStyles count="4">
    <cellStyle name="20 % - Akzent1" xfId="3" builtinId="30"/>
    <cellStyle name="Standard" xfId="0" builtinId="0"/>
    <cellStyle name="Überschrift 2" xfId="1" builtinId="17"/>
    <cellStyle name="Übersch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123825</xdr:rowOff>
    </xdr:to>
    <xdr:sp macro="" textlink="">
      <xdr:nvSpPr>
        <xdr:cNvPr id="3" name="AutoShape 1" descr="Untitled">
          <a:extLst>
            <a:ext uri="{FF2B5EF4-FFF2-40B4-BE49-F238E27FC236}">
              <a16:creationId xmlns:a16="http://schemas.microsoft.com/office/drawing/2014/main" id="{DB991C5E-0A9D-4663-A7D9-5EE84708ED50}"/>
            </a:ext>
          </a:extLst>
        </xdr:cNvPr>
        <xdr:cNvSpPr>
          <a:spLocks noChangeAspect="1" noChangeArrowheads="1"/>
        </xdr:cNvSpPr>
      </xdr:nvSpPr>
      <xdr:spPr bwMode="auto">
        <a:xfrm>
          <a:off x="2063750" y="578485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EPFL">
      <a:dk1>
        <a:sysClr val="windowText" lastClr="000000"/>
      </a:dk1>
      <a:lt1>
        <a:sysClr val="window" lastClr="FFFFFF"/>
      </a:lt1>
      <a:dk2>
        <a:srgbClr val="413D3A"/>
      </a:dk2>
      <a:lt2>
        <a:srgbClr val="CAC7C7"/>
      </a:lt2>
      <a:accent1>
        <a:srgbClr val="FF0000"/>
      </a:accent1>
      <a:accent2>
        <a:srgbClr val="B51F1F"/>
      </a:accent2>
      <a:accent3>
        <a:srgbClr val="00A79F"/>
      </a:accent3>
      <a:accent4>
        <a:srgbClr val="007480"/>
      </a:accent4>
      <a:accent5>
        <a:srgbClr val="FF0000"/>
      </a:accent5>
      <a:accent6>
        <a:srgbClr val="B51F1F"/>
      </a:accent6>
      <a:hlink>
        <a:srgbClr val="00A79F"/>
      </a:hlink>
      <a:folHlink>
        <a:srgbClr val="0074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328B-8CC6-4CC9-AB66-81360937C2C9}">
  <sheetPr>
    <tabColor theme="4"/>
  </sheetPr>
  <dimension ref="A1:I244"/>
  <sheetViews>
    <sheetView view="pageLayout" zoomScaleNormal="100" workbookViewId="0">
      <selection activeCell="F6" sqref="F6"/>
    </sheetView>
  </sheetViews>
  <sheetFormatPr baseColWidth="10" defaultColWidth="10.6640625" defaultRowHeight="14" x14ac:dyDescent="0.3"/>
  <cols>
    <col min="1" max="1" width="20.58203125" bestFit="1" customWidth="1"/>
    <col min="2" max="2" width="3.75" bestFit="1" customWidth="1"/>
    <col min="3" max="4" width="5.25" style="13" bestFit="1" customWidth="1"/>
    <col min="5" max="5" width="4.25" style="13" bestFit="1" customWidth="1"/>
    <col min="6" max="6" width="29.1640625" bestFit="1" customWidth="1"/>
  </cols>
  <sheetData>
    <row r="1" spans="1:7" ht="17" thickBot="1" x14ac:dyDescent="0.4">
      <c r="A1" s="21" t="s">
        <v>84</v>
      </c>
      <c r="B1" s="22"/>
      <c r="C1" s="23"/>
      <c r="D1" s="23"/>
      <c r="E1" s="23"/>
      <c r="F1" s="22"/>
      <c r="G1" s="22"/>
    </row>
    <row r="2" spans="1:7" ht="14.5" thickTop="1" x14ac:dyDescent="0.3">
      <c r="A2" s="24" t="s">
        <v>70</v>
      </c>
      <c r="B2" t="s">
        <v>71</v>
      </c>
    </row>
    <row r="3" spans="1:7" x14ac:dyDescent="0.3">
      <c r="A3" s="24" t="s">
        <v>72</v>
      </c>
      <c r="B3" s="45">
        <f ca="1">TODAY()</f>
        <v>45307</v>
      </c>
      <c r="C3" s="45"/>
      <c r="D3" s="45"/>
    </row>
    <row r="4" spans="1:7" x14ac:dyDescent="0.3">
      <c r="A4" s="24" t="s">
        <v>73</v>
      </c>
      <c r="B4" t="s">
        <v>74</v>
      </c>
    </row>
    <row r="5" spans="1:7" x14ac:dyDescent="0.3">
      <c r="A5" s="24" t="s">
        <v>75</v>
      </c>
      <c r="B5" t="s">
        <v>19</v>
      </c>
    </row>
    <row r="7" spans="1:7" x14ac:dyDescent="0.3">
      <c r="A7" s="44" t="s">
        <v>22</v>
      </c>
      <c r="B7" s="44" t="s">
        <v>21</v>
      </c>
      <c r="C7" s="44" t="s">
        <v>23</v>
      </c>
      <c r="D7" s="44" t="s">
        <v>24</v>
      </c>
      <c r="E7" s="44" t="s">
        <v>25</v>
      </c>
      <c r="F7" s="44" t="str">
        <f>TRIM(_xlfn.TEXTJOIN(CHAR(9),TRUE,A7:E7))</f>
        <v>#node	tag	$X	$Y	$Z</v>
      </c>
    </row>
    <row r="8" spans="1:7" x14ac:dyDescent="0.3">
      <c r="A8" s="41" t="s">
        <v>20</v>
      </c>
      <c r="B8" s="42">
        <v>1</v>
      </c>
      <c r="C8" s="43">
        <v>0</v>
      </c>
      <c r="D8" s="43">
        <v>0</v>
      </c>
      <c r="E8" s="43">
        <v>6.1</v>
      </c>
      <c r="F8" s="42" t="str" cm="1">
        <f t="array" ref="F8">TRIM(_xlfn.TEXTJOIN(CHAR(9),TRUE,A8:B8, TEXT(ROUND(C8:E8,3),"0.000")))</f>
        <v>node	1	0.000	0.000	6.100</v>
      </c>
    </row>
    <row r="9" spans="1:7" x14ac:dyDescent="0.3">
      <c r="A9" s="29" t="s">
        <v>20</v>
      </c>
      <c r="B9" s="29">
        <v>2</v>
      </c>
      <c r="C9" s="32">
        <v>5.18</v>
      </c>
      <c r="D9" s="32">
        <v>0</v>
      </c>
      <c r="E9" s="32">
        <v>6.1</v>
      </c>
      <c r="F9" s="29" t="str" cm="1">
        <f t="array" ref="F9">TRIM(_xlfn.TEXTJOIN(CHAR(9),TRUE,A9:B9, TEXT(ROUND(C9:E9,3),"0.000")))</f>
        <v>node	2	5.180	0.000	6.100</v>
      </c>
    </row>
    <row r="10" spans="1:7" x14ac:dyDescent="0.3">
      <c r="A10" s="29" t="s">
        <v>20</v>
      </c>
      <c r="B10" s="29">
        <v>3</v>
      </c>
      <c r="C10" s="32">
        <v>8.58</v>
      </c>
      <c r="D10" s="32">
        <v>0</v>
      </c>
      <c r="E10" s="32">
        <v>6.1</v>
      </c>
      <c r="F10" s="29" t="str" cm="1">
        <f t="array" ref="F10">TRIM(_xlfn.TEXTJOIN(CHAR(9),TRUE,A10:B10, TEXT(ROUND(C10:E10,3),"0.000")))</f>
        <v>node	3	8.580	0.000	6.100</v>
      </c>
    </row>
    <row r="11" spans="1:7" x14ac:dyDescent="0.3">
      <c r="A11" s="29" t="s">
        <v>20</v>
      </c>
      <c r="B11" s="29">
        <v>5</v>
      </c>
      <c r="C11" s="32">
        <v>11.98</v>
      </c>
      <c r="D11" s="32">
        <v>0</v>
      </c>
      <c r="E11" s="32">
        <v>6.1</v>
      </c>
      <c r="F11" s="29" t="str" cm="1">
        <f t="array" ref="F11">TRIM(_xlfn.TEXTJOIN(CHAR(9),TRUE,A11:B11, TEXT(ROUND(C11:E11,3),"0.000")))</f>
        <v>node	5	11.980	0.000	6.100</v>
      </c>
    </row>
    <row r="12" spans="1:7" x14ac:dyDescent="0.3">
      <c r="A12" s="29" t="s">
        <v>20</v>
      </c>
      <c r="B12" s="29">
        <v>6</v>
      </c>
      <c r="C12" s="32">
        <v>17.149999999999999</v>
      </c>
      <c r="D12" s="32">
        <v>0</v>
      </c>
      <c r="E12" s="32">
        <v>6.1</v>
      </c>
      <c r="F12" s="29" t="str" cm="1">
        <f t="array" ref="F12">TRIM(_xlfn.TEXTJOIN(CHAR(9),TRUE,A12:B12, TEXT(ROUND(C12:E12,3),"0.000")))</f>
        <v>node	6	17.150	0.000	6.100</v>
      </c>
    </row>
    <row r="13" spans="1:7" x14ac:dyDescent="0.3">
      <c r="A13" s="29" t="s">
        <v>20</v>
      </c>
      <c r="B13" s="29">
        <v>7</v>
      </c>
      <c r="C13" s="32">
        <v>0</v>
      </c>
      <c r="D13" s="32">
        <v>0</v>
      </c>
      <c r="E13" s="32">
        <v>2.7</v>
      </c>
      <c r="F13" s="29" t="str" cm="1">
        <f t="array" ref="F13">TRIM(_xlfn.TEXTJOIN(CHAR(9),TRUE,A13:B13, TEXT(ROUND(C13:E13,3),"0.000")))</f>
        <v>node	7	0.000	0.000	2.700</v>
      </c>
    </row>
    <row r="14" spans="1:7" x14ac:dyDescent="0.3">
      <c r="A14" s="29" t="s">
        <v>20</v>
      </c>
      <c r="B14" s="29">
        <v>8</v>
      </c>
      <c r="C14" s="32">
        <v>5.18</v>
      </c>
      <c r="D14" s="32">
        <v>0</v>
      </c>
      <c r="E14" s="32">
        <v>2.7</v>
      </c>
      <c r="F14" s="29" t="str" cm="1">
        <f t="array" ref="F14">TRIM(_xlfn.TEXTJOIN(CHAR(9),TRUE,A14:B14, TEXT(ROUND(C14:E14,3),"0.000")))</f>
        <v>node	8	5.180	0.000	2.700</v>
      </c>
    </row>
    <row r="15" spans="1:7" x14ac:dyDescent="0.3">
      <c r="A15" s="29" t="s">
        <v>20</v>
      </c>
      <c r="B15" s="29">
        <v>9</v>
      </c>
      <c r="C15" s="32">
        <v>8.58</v>
      </c>
      <c r="D15" s="32">
        <v>0</v>
      </c>
      <c r="E15" s="32">
        <v>2.7</v>
      </c>
      <c r="F15" s="29" t="str" cm="1">
        <f t="array" ref="F15">TRIM(_xlfn.TEXTJOIN(CHAR(9),TRUE,A15:B15, TEXT(ROUND(C15:E15,3),"0.000")))</f>
        <v>node	9	8.580	0.000	2.700</v>
      </c>
    </row>
    <row r="16" spans="1:7" x14ac:dyDescent="0.3">
      <c r="A16" s="29" t="s">
        <v>20</v>
      </c>
      <c r="B16" s="29">
        <v>11</v>
      </c>
      <c r="C16" s="32">
        <v>11.98</v>
      </c>
      <c r="D16" s="32">
        <v>0</v>
      </c>
      <c r="E16" s="32">
        <v>2.7</v>
      </c>
      <c r="F16" s="29" t="str" cm="1">
        <f t="array" ref="F16">TRIM(_xlfn.TEXTJOIN(CHAR(9),TRUE,A16:B16, TEXT(ROUND(C16:E16,3),"0.000")))</f>
        <v>node	11	11.980	0.000	2.700</v>
      </c>
    </row>
    <row r="17" spans="1:6" x14ac:dyDescent="0.3">
      <c r="A17" s="29" t="s">
        <v>20</v>
      </c>
      <c r="B17" s="29">
        <v>12</v>
      </c>
      <c r="C17" s="32">
        <v>17.149999999999999</v>
      </c>
      <c r="D17" s="32">
        <v>0</v>
      </c>
      <c r="E17" s="32">
        <v>2.7</v>
      </c>
      <c r="F17" s="29" t="str" cm="1">
        <f t="array" ref="F17">TRIM(_xlfn.TEXTJOIN(CHAR(9),TRUE,A17:B17, TEXT(ROUND(C17:E17,3),"0.000")))</f>
        <v>node	12	17.150	0.000	2.700</v>
      </c>
    </row>
    <row r="18" spans="1:6" x14ac:dyDescent="0.3">
      <c r="A18" s="29" t="s">
        <v>20</v>
      </c>
      <c r="B18" s="29">
        <v>13</v>
      </c>
      <c r="C18" s="32">
        <v>0</v>
      </c>
      <c r="D18" s="32">
        <v>0</v>
      </c>
      <c r="E18" s="32">
        <v>0</v>
      </c>
      <c r="F18" s="29" t="str" cm="1">
        <f t="array" ref="F18">TRIM(_xlfn.TEXTJOIN(CHAR(9),TRUE,A18:B18, TEXT(ROUND(C18:E18,3),"0.000")))</f>
        <v>node	13	0.000	0.000	0.000</v>
      </c>
    </row>
    <row r="19" spans="1:6" x14ac:dyDescent="0.3">
      <c r="A19" s="29" t="s">
        <v>20</v>
      </c>
      <c r="B19" s="29">
        <v>14</v>
      </c>
      <c r="C19" s="32">
        <v>5.18</v>
      </c>
      <c r="D19" s="32">
        <v>0</v>
      </c>
      <c r="E19" s="32">
        <v>0</v>
      </c>
      <c r="F19" s="29" t="str" cm="1">
        <f t="array" ref="F19">TRIM(_xlfn.TEXTJOIN(CHAR(9),TRUE,A19:B19, TEXT(ROUND(C19:E19,3),"0.000")))</f>
        <v>node	14	5.180	0.000	0.000</v>
      </c>
    </row>
    <row r="20" spans="1:6" x14ac:dyDescent="0.3">
      <c r="A20" s="29" t="s">
        <v>20</v>
      </c>
      <c r="B20" s="29">
        <v>15</v>
      </c>
      <c r="C20" s="32">
        <v>7.31</v>
      </c>
      <c r="D20" s="32">
        <v>0</v>
      </c>
      <c r="E20" s="32">
        <v>0</v>
      </c>
      <c r="F20" s="29" t="str" cm="1">
        <f t="array" ref="F20">TRIM(_xlfn.TEXTJOIN(CHAR(9),TRUE,A20:B20, TEXT(ROUND(C20:E20,3),"0.000")))</f>
        <v>node	15	7.310	0.000	0.000</v>
      </c>
    </row>
    <row r="21" spans="1:6" x14ac:dyDescent="0.3">
      <c r="A21" s="29" t="s">
        <v>20</v>
      </c>
      <c r="B21" s="29">
        <v>16</v>
      </c>
      <c r="C21" s="32">
        <v>9.49</v>
      </c>
      <c r="D21" s="32">
        <v>0</v>
      </c>
      <c r="E21" s="32">
        <v>0</v>
      </c>
      <c r="F21" s="29" t="str" cm="1">
        <f t="array" ref="F21">TRIM(_xlfn.TEXTJOIN(CHAR(9),TRUE,A21:B21, TEXT(ROUND(C21:E21,3),"0.000")))</f>
        <v>node	16	9.490	0.000	0.000</v>
      </c>
    </row>
    <row r="22" spans="1:6" x14ac:dyDescent="0.3">
      <c r="A22" s="29" t="s">
        <v>20</v>
      </c>
      <c r="B22" s="29">
        <v>17</v>
      </c>
      <c r="C22" s="32">
        <v>11.98</v>
      </c>
      <c r="D22" s="32">
        <v>0</v>
      </c>
      <c r="E22" s="32">
        <v>0</v>
      </c>
      <c r="F22" s="29" t="str" cm="1">
        <f t="array" ref="F22">TRIM(_xlfn.TEXTJOIN(CHAR(9),TRUE,A22:B22, TEXT(ROUND(C22:E22,3),"0.000")))</f>
        <v>node	17	11.980	0.000	0.000</v>
      </c>
    </row>
    <row r="23" spans="1:6" x14ac:dyDescent="0.3">
      <c r="A23" s="29" t="s">
        <v>20</v>
      </c>
      <c r="B23" s="29">
        <v>18</v>
      </c>
      <c r="C23" s="32">
        <v>17.149999999999999</v>
      </c>
      <c r="D23" s="32">
        <v>0</v>
      </c>
      <c r="E23" s="32">
        <v>0</v>
      </c>
      <c r="F23" s="29" t="str" cm="1">
        <f t="array" ref="F23">TRIM(_xlfn.TEXTJOIN(CHAR(9),TRUE,A23:B23, TEXT(ROUND(C23:E23,3),"0.000")))</f>
        <v>node	18	17.150	0.000	0.000</v>
      </c>
    </row>
    <row r="24" spans="1:6" x14ac:dyDescent="0.3">
      <c r="A24" s="29" t="s">
        <v>20</v>
      </c>
      <c r="B24" s="29">
        <v>19</v>
      </c>
      <c r="C24" s="32">
        <v>17.149999999999999</v>
      </c>
      <c r="D24" s="32">
        <v>1.53</v>
      </c>
      <c r="E24" s="32">
        <v>6.1</v>
      </c>
      <c r="F24" s="29" t="str" cm="1">
        <f t="array" ref="F24">TRIM(_xlfn.TEXTJOIN(CHAR(9),TRUE,A24:B24, TEXT(ROUND(C24:E24,3),"0.000")))</f>
        <v>node	19	17.150	1.530	6.100</v>
      </c>
    </row>
    <row r="25" spans="1:6" x14ac:dyDescent="0.3">
      <c r="A25" s="29" t="s">
        <v>20</v>
      </c>
      <c r="B25" s="29">
        <v>20</v>
      </c>
      <c r="C25" s="32">
        <v>17.149999999999999</v>
      </c>
      <c r="D25" s="32">
        <v>5.73</v>
      </c>
      <c r="E25" s="32">
        <v>6.1</v>
      </c>
      <c r="F25" s="29" t="str" cm="1">
        <f t="array" ref="F25">TRIM(_xlfn.TEXTJOIN(CHAR(9),TRUE,A25:B25, TEXT(ROUND(C25:E25,3),"0.000")))</f>
        <v>node	20	17.150	5.730	6.100</v>
      </c>
    </row>
    <row r="26" spans="1:6" x14ac:dyDescent="0.3">
      <c r="A26" s="29" t="s">
        <v>20</v>
      </c>
      <c r="B26" s="29">
        <v>21</v>
      </c>
      <c r="C26" s="32">
        <v>17.149999999999999</v>
      </c>
      <c r="D26" s="32">
        <v>11.35</v>
      </c>
      <c r="E26" s="32">
        <v>6.1</v>
      </c>
      <c r="F26" s="29" t="str" cm="1">
        <f t="array" ref="F26">TRIM(_xlfn.TEXTJOIN(CHAR(9),TRUE,A26:B26, TEXT(ROUND(C26:E26,3),"0.000")))</f>
        <v>node	21	17.150	11.350	6.100</v>
      </c>
    </row>
    <row r="27" spans="1:6" x14ac:dyDescent="0.3">
      <c r="A27" s="29" t="s">
        <v>20</v>
      </c>
      <c r="B27" s="29">
        <v>22</v>
      </c>
      <c r="C27" s="32">
        <v>17.149999999999999</v>
      </c>
      <c r="D27" s="32">
        <v>1.53</v>
      </c>
      <c r="E27" s="32">
        <v>2.7</v>
      </c>
      <c r="F27" s="29" t="str" cm="1">
        <f t="array" ref="F27">TRIM(_xlfn.TEXTJOIN(CHAR(9),TRUE,A27:B27, TEXT(ROUND(C27:E27,3),"0.000")))</f>
        <v>node	22	17.150	1.530	2.700</v>
      </c>
    </row>
    <row r="28" spans="1:6" x14ac:dyDescent="0.3">
      <c r="A28" s="29" t="s">
        <v>20</v>
      </c>
      <c r="B28" s="29">
        <v>23</v>
      </c>
      <c r="C28" s="32">
        <v>17.149999999999999</v>
      </c>
      <c r="D28" s="32">
        <v>5.73</v>
      </c>
      <c r="E28" s="32">
        <v>2.7</v>
      </c>
      <c r="F28" s="29" t="str" cm="1">
        <f t="array" ref="F28">TRIM(_xlfn.TEXTJOIN(CHAR(9),TRUE,A28:B28, TEXT(ROUND(C28:E28,3),"0.000")))</f>
        <v>node	23	17.150	5.730	2.700</v>
      </c>
    </row>
    <row r="29" spans="1:6" x14ac:dyDescent="0.3">
      <c r="A29" s="29" t="s">
        <v>20</v>
      </c>
      <c r="B29" s="29">
        <v>24</v>
      </c>
      <c r="C29" s="32">
        <v>17.149999999999999</v>
      </c>
      <c r="D29" s="32">
        <v>11.35</v>
      </c>
      <c r="E29" s="32">
        <v>2.7</v>
      </c>
      <c r="F29" s="29" t="str" cm="1">
        <f t="array" ref="F29">TRIM(_xlfn.TEXTJOIN(CHAR(9),TRUE,A29:B29, TEXT(ROUND(C29:E29,3),"0.000")))</f>
        <v>node	24	17.150	11.350	2.700</v>
      </c>
    </row>
    <row r="30" spans="1:6" x14ac:dyDescent="0.3">
      <c r="A30" s="29" t="s">
        <v>20</v>
      </c>
      <c r="B30" s="29">
        <v>25</v>
      </c>
      <c r="C30" s="32">
        <v>17.149999999999999</v>
      </c>
      <c r="D30" s="32">
        <v>1.53</v>
      </c>
      <c r="E30" s="32">
        <v>0</v>
      </c>
      <c r="F30" s="29" t="str" cm="1">
        <f t="array" ref="F30">TRIM(_xlfn.TEXTJOIN(CHAR(9),TRUE,A30:B30, TEXT(ROUND(C30:E30,3),"0.000")))</f>
        <v>node	25	17.150	1.530	0.000</v>
      </c>
    </row>
    <row r="31" spans="1:6" x14ac:dyDescent="0.3">
      <c r="A31" s="29" t="s">
        <v>20</v>
      </c>
      <c r="B31" s="29">
        <v>26</v>
      </c>
      <c r="C31" s="32">
        <v>17.149999999999999</v>
      </c>
      <c r="D31" s="32">
        <v>5.73</v>
      </c>
      <c r="E31" s="32">
        <v>0</v>
      </c>
      <c r="F31" s="29" t="str" cm="1">
        <f t="array" ref="F31">TRIM(_xlfn.TEXTJOIN(CHAR(9),TRUE,A31:B31, TEXT(ROUND(C31:E31,3),"0.000")))</f>
        <v>node	26	17.150	5.730	0.000</v>
      </c>
    </row>
    <row r="32" spans="1:6" x14ac:dyDescent="0.3">
      <c r="A32" s="29" t="s">
        <v>20</v>
      </c>
      <c r="B32" s="29">
        <v>27</v>
      </c>
      <c r="C32" s="32">
        <v>17.149999999999999</v>
      </c>
      <c r="D32" s="32">
        <v>11.35</v>
      </c>
      <c r="E32" s="32">
        <v>0</v>
      </c>
      <c r="F32" s="29" t="str" cm="1">
        <f t="array" ref="F32">TRIM(_xlfn.TEXTJOIN(CHAR(9),TRUE,A32:B32, TEXT(ROUND(C32:E32,3),"0.000")))</f>
        <v>node	27	17.150	11.350	0.000</v>
      </c>
    </row>
    <row r="33" spans="1:6" x14ac:dyDescent="0.3">
      <c r="A33" s="34" t="s">
        <v>20</v>
      </c>
      <c r="B33" s="29">
        <v>28</v>
      </c>
      <c r="C33" s="32">
        <v>11.98</v>
      </c>
      <c r="D33" s="32">
        <v>11.35</v>
      </c>
      <c r="E33" s="32">
        <v>6.1</v>
      </c>
      <c r="F33" s="29" t="str" cm="1">
        <f t="array" ref="F33">TRIM(_xlfn.TEXTJOIN(CHAR(9),TRUE,A33:B33, TEXT(ROUND(C33:E33,3),"0.000")))</f>
        <v>node	28	11.980	11.350	6.100</v>
      </c>
    </row>
    <row r="34" spans="1:6" x14ac:dyDescent="0.3">
      <c r="A34" s="29" t="s">
        <v>20</v>
      </c>
      <c r="B34" s="29">
        <v>29</v>
      </c>
      <c r="C34" s="32">
        <v>9.48</v>
      </c>
      <c r="D34" s="32">
        <v>11.35</v>
      </c>
      <c r="E34" s="32">
        <v>6.1</v>
      </c>
      <c r="F34" s="29" t="str" cm="1">
        <f t="array" ref="F34">TRIM(_xlfn.TEXTJOIN(CHAR(9),TRUE,A34:B34, TEXT(ROUND(C34:E34,3),"0.000")))</f>
        <v>node	29	9.480	11.350	6.100</v>
      </c>
    </row>
    <row r="35" spans="1:6" x14ac:dyDescent="0.3">
      <c r="A35" s="29" t="s">
        <v>20</v>
      </c>
      <c r="B35" s="29">
        <v>30</v>
      </c>
      <c r="C35" s="32">
        <v>5.18</v>
      </c>
      <c r="D35" s="32">
        <v>11.35</v>
      </c>
      <c r="E35" s="32">
        <v>6.1</v>
      </c>
      <c r="F35" s="29" t="str" cm="1">
        <f t="array" ref="F35">TRIM(_xlfn.TEXTJOIN(CHAR(9),TRUE,A35:B35, TEXT(ROUND(C35:E35,3),"0.000")))</f>
        <v>node	30	5.180	11.350	6.100</v>
      </c>
    </row>
    <row r="36" spans="1:6" x14ac:dyDescent="0.3">
      <c r="A36" s="29" t="s">
        <v>20</v>
      </c>
      <c r="B36" s="29">
        <v>31</v>
      </c>
      <c r="C36" s="32">
        <v>0</v>
      </c>
      <c r="D36" s="32">
        <v>11.35</v>
      </c>
      <c r="E36" s="32">
        <v>6.1</v>
      </c>
      <c r="F36" s="29" t="str" cm="1">
        <f t="array" ref="F36">TRIM(_xlfn.TEXTJOIN(CHAR(9),TRUE,A36:B36, TEXT(ROUND(C36:E36,3),"0.000")))</f>
        <v>node	31	0.000	11.350	6.100</v>
      </c>
    </row>
    <row r="37" spans="1:6" x14ac:dyDescent="0.3">
      <c r="A37" s="29" t="s">
        <v>20</v>
      </c>
      <c r="B37" s="29">
        <v>32</v>
      </c>
      <c r="C37" s="32">
        <v>11.98</v>
      </c>
      <c r="D37" s="32">
        <v>11.35</v>
      </c>
      <c r="E37" s="32">
        <v>2.7</v>
      </c>
      <c r="F37" s="29" t="str" cm="1">
        <f t="array" ref="F37">TRIM(_xlfn.TEXTJOIN(CHAR(9),TRUE,A37:B37, TEXT(ROUND(C37:E37,3),"0.000")))</f>
        <v>node	32	11.980	11.350	2.700</v>
      </c>
    </row>
    <row r="38" spans="1:6" x14ac:dyDescent="0.3">
      <c r="A38" s="29" t="s">
        <v>20</v>
      </c>
      <c r="B38" s="29">
        <v>33</v>
      </c>
      <c r="C38" s="32">
        <v>9.48</v>
      </c>
      <c r="D38" s="32">
        <v>11.35</v>
      </c>
      <c r="E38" s="32">
        <v>2.7</v>
      </c>
      <c r="F38" s="29" t="str" cm="1">
        <f t="array" ref="F38">TRIM(_xlfn.TEXTJOIN(CHAR(9),TRUE,A38:B38, TEXT(ROUND(C38:E38,3),"0.000")))</f>
        <v>node	33	9.480	11.350	2.700</v>
      </c>
    </row>
    <row r="39" spans="1:6" x14ac:dyDescent="0.3">
      <c r="A39" s="29" t="s">
        <v>20</v>
      </c>
      <c r="B39" s="29">
        <v>34</v>
      </c>
      <c r="C39" s="32">
        <v>5.18</v>
      </c>
      <c r="D39" s="32">
        <v>11.35</v>
      </c>
      <c r="E39" s="32">
        <v>2.7</v>
      </c>
      <c r="F39" s="29" t="str" cm="1">
        <f t="array" ref="F39">TRIM(_xlfn.TEXTJOIN(CHAR(9),TRUE,A39:B39, TEXT(ROUND(C39:E39,3),"0.000")))</f>
        <v>node	34	5.180	11.350	2.700</v>
      </c>
    </row>
    <row r="40" spans="1:6" x14ac:dyDescent="0.3">
      <c r="A40" s="29" t="s">
        <v>20</v>
      </c>
      <c r="B40" s="29">
        <v>35</v>
      </c>
      <c r="C40" s="32">
        <v>0</v>
      </c>
      <c r="D40" s="32">
        <v>11.35</v>
      </c>
      <c r="E40" s="32">
        <v>2.7</v>
      </c>
      <c r="F40" s="29" t="str" cm="1">
        <f t="array" ref="F40">TRIM(_xlfn.TEXTJOIN(CHAR(9),TRUE,A40:B40, TEXT(ROUND(C40:E40,3),"0.000")))</f>
        <v>node	35	0.000	11.350	2.700</v>
      </c>
    </row>
    <row r="41" spans="1:6" x14ac:dyDescent="0.3">
      <c r="A41" s="29" t="s">
        <v>20</v>
      </c>
      <c r="B41" s="29">
        <v>36</v>
      </c>
      <c r="C41" s="32">
        <v>11.98</v>
      </c>
      <c r="D41" s="32">
        <v>11.35</v>
      </c>
      <c r="E41" s="32">
        <v>0</v>
      </c>
      <c r="F41" s="29" t="str" cm="1">
        <f t="array" ref="F41">TRIM(_xlfn.TEXTJOIN(CHAR(9),TRUE,A41:B41, TEXT(ROUND(C41:E41,3),"0.000")))</f>
        <v>node	36	11.980	11.350	0.000</v>
      </c>
    </row>
    <row r="42" spans="1:6" x14ac:dyDescent="0.3">
      <c r="A42" s="29" t="s">
        <v>20</v>
      </c>
      <c r="B42" s="29">
        <v>37</v>
      </c>
      <c r="C42" s="32">
        <v>9.48</v>
      </c>
      <c r="D42" s="32">
        <v>11.35</v>
      </c>
      <c r="E42" s="32">
        <v>0</v>
      </c>
      <c r="F42" s="29" t="str" cm="1">
        <f t="array" ref="F42">TRIM(_xlfn.TEXTJOIN(CHAR(9),TRUE,A42:B42, TEXT(ROUND(C42:E42,3),"0.000")))</f>
        <v>node	37	9.480	11.350	0.000</v>
      </c>
    </row>
    <row r="43" spans="1:6" x14ac:dyDescent="0.3">
      <c r="A43" s="29" t="s">
        <v>20</v>
      </c>
      <c r="B43" s="29">
        <v>38</v>
      </c>
      <c r="C43" s="32">
        <v>5.18</v>
      </c>
      <c r="D43" s="32">
        <v>11.35</v>
      </c>
      <c r="E43" s="32">
        <v>0</v>
      </c>
      <c r="F43" s="29" t="str" cm="1">
        <f t="array" ref="F43">TRIM(_xlfn.TEXTJOIN(CHAR(9),TRUE,A43:B43, TEXT(ROUND(C43:E43,3),"0.000")))</f>
        <v>node	38	5.180	11.350	0.000</v>
      </c>
    </row>
    <row r="44" spans="1:6" x14ac:dyDescent="0.3">
      <c r="A44" s="29" t="s">
        <v>20</v>
      </c>
      <c r="B44" s="29">
        <v>39</v>
      </c>
      <c r="C44" s="32">
        <v>0</v>
      </c>
      <c r="D44" s="32">
        <v>11.35</v>
      </c>
      <c r="E44" s="32">
        <v>0</v>
      </c>
      <c r="F44" s="29" t="str" cm="1">
        <f t="array" ref="F44">TRIM(_xlfn.TEXTJOIN(CHAR(9),TRUE,A44:B44, TEXT(ROUND(C44:E44,3),"0.000")))</f>
        <v>node	39	0.000	11.350	0.000</v>
      </c>
    </row>
    <row r="45" spans="1:6" x14ac:dyDescent="0.3">
      <c r="A45" s="29" t="s">
        <v>20</v>
      </c>
      <c r="B45" s="29">
        <v>40</v>
      </c>
      <c r="C45" s="32">
        <v>0</v>
      </c>
      <c r="D45" s="32">
        <v>5.73</v>
      </c>
      <c r="E45" s="32">
        <v>6.1</v>
      </c>
      <c r="F45" s="29" t="str" cm="1">
        <f t="array" ref="F45">TRIM(_xlfn.TEXTJOIN(CHAR(9),TRUE,A45:B45, TEXT(ROUND(C45:E45,3),"0.000")))</f>
        <v>node	40	0.000	5.730	6.100</v>
      </c>
    </row>
    <row r="46" spans="1:6" x14ac:dyDescent="0.3">
      <c r="A46" s="34" t="s">
        <v>20</v>
      </c>
      <c r="B46" s="29">
        <v>41</v>
      </c>
      <c r="C46" s="32">
        <v>0</v>
      </c>
      <c r="D46" s="32">
        <v>5.73</v>
      </c>
      <c r="E46" s="32">
        <v>2.7</v>
      </c>
      <c r="F46" s="29" t="str" cm="1">
        <f t="array" ref="F46">TRIM(_xlfn.TEXTJOIN(CHAR(9),TRUE,A46:B46, TEXT(ROUND(C46:E46,3),"0.000")))</f>
        <v>node	41	0.000	5.730	2.700</v>
      </c>
    </row>
    <row r="47" spans="1:6" x14ac:dyDescent="0.3">
      <c r="A47" s="29" t="s">
        <v>20</v>
      </c>
      <c r="B47" s="29">
        <v>42</v>
      </c>
      <c r="C47" s="32">
        <v>0</v>
      </c>
      <c r="D47" s="32">
        <v>5.73</v>
      </c>
      <c r="E47" s="32">
        <v>0</v>
      </c>
      <c r="F47" s="29" t="str" cm="1">
        <f t="array" ref="F47">TRIM(_xlfn.TEXTJOIN(CHAR(9),TRUE,A47:B47, TEXT(ROUND(C47:E47,3),"0.000")))</f>
        <v>node	42	0.000	5.730	0.000</v>
      </c>
    </row>
    <row r="48" spans="1:6" x14ac:dyDescent="0.3">
      <c r="A48" s="29" t="s">
        <v>20</v>
      </c>
      <c r="B48" s="29">
        <v>43</v>
      </c>
      <c r="C48" s="32">
        <v>5.18</v>
      </c>
      <c r="D48" s="32">
        <v>5.73</v>
      </c>
      <c r="E48" s="32">
        <v>6.1</v>
      </c>
      <c r="F48" s="29" t="str" cm="1">
        <f t="array" ref="F48">TRIM(_xlfn.TEXTJOIN(CHAR(9),TRUE,A48:B48, TEXT(ROUND(C48:E48,3),"0.000")))</f>
        <v>node	43	5.180	5.730	6.100</v>
      </c>
    </row>
    <row r="49" spans="1:6" x14ac:dyDescent="0.3">
      <c r="A49" s="29" t="s">
        <v>20</v>
      </c>
      <c r="B49" s="29">
        <v>44</v>
      </c>
      <c r="C49" s="32">
        <v>9.48</v>
      </c>
      <c r="D49" s="32">
        <v>5.73</v>
      </c>
      <c r="E49" s="32">
        <v>6.1</v>
      </c>
      <c r="F49" s="29" t="str" cm="1">
        <f t="array" ref="F49">TRIM(_xlfn.TEXTJOIN(CHAR(9),TRUE,A49:B49, TEXT(ROUND(C49:E49,3),"0.000")))</f>
        <v>node	44	9.480	5.730	6.100</v>
      </c>
    </row>
    <row r="50" spans="1:6" x14ac:dyDescent="0.3">
      <c r="A50" s="29" t="s">
        <v>20</v>
      </c>
      <c r="B50" s="29">
        <v>45</v>
      </c>
      <c r="C50" s="32">
        <v>11.98</v>
      </c>
      <c r="D50" s="32">
        <v>5.73</v>
      </c>
      <c r="E50" s="32">
        <v>6.1</v>
      </c>
      <c r="F50" s="29" t="str" cm="1">
        <f t="array" ref="F50">TRIM(_xlfn.TEXTJOIN(CHAR(9),TRUE,A50:B50, TEXT(ROUND(C50:E50,3),"0.000")))</f>
        <v>node	45	11.980	5.730	6.100</v>
      </c>
    </row>
    <row r="51" spans="1:6" x14ac:dyDescent="0.3">
      <c r="A51" s="29" t="s">
        <v>20</v>
      </c>
      <c r="B51" s="29">
        <v>46</v>
      </c>
      <c r="C51" s="32">
        <v>5.18</v>
      </c>
      <c r="D51" s="32">
        <v>5.73</v>
      </c>
      <c r="E51" s="32">
        <v>2.7</v>
      </c>
      <c r="F51" s="29" t="str" cm="1">
        <f t="array" ref="F51">TRIM(_xlfn.TEXTJOIN(CHAR(9),TRUE,A51:B51, TEXT(ROUND(C51:E51,3),"0.000")))</f>
        <v>node	46	5.180	5.730	2.700</v>
      </c>
    </row>
    <row r="52" spans="1:6" x14ac:dyDescent="0.3">
      <c r="A52" s="29" t="s">
        <v>20</v>
      </c>
      <c r="B52" s="29">
        <v>47</v>
      </c>
      <c r="C52" s="32">
        <v>9.48</v>
      </c>
      <c r="D52" s="32">
        <v>5.73</v>
      </c>
      <c r="E52" s="32">
        <v>2.7</v>
      </c>
      <c r="F52" s="29" t="str" cm="1">
        <f t="array" ref="F52">TRIM(_xlfn.TEXTJOIN(CHAR(9),TRUE,A52:B52, TEXT(ROUND(C52:E52,3),"0.000")))</f>
        <v>node	47	9.480	5.730	2.700</v>
      </c>
    </row>
    <row r="53" spans="1:6" x14ac:dyDescent="0.3">
      <c r="A53" s="29" t="s">
        <v>20</v>
      </c>
      <c r="B53" s="29">
        <v>48</v>
      </c>
      <c r="C53" s="32">
        <v>11.98</v>
      </c>
      <c r="D53" s="32">
        <v>5.73</v>
      </c>
      <c r="E53" s="32">
        <v>2.7</v>
      </c>
      <c r="F53" s="29" t="str" cm="1">
        <f t="array" ref="F53">TRIM(_xlfn.TEXTJOIN(CHAR(9),TRUE,A53:B53, TEXT(ROUND(C53:E53,3),"0.000")))</f>
        <v>node	48	11.980	5.730	2.700</v>
      </c>
    </row>
    <row r="54" spans="1:6" x14ac:dyDescent="0.3">
      <c r="A54" s="29" t="s">
        <v>20</v>
      </c>
      <c r="B54" s="40">
        <v>49</v>
      </c>
      <c r="C54" s="32">
        <v>5.18</v>
      </c>
      <c r="D54" s="32">
        <v>5.73</v>
      </c>
      <c r="E54" s="32">
        <v>0</v>
      </c>
      <c r="F54" s="29" t="str" cm="1">
        <f t="array" ref="F54">TRIM(_xlfn.TEXTJOIN(CHAR(9),TRUE,A54:B54, TEXT(ROUND(C54:E54,3),"0.000")))</f>
        <v>node	49	5.180	5.730	0.000</v>
      </c>
    </row>
    <row r="55" spans="1:6" x14ac:dyDescent="0.3">
      <c r="A55" s="29" t="s">
        <v>20</v>
      </c>
      <c r="B55" s="40">
        <v>50</v>
      </c>
      <c r="C55" s="32">
        <v>9.48</v>
      </c>
      <c r="D55" s="32">
        <v>5.73</v>
      </c>
      <c r="E55" s="32">
        <v>0</v>
      </c>
      <c r="F55" s="29" t="str" cm="1">
        <f t="array" ref="F55">TRIM(_xlfn.TEXTJOIN(CHAR(9),TRUE,A55:B55, TEXT(ROUND(C55:E55,3),"0.000")))</f>
        <v>node	50	9.480	5.730	0.000</v>
      </c>
    </row>
    <row r="56" spans="1:6" x14ac:dyDescent="0.3">
      <c r="A56" s="29" t="s">
        <v>20</v>
      </c>
      <c r="B56" s="40">
        <v>51</v>
      </c>
      <c r="C56" s="32">
        <v>11.98</v>
      </c>
      <c r="D56" s="32">
        <v>5.73</v>
      </c>
      <c r="E56" s="32">
        <v>0</v>
      </c>
      <c r="F56" s="29" t="str" cm="1">
        <f t="array" ref="F56">TRIM(_xlfn.TEXTJOIN(CHAR(9),TRUE,A56:B56, TEXT(ROUND(C56:E56,3),"0.000")))</f>
        <v>node	51	11.980	5.730	0.000</v>
      </c>
    </row>
    <row r="57" spans="1:6" x14ac:dyDescent="0.3">
      <c r="A57" s="29" t="s">
        <v>20</v>
      </c>
      <c r="B57" s="40">
        <v>52</v>
      </c>
      <c r="C57" s="32">
        <v>11.98</v>
      </c>
      <c r="D57" s="32">
        <v>1.53</v>
      </c>
      <c r="E57" s="32">
        <v>6.1</v>
      </c>
      <c r="F57" s="29" t="str" cm="1">
        <f t="array" ref="F57">TRIM(_xlfn.TEXTJOIN(CHAR(9),TRUE,A57:B57, TEXT(ROUND(C57:E57,3),"0.000")))</f>
        <v>node	52	11.980	1.530	6.100</v>
      </c>
    </row>
    <row r="58" spans="1:6" x14ac:dyDescent="0.3">
      <c r="A58" s="29" t="s">
        <v>20</v>
      </c>
      <c r="B58" s="40">
        <v>53</v>
      </c>
      <c r="C58" s="32">
        <v>11.98</v>
      </c>
      <c r="D58" s="32">
        <v>1.53</v>
      </c>
      <c r="E58" s="32">
        <v>2.7</v>
      </c>
      <c r="F58" s="29" t="str" cm="1">
        <f t="array" ref="F58">TRIM(_xlfn.TEXTJOIN(CHAR(9),TRUE,A58:B58, TEXT(ROUND(C58:E58,3),"0.000")))</f>
        <v>node	53	11.980	1.530	2.700</v>
      </c>
    </row>
    <row r="59" spans="1:6" x14ac:dyDescent="0.3">
      <c r="A59" s="29" t="s">
        <v>20</v>
      </c>
      <c r="B59" s="40">
        <v>54</v>
      </c>
      <c r="C59" s="32">
        <v>11.98</v>
      </c>
      <c r="D59" s="32">
        <v>1.53</v>
      </c>
      <c r="E59" s="32">
        <v>0</v>
      </c>
      <c r="F59" s="29" t="str" cm="1">
        <f t="array" ref="F59">TRIM(_xlfn.TEXTJOIN(CHAR(9),TRUE,A59:B59, TEXT(ROUND(C59:E59,3),"0.000")))</f>
        <v>node	54	11.980	1.530	0.000</v>
      </c>
    </row>
    <row r="60" spans="1:6" x14ac:dyDescent="0.3">
      <c r="A60" s="29" t="s">
        <v>20</v>
      </c>
      <c r="B60" s="40">
        <v>55</v>
      </c>
      <c r="C60" s="32">
        <v>7.31</v>
      </c>
      <c r="D60" s="32">
        <v>3.98</v>
      </c>
      <c r="E60" s="32">
        <v>6.1</v>
      </c>
      <c r="F60" s="29" t="str" cm="1">
        <f t="array" ref="F60">TRIM(_xlfn.TEXTJOIN(CHAR(9),TRUE,A60:B60, TEXT(ROUND(C60:E60,3),"0.000")))</f>
        <v>node	55	7.310	3.980	6.100</v>
      </c>
    </row>
    <row r="61" spans="1:6" x14ac:dyDescent="0.3">
      <c r="A61" s="29" t="s">
        <v>20</v>
      </c>
      <c r="B61" s="40">
        <v>56</v>
      </c>
      <c r="C61" s="32">
        <v>7.31</v>
      </c>
      <c r="D61" s="32">
        <v>3.98</v>
      </c>
      <c r="E61" s="32">
        <v>2.7</v>
      </c>
      <c r="F61" s="29" t="str" cm="1">
        <f t="array" ref="F61">TRIM(_xlfn.TEXTJOIN(CHAR(9),TRUE,A61:B61, TEXT(ROUND(C61:E61,3),"0.000")))</f>
        <v>node	56	7.310	3.980	2.700</v>
      </c>
    </row>
    <row r="62" spans="1:6" x14ac:dyDescent="0.3">
      <c r="A62" s="29" t="s">
        <v>20</v>
      </c>
      <c r="B62" s="40">
        <v>57</v>
      </c>
      <c r="C62" s="32">
        <v>7.31</v>
      </c>
      <c r="D62" s="32">
        <v>3.98</v>
      </c>
      <c r="E62" s="32">
        <v>0</v>
      </c>
      <c r="F62" s="29" t="str" cm="1">
        <f t="array" ref="F62">TRIM(_xlfn.TEXTJOIN(CHAR(9),TRUE,A62:B62, TEXT(ROUND(C62:E62,3),"0.000")))</f>
        <v>node	57	7.310	3.980	0.000</v>
      </c>
    </row>
    <row r="63" spans="1:6" x14ac:dyDescent="0.3">
      <c r="A63" s="29" t="s">
        <v>20</v>
      </c>
      <c r="B63" s="40">
        <v>58</v>
      </c>
      <c r="C63" s="32">
        <v>0</v>
      </c>
      <c r="D63" s="32">
        <v>0</v>
      </c>
      <c r="E63" s="32">
        <v>6.1</v>
      </c>
      <c r="F63" s="29" t="str" cm="1">
        <f t="array" ref="F63">TRIM(_xlfn.TEXTJOIN(CHAR(9),TRUE,A63:B63, TEXT(ROUND(C63:E63,3),"0.000")))</f>
        <v>node	58	0.000	0.000	6.100</v>
      </c>
    </row>
    <row r="64" spans="1:6" x14ac:dyDescent="0.3">
      <c r="A64" s="29" t="s">
        <v>20</v>
      </c>
      <c r="B64" s="40">
        <v>59</v>
      </c>
      <c r="C64" s="32">
        <v>5.18</v>
      </c>
      <c r="D64" s="32">
        <v>0</v>
      </c>
      <c r="E64" s="32">
        <v>6.1</v>
      </c>
      <c r="F64" s="29" t="str" cm="1">
        <f t="array" ref="F64">TRIM(_xlfn.TEXTJOIN(CHAR(9),TRUE,A64:B64, TEXT(ROUND(C64:E64,3),"0.000")))</f>
        <v>node	59	5.180	0.000	6.100</v>
      </c>
    </row>
    <row r="65" spans="1:6" x14ac:dyDescent="0.3">
      <c r="A65" s="29" t="s">
        <v>20</v>
      </c>
      <c r="B65" s="40">
        <v>60</v>
      </c>
      <c r="C65" s="32">
        <v>11.98</v>
      </c>
      <c r="D65" s="32">
        <v>0</v>
      </c>
      <c r="E65" s="32">
        <v>6.1</v>
      </c>
      <c r="F65" s="29" t="str" cm="1">
        <f t="array" ref="F65">TRIM(_xlfn.TEXTJOIN(CHAR(9),TRUE,A65:B65, TEXT(ROUND(C65:E65,3),"0.000")))</f>
        <v>node	60	11.980	0.000	6.100</v>
      </c>
    </row>
    <row r="66" spans="1:6" x14ac:dyDescent="0.3">
      <c r="A66" s="29" t="s">
        <v>20</v>
      </c>
      <c r="B66" s="40">
        <v>61</v>
      </c>
      <c r="C66" s="32">
        <v>17.149999999999999</v>
      </c>
      <c r="D66" s="32">
        <v>0</v>
      </c>
      <c r="E66" s="32">
        <v>6.1</v>
      </c>
      <c r="F66" s="29" t="str" cm="1">
        <f t="array" ref="F66">TRIM(_xlfn.TEXTJOIN(CHAR(9),TRUE,A66:B66, TEXT(ROUND(C66:E66,3),"0.000")))</f>
        <v>node	61	17.150	0.000	6.100</v>
      </c>
    </row>
    <row r="67" spans="1:6" x14ac:dyDescent="0.3">
      <c r="A67" s="29" t="s">
        <v>20</v>
      </c>
      <c r="B67" s="40">
        <v>62</v>
      </c>
      <c r="C67" s="32">
        <v>0</v>
      </c>
      <c r="D67" s="32">
        <v>0</v>
      </c>
      <c r="E67" s="32">
        <v>2.7</v>
      </c>
      <c r="F67" s="29" t="str" cm="1">
        <f t="array" ref="F67">TRIM(_xlfn.TEXTJOIN(CHAR(9),TRUE,A67:B67, TEXT(ROUND(C67:E67,3),"0.000")))</f>
        <v>node	62	0.000	0.000	2.700</v>
      </c>
    </row>
    <row r="68" spans="1:6" x14ac:dyDescent="0.3">
      <c r="A68" s="29" t="s">
        <v>20</v>
      </c>
      <c r="B68" s="40">
        <v>63</v>
      </c>
      <c r="C68" s="32">
        <v>5.18</v>
      </c>
      <c r="D68" s="32">
        <v>0</v>
      </c>
      <c r="E68" s="32">
        <v>2.7</v>
      </c>
      <c r="F68" s="29" t="str" cm="1">
        <f t="array" ref="F68">TRIM(_xlfn.TEXTJOIN(CHAR(9),TRUE,A68:B68, TEXT(ROUND(C68:E68,3),"0.000")))</f>
        <v>node	63	5.180	0.000	2.700</v>
      </c>
    </row>
    <row r="69" spans="1:6" x14ac:dyDescent="0.3">
      <c r="A69" s="29" t="s">
        <v>20</v>
      </c>
      <c r="B69" s="40">
        <v>64</v>
      </c>
      <c r="C69" s="32">
        <v>11.98</v>
      </c>
      <c r="D69" s="32">
        <v>0</v>
      </c>
      <c r="E69" s="32">
        <v>2.7</v>
      </c>
      <c r="F69" s="29" t="str" cm="1">
        <f t="array" ref="F69">TRIM(_xlfn.TEXTJOIN(CHAR(9),TRUE,A69:B69, TEXT(ROUND(C69:E69,3),"0.000")))</f>
        <v>node	64	11.980	0.000	2.700</v>
      </c>
    </row>
    <row r="70" spans="1:6" x14ac:dyDescent="0.3">
      <c r="A70" s="34" t="s">
        <v>20</v>
      </c>
      <c r="B70" s="40">
        <v>65</v>
      </c>
      <c r="C70" s="32">
        <v>17.149999999999999</v>
      </c>
      <c r="D70" s="32">
        <v>0</v>
      </c>
      <c r="E70" s="32">
        <v>2.7</v>
      </c>
      <c r="F70" s="29" t="str" cm="1">
        <f t="array" ref="F70">TRIM(_xlfn.TEXTJOIN(CHAR(9),TRUE,A70:B70, TEXT(ROUND(C70:E70,3),"0.000")))</f>
        <v>node	65	17.150	0.000	2.700</v>
      </c>
    </row>
    <row r="71" spans="1:6" x14ac:dyDescent="0.3">
      <c r="A71" s="29" t="s">
        <v>20</v>
      </c>
      <c r="B71" s="40">
        <v>66</v>
      </c>
      <c r="C71" s="32">
        <v>0</v>
      </c>
      <c r="D71" s="32">
        <v>0</v>
      </c>
      <c r="E71" s="32">
        <v>0</v>
      </c>
      <c r="F71" s="29" t="str" cm="1">
        <f t="array" ref="F71">TRIM(_xlfn.TEXTJOIN(CHAR(9),TRUE,A71:B71, TEXT(ROUND(C71:E71,3),"0.000")))</f>
        <v>node	66	0.000	0.000	0.000</v>
      </c>
    </row>
    <row r="72" spans="1:6" x14ac:dyDescent="0.3">
      <c r="A72" s="29" t="s">
        <v>20</v>
      </c>
      <c r="B72" s="40">
        <v>67</v>
      </c>
      <c r="C72" s="32">
        <v>5.18</v>
      </c>
      <c r="D72" s="32">
        <v>0</v>
      </c>
      <c r="E72" s="32">
        <v>0</v>
      </c>
      <c r="F72" s="29" t="str" cm="1">
        <f t="array" ref="F72">TRIM(_xlfn.TEXTJOIN(CHAR(9),TRUE,A72:B72, TEXT(ROUND(C72:E72,3),"0.000")))</f>
        <v>node	67	5.180	0.000	0.000</v>
      </c>
    </row>
    <row r="73" spans="1:6" x14ac:dyDescent="0.3">
      <c r="A73" s="29" t="s">
        <v>20</v>
      </c>
      <c r="B73" s="40">
        <v>68</v>
      </c>
      <c r="C73" s="32">
        <v>11.98</v>
      </c>
      <c r="D73" s="32">
        <v>0</v>
      </c>
      <c r="E73" s="32">
        <v>0</v>
      </c>
      <c r="F73" s="29" t="str" cm="1">
        <f t="array" ref="F73">TRIM(_xlfn.TEXTJOIN(CHAR(9),TRUE,A73:B73, TEXT(ROUND(C73:E73,3),"0.000")))</f>
        <v>node	68	11.980	0.000	0.000</v>
      </c>
    </row>
    <row r="74" spans="1:6" x14ac:dyDescent="0.3">
      <c r="A74" s="29" t="s">
        <v>20</v>
      </c>
      <c r="B74" s="40">
        <v>69</v>
      </c>
      <c r="C74" s="32">
        <v>17.149999999999999</v>
      </c>
      <c r="D74" s="32">
        <v>0</v>
      </c>
      <c r="E74" s="32">
        <v>0</v>
      </c>
      <c r="F74" s="29" t="str" cm="1">
        <f t="array" ref="F74">TRIM(_xlfn.TEXTJOIN(CHAR(9),TRUE,A74:B74, TEXT(ROUND(C74:E74,3),"0.000")))</f>
        <v>node	69	17.150	0.000	0.000</v>
      </c>
    </row>
    <row r="75" spans="1:6" x14ac:dyDescent="0.3">
      <c r="A75" s="29" t="s">
        <v>20</v>
      </c>
      <c r="B75" s="40">
        <v>70</v>
      </c>
      <c r="C75" s="32">
        <v>17.149999999999999</v>
      </c>
      <c r="D75" s="32">
        <v>1.53</v>
      </c>
      <c r="E75" s="32">
        <v>6.1</v>
      </c>
      <c r="F75" s="29" t="str" cm="1">
        <f t="array" ref="F75">TRIM(_xlfn.TEXTJOIN(CHAR(9),TRUE,A75:B75, TEXT(ROUND(C75:E75,3),"0.000")))</f>
        <v>node	70	17.150	1.530	6.100</v>
      </c>
    </row>
    <row r="76" spans="1:6" x14ac:dyDescent="0.3">
      <c r="A76" s="29" t="s">
        <v>20</v>
      </c>
      <c r="B76" s="40">
        <v>71</v>
      </c>
      <c r="C76" s="32">
        <v>17.149999999999999</v>
      </c>
      <c r="D76" s="32">
        <v>5.73</v>
      </c>
      <c r="E76" s="32">
        <v>6.1</v>
      </c>
      <c r="F76" s="29" t="str" cm="1">
        <f t="array" ref="F76">TRIM(_xlfn.TEXTJOIN(CHAR(9),TRUE,A76:B76, TEXT(ROUND(C76:E76,3),"0.000")))</f>
        <v>node	71	17.150	5.730	6.100</v>
      </c>
    </row>
    <row r="77" spans="1:6" x14ac:dyDescent="0.3">
      <c r="A77" s="29" t="s">
        <v>20</v>
      </c>
      <c r="B77" s="40">
        <v>72</v>
      </c>
      <c r="C77" s="32">
        <v>17.149999999999999</v>
      </c>
      <c r="D77" s="32">
        <v>11.35</v>
      </c>
      <c r="E77" s="32">
        <v>6.1</v>
      </c>
      <c r="F77" s="29" t="str" cm="1">
        <f t="array" ref="F77">TRIM(_xlfn.TEXTJOIN(CHAR(9),TRUE,A77:B77, TEXT(ROUND(C77:E77,3),"0.000")))</f>
        <v>node	72	17.150	11.350	6.100</v>
      </c>
    </row>
    <row r="78" spans="1:6" x14ac:dyDescent="0.3">
      <c r="A78" s="29" t="s">
        <v>20</v>
      </c>
      <c r="B78" s="40">
        <v>73</v>
      </c>
      <c r="C78" s="32">
        <v>17.149999999999999</v>
      </c>
      <c r="D78" s="32">
        <v>1.53</v>
      </c>
      <c r="E78" s="32">
        <v>2.7</v>
      </c>
      <c r="F78" s="29" t="str" cm="1">
        <f t="array" ref="F78">TRIM(_xlfn.TEXTJOIN(CHAR(9),TRUE,A78:B78, TEXT(ROUND(C78:E78,3),"0.000")))</f>
        <v>node	73	17.150	1.530	2.700</v>
      </c>
    </row>
    <row r="79" spans="1:6" x14ac:dyDescent="0.3">
      <c r="A79" s="29" t="s">
        <v>20</v>
      </c>
      <c r="B79" s="40">
        <v>74</v>
      </c>
      <c r="C79" s="32">
        <v>17.149999999999999</v>
      </c>
      <c r="D79" s="32">
        <v>5.73</v>
      </c>
      <c r="E79" s="32">
        <v>2.7</v>
      </c>
      <c r="F79" s="29" t="str" cm="1">
        <f t="array" ref="F79">TRIM(_xlfn.TEXTJOIN(CHAR(9),TRUE,A79:B79, TEXT(ROUND(C79:E79,3),"0.000")))</f>
        <v>node	74	17.150	5.730	2.700</v>
      </c>
    </row>
    <row r="80" spans="1:6" x14ac:dyDescent="0.3">
      <c r="A80" s="29" t="s">
        <v>20</v>
      </c>
      <c r="B80" s="40">
        <v>75</v>
      </c>
      <c r="C80" s="32">
        <v>17.149999999999999</v>
      </c>
      <c r="D80" s="32">
        <v>11.35</v>
      </c>
      <c r="E80" s="32">
        <v>2.7</v>
      </c>
      <c r="F80" s="29" t="str" cm="1">
        <f t="array" ref="F80">TRIM(_xlfn.TEXTJOIN(CHAR(9),TRUE,A80:B80, TEXT(ROUND(C80:E80,3),"0.000")))</f>
        <v>node	75	17.150	11.350	2.700</v>
      </c>
    </row>
    <row r="81" spans="1:6" x14ac:dyDescent="0.3">
      <c r="A81" s="29" t="s">
        <v>20</v>
      </c>
      <c r="B81" s="29">
        <v>76</v>
      </c>
      <c r="C81" s="32">
        <v>17.149999999999999</v>
      </c>
      <c r="D81" s="32">
        <v>1.53</v>
      </c>
      <c r="E81" s="32">
        <v>0</v>
      </c>
      <c r="F81" s="29" t="str" cm="1">
        <f t="array" ref="F81">TRIM(_xlfn.TEXTJOIN(CHAR(9),TRUE,A81:B81, TEXT(ROUND(C81:E81,3),"0.000")))</f>
        <v>node	76	17.150	1.530	0.000</v>
      </c>
    </row>
    <row r="82" spans="1:6" x14ac:dyDescent="0.3">
      <c r="A82" s="29" t="s">
        <v>20</v>
      </c>
      <c r="B82" s="29">
        <v>77</v>
      </c>
      <c r="C82" s="32">
        <v>17.149999999999999</v>
      </c>
      <c r="D82" s="32">
        <v>5.73</v>
      </c>
      <c r="E82" s="32">
        <v>0</v>
      </c>
      <c r="F82" s="29" t="str" cm="1">
        <f t="array" ref="F82">TRIM(_xlfn.TEXTJOIN(CHAR(9),TRUE,A82:B82, TEXT(ROUND(C82:E82,3),"0.000")))</f>
        <v>node	77	17.150	5.730	0.000</v>
      </c>
    </row>
    <row r="83" spans="1:6" x14ac:dyDescent="0.3">
      <c r="A83" s="29" t="s">
        <v>20</v>
      </c>
      <c r="B83" s="29">
        <v>78</v>
      </c>
      <c r="C83" s="32">
        <v>17.149999999999999</v>
      </c>
      <c r="D83" s="32">
        <v>11.35</v>
      </c>
      <c r="E83" s="32">
        <v>0</v>
      </c>
      <c r="F83" s="29" t="str" cm="1">
        <f t="array" ref="F83">TRIM(_xlfn.TEXTJOIN(CHAR(9),TRUE,A83:B83, TEXT(ROUND(C83:E83,3),"0.000")))</f>
        <v>node	78	17.150	11.350	0.000</v>
      </c>
    </row>
    <row r="84" spans="1:6" x14ac:dyDescent="0.3">
      <c r="A84" s="34" t="s">
        <v>20</v>
      </c>
      <c r="B84" s="29">
        <v>79</v>
      </c>
      <c r="C84" s="32">
        <v>11.98</v>
      </c>
      <c r="D84" s="32">
        <v>11.35</v>
      </c>
      <c r="E84" s="32">
        <v>6.1</v>
      </c>
      <c r="F84" s="29" t="str" cm="1">
        <f t="array" ref="F84">TRIM(_xlfn.TEXTJOIN(CHAR(9),TRUE,A84:B84, TEXT(ROUND(C84:E84,3),"0.000")))</f>
        <v>node	79	11.980	11.350	6.100</v>
      </c>
    </row>
    <row r="85" spans="1:6" x14ac:dyDescent="0.3">
      <c r="A85" s="29" t="s">
        <v>20</v>
      </c>
      <c r="B85" s="29">
        <v>80</v>
      </c>
      <c r="C85" s="32">
        <v>5.18</v>
      </c>
      <c r="D85" s="32">
        <v>11.35</v>
      </c>
      <c r="E85" s="32">
        <v>6.1</v>
      </c>
      <c r="F85" s="29" t="str" cm="1">
        <f t="array" ref="F85">TRIM(_xlfn.TEXTJOIN(CHAR(9),TRUE,A85:B85, TEXT(ROUND(C85:E85,3),"0.000")))</f>
        <v>node	80	5.180	11.350	6.100</v>
      </c>
    </row>
    <row r="86" spans="1:6" x14ac:dyDescent="0.3">
      <c r="A86" s="29" t="s">
        <v>20</v>
      </c>
      <c r="B86" s="29">
        <v>81</v>
      </c>
      <c r="C86" s="32">
        <v>0</v>
      </c>
      <c r="D86" s="32">
        <v>11.35</v>
      </c>
      <c r="E86" s="32">
        <v>6.1</v>
      </c>
      <c r="F86" s="29" t="str" cm="1">
        <f t="array" ref="F86">TRIM(_xlfn.TEXTJOIN(CHAR(9),TRUE,A86:B86, TEXT(ROUND(C86:E86,3),"0.000")))</f>
        <v>node	81	0.000	11.350	6.100</v>
      </c>
    </row>
    <row r="87" spans="1:6" x14ac:dyDescent="0.3">
      <c r="A87" s="29" t="s">
        <v>20</v>
      </c>
      <c r="B87" s="29">
        <v>82</v>
      </c>
      <c r="C87" s="32">
        <v>11.98</v>
      </c>
      <c r="D87" s="32">
        <v>11.35</v>
      </c>
      <c r="E87" s="32">
        <v>2.7</v>
      </c>
      <c r="F87" s="29" t="str" cm="1">
        <f t="array" ref="F87">TRIM(_xlfn.TEXTJOIN(CHAR(9),TRUE,A87:B87, TEXT(ROUND(C87:E87,3),"0.000")))</f>
        <v>node	82	11.980	11.350	2.700</v>
      </c>
    </row>
    <row r="88" spans="1:6" x14ac:dyDescent="0.3">
      <c r="A88" s="29" t="s">
        <v>20</v>
      </c>
      <c r="B88" s="29">
        <v>83</v>
      </c>
      <c r="C88" s="32">
        <v>5.18</v>
      </c>
      <c r="D88" s="32">
        <v>11.35</v>
      </c>
      <c r="E88" s="32">
        <v>2.7</v>
      </c>
      <c r="F88" s="29" t="str" cm="1">
        <f t="array" ref="F88">TRIM(_xlfn.TEXTJOIN(CHAR(9),TRUE,A88:B88, TEXT(ROUND(C88:E88,3),"0.000")))</f>
        <v>node	83	5.180	11.350	2.700</v>
      </c>
    </row>
    <row r="89" spans="1:6" x14ac:dyDescent="0.3">
      <c r="A89" s="29" t="s">
        <v>20</v>
      </c>
      <c r="B89" s="29">
        <v>84</v>
      </c>
      <c r="C89" s="32">
        <v>0</v>
      </c>
      <c r="D89" s="32">
        <v>11.35</v>
      </c>
      <c r="E89" s="32">
        <v>2.7</v>
      </c>
      <c r="F89" s="29" t="str" cm="1">
        <f t="array" ref="F89">TRIM(_xlfn.TEXTJOIN(CHAR(9),TRUE,A89:B89, TEXT(ROUND(C89:E89,3),"0.000")))</f>
        <v>node	84	0.000	11.350	2.700</v>
      </c>
    </row>
    <row r="90" spans="1:6" x14ac:dyDescent="0.3">
      <c r="A90" s="29" t="s">
        <v>20</v>
      </c>
      <c r="B90" s="29">
        <v>85</v>
      </c>
      <c r="C90" s="32">
        <v>11.98</v>
      </c>
      <c r="D90" s="32">
        <v>11.35</v>
      </c>
      <c r="E90" s="32">
        <v>0</v>
      </c>
      <c r="F90" s="29" t="str" cm="1">
        <f t="array" ref="F90">TRIM(_xlfn.TEXTJOIN(CHAR(9),TRUE,A90:B90, TEXT(ROUND(C90:E90,3),"0.000")))</f>
        <v>node	85	11.980	11.350	0.000</v>
      </c>
    </row>
    <row r="91" spans="1:6" x14ac:dyDescent="0.3">
      <c r="A91" s="29" t="s">
        <v>20</v>
      </c>
      <c r="B91" s="29">
        <v>86</v>
      </c>
      <c r="C91" s="32">
        <v>5.18</v>
      </c>
      <c r="D91" s="32">
        <v>11.35</v>
      </c>
      <c r="E91" s="32">
        <v>0</v>
      </c>
      <c r="F91" s="29" t="str" cm="1">
        <f t="array" ref="F91">TRIM(_xlfn.TEXTJOIN(CHAR(9),TRUE,A91:B91, TEXT(ROUND(C91:E91,3),"0.000")))</f>
        <v>node	86	5.180	11.350	0.000</v>
      </c>
    </row>
    <row r="92" spans="1:6" x14ac:dyDescent="0.3">
      <c r="A92" s="29" t="s">
        <v>20</v>
      </c>
      <c r="B92" s="29">
        <v>87</v>
      </c>
      <c r="C92" s="32">
        <v>0</v>
      </c>
      <c r="D92" s="32">
        <v>11.35</v>
      </c>
      <c r="E92" s="32">
        <v>0</v>
      </c>
      <c r="F92" s="29" t="str" cm="1">
        <f t="array" ref="F92">TRIM(_xlfn.TEXTJOIN(CHAR(9),TRUE,A92:B92, TEXT(ROUND(C92:E92,3),"0.000")))</f>
        <v>node	87	0.000	11.350	0.000</v>
      </c>
    </row>
    <row r="93" spans="1:6" x14ac:dyDescent="0.3">
      <c r="A93" s="29" t="s">
        <v>20</v>
      </c>
      <c r="B93" s="29">
        <v>88</v>
      </c>
      <c r="C93" s="32">
        <v>0</v>
      </c>
      <c r="D93" s="32">
        <v>5.73</v>
      </c>
      <c r="E93" s="32">
        <v>6.1</v>
      </c>
      <c r="F93" s="29" t="str" cm="1">
        <f t="array" ref="F93">TRIM(_xlfn.TEXTJOIN(CHAR(9),TRUE,A93:B93, TEXT(ROUND(C93:E93,3),"0.000")))</f>
        <v>node	88	0.000	5.730	6.100</v>
      </c>
    </row>
    <row r="94" spans="1:6" x14ac:dyDescent="0.3">
      <c r="A94" s="29" t="s">
        <v>20</v>
      </c>
      <c r="B94" s="29">
        <v>89</v>
      </c>
      <c r="C94" s="32">
        <v>0</v>
      </c>
      <c r="D94" s="32">
        <v>5.73</v>
      </c>
      <c r="E94" s="32">
        <v>2.7</v>
      </c>
      <c r="F94" s="29" t="str" cm="1">
        <f t="array" ref="F94">TRIM(_xlfn.TEXTJOIN(CHAR(9),TRUE,A94:B94, TEXT(ROUND(C94:E94,3),"0.000")))</f>
        <v>node	89	0.000	5.730	2.700</v>
      </c>
    </row>
    <row r="95" spans="1:6" x14ac:dyDescent="0.3">
      <c r="A95" s="29" t="s">
        <v>20</v>
      </c>
      <c r="B95" s="29">
        <v>90</v>
      </c>
      <c r="C95" s="32">
        <v>0</v>
      </c>
      <c r="D95" s="32">
        <v>5.73</v>
      </c>
      <c r="E95" s="32">
        <v>0</v>
      </c>
      <c r="F95" s="29" t="str" cm="1">
        <f t="array" ref="F95">TRIM(_xlfn.TEXTJOIN(CHAR(9),TRUE,A95:B95, TEXT(ROUND(C95:E95,3),"0.000")))</f>
        <v>node	90	0.000	5.730	0.000</v>
      </c>
    </row>
    <row r="96" spans="1:6" x14ac:dyDescent="0.3">
      <c r="A96" s="29" t="s">
        <v>20</v>
      </c>
      <c r="B96" s="29">
        <v>91</v>
      </c>
      <c r="C96" s="32">
        <v>5.18</v>
      </c>
      <c r="D96" s="32">
        <v>5.73</v>
      </c>
      <c r="E96" s="32">
        <v>6.1</v>
      </c>
      <c r="F96" s="29" t="str" cm="1">
        <f t="array" ref="F96">TRIM(_xlfn.TEXTJOIN(CHAR(9),TRUE,A96:B96, TEXT(ROUND(C96:E96,3),"0.000")))</f>
        <v>node	91	5.180	5.730	6.100</v>
      </c>
    </row>
    <row r="97" spans="1:6" x14ac:dyDescent="0.3">
      <c r="A97" s="29" t="s">
        <v>20</v>
      </c>
      <c r="B97" s="29">
        <v>92</v>
      </c>
      <c r="C97" s="32">
        <v>9.48</v>
      </c>
      <c r="D97" s="32">
        <v>5.73</v>
      </c>
      <c r="E97" s="32">
        <v>6.1</v>
      </c>
      <c r="F97" s="29" t="str" cm="1">
        <f t="array" ref="F97">TRIM(_xlfn.TEXTJOIN(CHAR(9),TRUE,A97:B97, TEXT(ROUND(C97:E97,3),"0.000")))</f>
        <v>node	92	9.480	5.730	6.100</v>
      </c>
    </row>
    <row r="98" spans="1:6" x14ac:dyDescent="0.3">
      <c r="A98" s="29" t="s">
        <v>20</v>
      </c>
      <c r="B98" s="29">
        <v>93</v>
      </c>
      <c r="C98" s="32">
        <v>11.98</v>
      </c>
      <c r="D98" s="32">
        <v>5.73</v>
      </c>
      <c r="E98" s="32">
        <v>6.1</v>
      </c>
      <c r="F98" s="29" t="str" cm="1">
        <f t="array" ref="F98">TRIM(_xlfn.TEXTJOIN(CHAR(9),TRUE,A98:B98, TEXT(ROUND(C98:E98,3),"0.000")))</f>
        <v>node	93	11.980	5.730	6.100</v>
      </c>
    </row>
    <row r="99" spans="1:6" x14ac:dyDescent="0.3">
      <c r="A99" s="29" t="s">
        <v>20</v>
      </c>
      <c r="B99" s="29">
        <v>94</v>
      </c>
      <c r="C99" s="32">
        <v>5.18</v>
      </c>
      <c r="D99" s="32">
        <v>5.73</v>
      </c>
      <c r="E99" s="32">
        <v>2.7</v>
      </c>
      <c r="F99" s="29" t="str" cm="1">
        <f t="array" ref="F99">TRIM(_xlfn.TEXTJOIN(CHAR(9),TRUE,A99:B99, TEXT(ROUND(C99:E99,3),"0.000")))</f>
        <v>node	94	5.180	5.730	2.700</v>
      </c>
    </row>
    <row r="100" spans="1:6" x14ac:dyDescent="0.3">
      <c r="A100" s="29" t="s">
        <v>20</v>
      </c>
      <c r="B100" s="29">
        <v>95</v>
      </c>
      <c r="C100" s="32">
        <v>9.48</v>
      </c>
      <c r="D100" s="32">
        <v>5.73</v>
      </c>
      <c r="E100" s="32">
        <v>2.7</v>
      </c>
      <c r="F100" s="29" t="str" cm="1">
        <f t="array" ref="F100">TRIM(_xlfn.TEXTJOIN(CHAR(9),TRUE,A100:B100, TEXT(ROUND(C100:E100,3),"0.000")))</f>
        <v>node	95	9.480	5.730	2.700</v>
      </c>
    </row>
    <row r="101" spans="1:6" x14ac:dyDescent="0.3">
      <c r="A101" s="29" t="s">
        <v>20</v>
      </c>
      <c r="B101" s="29">
        <v>96</v>
      </c>
      <c r="C101" s="32">
        <v>11.98</v>
      </c>
      <c r="D101" s="32">
        <v>5.73</v>
      </c>
      <c r="E101" s="32">
        <v>2.7</v>
      </c>
      <c r="F101" s="29" t="str" cm="1">
        <f t="array" ref="F101">TRIM(_xlfn.TEXTJOIN(CHAR(9),TRUE,A101:B101, TEXT(ROUND(C101:E101,3),"0.000")))</f>
        <v>node	96	11.980	5.730	2.700</v>
      </c>
    </row>
    <row r="102" spans="1:6" x14ac:dyDescent="0.3">
      <c r="A102" s="34" t="s">
        <v>20</v>
      </c>
      <c r="B102" s="29">
        <v>97</v>
      </c>
      <c r="C102" s="32">
        <v>5.18</v>
      </c>
      <c r="D102" s="32">
        <v>5.73</v>
      </c>
      <c r="E102" s="32">
        <v>0</v>
      </c>
      <c r="F102" s="29" t="str" cm="1">
        <f t="array" ref="F102">TRIM(_xlfn.TEXTJOIN(CHAR(9),TRUE,A102:B102, TEXT(ROUND(C102:E102,3),"0.000")))</f>
        <v>node	97	5.180	5.730	0.000</v>
      </c>
    </row>
    <row r="103" spans="1:6" x14ac:dyDescent="0.3">
      <c r="A103" s="29" t="s">
        <v>20</v>
      </c>
      <c r="B103" s="29">
        <v>98</v>
      </c>
      <c r="C103" s="32">
        <v>9.48</v>
      </c>
      <c r="D103" s="32">
        <v>5.73</v>
      </c>
      <c r="E103" s="32">
        <v>0</v>
      </c>
      <c r="F103" s="29" t="str" cm="1">
        <f t="array" ref="F103">TRIM(_xlfn.TEXTJOIN(CHAR(9),TRUE,A103:B103, TEXT(ROUND(C103:E103,3),"0.000")))</f>
        <v>node	98	9.480	5.730	0.000</v>
      </c>
    </row>
    <row r="104" spans="1:6" x14ac:dyDescent="0.3">
      <c r="A104" s="29" t="s">
        <v>20</v>
      </c>
      <c r="B104" s="29">
        <v>99</v>
      </c>
      <c r="C104" s="32">
        <v>11.98</v>
      </c>
      <c r="D104" s="32">
        <v>5.73</v>
      </c>
      <c r="E104" s="32">
        <v>0</v>
      </c>
      <c r="F104" s="29" t="str" cm="1">
        <f t="array" ref="F104">TRIM(_xlfn.TEXTJOIN(CHAR(9),TRUE,A104:B104, TEXT(ROUND(C104:E104,3),"0.000")))</f>
        <v>node	99	11.980	5.730	0.000</v>
      </c>
    </row>
    <row r="105" spans="1:6" x14ac:dyDescent="0.3">
      <c r="A105" s="29" t="s">
        <v>20</v>
      </c>
      <c r="B105" s="29">
        <v>100</v>
      </c>
      <c r="C105" s="32">
        <v>11.98</v>
      </c>
      <c r="D105" s="32">
        <v>1.53</v>
      </c>
      <c r="E105" s="32">
        <v>6.1</v>
      </c>
      <c r="F105" s="29" t="str" cm="1">
        <f t="array" ref="F105">TRIM(_xlfn.TEXTJOIN(CHAR(9),TRUE,A105:B105, TEXT(ROUND(C105:E105,3),"0.000")))</f>
        <v>node	100	11.980	1.530	6.100</v>
      </c>
    </row>
    <row r="106" spans="1:6" x14ac:dyDescent="0.3">
      <c r="A106" s="29" t="s">
        <v>20</v>
      </c>
      <c r="B106" s="29">
        <v>101</v>
      </c>
      <c r="C106" s="32">
        <v>11.98</v>
      </c>
      <c r="D106" s="32">
        <v>1.53</v>
      </c>
      <c r="E106" s="32">
        <v>2.7</v>
      </c>
      <c r="F106" s="29" t="str" cm="1">
        <f t="array" ref="F106">TRIM(_xlfn.TEXTJOIN(CHAR(9),TRUE,A106:B106, TEXT(ROUND(C106:E106,3),"0.000")))</f>
        <v>node	101	11.980	1.530	2.700</v>
      </c>
    </row>
    <row r="107" spans="1:6" x14ac:dyDescent="0.3">
      <c r="A107" s="29" t="s">
        <v>20</v>
      </c>
      <c r="B107" s="29">
        <v>102</v>
      </c>
      <c r="C107" s="32">
        <v>11.98</v>
      </c>
      <c r="D107" s="32">
        <v>1.53</v>
      </c>
      <c r="E107" s="32">
        <v>0</v>
      </c>
      <c r="F107" s="29" t="str" cm="1">
        <f t="array" ref="F107">TRIM(_xlfn.TEXTJOIN(CHAR(9),TRUE,A107:B107, TEXT(ROUND(C107:E107,3),"0.000")))</f>
        <v>node	102	11.980	1.530	0.000</v>
      </c>
    </row>
    <row r="108" spans="1:6" x14ac:dyDescent="0.3">
      <c r="A108" s="29" t="s">
        <v>20</v>
      </c>
      <c r="B108" s="29">
        <v>103</v>
      </c>
      <c r="C108" s="32">
        <v>2.68</v>
      </c>
      <c r="D108" s="32">
        <v>0</v>
      </c>
      <c r="E108" s="32">
        <v>5.7750000000000004</v>
      </c>
      <c r="F108" s="29" t="str" cm="1">
        <f t="array" ref="F108">TRIM(_xlfn.TEXTJOIN(CHAR(9),TRUE,A108:B108, TEXT(ROUND(C108:E108,3),"0.000")))</f>
        <v>node	103	2.680	0.000	5.775</v>
      </c>
    </row>
    <row r="109" spans="1:6" x14ac:dyDescent="0.3">
      <c r="A109" s="29" t="s">
        <v>20</v>
      </c>
      <c r="B109" s="29">
        <v>104</v>
      </c>
      <c r="C109" s="32">
        <v>6.38</v>
      </c>
      <c r="D109" s="32">
        <v>0</v>
      </c>
      <c r="E109" s="32">
        <v>5.7750000000000004</v>
      </c>
      <c r="F109" s="29" t="str" cm="1">
        <f t="array" ref="F109">TRIM(_xlfn.TEXTJOIN(CHAR(9),TRUE,A109:B109, TEXT(ROUND(C109:E109,3),"0.000")))</f>
        <v>node	104	6.380	0.000	5.775</v>
      </c>
    </row>
    <row r="110" spans="1:6" x14ac:dyDescent="0.3">
      <c r="A110" s="29" t="s">
        <v>20</v>
      </c>
      <c r="B110" s="29">
        <v>105</v>
      </c>
      <c r="C110" s="32">
        <v>10.79</v>
      </c>
      <c r="D110" s="32">
        <v>0</v>
      </c>
      <c r="E110" s="32">
        <v>5.7750000000000004</v>
      </c>
      <c r="F110" s="29" t="str" cm="1">
        <f t="array" ref="F110">TRIM(_xlfn.TEXTJOIN(CHAR(9),TRUE,A110:B110, TEXT(ROUND(C110:E110,3),"0.000")))</f>
        <v>node	105	10.790	0.000	5.775</v>
      </c>
    </row>
    <row r="111" spans="1:6" x14ac:dyDescent="0.3">
      <c r="A111" s="29" t="s">
        <v>20</v>
      </c>
      <c r="B111" s="29">
        <v>106</v>
      </c>
      <c r="C111" s="32">
        <v>14.49</v>
      </c>
      <c r="D111" s="32">
        <v>0</v>
      </c>
      <c r="E111" s="32">
        <v>5.7750000000000004</v>
      </c>
      <c r="F111" s="29" t="str" cm="1">
        <f t="array" ref="F111">TRIM(_xlfn.TEXTJOIN(CHAR(9),TRUE,A111:B111, TEXT(ROUND(C111:E111,3),"0.000")))</f>
        <v>node	106	14.490	0.000	5.775</v>
      </c>
    </row>
    <row r="112" spans="1:6" x14ac:dyDescent="0.3">
      <c r="A112" s="29" t="s">
        <v>20</v>
      </c>
      <c r="B112" s="29">
        <v>107</v>
      </c>
      <c r="C112" s="32">
        <v>1.04</v>
      </c>
      <c r="D112" s="32">
        <v>0</v>
      </c>
      <c r="E112" s="32">
        <v>4.5999999999999996</v>
      </c>
      <c r="F112" s="29" t="str" cm="1">
        <f t="array" ref="F112">TRIM(_xlfn.TEXTJOIN(CHAR(9),TRUE,A112:B112, TEXT(ROUND(C112:E112,3),"0.000")))</f>
        <v>node	107	1.040	0.000	4.600</v>
      </c>
    </row>
    <row r="113" spans="1:6" x14ac:dyDescent="0.3">
      <c r="A113" s="29" t="s">
        <v>20</v>
      </c>
      <c r="B113" s="29">
        <v>108</v>
      </c>
      <c r="C113" s="32">
        <v>4.53</v>
      </c>
      <c r="D113" s="32">
        <v>0</v>
      </c>
      <c r="E113" s="32">
        <v>4.5999999999999996</v>
      </c>
      <c r="F113" s="29" t="str" cm="1">
        <f t="array" ref="F113">TRIM(_xlfn.TEXTJOIN(CHAR(9),TRUE,A113:B113, TEXT(ROUND(C113:E113,3),"0.000")))</f>
        <v>node	108	4.530	0.000	4.600</v>
      </c>
    </row>
    <row r="114" spans="1:6" x14ac:dyDescent="0.3">
      <c r="A114" s="34" t="s">
        <v>20</v>
      </c>
      <c r="B114" s="29">
        <v>109</v>
      </c>
      <c r="C114" s="32">
        <v>8.58</v>
      </c>
      <c r="D114" s="32">
        <v>0</v>
      </c>
      <c r="E114" s="32">
        <v>4.5999999999999996</v>
      </c>
      <c r="F114" s="29" t="str" cm="1">
        <f t="array" ref="F114">TRIM(_xlfn.TEXTJOIN(CHAR(9),TRUE,A114:B114, TEXT(ROUND(C114:E114,3),"0.000")))</f>
        <v>node	109	8.580	0.000	4.600</v>
      </c>
    </row>
    <row r="115" spans="1:6" x14ac:dyDescent="0.3">
      <c r="A115" s="29" t="s">
        <v>20</v>
      </c>
      <c r="B115" s="29">
        <v>110</v>
      </c>
      <c r="C115" s="32">
        <v>12.68</v>
      </c>
      <c r="D115" s="32">
        <v>0</v>
      </c>
      <c r="E115" s="32">
        <v>4.5999999999999996</v>
      </c>
      <c r="F115" s="29" t="str" cm="1">
        <f t="array" ref="F115">TRIM(_xlfn.TEXTJOIN(CHAR(9),TRUE,A115:B115, TEXT(ROUND(C115:E115,3),"0.000")))</f>
        <v>node	110	12.680	0.000	4.600</v>
      </c>
    </row>
    <row r="116" spans="1:6" x14ac:dyDescent="0.3">
      <c r="A116" s="29" t="s">
        <v>20</v>
      </c>
      <c r="B116" s="29">
        <v>111</v>
      </c>
      <c r="C116" s="32">
        <v>16.12</v>
      </c>
      <c r="D116" s="32">
        <v>0</v>
      </c>
      <c r="E116" s="32">
        <v>4.5999999999999996</v>
      </c>
      <c r="F116" s="29" t="str" cm="1">
        <f t="array" ref="F116">TRIM(_xlfn.TEXTJOIN(CHAR(9),TRUE,A116:B116, TEXT(ROUND(C116:E116,3),"0.000")))</f>
        <v>node	111	16.120	0.000	4.600</v>
      </c>
    </row>
    <row r="117" spans="1:6" x14ac:dyDescent="0.3">
      <c r="A117" s="29" t="s">
        <v>20</v>
      </c>
      <c r="B117" s="29">
        <v>112</v>
      </c>
      <c r="C117" s="32">
        <v>2.68</v>
      </c>
      <c r="D117" s="32">
        <v>0</v>
      </c>
      <c r="E117" s="32">
        <v>2.9750000000000001</v>
      </c>
      <c r="F117" s="29" t="str" cm="1">
        <f t="array" ref="F117">TRIM(_xlfn.TEXTJOIN(CHAR(9),TRUE,A117:B117, TEXT(ROUND(C117:E117,3),"0.000")))</f>
        <v>node	112	2.680	0.000	2.975</v>
      </c>
    </row>
    <row r="118" spans="1:6" x14ac:dyDescent="0.3">
      <c r="A118" s="29" t="s">
        <v>20</v>
      </c>
      <c r="B118" s="29">
        <v>113</v>
      </c>
      <c r="C118" s="32">
        <v>6.38</v>
      </c>
      <c r="D118" s="32">
        <v>0</v>
      </c>
      <c r="E118" s="32">
        <v>2.9750000000000001</v>
      </c>
      <c r="F118" s="29" t="str" cm="1">
        <f t="array" ref="F118">TRIM(_xlfn.TEXTJOIN(CHAR(9),TRUE,A118:B118, TEXT(ROUND(C118:E118,3),"0.000")))</f>
        <v>node	113	6.380	0.000	2.975</v>
      </c>
    </row>
    <row r="119" spans="1:6" x14ac:dyDescent="0.3">
      <c r="A119" s="29" t="s">
        <v>20</v>
      </c>
      <c r="B119" s="29">
        <v>114</v>
      </c>
      <c r="C119" s="32">
        <v>10.79</v>
      </c>
      <c r="D119" s="32">
        <v>0</v>
      </c>
      <c r="E119" s="32">
        <v>2.9750000000000001</v>
      </c>
      <c r="F119" s="29" t="str" cm="1">
        <f t="array" ref="F119">TRIM(_xlfn.TEXTJOIN(CHAR(9),TRUE,A119:B119, TEXT(ROUND(C119:E119,3),"0.000")))</f>
        <v>node	114	10.790	0.000	2.975</v>
      </c>
    </row>
    <row r="120" spans="1:6" x14ac:dyDescent="0.3">
      <c r="A120" s="29" t="s">
        <v>20</v>
      </c>
      <c r="B120" s="29">
        <v>115</v>
      </c>
      <c r="C120" s="32">
        <v>14.49</v>
      </c>
      <c r="D120" s="32">
        <v>0</v>
      </c>
      <c r="E120" s="32">
        <v>2.9750000000000001</v>
      </c>
      <c r="F120" s="29" t="str" cm="1">
        <f t="array" ref="F120">TRIM(_xlfn.TEXTJOIN(CHAR(9),TRUE,A120:B120, TEXT(ROUND(C120:E120,3),"0.000")))</f>
        <v>node	115	14.490	0.000	2.975</v>
      </c>
    </row>
    <row r="121" spans="1:6" x14ac:dyDescent="0.3">
      <c r="A121" s="29" t="s">
        <v>20</v>
      </c>
      <c r="B121" s="29">
        <v>116</v>
      </c>
      <c r="C121" s="32">
        <v>1.04</v>
      </c>
      <c r="D121" s="32">
        <v>0</v>
      </c>
      <c r="E121" s="32">
        <v>1.5</v>
      </c>
      <c r="F121" s="29" t="str" cm="1">
        <f t="array" ref="F121">TRIM(_xlfn.TEXTJOIN(CHAR(9),TRUE,A121:B121, TEXT(ROUND(C121:E121,3),"0.000")))</f>
        <v>node	116	1.040	0.000	1.500</v>
      </c>
    </row>
    <row r="122" spans="1:6" x14ac:dyDescent="0.3">
      <c r="A122" s="29" t="s">
        <v>20</v>
      </c>
      <c r="B122" s="29">
        <v>117</v>
      </c>
      <c r="C122" s="32">
        <v>4.53</v>
      </c>
      <c r="D122" s="32">
        <v>0</v>
      </c>
      <c r="E122" s="32">
        <v>1.5</v>
      </c>
      <c r="F122" s="29" t="str" cm="1">
        <f t="array" ref="F122">TRIM(_xlfn.TEXTJOIN(CHAR(9),TRUE,A122:B122, TEXT(ROUND(C122:E122,3),"0.000")))</f>
        <v>node	117	4.530	0.000	1.500</v>
      </c>
    </row>
    <row r="123" spans="1:6" x14ac:dyDescent="0.3">
      <c r="A123" s="29" t="s">
        <v>20</v>
      </c>
      <c r="B123" s="29">
        <v>118</v>
      </c>
      <c r="C123" s="32">
        <v>7.41</v>
      </c>
      <c r="D123" s="32">
        <v>0</v>
      </c>
      <c r="E123" s="32">
        <v>1.1000000000000001</v>
      </c>
      <c r="F123" s="29" t="str" cm="1">
        <f t="array" ref="F123">TRIM(_xlfn.TEXTJOIN(CHAR(9),TRUE,A123:B123, TEXT(ROUND(C123:E123,3),"0.000")))</f>
        <v>node	118	7.410	0.000	1.100</v>
      </c>
    </row>
    <row r="124" spans="1:6" x14ac:dyDescent="0.3">
      <c r="A124" s="29" t="s">
        <v>20</v>
      </c>
      <c r="B124" s="29">
        <v>119</v>
      </c>
      <c r="C124" s="32">
        <v>9.76</v>
      </c>
      <c r="D124" s="32">
        <v>0</v>
      </c>
      <c r="E124" s="32">
        <v>1.1000000000000001</v>
      </c>
      <c r="F124" s="29" t="str" cm="1">
        <f t="array" ref="F124">TRIM(_xlfn.TEXTJOIN(CHAR(9),TRUE,A124:B124, TEXT(ROUND(C124:E124,3),"0.000")))</f>
        <v>node	119	9.760	0.000	1.100</v>
      </c>
    </row>
    <row r="125" spans="1:6" x14ac:dyDescent="0.3">
      <c r="A125" s="29" t="s">
        <v>20</v>
      </c>
      <c r="B125" s="29">
        <v>120</v>
      </c>
      <c r="C125" s="32">
        <v>12.63</v>
      </c>
      <c r="D125" s="32">
        <v>0</v>
      </c>
      <c r="E125" s="32">
        <v>1.5</v>
      </c>
      <c r="F125" s="29" t="str" cm="1">
        <f t="array" ref="F125">TRIM(_xlfn.TEXTJOIN(CHAR(9),TRUE,A125:B125, TEXT(ROUND(C125:E125,3),"0.000")))</f>
        <v>node	120	12.630	0.000	1.500</v>
      </c>
    </row>
    <row r="126" spans="1:6" x14ac:dyDescent="0.3">
      <c r="A126" s="29" t="s">
        <v>20</v>
      </c>
      <c r="B126" s="29">
        <v>121</v>
      </c>
      <c r="C126" s="32">
        <v>16.12</v>
      </c>
      <c r="D126" s="32">
        <v>0</v>
      </c>
      <c r="E126" s="32">
        <v>1.5</v>
      </c>
      <c r="F126" s="29" t="str" cm="1">
        <f t="array" ref="F126">TRIM(_xlfn.TEXTJOIN(CHAR(9),TRUE,A126:B126, TEXT(ROUND(C126:E126,3),"0.000")))</f>
        <v>node	121	16.120	0.000	1.500</v>
      </c>
    </row>
    <row r="127" spans="1:6" x14ac:dyDescent="0.3">
      <c r="A127" s="29" t="s">
        <v>20</v>
      </c>
      <c r="B127" s="29">
        <v>122</v>
      </c>
      <c r="C127" s="32">
        <v>2.68</v>
      </c>
      <c r="D127" s="32">
        <v>0</v>
      </c>
      <c r="E127" s="32">
        <v>0.4</v>
      </c>
      <c r="F127" s="29" t="str" cm="1">
        <f t="array" ref="F127">TRIM(_xlfn.TEXTJOIN(CHAR(9),TRUE,A127:B127, TEXT(ROUND(C127:E127,3),"0.000")))</f>
        <v>node	122	2.680	0.000	0.400</v>
      </c>
    </row>
    <row r="128" spans="1:6" x14ac:dyDescent="0.3">
      <c r="A128" s="29" t="s">
        <v>20</v>
      </c>
      <c r="B128" s="29">
        <v>123</v>
      </c>
      <c r="C128" s="32">
        <v>6.38</v>
      </c>
      <c r="D128" s="32">
        <v>0</v>
      </c>
      <c r="E128" s="32">
        <v>0.4</v>
      </c>
      <c r="F128" s="29" t="str" cm="1">
        <f t="array" ref="F128">TRIM(_xlfn.TEXTJOIN(CHAR(9),TRUE,A128:B128, TEXT(ROUND(C128:E128,3),"0.000")))</f>
        <v>node	123	6.380	0.000	0.400</v>
      </c>
    </row>
    <row r="129" spans="1:6" x14ac:dyDescent="0.3">
      <c r="A129" s="29" t="s">
        <v>20</v>
      </c>
      <c r="B129" s="29">
        <v>124</v>
      </c>
      <c r="C129" s="32">
        <v>10.79</v>
      </c>
      <c r="D129" s="32">
        <v>0</v>
      </c>
      <c r="E129" s="32">
        <v>0.4</v>
      </c>
      <c r="F129" s="29" t="str" cm="1">
        <f t="array" ref="F129">TRIM(_xlfn.TEXTJOIN(CHAR(9),TRUE,A129:B129, TEXT(ROUND(C129:E129,3),"0.000")))</f>
        <v>node	124	10.790	0.000	0.400</v>
      </c>
    </row>
    <row r="130" spans="1:6" x14ac:dyDescent="0.3">
      <c r="A130" s="34" t="s">
        <v>20</v>
      </c>
      <c r="B130" s="29">
        <v>125</v>
      </c>
      <c r="C130" s="32">
        <v>14.49</v>
      </c>
      <c r="D130" s="32">
        <v>0</v>
      </c>
      <c r="E130" s="32">
        <v>0.4</v>
      </c>
      <c r="F130" s="29" t="str" cm="1">
        <f t="array" ref="F130">TRIM(_xlfn.TEXTJOIN(CHAR(9),TRUE,A130:B130, TEXT(ROUND(C130:E130,3),"0.000")))</f>
        <v>node	125	14.490	0.000	0.400</v>
      </c>
    </row>
    <row r="131" spans="1:6" x14ac:dyDescent="0.3">
      <c r="A131" s="29" t="s">
        <v>20</v>
      </c>
      <c r="B131" s="29">
        <v>126</v>
      </c>
      <c r="C131" s="32">
        <v>17.149999999999999</v>
      </c>
      <c r="D131" s="32">
        <v>2.88</v>
      </c>
      <c r="E131" s="32">
        <v>5.7750000000000004</v>
      </c>
      <c r="F131" s="29" t="str" cm="1">
        <f t="array" ref="F131">TRIM(_xlfn.TEXTJOIN(CHAR(9),TRUE,A131:B131, TEXT(ROUND(C131:E131,3),"0.000")))</f>
        <v>node	126	17.150	2.880	5.775</v>
      </c>
    </row>
    <row r="132" spans="1:6" x14ac:dyDescent="0.3">
      <c r="A132" s="29" t="s">
        <v>20</v>
      </c>
      <c r="B132" s="29">
        <v>127</v>
      </c>
      <c r="C132" s="32">
        <v>17.149999999999999</v>
      </c>
      <c r="D132" s="32">
        <v>8.48</v>
      </c>
      <c r="E132" s="32">
        <v>5.7750000000000004</v>
      </c>
      <c r="F132" s="29" t="str" cm="1">
        <f t="array" ref="F132">TRIM(_xlfn.TEXTJOIN(CHAR(9),TRUE,A132:B132, TEXT(ROUND(C132:E132,3),"0.000")))</f>
        <v>node	127	17.150	8.480	5.775</v>
      </c>
    </row>
    <row r="133" spans="1:6" x14ac:dyDescent="0.3">
      <c r="A133" s="29" t="s">
        <v>20</v>
      </c>
      <c r="B133" s="29">
        <v>128</v>
      </c>
      <c r="C133" s="32">
        <v>17.149999999999999</v>
      </c>
      <c r="D133" s="32">
        <v>1.1399999999999999</v>
      </c>
      <c r="E133" s="32">
        <v>4.5999999999999996</v>
      </c>
      <c r="F133" s="29" t="str" cm="1">
        <f t="array" ref="F133">TRIM(_xlfn.TEXTJOIN(CHAR(9),TRUE,A133:B133, TEXT(ROUND(C133:E133,3),"0.000")))</f>
        <v>node	128	17.150	1.140	4.600</v>
      </c>
    </row>
    <row r="134" spans="1:6" x14ac:dyDescent="0.3">
      <c r="A134" s="29" t="s">
        <v>20</v>
      </c>
      <c r="B134" s="29">
        <v>129</v>
      </c>
      <c r="C134" s="32">
        <v>17.149999999999999</v>
      </c>
      <c r="D134" s="32">
        <v>5.68</v>
      </c>
      <c r="E134" s="32">
        <v>4.5999999999999996</v>
      </c>
      <c r="F134" s="29" t="str" cm="1">
        <f t="array" ref="F134">TRIM(_xlfn.TEXTJOIN(CHAR(9),TRUE,A134:B134, TEXT(ROUND(C134:E134,3),"0.000")))</f>
        <v>node	129	17.150	5.680	4.600</v>
      </c>
    </row>
    <row r="135" spans="1:6" x14ac:dyDescent="0.3">
      <c r="A135" s="29" t="s">
        <v>20</v>
      </c>
      <c r="B135" s="29">
        <v>130</v>
      </c>
      <c r="C135" s="32">
        <v>17.149999999999999</v>
      </c>
      <c r="D135" s="32">
        <v>10.220000000000001</v>
      </c>
      <c r="E135" s="32">
        <v>4.5999999999999996</v>
      </c>
      <c r="F135" s="29" t="str" cm="1">
        <f t="array" ref="F135">TRIM(_xlfn.TEXTJOIN(CHAR(9),TRUE,A135:B135, TEXT(ROUND(C135:E135,3),"0.000")))</f>
        <v>node	130	17.150	10.220	4.600</v>
      </c>
    </row>
    <row r="136" spans="1:6" x14ac:dyDescent="0.3">
      <c r="A136" s="29" t="s">
        <v>20</v>
      </c>
      <c r="B136" s="29">
        <v>131</v>
      </c>
      <c r="C136" s="32">
        <v>17.149999999999999</v>
      </c>
      <c r="D136" s="32">
        <v>2.88</v>
      </c>
      <c r="E136" s="32">
        <v>2.9750000000000001</v>
      </c>
      <c r="F136" s="29" t="str" cm="1">
        <f t="array" ref="F136">TRIM(_xlfn.TEXTJOIN(CHAR(9),TRUE,A136:B136, TEXT(ROUND(C136:E136,3),"0.000")))</f>
        <v>node	131	17.150	2.880	2.975</v>
      </c>
    </row>
    <row r="137" spans="1:6" x14ac:dyDescent="0.3">
      <c r="A137" s="29" t="s">
        <v>20</v>
      </c>
      <c r="B137" s="29">
        <v>132</v>
      </c>
      <c r="C137" s="32">
        <v>17.149999999999999</v>
      </c>
      <c r="D137" s="32">
        <v>8.48</v>
      </c>
      <c r="E137" s="32">
        <v>2.9750000000000001</v>
      </c>
      <c r="F137" s="29" t="str" cm="1">
        <f t="array" ref="F137">TRIM(_xlfn.TEXTJOIN(CHAR(9),TRUE,A137:B137, TEXT(ROUND(C137:E137,3),"0.000")))</f>
        <v>node	132	17.150	8.480	2.975</v>
      </c>
    </row>
    <row r="138" spans="1:6" x14ac:dyDescent="0.3">
      <c r="A138" s="34" t="s">
        <v>20</v>
      </c>
      <c r="B138" s="29">
        <v>133</v>
      </c>
      <c r="C138" s="32">
        <v>17.149999999999999</v>
      </c>
      <c r="D138" s="32">
        <v>1.1399999999999999</v>
      </c>
      <c r="E138" s="32">
        <v>1.1000000000000001</v>
      </c>
      <c r="F138" s="29" t="str" cm="1">
        <f t="array" ref="F138">TRIM(_xlfn.TEXTJOIN(CHAR(9),TRUE,A138:B138, TEXT(ROUND(C138:E138,3),"0.000")))</f>
        <v>node	133	17.150	1.140	1.100</v>
      </c>
    </row>
    <row r="139" spans="1:6" x14ac:dyDescent="0.3">
      <c r="A139" s="29" t="s">
        <v>20</v>
      </c>
      <c r="B139" s="29">
        <v>134</v>
      </c>
      <c r="C139" s="32">
        <v>17.149999999999999</v>
      </c>
      <c r="D139" s="32">
        <v>5.68</v>
      </c>
      <c r="E139" s="32">
        <v>1.1000000000000001</v>
      </c>
      <c r="F139" s="29" t="str" cm="1">
        <f t="array" ref="F139">TRIM(_xlfn.TEXTJOIN(CHAR(9),TRUE,A139:B139, TEXT(ROUND(C139:E139,3),"0.000")))</f>
        <v>node	134	17.150	5.680	1.100</v>
      </c>
    </row>
    <row r="140" spans="1:6" x14ac:dyDescent="0.3">
      <c r="A140" s="29" t="s">
        <v>20</v>
      </c>
      <c r="B140" s="29">
        <v>135</v>
      </c>
      <c r="C140" s="32">
        <v>17.149999999999999</v>
      </c>
      <c r="D140" s="32">
        <v>10.220000000000001</v>
      </c>
      <c r="E140" s="32">
        <v>1.5</v>
      </c>
      <c r="F140" s="29" t="str" cm="1">
        <f t="array" ref="F140">TRIM(_xlfn.TEXTJOIN(CHAR(9),TRUE,A140:B140, TEXT(ROUND(C140:E140,3),"0.000")))</f>
        <v>node	135	17.150	10.220	1.500</v>
      </c>
    </row>
    <row r="141" spans="1:6" x14ac:dyDescent="0.3">
      <c r="A141" s="29" t="s">
        <v>20</v>
      </c>
      <c r="B141" s="29">
        <v>136</v>
      </c>
      <c r="C141" s="32">
        <v>17.149999999999999</v>
      </c>
      <c r="D141" s="32">
        <v>8.48</v>
      </c>
      <c r="E141" s="32">
        <v>0.4</v>
      </c>
      <c r="F141" s="29" t="str" cm="1">
        <f t="array" ref="F141">TRIM(_xlfn.TEXTJOIN(CHAR(9),TRUE,A141:B141, TEXT(ROUND(C141:E141,3),"0.000")))</f>
        <v>node	136	17.150	8.480	0.400</v>
      </c>
    </row>
    <row r="142" spans="1:6" x14ac:dyDescent="0.3">
      <c r="A142" s="34" t="s">
        <v>20</v>
      </c>
      <c r="B142" s="29">
        <v>137</v>
      </c>
      <c r="C142" s="32">
        <v>14.47</v>
      </c>
      <c r="D142" s="32">
        <v>11.35</v>
      </c>
      <c r="E142" s="32">
        <v>5.7750000000000004</v>
      </c>
      <c r="F142" s="29" t="str" cm="1">
        <f t="array" ref="F142">TRIM(_xlfn.TEXTJOIN(CHAR(9),TRUE,A142:B142, TEXT(ROUND(C142:E142,3),"0.000")))</f>
        <v>node	137	14.470	11.350	5.775</v>
      </c>
    </row>
    <row r="143" spans="1:6" x14ac:dyDescent="0.3">
      <c r="A143" s="29" t="s">
        <v>20</v>
      </c>
      <c r="B143" s="29">
        <v>138</v>
      </c>
      <c r="C143" s="32">
        <v>10.57</v>
      </c>
      <c r="D143" s="32">
        <v>11.35</v>
      </c>
      <c r="E143" s="32">
        <v>5.7750000000000004</v>
      </c>
      <c r="F143" s="29" t="str" cm="1">
        <f t="array" ref="F143">TRIM(_xlfn.TEXTJOIN(CHAR(9),TRUE,A143:B143, TEXT(ROUND(C143:E143,3),"0.000")))</f>
        <v>node	138	10.570	11.350	5.775</v>
      </c>
    </row>
    <row r="144" spans="1:6" x14ac:dyDescent="0.3">
      <c r="A144" s="29" t="s">
        <v>20</v>
      </c>
      <c r="B144" s="29">
        <v>139</v>
      </c>
      <c r="C144" s="32">
        <v>6.57</v>
      </c>
      <c r="D144" s="32">
        <v>11.35</v>
      </c>
      <c r="E144" s="32">
        <v>5.7750000000000004</v>
      </c>
      <c r="F144" s="29" t="str" cm="1">
        <f t="array" ref="F144">TRIM(_xlfn.TEXTJOIN(CHAR(9),TRUE,A144:B144, TEXT(ROUND(C144:E144,3),"0.000")))</f>
        <v>node	139	6.570	11.350	5.775</v>
      </c>
    </row>
    <row r="145" spans="1:6" x14ac:dyDescent="0.3">
      <c r="A145" s="29" t="s">
        <v>20</v>
      </c>
      <c r="B145" s="29">
        <v>140</v>
      </c>
      <c r="C145" s="32">
        <v>2.67</v>
      </c>
      <c r="D145" s="32">
        <v>11.35</v>
      </c>
      <c r="E145" s="32">
        <v>5.7750000000000004</v>
      </c>
      <c r="F145" s="29" t="str" cm="1">
        <f t="array" ref="F145">TRIM(_xlfn.TEXTJOIN(CHAR(9),TRUE,A145:B145, TEXT(ROUND(C145:E145,3),"0.000")))</f>
        <v>node	140	2.670	11.350	5.775</v>
      </c>
    </row>
    <row r="146" spans="1:6" x14ac:dyDescent="0.3">
      <c r="A146" s="29" t="s">
        <v>20</v>
      </c>
      <c r="B146" s="29">
        <v>141</v>
      </c>
      <c r="C146" s="32">
        <v>16.11</v>
      </c>
      <c r="D146" s="32">
        <v>11.35</v>
      </c>
      <c r="E146" s="32">
        <v>4.5999999999999996</v>
      </c>
      <c r="F146" s="29" t="str" cm="1">
        <f t="array" ref="F146">TRIM(_xlfn.TEXTJOIN(CHAR(9),TRUE,A146:B146, TEXT(ROUND(C146:E146,3),"0.000")))</f>
        <v>node	141	16.110	11.350	4.600</v>
      </c>
    </row>
    <row r="147" spans="1:6" x14ac:dyDescent="0.3">
      <c r="A147" s="29" t="s">
        <v>20</v>
      </c>
      <c r="B147" s="29">
        <v>142</v>
      </c>
      <c r="C147" s="32">
        <v>12.52</v>
      </c>
      <c r="D147" s="32">
        <v>11.35</v>
      </c>
      <c r="E147" s="32">
        <v>4.5999999999999996</v>
      </c>
      <c r="F147" s="29" t="str" cm="1">
        <f t="array" ref="F147">TRIM(_xlfn.TEXTJOIN(CHAR(9),TRUE,A147:B147, TEXT(ROUND(C147:E147,3),"0.000")))</f>
        <v>node	142	12.520	11.350	4.600</v>
      </c>
    </row>
    <row r="148" spans="1:6" x14ac:dyDescent="0.3">
      <c r="A148" s="29" t="s">
        <v>20</v>
      </c>
      <c r="B148" s="29">
        <v>143</v>
      </c>
      <c r="C148" s="32">
        <v>8.57</v>
      </c>
      <c r="D148" s="32">
        <v>11.35</v>
      </c>
      <c r="E148" s="32">
        <v>4.5999999999999996</v>
      </c>
      <c r="F148" s="29" t="str" cm="1">
        <f t="array" ref="F148">TRIM(_xlfn.TEXTJOIN(CHAR(9),TRUE,A148:B148, TEXT(ROUND(C148:E148,3),"0.000")))</f>
        <v>node	143	8.570	11.350	4.600</v>
      </c>
    </row>
    <row r="149" spans="1:6" x14ac:dyDescent="0.3">
      <c r="A149" s="29" t="s">
        <v>20</v>
      </c>
      <c r="B149" s="29">
        <v>144</v>
      </c>
      <c r="C149" s="32">
        <v>4.62</v>
      </c>
      <c r="D149" s="32">
        <v>11.35</v>
      </c>
      <c r="E149" s="32">
        <v>4.5999999999999996</v>
      </c>
      <c r="F149" s="29" t="str" cm="1">
        <f t="array" ref="F149">TRIM(_xlfn.TEXTJOIN(CHAR(9),TRUE,A149:B149, TEXT(ROUND(C149:E149,3),"0.000")))</f>
        <v>node	144	4.620	11.350	4.600</v>
      </c>
    </row>
    <row r="150" spans="1:6" x14ac:dyDescent="0.3">
      <c r="A150" s="29" t="s">
        <v>20</v>
      </c>
      <c r="B150" s="29">
        <v>145</v>
      </c>
      <c r="C150" s="32">
        <v>1.03</v>
      </c>
      <c r="D150" s="32">
        <v>11.35</v>
      </c>
      <c r="E150" s="32">
        <v>4.5999999999999996</v>
      </c>
      <c r="F150" s="29" t="str" cm="1">
        <f t="array" ref="F150">TRIM(_xlfn.TEXTJOIN(CHAR(9),TRUE,A150:B150, TEXT(ROUND(C150:E150,3),"0.000")))</f>
        <v>node	145	1.030	11.350	4.600</v>
      </c>
    </row>
    <row r="151" spans="1:6" x14ac:dyDescent="0.3">
      <c r="A151" s="29" t="s">
        <v>20</v>
      </c>
      <c r="B151" s="29">
        <v>146</v>
      </c>
      <c r="C151" s="32">
        <v>14.47</v>
      </c>
      <c r="D151" s="32">
        <v>11.35</v>
      </c>
      <c r="E151" s="32">
        <v>2.9750000000000001</v>
      </c>
      <c r="F151" s="29" t="str" cm="1">
        <f t="array" ref="F151">TRIM(_xlfn.TEXTJOIN(CHAR(9),TRUE,A151:B151, TEXT(ROUND(C151:E151,3),"0.000")))</f>
        <v>node	146	14.470	11.350	2.975</v>
      </c>
    </row>
    <row r="152" spans="1:6" x14ac:dyDescent="0.3">
      <c r="A152" s="29" t="s">
        <v>20</v>
      </c>
      <c r="B152" s="29">
        <v>147</v>
      </c>
      <c r="C152" s="32">
        <v>10.57</v>
      </c>
      <c r="D152" s="32">
        <v>11.35</v>
      </c>
      <c r="E152" s="32">
        <v>2.9750000000000001</v>
      </c>
      <c r="F152" s="29" t="str" cm="1">
        <f t="array" ref="F152">TRIM(_xlfn.TEXTJOIN(CHAR(9),TRUE,A152:B152, TEXT(ROUND(C152:E152,3),"0.000")))</f>
        <v>node	147	10.570	11.350	2.975</v>
      </c>
    </row>
    <row r="153" spans="1:6" x14ac:dyDescent="0.3">
      <c r="A153" s="29" t="s">
        <v>20</v>
      </c>
      <c r="B153" s="29">
        <v>148</v>
      </c>
      <c r="C153" s="32">
        <v>6.57</v>
      </c>
      <c r="D153" s="32">
        <v>11.35</v>
      </c>
      <c r="E153" s="32">
        <v>2.9750000000000001</v>
      </c>
      <c r="F153" s="29" t="str" cm="1">
        <f t="array" ref="F153">TRIM(_xlfn.TEXTJOIN(CHAR(9),TRUE,A153:B153, TEXT(ROUND(C153:E153,3),"0.000")))</f>
        <v>node	148	6.570	11.350	2.975</v>
      </c>
    </row>
    <row r="154" spans="1:6" x14ac:dyDescent="0.3">
      <c r="A154" s="29" t="s">
        <v>20</v>
      </c>
      <c r="B154" s="29">
        <v>149</v>
      </c>
      <c r="C154" s="32">
        <v>2.67</v>
      </c>
      <c r="D154" s="32">
        <v>11.35</v>
      </c>
      <c r="E154" s="32">
        <v>2.9750000000000001</v>
      </c>
      <c r="F154" s="29" t="str" cm="1">
        <f t="array" ref="F154">TRIM(_xlfn.TEXTJOIN(CHAR(9),TRUE,A154:B154, TEXT(ROUND(C154:E154,3),"0.000")))</f>
        <v>node	149	2.670	11.350	2.975</v>
      </c>
    </row>
    <row r="155" spans="1:6" x14ac:dyDescent="0.3">
      <c r="A155" s="29" t="s">
        <v>20</v>
      </c>
      <c r="B155" s="29">
        <v>150</v>
      </c>
      <c r="C155" s="32">
        <v>16.11</v>
      </c>
      <c r="D155" s="32">
        <v>11.35</v>
      </c>
      <c r="E155" s="32">
        <v>1.5</v>
      </c>
      <c r="F155" s="29" t="str" cm="1">
        <f t="array" ref="F155">TRIM(_xlfn.TEXTJOIN(CHAR(9),TRUE,A155:B155, TEXT(ROUND(C155:E155,3),"0.000")))</f>
        <v>node	150	16.110	11.350	1.500</v>
      </c>
    </row>
    <row r="156" spans="1:6" x14ac:dyDescent="0.3">
      <c r="A156" s="29" t="s">
        <v>20</v>
      </c>
      <c r="B156" s="29">
        <v>151</v>
      </c>
      <c r="C156" s="32">
        <v>12.52</v>
      </c>
      <c r="D156" s="32">
        <v>11.35</v>
      </c>
      <c r="E156" s="32">
        <v>1.5</v>
      </c>
      <c r="F156" s="29" t="str" cm="1">
        <f t="array" ref="F156">TRIM(_xlfn.TEXTJOIN(CHAR(9),TRUE,A156:B156, TEXT(ROUND(C156:E156,3),"0.000")))</f>
        <v>node	151	12.520	11.350	1.500</v>
      </c>
    </row>
    <row r="157" spans="1:6" x14ac:dyDescent="0.3">
      <c r="A157" s="29" t="s">
        <v>20</v>
      </c>
      <c r="B157" s="29">
        <v>152</v>
      </c>
      <c r="C157" s="32">
        <v>8.57</v>
      </c>
      <c r="D157" s="32">
        <v>11.35</v>
      </c>
      <c r="E157" s="32">
        <v>1.5</v>
      </c>
      <c r="F157" s="29" t="str" cm="1">
        <f t="array" ref="F157">TRIM(_xlfn.TEXTJOIN(CHAR(9),TRUE,A157:B157, TEXT(ROUND(C157:E157,3),"0.000")))</f>
        <v>node	152	8.570	11.350	1.500</v>
      </c>
    </row>
    <row r="158" spans="1:6" x14ac:dyDescent="0.3">
      <c r="A158" s="29" t="s">
        <v>20</v>
      </c>
      <c r="B158" s="29">
        <v>153</v>
      </c>
      <c r="C158" s="32">
        <v>4.62</v>
      </c>
      <c r="D158" s="32">
        <v>11.35</v>
      </c>
      <c r="E158" s="32">
        <v>1.5</v>
      </c>
      <c r="F158" s="29" t="str" cm="1">
        <f t="array" ref="F158">TRIM(_xlfn.TEXTJOIN(CHAR(9),TRUE,A158:B158, TEXT(ROUND(C158:E158,3),"0.000")))</f>
        <v>node	153	4.620	11.350	1.500</v>
      </c>
    </row>
    <row r="159" spans="1:6" x14ac:dyDescent="0.3">
      <c r="A159" s="29" t="s">
        <v>20</v>
      </c>
      <c r="B159" s="29">
        <v>154</v>
      </c>
      <c r="C159" s="32">
        <v>1.03</v>
      </c>
      <c r="D159" s="32">
        <v>11.35</v>
      </c>
      <c r="E159" s="32">
        <v>1.5</v>
      </c>
      <c r="F159" s="29" t="str" cm="1">
        <f t="array" ref="F159">TRIM(_xlfn.TEXTJOIN(CHAR(9),TRUE,A159:B159, TEXT(ROUND(C159:E159,3),"0.000")))</f>
        <v>node	154	1.030	11.350	1.500</v>
      </c>
    </row>
    <row r="160" spans="1:6" x14ac:dyDescent="0.3">
      <c r="A160" s="29" t="s">
        <v>20</v>
      </c>
      <c r="B160" s="29">
        <v>155</v>
      </c>
      <c r="C160" s="32">
        <v>14.47</v>
      </c>
      <c r="D160" s="32">
        <v>11.35</v>
      </c>
      <c r="E160" s="32">
        <v>0.4</v>
      </c>
      <c r="F160" s="29" t="str" cm="1">
        <f t="array" ref="F160">TRIM(_xlfn.TEXTJOIN(CHAR(9),TRUE,A160:B160, TEXT(ROUND(C160:E160,3),"0.000")))</f>
        <v>node	155	14.470	11.350	0.400</v>
      </c>
    </row>
    <row r="161" spans="1:6" x14ac:dyDescent="0.3">
      <c r="A161" s="29" t="s">
        <v>20</v>
      </c>
      <c r="B161" s="29">
        <v>156</v>
      </c>
      <c r="C161" s="32">
        <v>10.57</v>
      </c>
      <c r="D161" s="32">
        <v>11.35</v>
      </c>
      <c r="E161" s="32">
        <v>0.4</v>
      </c>
      <c r="F161" s="29" t="str" cm="1">
        <f t="array" ref="F161">TRIM(_xlfn.TEXTJOIN(CHAR(9),TRUE,A161:B161, TEXT(ROUND(C161:E161,3),"0.000")))</f>
        <v>node	156	10.570	11.350	0.400</v>
      </c>
    </row>
    <row r="162" spans="1:6" x14ac:dyDescent="0.3">
      <c r="A162" s="29" t="s">
        <v>20</v>
      </c>
      <c r="B162" s="29">
        <v>157</v>
      </c>
      <c r="C162" s="32">
        <v>6.57</v>
      </c>
      <c r="D162" s="32">
        <v>11.35</v>
      </c>
      <c r="E162" s="32">
        <v>0.4</v>
      </c>
      <c r="F162" s="29" t="str" cm="1">
        <f t="array" ref="F162">TRIM(_xlfn.TEXTJOIN(CHAR(9),TRUE,A162:B162, TEXT(ROUND(C162:E162,3),"0.000")))</f>
        <v>node	157	6.570	11.350	0.400</v>
      </c>
    </row>
    <row r="163" spans="1:6" x14ac:dyDescent="0.3">
      <c r="A163" s="29" t="s">
        <v>20</v>
      </c>
      <c r="B163" s="29">
        <v>158</v>
      </c>
      <c r="C163" s="32">
        <v>2.67</v>
      </c>
      <c r="D163" s="32">
        <v>11.35</v>
      </c>
      <c r="E163" s="32">
        <v>0.4</v>
      </c>
      <c r="F163" s="29" t="str" cm="1">
        <f t="array" ref="F163">TRIM(_xlfn.TEXTJOIN(CHAR(9),TRUE,A163:B163, TEXT(ROUND(C163:E163,3),"0.000")))</f>
        <v>node	158	2.670	11.350	0.400</v>
      </c>
    </row>
    <row r="164" spans="1:6" x14ac:dyDescent="0.3">
      <c r="A164" s="29" t="s">
        <v>20</v>
      </c>
      <c r="B164" s="29">
        <v>159</v>
      </c>
      <c r="C164" s="32">
        <v>0</v>
      </c>
      <c r="D164" s="32">
        <v>8.4700000000000006</v>
      </c>
      <c r="E164" s="32">
        <v>5.7750000000000004</v>
      </c>
      <c r="F164" s="29" t="str" cm="1">
        <f t="array" ref="F164">TRIM(_xlfn.TEXTJOIN(CHAR(9),TRUE,A164:B164, TEXT(ROUND(C164:E164,3),"0.000")))</f>
        <v>node	159	0.000	8.470	5.775</v>
      </c>
    </row>
    <row r="165" spans="1:6" x14ac:dyDescent="0.3">
      <c r="A165" s="29" t="s">
        <v>20</v>
      </c>
      <c r="B165" s="29">
        <v>160</v>
      </c>
      <c r="C165" s="32">
        <v>0</v>
      </c>
      <c r="D165" s="32">
        <v>2.87</v>
      </c>
      <c r="E165" s="32">
        <v>5.7750000000000004</v>
      </c>
      <c r="F165" s="29" t="str" cm="1">
        <f t="array" ref="F165">TRIM(_xlfn.TEXTJOIN(CHAR(9),TRUE,A165:B165, TEXT(ROUND(C165:E165,3),"0.000")))</f>
        <v>node	160	0.000	2.870	5.775</v>
      </c>
    </row>
    <row r="166" spans="1:6" x14ac:dyDescent="0.3">
      <c r="A166" s="29" t="s">
        <v>20</v>
      </c>
      <c r="B166" s="29">
        <v>161</v>
      </c>
      <c r="C166" s="32">
        <v>0</v>
      </c>
      <c r="D166" s="32">
        <v>10.210000000000001</v>
      </c>
      <c r="E166" s="32">
        <v>4.5999999999999996</v>
      </c>
      <c r="F166" s="29" t="str" cm="1">
        <f t="array" ref="F166">TRIM(_xlfn.TEXTJOIN(CHAR(9),TRUE,A166:B166, TEXT(ROUND(C166:E166,3),"0.000")))</f>
        <v>node	161	0.000	10.210	4.600</v>
      </c>
    </row>
    <row r="167" spans="1:6" x14ac:dyDescent="0.3">
      <c r="A167" s="29" t="s">
        <v>20</v>
      </c>
      <c r="B167" s="29">
        <v>162</v>
      </c>
      <c r="C167" s="32">
        <v>0</v>
      </c>
      <c r="D167" s="32">
        <v>5.67</v>
      </c>
      <c r="E167" s="32">
        <v>4.5999999999999996</v>
      </c>
      <c r="F167" s="29" t="str" cm="1">
        <f t="array" ref="F167">TRIM(_xlfn.TEXTJOIN(CHAR(9),TRUE,A167:B167, TEXT(ROUND(C167:E167,3),"0.000")))</f>
        <v>node	162	0.000	5.670	4.600</v>
      </c>
    </row>
    <row r="168" spans="1:6" x14ac:dyDescent="0.3">
      <c r="A168" s="29" t="s">
        <v>20</v>
      </c>
      <c r="B168" s="29">
        <v>163</v>
      </c>
      <c r="C168" s="32">
        <v>0</v>
      </c>
      <c r="D168" s="32">
        <v>1.1299999999999999</v>
      </c>
      <c r="E168" s="32">
        <v>4.5999999999999996</v>
      </c>
      <c r="F168" s="29" t="str" cm="1">
        <f t="array" ref="F168">TRIM(_xlfn.TEXTJOIN(CHAR(9),TRUE,A168:B168, TEXT(ROUND(C168:E168,3),"0.000")))</f>
        <v>node	163	0.000	1.130	4.600</v>
      </c>
    </row>
    <row r="169" spans="1:6" x14ac:dyDescent="0.3">
      <c r="A169" s="29" t="s">
        <v>20</v>
      </c>
      <c r="B169" s="29">
        <v>164</v>
      </c>
      <c r="C169" s="32">
        <v>0</v>
      </c>
      <c r="D169" s="32">
        <v>8.4700000000000006</v>
      </c>
      <c r="E169" s="32">
        <v>2.9750000000000001</v>
      </c>
      <c r="F169" s="29" t="str" cm="1">
        <f t="array" ref="F169">TRIM(_xlfn.TEXTJOIN(CHAR(9),TRUE,A169:B169, TEXT(ROUND(C169:E169,3),"0.000")))</f>
        <v>node	164	0.000	8.470	2.975</v>
      </c>
    </row>
    <row r="170" spans="1:6" x14ac:dyDescent="0.3">
      <c r="A170" s="29" t="s">
        <v>20</v>
      </c>
      <c r="B170" s="29">
        <v>165</v>
      </c>
      <c r="C170" s="32">
        <v>0</v>
      </c>
      <c r="D170" s="32">
        <v>2.87</v>
      </c>
      <c r="E170" s="32">
        <v>2.9750000000000001</v>
      </c>
      <c r="F170" s="29" t="str" cm="1">
        <f t="array" ref="F170">TRIM(_xlfn.TEXTJOIN(CHAR(9),TRUE,A170:B170, TEXT(ROUND(C170:E170,3),"0.000")))</f>
        <v>node	165	0.000	2.870	2.975</v>
      </c>
    </row>
    <row r="171" spans="1:6" x14ac:dyDescent="0.3">
      <c r="A171" s="29" t="s">
        <v>20</v>
      </c>
      <c r="B171" s="29">
        <v>166</v>
      </c>
      <c r="C171" s="32">
        <v>0</v>
      </c>
      <c r="D171" s="32">
        <v>10.210000000000001</v>
      </c>
      <c r="E171" s="32">
        <v>1.5</v>
      </c>
      <c r="F171" s="29" t="str" cm="1">
        <f t="array" ref="F171">TRIM(_xlfn.TEXTJOIN(CHAR(9),TRUE,A171:B171, TEXT(ROUND(C171:E171,3),"0.000")))</f>
        <v>node	166	0.000	10.210	1.500</v>
      </c>
    </row>
    <row r="172" spans="1:6" x14ac:dyDescent="0.3">
      <c r="A172" s="29" t="s">
        <v>20</v>
      </c>
      <c r="B172" s="29">
        <v>167</v>
      </c>
      <c r="C172" s="32">
        <v>0</v>
      </c>
      <c r="D172" s="32">
        <v>5.67</v>
      </c>
      <c r="E172" s="32">
        <v>1.5</v>
      </c>
      <c r="F172" s="29" t="str" cm="1">
        <f t="array" ref="F172">TRIM(_xlfn.TEXTJOIN(CHAR(9),TRUE,A172:B172, TEXT(ROUND(C172:E172,3),"0.000")))</f>
        <v>node	167	0.000	5.670	1.500</v>
      </c>
    </row>
    <row r="173" spans="1:6" x14ac:dyDescent="0.3">
      <c r="A173" s="29" t="s">
        <v>20</v>
      </c>
      <c r="B173" s="29">
        <v>168</v>
      </c>
      <c r="C173" s="32">
        <v>0</v>
      </c>
      <c r="D173" s="32">
        <v>1.1299999999999999</v>
      </c>
      <c r="E173" s="32">
        <v>1.5</v>
      </c>
      <c r="F173" s="29" t="str" cm="1">
        <f t="array" ref="F173">TRIM(_xlfn.TEXTJOIN(CHAR(9),TRUE,A173:B173, TEXT(ROUND(C173:E173,3),"0.000")))</f>
        <v>node	168	0.000	1.130	1.500</v>
      </c>
    </row>
    <row r="174" spans="1:6" x14ac:dyDescent="0.3">
      <c r="A174" s="29" t="s">
        <v>20</v>
      </c>
      <c r="B174" s="29">
        <v>169</v>
      </c>
      <c r="C174" s="32">
        <v>0</v>
      </c>
      <c r="D174" s="32">
        <v>8.4700000000000006</v>
      </c>
      <c r="E174" s="32">
        <v>0.4</v>
      </c>
      <c r="F174" s="29" t="str" cm="1">
        <f t="array" ref="F174">TRIM(_xlfn.TEXTJOIN(CHAR(9),TRUE,A174:B174, TEXT(ROUND(C174:E174,3),"0.000")))</f>
        <v>node	169	0.000	8.470	0.400</v>
      </c>
    </row>
    <row r="175" spans="1:6" x14ac:dyDescent="0.3">
      <c r="A175" s="29" t="s">
        <v>20</v>
      </c>
      <c r="B175" s="29">
        <v>170</v>
      </c>
      <c r="C175" s="32">
        <v>0</v>
      </c>
      <c r="D175" s="32">
        <v>2.87</v>
      </c>
      <c r="E175" s="32">
        <v>0.4</v>
      </c>
      <c r="F175" s="29" t="str" cm="1">
        <f t="array" ref="F175">TRIM(_xlfn.TEXTJOIN(CHAR(9),TRUE,A175:B175, TEXT(ROUND(C175:E175,3),"0.000")))</f>
        <v>node	170	0.000	2.870	0.400</v>
      </c>
    </row>
    <row r="176" spans="1:6" x14ac:dyDescent="0.3">
      <c r="A176" s="29" t="s">
        <v>20</v>
      </c>
      <c r="B176" s="29">
        <v>171</v>
      </c>
      <c r="C176" s="32">
        <v>3.3250000000000002</v>
      </c>
      <c r="D176" s="32">
        <v>5.73</v>
      </c>
      <c r="E176" s="32">
        <v>5.53</v>
      </c>
      <c r="F176" s="29" t="str" cm="1">
        <f t="array" ref="F176">TRIM(_xlfn.TEXTJOIN(CHAR(9),TRUE,A176:B176, TEXT(ROUND(C176:E176,3),"0.000")))</f>
        <v>node	171	3.325	5.730	5.530</v>
      </c>
    </row>
    <row r="177" spans="1:6" x14ac:dyDescent="0.3">
      <c r="A177" s="29" t="s">
        <v>20</v>
      </c>
      <c r="B177" s="29">
        <v>172</v>
      </c>
      <c r="C177" s="32">
        <v>10.83</v>
      </c>
      <c r="D177" s="32">
        <v>5.73</v>
      </c>
      <c r="E177" s="32">
        <v>5.53</v>
      </c>
      <c r="F177" s="29" t="str" cm="1">
        <f t="array" ref="F177">TRIM(_xlfn.TEXTJOIN(CHAR(9),TRUE,A177:B177, TEXT(ROUND(C177:E177,3),"0.000")))</f>
        <v>node	172	10.830	5.730	5.530</v>
      </c>
    </row>
    <row r="178" spans="1:6" x14ac:dyDescent="0.3">
      <c r="A178" s="29" t="s">
        <v>20</v>
      </c>
      <c r="B178" s="29">
        <v>173</v>
      </c>
      <c r="C178" s="32">
        <v>13.84</v>
      </c>
      <c r="D178" s="32">
        <v>5.73</v>
      </c>
      <c r="E178" s="32">
        <v>5.53</v>
      </c>
      <c r="F178" s="29" t="str" cm="1">
        <f t="array" ref="F178">TRIM(_xlfn.TEXTJOIN(CHAR(9),TRUE,A178:B178, TEXT(ROUND(C178:E178,3),"0.000")))</f>
        <v>node	173	13.840	5.730	5.530</v>
      </c>
    </row>
    <row r="179" spans="1:6" x14ac:dyDescent="0.3">
      <c r="A179" s="29" t="s">
        <v>20</v>
      </c>
      <c r="B179" s="29">
        <v>174</v>
      </c>
      <c r="C179" s="32">
        <v>1.4</v>
      </c>
      <c r="D179" s="32">
        <v>5.73</v>
      </c>
      <c r="E179" s="32">
        <v>3.95</v>
      </c>
      <c r="F179" s="29" t="str" cm="1">
        <f t="array" ref="F179">TRIM(_xlfn.TEXTJOIN(CHAR(9),TRUE,A179:B179, TEXT(ROUND(C179:E179,3),"0.000")))</f>
        <v>node	174	1.400	5.730	3.950</v>
      </c>
    </row>
    <row r="180" spans="1:6" x14ac:dyDescent="0.3">
      <c r="A180" s="29" t="s">
        <v>20</v>
      </c>
      <c r="B180" s="29">
        <v>175</v>
      </c>
      <c r="C180" s="32">
        <v>5.59</v>
      </c>
      <c r="D180" s="32">
        <v>5.73</v>
      </c>
      <c r="E180" s="32">
        <v>3.95</v>
      </c>
      <c r="F180" s="29" t="str" cm="1">
        <f t="array" ref="F180">TRIM(_xlfn.TEXTJOIN(CHAR(9),TRUE,A180:B180, TEXT(ROUND(C180:E180,3),"0.000")))</f>
        <v>node	175	5.590	5.730	3.950</v>
      </c>
    </row>
    <row r="181" spans="1:6" x14ac:dyDescent="0.3">
      <c r="A181" s="29" t="s">
        <v>20</v>
      </c>
      <c r="B181" s="29">
        <v>176</v>
      </c>
      <c r="C181" s="32">
        <v>8.66</v>
      </c>
      <c r="D181" s="32">
        <v>5.73</v>
      </c>
      <c r="E181" s="32">
        <v>3.95</v>
      </c>
      <c r="F181" s="29" t="str" cm="1">
        <f t="array" ref="F181">TRIM(_xlfn.TEXTJOIN(CHAR(9),TRUE,A181:B181, TEXT(ROUND(C181:E181,3),"0.000")))</f>
        <v>node	176	8.660	5.730	3.950</v>
      </c>
    </row>
    <row r="182" spans="1:6" x14ac:dyDescent="0.3">
      <c r="A182" s="29" t="s">
        <v>20</v>
      </c>
      <c r="B182" s="29">
        <v>177</v>
      </c>
      <c r="C182" s="32">
        <v>12.44</v>
      </c>
      <c r="D182" s="32">
        <v>5.73</v>
      </c>
      <c r="E182" s="32">
        <v>3.95</v>
      </c>
      <c r="F182" s="29" t="str" cm="1">
        <f t="array" ref="F182">TRIM(_xlfn.TEXTJOIN(CHAR(9),TRUE,A182:B182, TEXT(ROUND(C182:E182,3),"0.000")))</f>
        <v>node	177	12.440	5.730	3.950</v>
      </c>
    </row>
    <row r="183" spans="1:6" x14ac:dyDescent="0.3">
      <c r="A183" s="29" t="s">
        <v>20</v>
      </c>
      <c r="B183" s="29">
        <v>178</v>
      </c>
      <c r="C183" s="32">
        <v>15.81</v>
      </c>
      <c r="D183" s="32">
        <v>5.73</v>
      </c>
      <c r="E183" s="32">
        <v>3.95</v>
      </c>
      <c r="F183" s="29" t="str" cm="1">
        <f t="array" ref="F183">TRIM(_xlfn.TEXTJOIN(CHAR(9),TRUE,A183:B183, TEXT(ROUND(C183:E183,3),"0.000")))</f>
        <v>node	178	15.810	5.730	3.950</v>
      </c>
    </row>
    <row r="184" spans="1:6" x14ac:dyDescent="0.3">
      <c r="A184" s="29" t="s">
        <v>20</v>
      </c>
      <c r="B184" s="29">
        <v>179</v>
      </c>
      <c r="C184" s="32">
        <v>3.3250000000000002</v>
      </c>
      <c r="D184" s="32">
        <v>5.73</v>
      </c>
      <c r="E184" s="32">
        <v>2.48</v>
      </c>
      <c r="F184" s="29" t="str" cm="1">
        <f t="array" ref="F184">TRIM(_xlfn.TEXTJOIN(CHAR(9),TRUE,A184:B184, TEXT(ROUND(C184:E184,3),"0.000")))</f>
        <v>node	179	3.325	5.730	2.480</v>
      </c>
    </row>
    <row r="185" spans="1:6" x14ac:dyDescent="0.3">
      <c r="A185" s="29" t="s">
        <v>20</v>
      </c>
      <c r="B185" s="29">
        <v>180</v>
      </c>
      <c r="C185" s="32">
        <v>10.83</v>
      </c>
      <c r="D185" s="32">
        <v>5.73</v>
      </c>
      <c r="E185" s="32">
        <v>2.48</v>
      </c>
      <c r="F185" s="29" t="str" cm="1">
        <f t="array" ref="F185">TRIM(_xlfn.TEXTJOIN(CHAR(9),TRUE,A185:B185, TEXT(ROUND(C185:E185,3),"0.000")))</f>
        <v>node	180	10.830	5.730	2.480</v>
      </c>
    </row>
    <row r="186" spans="1:6" x14ac:dyDescent="0.3">
      <c r="A186" s="29" t="s">
        <v>20</v>
      </c>
      <c r="B186" s="29">
        <v>181</v>
      </c>
      <c r="C186" s="32">
        <v>13.84</v>
      </c>
      <c r="D186" s="32">
        <v>5.73</v>
      </c>
      <c r="E186" s="32">
        <v>2.48</v>
      </c>
      <c r="F186" s="29" t="str" cm="1">
        <f t="array" ref="F186">TRIM(_xlfn.TEXTJOIN(CHAR(9),TRUE,A186:B186, TEXT(ROUND(C186:E186,3),"0.000")))</f>
        <v>node	181	13.840	5.730	2.480</v>
      </c>
    </row>
    <row r="187" spans="1:6" x14ac:dyDescent="0.3">
      <c r="A187" s="29" t="s">
        <v>20</v>
      </c>
      <c r="B187" s="29">
        <v>182</v>
      </c>
      <c r="C187" s="32">
        <v>1.4</v>
      </c>
      <c r="D187" s="32">
        <v>5.73</v>
      </c>
      <c r="E187" s="32">
        <v>1</v>
      </c>
      <c r="F187" s="29" t="str" cm="1">
        <f t="array" ref="F187">TRIM(_xlfn.TEXTJOIN(CHAR(9),TRUE,A187:B187, TEXT(ROUND(C187:E187,3),"0.000")))</f>
        <v>node	182	1.400	5.730	1.000</v>
      </c>
    </row>
    <row r="188" spans="1:6" x14ac:dyDescent="0.3">
      <c r="A188" s="29" t="s">
        <v>20</v>
      </c>
      <c r="B188" s="29">
        <v>183</v>
      </c>
      <c r="C188" s="32">
        <v>5.59</v>
      </c>
      <c r="D188" s="32">
        <v>5.73</v>
      </c>
      <c r="E188" s="32">
        <v>1</v>
      </c>
      <c r="F188" s="29" t="str" cm="1">
        <f t="array" ref="F188">TRIM(_xlfn.TEXTJOIN(CHAR(9),TRUE,A188:B188, TEXT(ROUND(C188:E188,3),"0.000")))</f>
        <v>node	183	5.590	5.730	1.000</v>
      </c>
    </row>
    <row r="189" spans="1:6" x14ac:dyDescent="0.3">
      <c r="A189" s="29" t="s">
        <v>20</v>
      </c>
      <c r="B189" s="29">
        <v>184</v>
      </c>
      <c r="C189" s="32">
        <v>8.66</v>
      </c>
      <c r="D189" s="32">
        <v>5.73</v>
      </c>
      <c r="E189" s="32">
        <v>1</v>
      </c>
      <c r="F189" s="29" t="str" cm="1">
        <f t="array" ref="F189">TRIM(_xlfn.TEXTJOIN(CHAR(9),TRUE,A189:B189, TEXT(ROUND(C189:E189,3),"0.000")))</f>
        <v>node	184	8.660	5.730	1.000</v>
      </c>
    </row>
    <row r="190" spans="1:6" x14ac:dyDescent="0.3">
      <c r="A190" s="29" t="s">
        <v>20</v>
      </c>
      <c r="B190" s="29">
        <v>185</v>
      </c>
      <c r="C190" s="32">
        <v>12.44</v>
      </c>
      <c r="D190" s="32">
        <v>5.73</v>
      </c>
      <c r="E190" s="32">
        <v>1</v>
      </c>
      <c r="F190" s="29" t="str" cm="1">
        <f t="array" ref="F190">TRIM(_xlfn.TEXTJOIN(CHAR(9),TRUE,A190:B190, TEXT(ROUND(C190:E190,3),"0.000")))</f>
        <v>node	185	12.440	5.730	1.000</v>
      </c>
    </row>
    <row r="191" spans="1:6" x14ac:dyDescent="0.3">
      <c r="A191" s="29" t="s">
        <v>20</v>
      </c>
      <c r="B191" s="29">
        <v>186</v>
      </c>
      <c r="C191" s="32">
        <v>15.81</v>
      </c>
      <c r="D191" s="32">
        <v>5.73</v>
      </c>
      <c r="E191" s="32">
        <v>1</v>
      </c>
      <c r="F191" s="29" t="str" cm="1">
        <f t="array" ref="F191">TRIM(_xlfn.TEXTJOIN(CHAR(9),TRUE,A191:B191, TEXT(ROUND(C191:E191,3),"0.000")))</f>
        <v>node	186	15.810	5.730	1.000</v>
      </c>
    </row>
    <row r="192" spans="1:6" x14ac:dyDescent="0.3">
      <c r="A192" s="29" t="s">
        <v>20</v>
      </c>
      <c r="B192" s="29">
        <v>187</v>
      </c>
      <c r="C192" s="32">
        <v>5.18</v>
      </c>
      <c r="D192" s="32">
        <v>1.24</v>
      </c>
      <c r="E192" s="32">
        <v>5.53</v>
      </c>
      <c r="F192" s="29" t="str" cm="1">
        <f t="array" ref="F192">TRIM(_xlfn.TEXTJOIN(CHAR(9),TRUE,A192:B192, TEXT(ROUND(C192:E192,3),"0.000")))</f>
        <v>node	187	5.180	1.240	5.530</v>
      </c>
    </row>
    <row r="193" spans="1:6" x14ac:dyDescent="0.3">
      <c r="A193" s="29" t="s">
        <v>20</v>
      </c>
      <c r="B193" s="29">
        <v>188</v>
      </c>
      <c r="C193" s="32">
        <v>5.18</v>
      </c>
      <c r="D193" s="32">
        <v>8.43</v>
      </c>
      <c r="E193" s="32">
        <v>5.53</v>
      </c>
      <c r="F193" s="29" t="str" cm="1">
        <f t="array" ref="F193">TRIM(_xlfn.TEXTJOIN(CHAR(9),TRUE,A193:B193, TEXT(ROUND(C193:E193,3),"0.000")))</f>
        <v>node	188	5.180	8.430	5.530</v>
      </c>
    </row>
    <row r="194" spans="1:6" x14ac:dyDescent="0.3">
      <c r="A194" s="29" t="s">
        <v>20</v>
      </c>
      <c r="B194" s="29">
        <v>189</v>
      </c>
      <c r="C194" s="32">
        <v>5.18</v>
      </c>
      <c r="D194" s="32">
        <v>0.31</v>
      </c>
      <c r="E194" s="32">
        <v>3.95</v>
      </c>
      <c r="F194" s="29" t="str" cm="1">
        <f t="array" ref="F194">TRIM(_xlfn.TEXTJOIN(CHAR(9),TRUE,A194:B194, TEXT(ROUND(C194:E194,3),"0.000")))</f>
        <v>node	189	5.180	0.310	3.950</v>
      </c>
    </row>
    <row r="195" spans="1:6" x14ac:dyDescent="0.3">
      <c r="A195" s="29" t="s">
        <v>20</v>
      </c>
      <c r="B195" s="29">
        <v>190</v>
      </c>
      <c r="C195" s="32">
        <v>5.18</v>
      </c>
      <c r="D195" s="32">
        <v>4.8</v>
      </c>
      <c r="E195" s="32">
        <v>3.95</v>
      </c>
      <c r="F195" s="29" t="str" cm="1">
        <f t="array" ref="F195">TRIM(_xlfn.TEXTJOIN(CHAR(9),TRUE,A195:B195, TEXT(ROUND(C195:E195,3),"0.000")))</f>
        <v>node	190	5.180	4.800	3.950</v>
      </c>
    </row>
    <row r="196" spans="1:6" x14ac:dyDescent="0.3">
      <c r="A196" s="29" t="s">
        <v>20</v>
      </c>
      <c r="B196" s="29">
        <v>191</v>
      </c>
      <c r="C196" s="32">
        <v>5.18</v>
      </c>
      <c r="D196" s="32">
        <v>10.25</v>
      </c>
      <c r="E196" s="32">
        <v>3.95</v>
      </c>
      <c r="F196" s="29" t="str" cm="1">
        <f t="array" ref="F196">TRIM(_xlfn.TEXTJOIN(CHAR(9),TRUE,A196:B196, TEXT(ROUND(C196:E196,3),"0.000")))</f>
        <v>node	191	5.180	10.250	3.950</v>
      </c>
    </row>
    <row r="197" spans="1:6" x14ac:dyDescent="0.3">
      <c r="A197" s="29" t="s">
        <v>20</v>
      </c>
      <c r="B197" s="29">
        <v>192</v>
      </c>
      <c r="C197" s="32">
        <v>5.18</v>
      </c>
      <c r="D197" s="32">
        <v>1.24</v>
      </c>
      <c r="E197" s="32">
        <v>2.48</v>
      </c>
      <c r="F197" s="29" t="str" cm="1">
        <f t="array" ref="F197">TRIM(_xlfn.TEXTJOIN(CHAR(9),TRUE,A197:B197, TEXT(ROUND(C197:E197,3),"0.000")))</f>
        <v>node	192	5.180	1.240	2.480</v>
      </c>
    </row>
    <row r="198" spans="1:6" x14ac:dyDescent="0.3">
      <c r="A198" s="29" t="s">
        <v>20</v>
      </c>
      <c r="B198" s="29">
        <v>193</v>
      </c>
      <c r="C198" s="32">
        <v>5.18</v>
      </c>
      <c r="D198" s="32">
        <v>8.43</v>
      </c>
      <c r="E198" s="32">
        <v>2.48</v>
      </c>
      <c r="F198" s="29" t="str" cm="1">
        <f t="array" ref="F198">TRIM(_xlfn.TEXTJOIN(CHAR(9),TRUE,A198:B198, TEXT(ROUND(C198:E198,3),"0.000")))</f>
        <v>node	193	5.180	8.430	2.480</v>
      </c>
    </row>
    <row r="199" spans="1:6" x14ac:dyDescent="0.3">
      <c r="A199" s="29" t="s">
        <v>20</v>
      </c>
      <c r="B199" s="29">
        <v>194</v>
      </c>
      <c r="C199" s="32">
        <v>5.18</v>
      </c>
      <c r="D199" s="32">
        <v>0.31</v>
      </c>
      <c r="E199" s="32">
        <v>1</v>
      </c>
      <c r="F199" s="29" t="str" cm="1">
        <f t="array" ref="F199">TRIM(_xlfn.TEXTJOIN(CHAR(9),TRUE,A199:B199, TEXT(ROUND(C199:E199,3),"0.000")))</f>
        <v>node	194	5.180	0.310	1.000</v>
      </c>
    </row>
    <row r="200" spans="1:6" x14ac:dyDescent="0.3">
      <c r="A200" s="29" t="s">
        <v>20</v>
      </c>
      <c r="B200" s="29">
        <v>195</v>
      </c>
      <c r="C200" s="32">
        <v>5.18</v>
      </c>
      <c r="D200" s="32">
        <v>4.8</v>
      </c>
      <c r="E200" s="32">
        <v>1</v>
      </c>
      <c r="F200" s="29" t="str" cm="1">
        <f t="array" ref="F200">TRIM(_xlfn.TEXTJOIN(CHAR(9),TRUE,A200:B200, TEXT(ROUND(C200:E200,3),"0.000")))</f>
        <v>node	195	5.180	4.800	1.000</v>
      </c>
    </row>
    <row r="201" spans="1:6" x14ac:dyDescent="0.3">
      <c r="A201" s="29" t="s">
        <v>20</v>
      </c>
      <c r="B201" s="29">
        <v>196</v>
      </c>
      <c r="C201" s="32">
        <v>5.18</v>
      </c>
      <c r="D201" s="32">
        <v>10.25</v>
      </c>
      <c r="E201" s="32">
        <v>1</v>
      </c>
      <c r="F201" s="29" t="str" cm="1">
        <f t="array" ref="F201">TRIM(_xlfn.TEXTJOIN(CHAR(9),TRUE,A201:B201, TEXT(ROUND(C201:E201,3),"0.000")))</f>
        <v>node	196	5.180	10.250	1.000</v>
      </c>
    </row>
    <row r="202" spans="1:6" x14ac:dyDescent="0.3">
      <c r="A202" s="29" t="s">
        <v>20</v>
      </c>
      <c r="B202" s="29">
        <v>197</v>
      </c>
      <c r="C202" s="32">
        <v>11.98</v>
      </c>
      <c r="D202" s="32">
        <v>0.88</v>
      </c>
      <c r="E202" s="32">
        <v>5.53</v>
      </c>
      <c r="F202" s="29" t="str" cm="1">
        <f t="array" ref="F202">TRIM(_xlfn.TEXTJOIN(CHAR(9),TRUE,A202:B202, TEXT(ROUND(C202:E202,3),"0.000")))</f>
        <v>node	197	11.980	0.880	5.530</v>
      </c>
    </row>
    <row r="203" spans="1:6" x14ac:dyDescent="0.3">
      <c r="A203" s="29" t="s">
        <v>20</v>
      </c>
      <c r="B203" s="29">
        <v>198</v>
      </c>
      <c r="C203" s="32">
        <v>11.98</v>
      </c>
      <c r="D203" s="32">
        <v>3.16</v>
      </c>
      <c r="E203" s="32">
        <v>5.53</v>
      </c>
      <c r="F203" s="29" t="str" cm="1">
        <f t="array" ref="F203">TRIM(_xlfn.TEXTJOIN(CHAR(9),TRUE,A203:B203, TEXT(ROUND(C203:E203,3),"0.000")))</f>
        <v>node	198	11.980	3.160	5.530</v>
      </c>
    </row>
    <row r="204" spans="1:6" x14ac:dyDescent="0.3">
      <c r="A204" s="29" t="s">
        <v>20</v>
      </c>
      <c r="B204" s="29">
        <v>199</v>
      </c>
      <c r="C204" s="32">
        <v>11.98</v>
      </c>
      <c r="D204" s="32">
        <v>8.43</v>
      </c>
      <c r="E204" s="32">
        <v>5.53</v>
      </c>
      <c r="F204" s="29" t="str" cm="1">
        <f t="array" ref="F204">TRIM(_xlfn.TEXTJOIN(CHAR(9),TRUE,A204:B204, TEXT(ROUND(C204:E204,3),"0.000")))</f>
        <v>node	199	11.980	8.430	5.530</v>
      </c>
    </row>
    <row r="205" spans="1:6" x14ac:dyDescent="0.3">
      <c r="A205" s="29" t="s">
        <v>20</v>
      </c>
      <c r="B205" s="29">
        <v>200</v>
      </c>
      <c r="C205" s="32">
        <v>11.98</v>
      </c>
      <c r="D205" s="32">
        <v>0.22</v>
      </c>
      <c r="E205" s="32">
        <v>3.95</v>
      </c>
      <c r="F205" s="29" t="str" cm="1">
        <f t="array" ref="F205">TRIM(_xlfn.TEXTJOIN(CHAR(9),TRUE,A205:B205, TEXT(ROUND(C205:E205,3),"0.000")))</f>
        <v>node	200	11.980	0.220	3.950</v>
      </c>
    </row>
    <row r="206" spans="1:6" x14ac:dyDescent="0.3">
      <c r="A206" s="29" t="s">
        <v>20</v>
      </c>
      <c r="B206" s="29">
        <v>201</v>
      </c>
      <c r="C206" s="32">
        <v>11.98</v>
      </c>
      <c r="D206" s="32">
        <v>1.91</v>
      </c>
      <c r="E206" s="32">
        <v>3.95</v>
      </c>
      <c r="F206" s="29" t="str" cm="1">
        <f t="array" ref="F206">TRIM(_xlfn.TEXTJOIN(CHAR(9),TRUE,A206:B206, TEXT(ROUND(C206:E206,3),"0.000")))</f>
        <v>node	201	11.980	1.910	3.950</v>
      </c>
    </row>
    <row r="207" spans="1:6" x14ac:dyDescent="0.3">
      <c r="A207" s="29" t="s">
        <v>20</v>
      </c>
      <c r="B207" s="29">
        <v>202</v>
      </c>
      <c r="C207" s="32">
        <v>11.98</v>
      </c>
      <c r="D207" s="32">
        <v>5.78</v>
      </c>
      <c r="E207" s="32">
        <v>3.95</v>
      </c>
      <c r="F207" s="29" t="str" cm="1">
        <f t="array" ref="F207">TRIM(_xlfn.TEXTJOIN(CHAR(9),TRUE,A207:B207, TEXT(ROUND(C207:E207,3),"0.000")))</f>
        <v>node	202	11.980	5.780	3.950</v>
      </c>
    </row>
    <row r="208" spans="1:6" x14ac:dyDescent="0.3">
      <c r="A208" s="29" t="s">
        <v>20</v>
      </c>
      <c r="B208" s="29">
        <v>203</v>
      </c>
      <c r="C208" s="32">
        <v>11.98</v>
      </c>
      <c r="D208" s="32">
        <v>10.25</v>
      </c>
      <c r="E208" s="32">
        <v>3.95</v>
      </c>
      <c r="F208" s="29" t="str" cm="1">
        <f t="array" ref="F208">TRIM(_xlfn.TEXTJOIN(CHAR(9),TRUE,A208:B208, TEXT(ROUND(C208:E208,3),"0.000")))</f>
        <v>node	203	11.980	10.250	3.950</v>
      </c>
    </row>
    <row r="209" spans="1:6" x14ac:dyDescent="0.3">
      <c r="A209" s="29" t="s">
        <v>20</v>
      </c>
      <c r="B209" s="29">
        <v>204</v>
      </c>
      <c r="C209" s="32">
        <v>11.98</v>
      </c>
      <c r="D209" s="32">
        <v>0.88</v>
      </c>
      <c r="E209" s="32">
        <v>2.48</v>
      </c>
      <c r="F209" s="29" t="str" cm="1">
        <f t="array" ref="F209">TRIM(_xlfn.TEXTJOIN(CHAR(9),TRUE,A209:B209, TEXT(ROUND(C209:E209,3),"0.000")))</f>
        <v>node	204	11.980	0.880	2.480</v>
      </c>
    </row>
    <row r="210" spans="1:6" x14ac:dyDescent="0.3">
      <c r="A210" s="29" t="s">
        <v>20</v>
      </c>
      <c r="B210" s="29">
        <v>205</v>
      </c>
      <c r="C210" s="32">
        <v>11.98</v>
      </c>
      <c r="D210" s="32">
        <v>3.16</v>
      </c>
      <c r="E210" s="32">
        <v>2.48</v>
      </c>
      <c r="F210" s="29" t="str" cm="1">
        <f t="array" ref="F210">TRIM(_xlfn.TEXTJOIN(CHAR(9),TRUE,A210:B210, TEXT(ROUND(C210:E210,3),"0.000")))</f>
        <v>node	205	11.980	3.160	2.480</v>
      </c>
    </row>
    <row r="211" spans="1:6" x14ac:dyDescent="0.3">
      <c r="A211" s="29" t="s">
        <v>20</v>
      </c>
      <c r="B211" s="29">
        <v>206</v>
      </c>
      <c r="C211" s="32">
        <v>11.98</v>
      </c>
      <c r="D211" s="32">
        <v>8.43</v>
      </c>
      <c r="E211" s="32">
        <v>2.48</v>
      </c>
      <c r="F211" s="29" t="str" cm="1">
        <f t="array" ref="F211">TRIM(_xlfn.TEXTJOIN(CHAR(9),TRUE,A211:B211, TEXT(ROUND(C211:E211,3),"0.000")))</f>
        <v>node	206	11.980	8.430	2.480</v>
      </c>
    </row>
    <row r="212" spans="1:6" x14ac:dyDescent="0.3">
      <c r="A212" s="29" t="s">
        <v>20</v>
      </c>
      <c r="B212" s="29">
        <v>207</v>
      </c>
      <c r="C212" s="32">
        <v>11.98</v>
      </c>
      <c r="D212" s="32">
        <v>0.22</v>
      </c>
      <c r="E212" s="32">
        <v>1</v>
      </c>
      <c r="F212" s="29" t="str" cm="1">
        <f t="array" ref="F212">TRIM(_xlfn.TEXTJOIN(CHAR(9),TRUE,A212:B212, TEXT(ROUND(C212:E212,3),"0.000")))</f>
        <v>node	207	11.980	0.220	1.000</v>
      </c>
    </row>
    <row r="213" spans="1:6" x14ac:dyDescent="0.3">
      <c r="A213" s="29" t="s">
        <v>20</v>
      </c>
      <c r="B213" s="29">
        <v>208</v>
      </c>
      <c r="C213" s="32">
        <v>11.98</v>
      </c>
      <c r="D213" s="32">
        <v>1.91</v>
      </c>
      <c r="E213" s="32">
        <v>1</v>
      </c>
      <c r="F213" s="29" t="str" cm="1">
        <f t="array" ref="F213">TRIM(_xlfn.TEXTJOIN(CHAR(9),TRUE,A213:B213, TEXT(ROUND(C213:E213,3),"0.000")))</f>
        <v>node	208	11.980	1.910	1.000</v>
      </c>
    </row>
    <row r="214" spans="1:6" x14ac:dyDescent="0.3">
      <c r="A214" s="29" t="s">
        <v>20</v>
      </c>
      <c r="B214" s="29">
        <v>209</v>
      </c>
      <c r="C214" s="32">
        <v>11.98</v>
      </c>
      <c r="D214" s="32">
        <v>5.78</v>
      </c>
      <c r="E214" s="32">
        <v>1</v>
      </c>
      <c r="F214" s="29" t="str" cm="1">
        <f t="array" ref="F214">TRIM(_xlfn.TEXTJOIN(CHAR(9),TRUE,A214:B214, TEXT(ROUND(C214:E214,3),"0.000")))</f>
        <v>node	209	11.980	5.780	1.000</v>
      </c>
    </row>
    <row r="215" spans="1:6" x14ac:dyDescent="0.3">
      <c r="A215" s="29" t="s">
        <v>20</v>
      </c>
      <c r="B215" s="29">
        <v>210</v>
      </c>
      <c r="C215" s="32">
        <v>11.98</v>
      </c>
      <c r="D215" s="32">
        <v>10.25</v>
      </c>
      <c r="E215" s="32">
        <v>1</v>
      </c>
      <c r="F215" s="29" t="str" cm="1">
        <f t="array" ref="F215">TRIM(_xlfn.TEXTJOIN(CHAR(9),TRUE,A215:B215, TEXT(ROUND(C215:E215,3),"0.000")))</f>
        <v>node	210	11.980	10.250	1.000</v>
      </c>
    </row>
    <row r="216" spans="1:6" x14ac:dyDescent="0.3">
      <c r="A216" s="29" t="s">
        <v>20</v>
      </c>
      <c r="B216" s="29">
        <v>211</v>
      </c>
      <c r="C216" s="32">
        <v>13.18</v>
      </c>
      <c r="D216" s="32">
        <v>1.53</v>
      </c>
      <c r="E216" s="32">
        <v>5.53</v>
      </c>
      <c r="F216" s="29" t="str" cm="1">
        <f t="array" ref="F216">TRIM(_xlfn.TEXTJOIN(CHAR(9),TRUE,A216:B216, TEXT(ROUND(C216:E216,3),"0.000")))</f>
        <v>node	211	13.180	1.530	5.530</v>
      </c>
    </row>
    <row r="217" spans="1:6" x14ac:dyDescent="0.3">
      <c r="A217" s="29" t="s">
        <v>20</v>
      </c>
      <c r="B217" s="29">
        <v>212</v>
      </c>
      <c r="C217" s="32">
        <v>12.33</v>
      </c>
      <c r="D217" s="32">
        <v>1.53</v>
      </c>
      <c r="E217" s="32">
        <v>3.95</v>
      </c>
      <c r="F217" s="29" t="str" cm="1">
        <f t="array" ref="F217">TRIM(_xlfn.TEXTJOIN(CHAR(9),TRUE,A217:B217, TEXT(ROUND(C217:E217,3),"0.000")))</f>
        <v>node	212	12.330	1.530	3.950</v>
      </c>
    </row>
    <row r="218" spans="1:6" x14ac:dyDescent="0.3">
      <c r="A218" s="29" t="s">
        <v>20</v>
      </c>
      <c r="B218" s="29">
        <v>213</v>
      </c>
      <c r="C218" s="32">
        <v>15.42</v>
      </c>
      <c r="D218" s="32">
        <v>1.53</v>
      </c>
      <c r="E218" s="32">
        <v>3.95</v>
      </c>
      <c r="F218" s="29" t="str" cm="1">
        <f t="array" ref="F218">TRIM(_xlfn.TEXTJOIN(CHAR(9),TRUE,A218:B218, TEXT(ROUND(C218:E218,3),"0.000")))</f>
        <v>node	213	15.420	1.530	3.950</v>
      </c>
    </row>
    <row r="219" spans="1:6" x14ac:dyDescent="0.3">
      <c r="A219" s="29" t="s">
        <v>20</v>
      </c>
      <c r="B219" s="29">
        <v>214</v>
      </c>
      <c r="C219" s="32">
        <v>13.18</v>
      </c>
      <c r="D219" s="32">
        <v>1.53</v>
      </c>
      <c r="E219" s="32">
        <v>2.48</v>
      </c>
      <c r="F219" s="29" t="str" cm="1">
        <f t="array" ref="F219">TRIM(_xlfn.TEXTJOIN(CHAR(9),TRUE,A219:B219, TEXT(ROUND(C219:E219,3),"0.000")))</f>
        <v>node	214	13.180	1.530	2.480</v>
      </c>
    </row>
    <row r="220" spans="1:6" x14ac:dyDescent="0.3">
      <c r="A220" s="29" t="s">
        <v>20</v>
      </c>
      <c r="B220" s="29">
        <v>215</v>
      </c>
      <c r="C220" s="32">
        <v>12.33</v>
      </c>
      <c r="D220" s="32">
        <v>1.53</v>
      </c>
      <c r="E220" s="32">
        <v>1</v>
      </c>
      <c r="F220" s="29" t="str" cm="1">
        <f t="array" ref="F220">TRIM(_xlfn.TEXTJOIN(CHAR(9),TRUE,A220:B220, TEXT(ROUND(C220:E220,3),"0.000")))</f>
        <v>node	215	12.330	1.530	1.000</v>
      </c>
    </row>
    <row r="221" spans="1:6" x14ac:dyDescent="0.3">
      <c r="A221" s="29" t="s">
        <v>20</v>
      </c>
      <c r="B221" s="29">
        <v>216</v>
      </c>
      <c r="C221" s="32">
        <v>15.42</v>
      </c>
      <c r="D221" s="32">
        <v>1.53</v>
      </c>
      <c r="E221" s="32">
        <v>1</v>
      </c>
      <c r="F221" s="29" t="str" cm="1">
        <f t="array" ref="F221">TRIM(_xlfn.TEXTJOIN(CHAR(9),TRUE,A221:B221, TEXT(ROUND(C221:E221,3),"0.000")))</f>
        <v>node	216	15.420	1.530	1.000</v>
      </c>
    </row>
    <row r="222" spans="1:6" x14ac:dyDescent="0.3">
      <c r="A222" s="29" t="s">
        <v>20</v>
      </c>
      <c r="B222" s="29">
        <v>217</v>
      </c>
      <c r="C222" s="32">
        <v>7.31</v>
      </c>
      <c r="D222" s="32">
        <v>2.93</v>
      </c>
      <c r="E222" s="32">
        <v>4.4000000000000004</v>
      </c>
      <c r="F222" s="29" t="str" cm="1">
        <f t="array" ref="F222">TRIM(_xlfn.TEXTJOIN(CHAR(9),TRUE,A222:B222, TEXT(ROUND(C222:E222,3),"0.000")))</f>
        <v>node	217	7.310	2.930	4.400</v>
      </c>
    </row>
    <row r="223" spans="1:6" x14ac:dyDescent="0.3">
      <c r="A223" s="29" t="s">
        <v>20</v>
      </c>
      <c r="B223" s="29">
        <v>218</v>
      </c>
      <c r="C223" s="32">
        <v>7.31</v>
      </c>
      <c r="D223" s="32">
        <v>2.93</v>
      </c>
      <c r="E223" s="32">
        <v>1.35</v>
      </c>
      <c r="F223" s="29" t="str" cm="1">
        <f t="array" ref="F223">TRIM(_xlfn.TEXTJOIN(CHAR(9),TRUE,A223:B223, TEXT(ROUND(C223:E223,3),"0.000")))</f>
        <v>node	218	7.310	2.930	1.350</v>
      </c>
    </row>
    <row r="224" spans="1:6" x14ac:dyDescent="0.3">
      <c r="A224" s="29" t="s">
        <v>20</v>
      </c>
      <c r="B224" s="29">
        <v>219</v>
      </c>
      <c r="C224" s="32">
        <v>9.48</v>
      </c>
      <c r="D224" s="32">
        <v>3.8050000000000002</v>
      </c>
      <c r="E224" s="32">
        <v>4.4000000000000004</v>
      </c>
      <c r="F224" s="29" t="str" cm="1">
        <f t="array" ref="F224">TRIM(_xlfn.TEXTJOIN(CHAR(9),TRUE,A224:B224, TEXT(ROUND(C224:E224,3),"0.000")))</f>
        <v>node	219	9.480	3.805	4.400</v>
      </c>
    </row>
    <row r="225" spans="1:9" x14ac:dyDescent="0.3">
      <c r="A225" s="29" t="s">
        <v>20</v>
      </c>
      <c r="B225" s="29">
        <v>220</v>
      </c>
      <c r="C225" s="32">
        <v>9.48</v>
      </c>
      <c r="D225" s="32">
        <v>3.8050000000000002</v>
      </c>
      <c r="E225" s="32">
        <v>1.35</v>
      </c>
      <c r="F225" s="29" t="str" cm="1">
        <f t="array" ref="F225">TRIM(_xlfn.TEXTJOIN(CHAR(9),TRUE,A225:B225, TEXT(ROUND(C225:E225,3),"0.000")))</f>
        <v>node	220	9.480	3.805	1.350</v>
      </c>
    </row>
    <row r="226" spans="1:9" x14ac:dyDescent="0.3">
      <c r="B226" s="14"/>
      <c r="C226" s="1"/>
      <c r="D226" s="1"/>
      <c r="E226" s="1"/>
    </row>
    <row r="227" spans="1:9" x14ac:dyDescent="0.3">
      <c r="A227" t="s">
        <v>0</v>
      </c>
      <c r="B227" s="14"/>
      <c r="C227" s="1"/>
      <c r="D227" s="1"/>
      <c r="E227" s="1"/>
      <c r="F227" t="str">
        <f>TRIM(_xlfn.TEXTJOIN(CHAR(9),TRUE,A227:B227))</f>
        <v>#Fictitious nodes floor 1</v>
      </c>
    </row>
    <row r="228" spans="1:9" x14ac:dyDescent="0.3">
      <c r="A228" s="29" t="s">
        <v>20</v>
      </c>
      <c r="B228" s="40">
        <v>301</v>
      </c>
      <c r="C228" s="32">
        <v>7.31</v>
      </c>
      <c r="D228" s="32">
        <v>5.73</v>
      </c>
      <c r="E228" s="32">
        <v>2.7</v>
      </c>
      <c r="F228" s="29" t="str" cm="1">
        <f t="array" ref="F228">TRIM(_xlfn.TEXTJOIN(CHAR(9),TRUE,A228:B228, TEXT(ROUND(C228:E228,3),"0.000")))</f>
        <v>node	301	7.310	5.730	2.700</v>
      </c>
      <c r="I228" s="14"/>
    </row>
    <row r="229" spans="1:9" x14ac:dyDescent="0.3">
      <c r="A229" s="29" t="s">
        <v>20</v>
      </c>
      <c r="B229" s="40">
        <v>302</v>
      </c>
      <c r="C229" s="32">
        <v>5.18</v>
      </c>
      <c r="D229" s="32">
        <v>3.98</v>
      </c>
      <c r="E229" s="32">
        <v>2.7</v>
      </c>
      <c r="F229" s="29" t="str" cm="1">
        <f t="array" ref="F229">TRIM(_xlfn.TEXTJOIN(CHAR(9),TRUE,A229:B229, TEXT(ROUND(C229:E229,3),"0.000")))</f>
        <v>node	302	5.180	3.980	2.700</v>
      </c>
      <c r="I229" s="14"/>
    </row>
    <row r="230" spans="1:9" x14ac:dyDescent="0.3">
      <c r="A230" s="29" t="s">
        <v>20</v>
      </c>
      <c r="B230" s="40">
        <v>303</v>
      </c>
      <c r="C230" s="32">
        <v>9.48</v>
      </c>
      <c r="D230" s="32">
        <v>3.98</v>
      </c>
      <c r="E230" s="32">
        <v>2.7</v>
      </c>
      <c r="F230" s="29" t="str" cm="1">
        <f t="array" ref="F230">TRIM(_xlfn.TEXTJOIN(CHAR(9),TRUE,A230:B230, TEXT(ROUND(C230:E230,3),"0.000")))</f>
        <v>node	303	9.480	3.980	2.700</v>
      </c>
      <c r="I230" s="14"/>
    </row>
    <row r="231" spans="1:9" x14ac:dyDescent="0.3">
      <c r="A231" s="29" t="s">
        <v>20</v>
      </c>
      <c r="B231" s="40">
        <v>304</v>
      </c>
      <c r="C231" s="32">
        <v>11.98</v>
      </c>
      <c r="D231" s="32">
        <v>3.98</v>
      </c>
      <c r="E231" s="32">
        <v>2.7</v>
      </c>
      <c r="F231" s="29" t="str" cm="1">
        <f t="array" ref="F231">TRIM(_xlfn.TEXTJOIN(CHAR(9),TRUE,A231:B231, TEXT(ROUND(C231:E231,3),"0.000")))</f>
        <v>node	304	11.980	3.980	2.700</v>
      </c>
      <c r="I231" s="14"/>
    </row>
    <row r="232" spans="1:9" x14ac:dyDescent="0.3">
      <c r="A232" s="29" t="s">
        <v>20</v>
      </c>
      <c r="B232" s="40">
        <v>305</v>
      </c>
      <c r="C232" s="32">
        <v>5.18</v>
      </c>
      <c r="D232" s="32">
        <v>1.88</v>
      </c>
      <c r="E232" s="32">
        <v>2.7</v>
      </c>
      <c r="F232" s="29" t="str" cm="1">
        <f t="array" ref="F232">TRIM(_xlfn.TEXTJOIN(CHAR(9),TRUE,A232:B232, TEXT(ROUND(C232:E232,3),"0.000")))</f>
        <v>node	305	5.180	1.880	2.700</v>
      </c>
      <c r="I232" s="14"/>
    </row>
    <row r="233" spans="1:9" x14ac:dyDescent="0.3">
      <c r="A233" s="29" t="s">
        <v>20</v>
      </c>
      <c r="B233" s="40">
        <v>306</v>
      </c>
      <c r="C233" s="32">
        <v>7.31</v>
      </c>
      <c r="D233" s="32">
        <v>1.88</v>
      </c>
      <c r="E233" s="32">
        <v>2.7</v>
      </c>
      <c r="F233" s="29" t="str" cm="1">
        <f t="array" ref="F233">TRIM(_xlfn.TEXTJOIN(CHAR(9),TRUE,A233:B233, TEXT(ROUND(C233:E233,3),"0.000")))</f>
        <v>node	306	7.310	1.880	2.700</v>
      </c>
      <c r="I233" s="14"/>
    </row>
    <row r="234" spans="1:9" x14ac:dyDescent="0.3">
      <c r="A234" s="29" t="s">
        <v>20</v>
      </c>
      <c r="B234" s="40">
        <v>307</v>
      </c>
      <c r="C234" s="32">
        <v>9.48</v>
      </c>
      <c r="D234" s="32">
        <v>1.88</v>
      </c>
      <c r="E234" s="32">
        <v>2.7</v>
      </c>
      <c r="F234" s="29" t="str" cm="1">
        <f t="array" ref="F234">TRIM(_xlfn.TEXTJOIN(CHAR(9),TRUE,A234:B234, TEXT(ROUND(C234:E234,3),"0.000")))</f>
        <v>node	307	9.480	1.880	2.700</v>
      </c>
      <c r="I234" s="14"/>
    </row>
    <row r="235" spans="1:9" x14ac:dyDescent="0.3">
      <c r="A235" s="29" t="s">
        <v>20</v>
      </c>
      <c r="B235" s="40">
        <v>308</v>
      </c>
      <c r="C235" s="32">
        <v>7.31</v>
      </c>
      <c r="D235" s="32">
        <v>0</v>
      </c>
      <c r="E235" s="32">
        <v>2.7</v>
      </c>
      <c r="F235" s="29" t="str" cm="1">
        <f t="array" ref="F235">TRIM(_xlfn.TEXTJOIN(CHAR(9),TRUE,A235:B235, TEXT(ROUND(C235:E235,3),"0.000")))</f>
        <v>node	308	7.310	0.000	2.700</v>
      </c>
      <c r="I235" s="14"/>
    </row>
    <row r="236" spans="1:9" x14ac:dyDescent="0.3">
      <c r="A236" s="29" t="s">
        <v>20</v>
      </c>
      <c r="B236" s="40">
        <v>309</v>
      </c>
      <c r="C236" s="32">
        <v>9.48</v>
      </c>
      <c r="D236" s="32">
        <v>0</v>
      </c>
      <c r="E236" s="32">
        <v>2.7</v>
      </c>
      <c r="F236" s="29" t="str" cm="1">
        <f t="array" ref="F236">TRIM(_xlfn.TEXTJOIN(CHAR(9),TRUE,A236:B236, TEXT(ROUND(C236:E236,3),"0.000")))</f>
        <v>node	309	9.480	0.000	2.700</v>
      </c>
      <c r="I236" s="14"/>
    </row>
    <row r="237" spans="1:9" x14ac:dyDescent="0.3">
      <c r="B237" s="14"/>
      <c r="C237" s="1"/>
      <c r="D237" s="1"/>
      <c r="E237" s="1"/>
      <c r="I237" s="14"/>
    </row>
    <row r="238" spans="1:9" x14ac:dyDescent="0.3">
      <c r="A238" t="s">
        <v>1</v>
      </c>
      <c r="B238" s="14"/>
      <c r="C238" s="1"/>
      <c r="D238" s="1"/>
      <c r="E238" s="1"/>
      <c r="F238" t="str">
        <f>TRIM(_xlfn.TEXTJOIN(CHAR(9),TRUE,A238:B238))</f>
        <v># Fictitious nodes floor 2</v>
      </c>
      <c r="I238" s="14"/>
    </row>
    <row r="239" spans="1:9" x14ac:dyDescent="0.3">
      <c r="A239" s="29" t="s">
        <v>20</v>
      </c>
      <c r="B239" s="29">
        <v>310</v>
      </c>
      <c r="C239" s="32">
        <v>7.31</v>
      </c>
      <c r="D239" s="32">
        <v>5.73</v>
      </c>
      <c r="E239" s="32">
        <v>6.1</v>
      </c>
      <c r="F239" s="29" t="str" cm="1">
        <f t="array" ref="F239">TRIM(_xlfn.TEXTJOIN(CHAR(9),TRUE,A239:B239, TEXT(ROUND(C239:E239,3),"0.000")))</f>
        <v>node	310	7.310	5.730	6.100</v>
      </c>
      <c r="I239" s="14"/>
    </row>
    <row r="240" spans="1:9" x14ac:dyDescent="0.3">
      <c r="A240" s="29" t="s">
        <v>20</v>
      </c>
      <c r="B240" s="29">
        <v>311</v>
      </c>
      <c r="C240" s="32">
        <v>9.48</v>
      </c>
      <c r="D240" s="32">
        <v>3.98</v>
      </c>
      <c r="E240" s="32">
        <v>6.1</v>
      </c>
      <c r="F240" s="29" t="str" cm="1">
        <f t="array" ref="F240">TRIM(_xlfn.TEXTJOIN(CHAR(9),TRUE,A240:B240, TEXT(ROUND(C240:E240,3),"0.000")))</f>
        <v>node	311	9.480	3.980	6.100</v>
      </c>
      <c r="I240" s="14"/>
    </row>
    <row r="241" spans="1:9" x14ac:dyDescent="0.3">
      <c r="A241" s="29" t="s">
        <v>20</v>
      </c>
      <c r="B241" s="29">
        <v>312</v>
      </c>
      <c r="C241" s="32">
        <v>5.18</v>
      </c>
      <c r="D241" s="32">
        <v>1.88</v>
      </c>
      <c r="E241" s="32">
        <v>6.1</v>
      </c>
      <c r="F241" s="29" t="str" cm="1">
        <f t="array" ref="F241">TRIM(_xlfn.TEXTJOIN(CHAR(9),TRUE,A241:B241, TEXT(ROUND(C241:E241,3),"0.000")))</f>
        <v>node	312	5.180	1.880	6.100</v>
      </c>
      <c r="I241" s="14"/>
    </row>
    <row r="242" spans="1:9" x14ac:dyDescent="0.3">
      <c r="A242" s="29" t="s">
        <v>20</v>
      </c>
      <c r="B242" s="29">
        <v>313</v>
      </c>
      <c r="C242" s="32">
        <v>7.31</v>
      </c>
      <c r="D242" s="32">
        <v>1.88</v>
      </c>
      <c r="E242" s="32">
        <v>6.1</v>
      </c>
      <c r="F242" s="29" t="str" cm="1">
        <f t="array" ref="F242">TRIM(_xlfn.TEXTJOIN(CHAR(9),TRUE,A242:B242, TEXT(ROUND(C242:E242,3),"0.000")))</f>
        <v>node	313	7.310	1.880	6.100</v>
      </c>
      <c r="I242" s="14"/>
    </row>
    <row r="243" spans="1:9" x14ac:dyDescent="0.3">
      <c r="A243" s="29" t="s">
        <v>20</v>
      </c>
      <c r="B243" s="29">
        <v>314</v>
      </c>
      <c r="C243" s="32">
        <v>9.48</v>
      </c>
      <c r="D243" s="32">
        <v>1.88</v>
      </c>
      <c r="E243" s="32">
        <v>6.1</v>
      </c>
      <c r="F243" s="29" t="str" cm="1">
        <f t="array" ref="F243">TRIM(_xlfn.TEXTJOIN(CHAR(9),TRUE,A243:B243, TEXT(ROUND(C243:E243,3),"0.000")))</f>
        <v>node	314	9.480	1.880	6.100</v>
      </c>
      <c r="I243" s="14"/>
    </row>
    <row r="244" spans="1:9" x14ac:dyDescent="0.3">
      <c r="A244" s="29" t="s">
        <v>20</v>
      </c>
      <c r="B244" s="29">
        <v>315</v>
      </c>
      <c r="C244" s="32">
        <v>9.48</v>
      </c>
      <c r="D244" s="32">
        <v>0</v>
      </c>
      <c r="E244" s="32">
        <v>6.1</v>
      </c>
      <c r="F244" s="29" t="str" cm="1">
        <f t="array" ref="F244">TRIM(_xlfn.TEXTJOIN(CHAR(9),TRUE,A244:B244, TEXT(ROUND(C244:E244,3),"0.000")))</f>
        <v>node	315	9.480	0.000	6.100</v>
      </c>
      <c r="I244" s="14"/>
    </row>
  </sheetData>
  <mergeCells count="1">
    <mergeCell ref="B3:D3"/>
  </mergeCells>
  <phoneticPr fontId="1" type="noConversion"/>
  <pageMargins left="0.7" right="0.7" top="0.78740157499999996" bottom="0.78740157499999996" header="0.3" footer="0.3"/>
  <pageSetup paperSize="9" orientation="portrait" r:id="rId1"/>
  <headerFooter>
    <oddHeader>&amp;LMaster Thesis 2023/2024&amp;CSt. Lawrence Parish House,
Petrinja, Croatia&amp;R&amp;G</oddHeader>
    <oddFooter>&amp;L&amp;A&amp;CModel: Retrofitted state&amp;R&amp;P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4A50-776E-4E70-8CA3-F0FFC2C9DC76}">
  <sheetPr>
    <tabColor theme="4"/>
  </sheetPr>
  <dimension ref="A1:M33"/>
  <sheetViews>
    <sheetView view="pageLayout" topLeftCell="A2" zoomScale="70" zoomScaleNormal="100" zoomScalePageLayoutView="70" workbookViewId="0">
      <selection activeCell="K33" sqref="K33"/>
    </sheetView>
  </sheetViews>
  <sheetFormatPr baseColWidth="10" defaultColWidth="10.6640625" defaultRowHeight="14" x14ac:dyDescent="0.3"/>
  <cols>
    <col min="1" max="1" width="14" bestFit="1" customWidth="1"/>
    <col min="2" max="2" width="25" bestFit="1" customWidth="1"/>
    <col min="3" max="3" width="7.75" bestFit="1" customWidth="1"/>
    <col min="4" max="5" width="8.58203125" bestFit="1" customWidth="1"/>
    <col min="6" max="6" width="8.75" bestFit="1" customWidth="1"/>
    <col min="7" max="8" width="8.58203125" bestFit="1" customWidth="1"/>
    <col min="9" max="9" width="8.25" bestFit="1" customWidth="1"/>
    <col min="10" max="10" width="6" bestFit="1" customWidth="1"/>
    <col min="11" max="11" width="90.6640625" bestFit="1" customWidth="1"/>
  </cols>
  <sheetData>
    <row r="1" spans="1:13" ht="17" thickBot="1" x14ac:dyDescent="0.4">
      <c r="A1" s="21" t="s">
        <v>79</v>
      </c>
      <c r="B1" s="22"/>
      <c r="C1" s="23"/>
      <c r="D1" s="23"/>
      <c r="E1" s="23"/>
      <c r="F1" s="22"/>
      <c r="G1" s="22"/>
      <c r="H1" s="22"/>
      <c r="I1" s="22"/>
      <c r="J1" s="22"/>
      <c r="K1" s="22"/>
      <c r="L1" s="22"/>
      <c r="M1" s="22"/>
    </row>
    <row r="2" spans="1:13" ht="14.5" thickTop="1" x14ac:dyDescent="0.3">
      <c r="A2" s="24" t="s">
        <v>70</v>
      </c>
      <c r="B2" t="s">
        <v>71</v>
      </c>
      <c r="C2" s="13"/>
      <c r="D2" s="13"/>
      <c r="E2" s="13"/>
    </row>
    <row r="3" spans="1:13" x14ac:dyDescent="0.3">
      <c r="A3" s="24" t="s">
        <v>72</v>
      </c>
      <c r="B3" s="45">
        <f ca="1">TODAY()</f>
        <v>45307</v>
      </c>
      <c r="C3" s="45"/>
      <c r="D3" s="45"/>
      <c r="E3" s="13"/>
    </row>
    <row r="4" spans="1:13" x14ac:dyDescent="0.3">
      <c r="A4" s="24" t="s">
        <v>73</v>
      </c>
      <c r="B4" t="s">
        <v>74</v>
      </c>
      <c r="C4" s="13"/>
      <c r="D4" s="13"/>
      <c r="E4" s="13"/>
    </row>
    <row r="5" spans="1:13" x14ac:dyDescent="0.3">
      <c r="A5" s="24" t="s">
        <v>75</v>
      </c>
      <c r="B5" t="s">
        <v>77</v>
      </c>
      <c r="C5" s="13"/>
      <c r="D5" s="13"/>
      <c r="E5" s="13"/>
    </row>
    <row r="6" spans="1:13" x14ac:dyDescent="0.3">
      <c r="C6" s="13"/>
      <c r="D6" s="13"/>
      <c r="E6" s="13"/>
    </row>
    <row r="7" spans="1:13" s="27" customFormat="1" x14ac:dyDescent="0.3">
      <c r="A7" s="27" t="s">
        <v>28</v>
      </c>
      <c r="B7" s="27" t="s">
        <v>12</v>
      </c>
      <c r="C7" s="27" t="s">
        <v>10</v>
      </c>
      <c r="D7" s="27" t="s">
        <v>13</v>
      </c>
      <c r="E7" s="27" t="s">
        <v>14</v>
      </c>
      <c r="F7" s="27" t="s">
        <v>15</v>
      </c>
      <c r="G7" s="27" t="s">
        <v>9</v>
      </c>
      <c r="H7" s="27" t="s">
        <v>7</v>
      </c>
      <c r="I7" s="27" t="s">
        <v>16</v>
      </c>
      <c r="J7" s="27" t="s">
        <v>17</v>
      </c>
      <c r="K7" s="27" t="str">
        <f>TRIM(_xlfn.TEXTJOIN(CHAR(9),TRUE,A7:J7))</f>
        <v>#section	OrthotropicMembraneSection	$secTag	$E1	$E2	$ni	$G	$h	$rho	$angle</v>
      </c>
    </row>
    <row r="8" spans="1:13" x14ac:dyDescent="0.3">
      <c r="A8" s="29" t="s">
        <v>11</v>
      </c>
      <c r="B8" s="29" t="s">
        <v>12</v>
      </c>
      <c r="C8" s="29">
        <v>1</v>
      </c>
      <c r="D8" s="15">
        <v>1754568316.9848688</v>
      </c>
      <c r="E8" s="15">
        <v>309154.10164914379</v>
      </c>
      <c r="F8" s="32">
        <v>0.2</v>
      </c>
      <c r="G8" s="15">
        <v>135768162.87445676</v>
      </c>
      <c r="H8" s="32">
        <v>0.15</v>
      </c>
      <c r="I8" s="33">
        <v>0</v>
      </c>
      <c r="J8" s="29">
        <v>0</v>
      </c>
      <c r="K8" s="29" t="str" cm="1">
        <f t="array" ref="K8">TRIM(_xlfn.TEXTJOIN(CHAR(9),TRUE,A8:C8, TEXT(ROUND(D8:E8,0),"0"),TEXT(ROUND(F8,2),"0.00"),TEXT(ROUND(G8,0),"0"),TEXT(ROUND(H8:I8,2),"0.00"),J8))</f>
        <v>section	OrthotropicMembraneSection	1	1754568317	309154	0.20	135768163	0.15	0.00	0</v>
      </c>
    </row>
    <row r="9" spans="1:13" x14ac:dyDescent="0.3">
      <c r="A9" s="29" t="s">
        <v>11</v>
      </c>
      <c r="B9" s="29" t="s">
        <v>12</v>
      </c>
      <c r="C9" s="29">
        <v>2</v>
      </c>
      <c r="D9" s="15">
        <v>309154.10164914379</v>
      </c>
      <c r="E9" s="15">
        <v>1754568316.9848688</v>
      </c>
      <c r="F9" s="32">
        <v>0.2</v>
      </c>
      <c r="G9" s="15">
        <v>135768162.87445676</v>
      </c>
      <c r="H9" s="32">
        <v>0.15</v>
      </c>
      <c r="I9" s="34">
        <v>0</v>
      </c>
      <c r="J9" s="29">
        <v>0</v>
      </c>
      <c r="K9" s="29" t="str" cm="1">
        <f t="array" ref="K9">TRIM(_xlfn.TEXTJOIN(CHAR(9),TRUE,A9:C9, TEXT(ROUND(D9:E9,0),"0"),TEXT(ROUND(F9,2),"0.00"),TEXT(ROUND(G9,0),"0"),TEXT(ROUND(H9:I9,2),"0.00"),J9))</f>
        <v>section	OrthotropicMembraneSection	2	309154	1754568317	0.20	135768163	0.15	0.00	0</v>
      </c>
    </row>
    <row r="10" spans="1:13" x14ac:dyDescent="0.3">
      <c r="A10" s="29" t="s">
        <v>11</v>
      </c>
      <c r="B10" s="29" t="s">
        <v>12</v>
      </c>
      <c r="C10" s="29">
        <v>3</v>
      </c>
      <c r="D10" s="15">
        <v>309154.10164914379</v>
      </c>
      <c r="E10" s="15">
        <v>1754568316.9848688</v>
      </c>
      <c r="F10" s="32">
        <v>0.2</v>
      </c>
      <c r="G10" s="15">
        <v>135768162.87445676</v>
      </c>
      <c r="H10" s="32">
        <v>0.15</v>
      </c>
      <c r="I10" s="34">
        <v>0</v>
      </c>
      <c r="J10" s="29">
        <v>0</v>
      </c>
      <c r="K10" s="29" t="str" cm="1">
        <f t="array" ref="K10">TRIM(_xlfn.TEXTJOIN(CHAR(9),TRUE,A10:C10, TEXT(ROUND(D10:E10,0),"0"),TEXT(ROUND(F10,2),"0.00"),TEXT(ROUND(G10,0),"0"),TEXT(ROUND(H10:I10,2),"0.00"),J10))</f>
        <v>section	OrthotropicMembraneSection	3	309154	1754568317	0.20	135768163	0.15	0.00	0</v>
      </c>
    </row>
    <row r="11" spans="1:13" x14ac:dyDescent="0.3">
      <c r="A11" s="29" t="s">
        <v>11</v>
      </c>
      <c r="B11" s="29" t="s">
        <v>12</v>
      </c>
      <c r="C11" s="29">
        <v>4</v>
      </c>
      <c r="D11" s="15">
        <v>309154.10164914379</v>
      </c>
      <c r="E11" s="15">
        <v>1754568316.9848688</v>
      </c>
      <c r="F11" s="32">
        <v>0.2</v>
      </c>
      <c r="G11" s="15">
        <v>135768162.87445676</v>
      </c>
      <c r="H11" s="32">
        <v>0.15</v>
      </c>
      <c r="I11" s="34">
        <v>0</v>
      </c>
      <c r="J11" s="29">
        <v>0</v>
      </c>
      <c r="K11" s="29" t="str" cm="1">
        <f t="array" ref="K11">TRIM(_xlfn.TEXTJOIN(CHAR(9),TRUE,A11:C11, TEXT(ROUND(D11:E11,0),"0"),TEXT(ROUND(F11,2),"0.00"),TEXT(ROUND(G11,0),"0"),TEXT(ROUND(H11:I11,2),"0.00"),J11))</f>
        <v>section	OrthotropicMembraneSection	4	309154	1754568317	0.20	135768163	0.15	0.00	0</v>
      </c>
    </row>
    <row r="12" spans="1:13" x14ac:dyDescent="0.3">
      <c r="A12" s="29" t="s">
        <v>11</v>
      </c>
      <c r="B12" s="29" t="s">
        <v>12</v>
      </c>
      <c r="C12" s="29">
        <v>5</v>
      </c>
      <c r="D12" s="15">
        <v>1803534971.7398918</v>
      </c>
      <c r="E12" s="15">
        <v>456996.75574595266</v>
      </c>
      <c r="F12" s="32">
        <v>0.2</v>
      </c>
      <c r="G12" s="15">
        <v>351620872.24773031</v>
      </c>
      <c r="H12" s="32">
        <v>0.15</v>
      </c>
      <c r="I12" s="34">
        <v>0</v>
      </c>
      <c r="J12" s="29">
        <v>0</v>
      </c>
      <c r="K12" s="29" t="str" cm="1">
        <f t="array" ref="K12">TRIM(_xlfn.TEXTJOIN(CHAR(9),TRUE,A12:C12, TEXT(ROUND(D12:E12,0),"0"),TEXT(ROUND(F12,2),"0.00"),TEXT(ROUND(G12,0),"0"),TEXT(ROUND(H12:I12,2),"0.00"),J12))</f>
        <v>section	OrthotropicMembraneSection	5	1803534972	456997	0.20	351620872	0.15	0.00	0</v>
      </c>
    </row>
    <row r="13" spans="1:13" x14ac:dyDescent="0.3">
      <c r="A13" s="29" t="s">
        <v>11</v>
      </c>
      <c r="B13" s="29" t="s">
        <v>12</v>
      </c>
      <c r="C13" s="29">
        <v>6</v>
      </c>
      <c r="D13" s="15">
        <v>975017078.19132566</v>
      </c>
      <c r="E13" s="15">
        <v>959396995.90753078</v>
      </c>
      <c r="F13" s="32">
        <v>0.2</v>
      </c>
      <c r="G13" s="15">
        <v>409235621.14603913</v>
      </c>
      <c r="H13" s="32">
        <v>0.15</v>
      </c>
      <c r="I13" s="34">
        <v>0</v>
      </c>
      <c r="J13" s="29">
        <v>0</v>
      </c>
      <c r="K13" s="29" t="str" cm="1">
        <f t="array" ref="K13">TRIM(_xlfn.TEXTJOIN(CHAR(9),TRUE,A13:C13, TEXT(ROUND(D13:E13,0),"0"),TEXT(ROUND(F13,2),"0.00"),TEXT(ROUND(G13,0),"0"),TEXT(ROUND(H13:I13,2),"0.00"),J13))</f>
        <v>section	OrthotropicMembraneSection	6	975017078	959396996	0.20	409235621	0.15	0.00	0</v>
      </c>
    </row>
    <row r="14" spans="1:13" x14ac:dyDescent="0.3">
      <c r="A14" s="29" t="s">
        <v>11</v>
      </c>
      <c r="B14" s="29" t="s">
        <v>12</v>
      </c>
      <c r="C14" s="29">
        <v>7</v>
      </c>
      <c r="D14" s="15">
        <v>1500000000</v>
      </c>
      <c r="E14" s="15">
        <v>861183694.93502688</v>
      </c>
      <c r="F14" s="32">
        <v>0.2</v>
      </c>
      <c r="G14" s="15">
        <v>336823496</v>
      </c>
      <c r="H14" s="32">
        <v>0.15</v>
      </c>
      <c r="I14" s="34">
        <v>0</v>
      </c>
      <c r="J14" s="29">
        <v>0</v>
      </c>
      <c r="K14" s="29" t="str" cm="1">
        <f t="array" ref="K14">TRIM(_xlfn.TEXTJOIN(CHAR(9),TRUE,A14:C14, TEXT(ROUND(D14:E14,0),"0"),TEXT(ROUND(F14,2),"0.00"),TEXT(ROUND(G14,0),"0"),TEXT(ROUND(H14:I14,2),"0.00"),J14))</f>
        <v>section	OrthotropicMembraneSection	7	1500000000	861183695	0.20	336823496	0.15	0.00	0</v>
      </c>
    </row>
    <row r="15" spans="1:13" x14ac:dyDescent="0.3">
      <c r="A15" s="29" t="s">
        <v>11</v>
      </c>
      <c r="B15" s="29" t="s">
        <v>12</v>
      </c>
      <c r="C15" s="29">
        <v>8</v>
      </c>
      <c r="D15" s="15">
        <v>1804744715.8920076</v>
      </c>
      <c r="E15" s="15">
        <v>460639.61156666197</v>
      </c>
      <c r="F15" s="32">
        <v>0.2</v>
      </c>
      <c r="G15" s="15">
        <v>351229786.11166179</v>
      </c>
      <c r="H15" s="32">
        <v>0.15</v>
      </c>
      <c r="I15" s="34">
        <v>0</v>
      </c>
      <c r="J15" s="29">
        <v>0</v>
      </c>
      <c r="K15" s="29" t="str" cm="1">
        <f t="array" ref="K15">TRIM(_xlfn.TEXTJOIN(CHAR(9),TRUE,A15:C15, TEXT(ROUND(D15:E15,0),"0"),TEXT(ROUND(F15,2),"0.00"),TEXT(ROUND(G15,0),"0"),TEXT(ROUND(H15:I15,2),"0.00"),J15))</f>
        <v>section	OrthotropicMembraneSection	8	1804744716	460640	0.20	351229786	0.15	0.00	0</v>
      </c>
    </row>
    <row r="16" spans="1:13" x14ac:dyDescent="0.3">
      <c r="A16" s="29" t="s">
        <v>11</v>
      </c>
      <c r="B16" s="29" t="s">
        <v>12</v>
      </c>
      <c r="C16" s="29">
        <v>9</v>
      </c>
      <c r="D16" s="15">
        <v>1675884813.4466674</v>
      </c>
      <c r="E16" s="15">
        <v>2342462.8003618787</v>
      </c>
      <c r="F16" s="32">
        <v>0.2</v>
      </c>
      <c r="G16" s="15">
        <v>443483475.5008927</v>
      </c>
      <c r="H16" s="32">
        <v>0.15</v>
      </c>
      <c r="I16" s="34">
        <v>0</v>
      </c>
      <c r="J16" s="29">
        <v>0</v>
      </c>
      <c r="K16" s="29" t="str" cm="1">
        <f t="array" ref="K16">TRIM(_xlfn.TEXTJOIN(CHAR(9),TRUE,A16:C16, TEXT(ROUND(D16:E16,0),"0"),TEXT(ROUND(F16,2),"0.00"),TEXT(ROUND(G16,0),"0"),TEXT(ROUND(H16:I16,2),"0.00"),J16))</f>
        <v>section	OrthotropicMembraneSection	9	1675884813	2342463	0.20	443483476	0.15	0.00	0</v>
      </c>
    </row>
    <row r="17" spans="1:11" x14ac:dyDescent="0.3">
      <c r="A17" s="29" t="s">
        <v>11</v>
      </c>
      <c r="B17" s="29" t="s">
        <v>12</v>
      </c>
      <c r="C17" s="29">
        <v>10</v>
      </c>
      <c r="D17" s="15">
        <v>1696460032.9384882</v>
      </c>
      <c r="E17" s="15">
        <v>861183694.93502688</v>
      </c>
      <c r="F17" s="32">
        <v>0.2</v>
      </c>
      <c r="G17" s="15">
        <v>335391416.13729823</v>
      </c>
      <c r="H17" s="32">
        <v>0.15</v>
      </c>
      <c r="I17" s="34">
        <v>0</v>
      </c>
      <c r="J17" s="29">
        <v>0</v>
      </c>
      <c r="K17" s="29" t="str" cm="1">
        <f t="array" ref="K17">TRIM(_xlfn.TEXTJOIN(CHAR(9),TRUE,A17:C17, TEXT(ROUND(D17:E17,0),"0"),TEXT(ROUND(F17,2),"0.00"),TEXT(ROUND(G17,0),"0"),TEXT(ROUND(H17:I17,2),"0.00"),J17))</f>
        <v>section	OrthotropicMembraneSection	10	1696460033	861183695	0.20	335391416	0.15	0.00	0</v>
      </c>
    </row>
    <row r="18" spans="1:11" x14ac:dyDescent="0.3">
      <c r="A18" s="29" t="s">
        <v>11</v>
      </c>
      <c r="B18" s="29" t="s">
        <v>12</v>
      </c>
      <c r="C18" s="29">
        <v>11</v>
      </c>
      <c r="D18" s="15">
        <v>869434314.30114734</v>
      </c>
      <c r="E18" s="15">
        <v>864123379.0807904</v>
      </c>
      <c r="F18" s="32">
        <v>0.2</v>
      </c>
      <c r="G18" s="15">
        <v>330234631.41596752</v>
      </c>
      <c r="H18" s="32">
        <v>0.15</v>
      </c>
      <c r="I18" s="34">
        <v>0</v>
      </c>
      <c r="J18" s="29">
        <v>0</v>
      </c>
      <c r="K18" s="29" t="str" cm="1">
        <f t="array" ref="K18">TRIM(_xlfn.TEXTJOIN(CHAR(9),TRUE,A18:C18, TEXT(ROUND(D18:E18,0),"0"),TEXT(ROUND(F18,2),"0.00"),TEXT(ROUND(G18,0),"0"),TEXT(ROUND(H18:I18,2),"0.00"),J18))</f>
        <v>section	OrthotropicMembraneSection	11	869434314	864123379	0.20	330234631	0.15	0.00	0</v>
      </c>
    </row>
    <row r="19" spans="1:11" x14ac:dyDescent="0.3">
      <c r="A19" s="29" t="s">
        <v>11</v>
      </c>
      <c r="B19" s="29" t="s">
        <v>12</v>
      </c>
      <c r="C19" s="29">
        <v>12</v>
      </c>
      <c r="D19" s="15">
        <v>869434314.30114734</v>
      </c>
      <c r="E19" s="15">
        <v>863563118.96876681</v>
      </c>
      <c r="F19" s="32">
        <v>0.2</v>
      </c>
      <c r="G19" s="15">
        <v>330234631.41596752</v>
      </c>
      <c r="H19" s="32">
        <v>0.15</v>
      </c>
      <c r="I19" s="34">
        <v>0</v>
      </c>
      <c r="J19" s="29">
        <v>0</v>
      </c>
      <c r="K19" s="29" t="str" cm="1">
        <f t="array" ref="K19">TRIM(_xlfn.TEXTJOIN(CHAR(9),TRUE,A19:C19, TEXT(ROUND(D19:E19,0),"0"),TEXT(ROUND(F19,2),"0.00"),TEXT(ROUND(G19,0),"0"),TEXT(ROUND(H19:I19,2),"0.00"),J19))</f>
        <v>section	OrthotropicMembraneSection	12	869434314	863563119	0.20	330234631	0.15	0.00	0</v>
      </c>
    </row>
    <row r="20" spans="1:11" x14ac:dyDescent="0.3">
      <c r="A20" s="29" t="s">
        <v>11</v>
      </c>
      <c r="B20" s="29" t="s">
        <v>12</v>
      </c>
      <c r="C20" s="29">
        <v>13</v>
      </c>
      <c r="D20" s="15">
        <v>875537140.01320875</v>
      </c>
      <c r="E20" s="15">
        <v>861183694.93502688</v>
      </c>
      <c r="F20" s="32">
        <v>0.2</v>
      </c>
      <c r="G20" s="15">
        <v>325375608.15050578</v>
      </c>
      <c r="H20" s="32">
        <v>0.15</v>
      </c>
      <c r="I20" s="34">
        <v>0</v>
      </c>
      <c r="J20" s="29">
        <v>0</v>
      </c>
      <c r="K20" s="29" t="str" cm="1">
        <f t="array" ref="K20">TRIM(_xlfn.TEXTJOIN(CHAR(9),TRUE,A20:C20, TEXT(ROUND(D20:E20,0),"0"),TEXT(ROUND(F20,2),"0.00"),TEXT(ROUND(G20,0),"0"),TEXT(ROUND(H20:I20,2),"0.00"),J20))</f>
        <v>section	OrthotropicMembraneSection	13	875537140	861183695	0.20	325375608	0.15	0.00	0</v>
      </c>
    </row>
    <row r="21" spans="1:11" x14ac:dyDescent="0.3">
      <c r="A21" s="29" t="s">
        <v>11</v>
      </c>
      <c r="B21" s="29" t="s">
        <v>12</v>
      </c>
      <c r="C21" s="29">
        <v>14</v>
      </c>
      <c r="D21" s="15">
        <v>2438581.0750094107</v>
      </c>
      <c r="E21" s="15">
        <v>1563096344.8008041</v>
      </c>
      <c r="F21" s="32">
        <v>0.2</v>
      </c>
      <c r="G21" s="15">
        <v>664824665.72685707</v>
      </c>
      <c r="H21" s="32">
        <v>0.15</v>
      </c>
      <c r="I21" s="34">
        <v>0</v>
      </c>
      <c r="J21" s="29">
        <v>0</v>
      </c>
      <c r="K21" s="29" t="str" cm="1">
        <f t="array" ref="K21">TRIM(_xlfn.TEXTJOIN(CHAR(9),TRUE,A21:C21, TEXT(ROUND(D21:E21,0),"0"),TEXT(ROUND(F21,2),"0.00"),TEXT(ROUND(G21,0),"0"),TEXT(ROUND(H21:I21,2),"0.00"),J21))</f>
        <v>section	OrthotropicMembraneSection	14	2438581	1563096345	0.20	664824666	0.15	0.00	0</v>
      </c>
    </row>
    <row r="22" spans="1:11" x14ac:dyDescent="0.3">
      <c r="A22" s="29" t="s">
        <v>11</v>
      </c>
      <c r="B22" s="29" t="s">
        <v>12</v>
      </c>
      <c r="C22" s="29">
        <v>20</v>
      </c>
      <c r="D22" s="15">
        <v>975017078.19132566</v>
      </c>
      <c r="E22" s="15">
        <v>958326985.64441144</v>
      </c>
      <c r="F22" s="32">
        <v>0.2</v>
      </c>
      <c r="G22" s="15">
        <v>408346783.28996181</v>
      </c>
      <c r="H22" s="32">
        <v>0.15</v>
      </c>
      <c r="I22" s="34">
        <v>0</v>
      </c>
      <c r="J22" s="29">
        <v>0</v>
      </c>
      <c r="K22" s="29" t="str" cm="1">
        <f t="array" ref="K22">TRIM(_xlfn.TEXTJOIN(CHAR(9),TRUE,A22:C22, TEXT(ROUND(D22:E22,0),"0"),TEXT(ROUND(F22,2),"0.00"),TEXT(ROUND(G22,0),"0"),TEXT(ROUND(H22:I22,2),"0.00"),J22))</f>
        <v>section	OrthotropicMembraneSection	20	975017078	958326986	0.20	408346783	0.15	0.00	0</v>
      </c>
    </row>
    <row r="23" spans="1:11" x14ac:dyDescent="0.3">
      <c r="A23" s="29" t="s">
        <v>11</v>
      </c>
      <c r="B23" s="29" t="s">
        <v>12</v>
      </c>
      <c r="C23" s="29">
        <v>23</v>
      </c>
      <c r="D23" s="15">
        <v>960258848.63977301</v>
      </c>
      <c r="E23" s="15">
        <v>958326985.64441144</v>
      </c>
      <c r="F23" s="32">
        <v>0.2</v>
      </c>
      <c r="G23" s="15">
        <v>408346783.28996181</v>
      </c>
      <c r="H23" s="32">
        <v>0.15</v>
      </c>
      <c r="I23" s="34">
        <v>0</v>
      </c>
      <c r="J23" s="29">
        <v>0</v>
      </c>
      <c r="K23" s="29" t="str" cm="1">
        <f t="array" ref="K23">TRIM(_xlfn.TEXTJOIN(CHAR(9),TRUE,A23:C23, TEXT(ROUND(D23:E23,0),"0"),TEXT(ROUND(F23,2),"0.00"),TEXT(ROUND(G23,0),"0"),TEXT(ROUND(H23:I23,2),"0.00"),J23))</f>
        <v>section	OrthotropicMembraneSection	23	960258849	958326986	0.20	408346783	0.15	0.00	0</v>
      </c>
    </row>
    <row r="24" spans="1:11" x14ac:dyDescent="0.3">
      <c r="A24" s="29" t="s">
        <v>11</v>
      </c>
      <c r="B24" s="29" t="s">
        <v>12</v>
      </c>
      <c r="C24" s="29">
        <v>30</v>
      </c>
      <c r="D24" s="15">
        <v>30000000000</v>
      </c>
      <c r="E24" s="15">
        <v>30000000000</v>
      </c>
      <c r="F24" s="32">
        <v>0.2</v>
      </c>
      <c r="G24" s="15">
        <v>12500000000</v>
      </c>
      <c r="H24" s="32">
        <v>0.1</v>
      </c>
      <c r="I24" s="34">
        <v>0</v>
      </c>
      <c r="J24" s="29">
        <v>0</v>
      </c>
      <c r="K24" s="29" t="str" cm="1">
        <f t="array" ref="K24">TRIM(_xlfn.TEXTJOIN(CHAR(9),TRUE,A24:C24, TEXT(ROUND(D24:E24,0),"0"),TEXT(ROUND(F24,2),"0.00"),TEXT(ROUND(G24,0),"0"),TEXT(ROUND(H24:I24,2),"0.00"),J24))</f>
        <v>section	OrthotropicMembraneSection	30	30000000000	30000000000	0.20	12500000000	0.10	0.00	0</v>
      </c>
    </row>
    <row r="25" spans="1:11" x14ac:dyDescent="0.3">
      <c r="A25" t="s">
        <v>78</v>
      </c>
      <c r="F25" s="1"/>
    </row>
    <row r="27" spans="1:11" s="27" customFormat="1" x14ac:dyDescent="0.3">
      <c r="A27" s="27" t="s">
        <v>28</v>
      </c>
      <c r="B27" s="27" t="s">
        <v>37</v>
      </c>
      <c r="C27" s="27" t="s">
        <v>10</v>
      </c>
      <c r="D27" s="27" t="s">
        <v>8</v>
      </c>
      <c r="E27" s="27" t="s">
        <v>33</v>
      </c>
      <c r="F27" s="27" t="s">
        <v>36</v>
      </c>
      <c r="G27" s="27" t="s">
        <v>35</v>
      </c>
      <c r="H27" s="27" t="s">
        <v>9</v>
      </c>
      <c r="I27" s="27" t="s">
        <v>34</v>
      </c>
      <c r="K27" s="27" t="str">
        <f>TRIM(_xlfn.TEXTJOIN(CHAR(9),TRUE,A27:J27))</f>
        <v>#section	Elastic	$secTag	$E	$A	$Iz	$Iy	$G	$J</v>
      </c>
    </row>
    <row r="28" spans="1:11" x14ac:dyDescent="0.3">
      <c r="A28" s="29" t="s">
        <v>11</v>
      </c>
      <c r="B28" s="29" t="s">
        <v>37</v>
      </c>
      <c r="C28" s="29">
        <v>100</v>
      </c>
      <c r="D28" s="15">
        <v>30000000000</v>
      </c>
      <c r="E28" s="29">
        <v>0.15</v>
      </c>
      <c r="F28" s="29">
        <v>1.1249999999999999E-3</v>
      </c>
      <c r="G28" s="29">
        <v>3.1250000000000002E-3</v>
      </c>
      <c r="H28" s="15">
        <v>2500000000</v>
      </c>
      <c r="I28" s="35">
        <v>4.2500000000000003E-3</v>
      </c>
      <c r="J28" s="29"/>
      <c r="K28" s="29" t="str" cm="1">
        <f t="array" ref="K28">TRIM(_xlfn.TEXTJOIN(CHAR(9),TRUE,A28:C28,TEXT(ROUND(D28,0),"0"),TEXT(ROUND(E28,2),"0.00"),TEXT(ROUND(F28:G28,6),"0.000000"),TEXT(ROUND(H28,0),"0"),TEXT(ROUND(I28,6),"0.000000")))</f>
        <v>section	Elastic	100	30000000000	0.15	0.001125	0.003125	2500000000	0.004250</v>
      </c>
    </row>
    <row r="29" spans="1:11" x14ac:dyDescent="0.3">
      <c r="A29" s="29" t="s">
        <v>11</v>
      </c>
      <c r="B29" s="29" t="s">
        <v>37</v>
      </c>
      <c r="C29" s="29">
        <v>200</v>
      </c>
      <c r="D29" s="15">
        <v>1500000000</v>
      </c>
      <c r="E29" s="29">
        <v>0.69</v>
      </c>
      <c r="F29" s="35">
        <v>7.6043749999999979E-2</v>
      </c>
      <c r="G29" s="35">
        <v>2.07E-2</v>
      </c>
      <c r="H29" s="15">
        <v>500000000</v>
      </c>
      <c r="I29" s="35">
        <v>9.6743749999999976E-2</v>
      </c>
      <c r="J29" s="29"/>
      <c r="K29" s="29" t="str" cm="1">
        <f t="array" ref="K29">TRIM(_xlfn.TEXTJOIN(CHAR(9),TRUE,A29:C29,TEXT(ROUND(D29,0),"0"),TEXT(ROUND(E29,2),"0.00"),TEXT(ROUND(F29:G29,6),"0.000000"),TEXT(ROUND(H29,0),"0"),TEXT(ROUND(I29,6),"0.000000")))</f>
        <v>section	Elastic	200	1500000000	0.69	0.076044	0.020700	500000000	0.096744</v>
      </c>
    </row>
    <row r="30" spans="1:11" x14ac:dyDescent="0.3">
      <c r="A30" s="29" t="s">
        <v>11</v>
      </c>
      <c r="B30" s="29" t="s">
        <v>37</v>
      </c>
      <c r="C30" s="29">
        <v>300</v>
      </c>
      <c r="D30" s="15">
        <v>1500000000</v>
      </c>
      <c r="E30" s="29">
        <v>0.45999999999999996</v>
      </c>
      <c r="F30" s="35">
        <v>5.0695833333333322E-2</v>
      </c>
      <c r="G30" s="35">
        <v>6.1333333333333344E-3</v>
      </c>
      <c r="H30" s="15">
        <v>500000000</v>
      </c>
      <c r="I30" s="35">
        <v>5.682916666666666E-2</v>
      </c>
      <c r="J30" s="29"/>
      <c r="K30" s="29" t="str" cm="1">
        <f t="array" ref="K30">TRIM(_xlfn.TEXTJOIN(CHAR(9),TRUE,A30:C30,TEXT(ROUND(D30,0),"0"),TEXT(ROUND(E30,2),"0.00"),TEXT(ROUND(F30:G30,6),"0.000000"),TEXT(ROUND(H30,0),"0"),TEXT(ROUND(I30,6),"0.000000")))</f>
        <v>section	Elastic	300	1500000000	0.46	0.050696	0.006133	500000000	0.056829</v>
      </c>
    </row>
    <row r="32" spans="1:11" s="27" customFormat="1" x14ac:dyDescent="0.3">
      <c r="A32" s="27" t="s">
        <v>41</v>
      </c>
      <c r="B32" s="27" t="s">
        <v>42</v>
      </c>
      <c r="C32" s="27" t="s">
        <v>39</v>
      </c>
      <c r="D32" s="27" t="s">
        <v>43</v>
      </c>
      <c r="E32" s="27" t="s">
        <v>44</v>
      </c>
      <c r="F32" s="27" t="s">
        <v>45</v>
      </c>
      <c r="K32" s="27" t="str">
        <f>TRIM(_xlfn.TEXTJOIN(CHAR(9),TRUE,A32:F32))</f>
        <v>#uniaxialMaterial	Steel01	$matTag	$Fy	$E0	$b</v>
      </c>
    </row>
    <row r="33" spans="1:11" x14ac:dyDescent="0.3">
      <c r="A33" s="29" t="s">
        <v>65</v>
      </c>
      <c r="B33" s="29" t="s">
        <v>42</v>
      </c>
      <c r="C33" s="29">
        <v>1</v>
      </c>
      <c r="D33" s="29">
        <f>355000000</f>
        <v>355000000</v>
      </c>
      <c r="E33" s="29">
        <f>210000000000</f>
        <v>210000000000</v>
      </c>
      <c r="F33" s="29">
        <v>0</v>
      </c>
      <c r="G33" s="29"/>
      <c r="H33" s="29"/>
      <c r="I33" s="29"/>
      <c r="J33" s="29"/>
      <c r="K33" s="29" t="str">
        <f>TRIM(_xlfn.TEXTJOIN(CHAR(9),TRUE,A33:C33,TEXT(ROUND(D33,0),"0"),TEXT(ROUND(E33,0),"00"),F33))</f>
        <v>uniaxialMaterial	Steel01	1	355000000	210000000000	0</v>
      </c>
    </row>
  </sheetData>
  <mergeCells count="1">
    <mergeCell ref="B3:D3"/>
  </mergeCells>
  <pageMargins left="0.7" right="0.7" top="0.78740157499999996" bottom="0.78740157499999996" header="0.3" footer="0.3"/>
  <pageSetup paperSize="9" scale="105" orientation="landscape" r:id="rId1"/>
  <headerFooter>
    <oddHeader>&amp;LMasster Thesis 2023/2024&amp;CSt. Lawrence Parish House,
Petrinja, Croatia&amp;R&amp;G</oddHeader>
    <oddFooter>&amp;L&amp;A&amp;CModel: Retrofitted state&amp;R&amp;P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8FBF-0FD6-4850-87BF-D4A50E92B4AA}">
  <sheetPr>
    <tabColor theme="4"/>
  </sheetPr>
  <dimension ref="A1:J20"/>
  <sheetViews>
    <sheetView tabSelected="1" view="pageLayout" zoomScale="70" zoomScaleNormal="100" zoomScalePageLayoutView="70" workbookViewId="0">
      <selection activeCell="E1" sqref="E1"/>
    </sheetView>
  </sheetViews>
  <sheetFormatPr baseColWidth="10" defaultColWidth="8.6640625" defaultRowHeight="14" x14ac:dyDescent="0.3"/>
  <cols>
    <col min="1" max="1" width="11.1640625" customWidth="1"/>
    <col min="2" max="2" width="7.08203125" bestFit="1" customWidth="1"/>
    <col min="3" max="3" width="7.5" bestFit="1" customWidth="1"/>
    <col min="4" max="4" width="6.4140625" bestFit="1" customWidth="1"/>
    <col min="5" max="5" width="7" bestFit="1" customWidth="1"/>
    <col min="6" max="6" width="6.25" bestFit="1" customWidth="1"/>
    <col min="7" max="7" width="8.25" bestFit="1" customWidth="1"/>
    <col min="8" max="8" width="7.75" bestFit="1" customWidth="1"/>
    <col min="9" max="9" width="6.33203125" bestFit="1" customWidth="1"/>
    <col min="10" max="10" width="67.83203125" bestFit="1" customWidth="1"/>
  </cols>
  <sheetData>
    <row r="1" spans="1:10" ht="17" thickBot="1" x14ac:dyDescent="0.4">
      <c r="A1" s="21" t="s">
        <v>76</v>
      </c>
      <c r="B1" s="22"/>
      <c r="C1" s="23"/>
      <c r="D1" s="23"/>
      <c r="E1" s="23"/>
      <c r="F1" s="22"/>
      <c r="G1" s="22"/>
      <c r="H1" s="22"/>
      <c r="I1" s="22"/>
      <c r="J1" s="22"/>
    </row>
    <row r="2" spans="1:10" ht="14.5" thickTop="1" x14ac:dyDescent="0.3">
      <c r="A2" s="24" t="s">
        <v>70</v>
      </c>
      <c r="C2" t="s">
        <v>71</v>
      </c>
      <c r="D2" s="13"/>
      <c r="E2" s="13"/>
    </row>
    <row r="3" spans="1:10" x14ac:dyDescent="0.3">
      <c r="A3" s="24" t="s">
        <v>72</v>
      </c>
      <c r="B3" s="25"/>
      <c r="C3" s="45">
        <f ca="1">TODAY()</f>
        <v>45307</v>
      </c>
      <c r="D3" s="45"/>
      <c r="E3" s="26"/>
    </row>
    <row r="4" spans="1:10" x14ac:dyDescent="0.3">
      <c r="A4" s="24" t="s">
        <v>73</v>
      </c>
      <c r="C4" t="s">
        <v>74</v>
      </c>
      <c r="D4" s="13"/>
      <c r="E4" s="13"/>
    </row>
    <row r="5" spans="1:10" x14ac:dyDescent="0.3">
      <c r="A5" s="24" t="s">
        <v>75</v>
      </c>
      <c r="C5" t="s">
        <v>19</v>
      </c>
      <c r="D5" s="13"/>
      <c r="E5" s="13"/>
    </row>
    <row r="6" spans="1:10" x14ac:dyDescent="0.3">
      <c r="A6" s="24"/>
      <c r="C6" s="13"/>
      <c r="D6" s="13"/>
      <c r="E6" s="13"/>
    </row>
    <row r="7" spans="1:10" x14ac:dyDescent="0.3">
      <c r="A7" s="27" t="s">
        <v>38</v>
      </c>
      <c r="B7" s="27"/>
      <c r="C7" s="28"/>
      <c r="D7" s="28"/>
      <c r="E7" s="28"/>
      <c r="F7" s="27"/>
      <c r="G7" s="27"/>
      <c r="H7" s="27"/>
      <c r="I7" s="27"/>
      <c r="J7" s="27" t="str">
        <f>TRIM(_xlfn.TEXTJOIN(CHAR(9),TRUE,A7:G7))</f>
        <v># Steel tie elements-------------------------------------------------------------------------------</v>
      </c>
    </row>
    <row r="8" spans="1:10" x14ac:dyDescent="0.3">
      <c r="A8" s="27" t="s">
        <v>29</v>
      </c>
      <c r="B8" s="27" t="s">
        <v>67</v>
      </c>
      <c r="C8" s="27" t="s">
        <v>30</v>
      </c>
      <c r="D8" s="27" t="s">
        <v>31</v>
      </c>
      <c r="E8" s="27" t="s">
        <v>32</v>
      </c>
      <c r="F8" s="27" t="s">
        <v>33</v>
      </c>
      <c r="G8" s="27" t="s">
        <v>39</v>
      </c>
      <c r="H8" s="27" t="s">
        <v>69</v>
      </c>
      <c r="I8" s="27" t="s">
        <v>40</v>
      </c>
      <c r="J8" s="27" t="str">
        <f>TRIM(_xlfn.TEXTJOIN(CHAR(9),TRUE,B8:I8))</f>
        <v>#$truss	$eleTag	$nodeI	$nodeJ	$A	$matTag	$-cMass	$cFlag</v>
      </c>
    </row>
    <row r="9" spans="1:10" x14ac:dyDescent="0.3">
      <c r="A9" s="29" t="s">
        <v>4</v>
      </c>
      <c r="B9" s="29" t="s">
        <v>66</v>
      </c>
      <c r="C9" s="29">
        <v>401</v>
      </c>
      <c r="D9" s="29">
        <v>35</v>
      </c>
      <c r="E9" s="29">
        <v>89</v>
      </c>
      <c r="F9" s="30">
        <f>_xlfn.XLOOKUP(C9,'P_Steel ties above GF'!A:A,'P_Steel ties above GF'!K:K)</f>
        <v>2.5446900494077322E-4</v>
      </c>
      <c r="G9" s="29">
        <v>1</v>
      </c>
      <c r="H9" s="31" t="s">
        <v>68</v>
      </c>
      <c r="I9" s="29">
        <v>1</v>
      </c>
      <c r="J9" s="29" t="str">
        <f>TRIM(_xlfn.TEXTJOIN(CHAR(9),TRUE,A9:E9,TEXT(ROUND(F9,6),"0.000000"),G9:I9))</f>
        <v>element	truss	401	35	89	0.000254	1	-cMass	1</v>
      </c>
    </row>
    <row r="10" spans="1:10" x14ac:dyDescent="0.3">
      <c r="A10" s="29" t="s">
        <v>4</v>
      </c>
      <c r="B10" s="29" t="s">
        <v>66</v>
      </c>
      <c r="C10" s="29">
        <v>402</v>
      </c>
      <c r="D10" s="29">
        <v>34</v>
      </c>
      <c r="E10" s="29">
        <v>46</v>
      </c>
      <c r="F10" s="30">
        <f>_xlfn.XLOOKUP(C10,'P_Steel ties above GF'!A:A,'P_Steel ties above GF'!K:K)</f>
        <v>5.0893800988154644E-4</v>
      </c>
      <c r="G10" s="29">
        <v>1</v>
      </c>
      <c r="H10" s="31" t="s">
        <v>68</v>
      </c>
      <c r="I10" s="29">
        <v>1</v>
      </c>
      <c r="J10" s="29" t="str">
        <f t="shared" ref="J10:J19" si="0">TRIM(_xlfn.TEXTJOIN(CHAR(9),TRUE,A10:E10,TEXT(ROUND(F10,6),"0.000000"),G10:I10))</f>
        <v>element	truss	402	34	46	0.000509	1	-cMass	1</v>
      </c>
    </row>
    <row r="11" spans="1:10" x14ac:dyDescent="0.3">
      <c r="A11" s="29" t="s">
        <v>4</v>
      </c>
      <c r="B11" s="29" t="s">
        <v>66</v>
      </c>
      <c r="C11" s="29">
        <v>403</v>
      </c>
      <c r="D11" s="29">
        <v>33</v>
      </c>
      <c r="E11" s="29">
        <v>47</v>
      </c>
      <c r="F11" s="30">
        <f>_xlfn.XLOOKUP(C11,'P_Steel ties above GF'!A:A,'P_Steel ties above GF'!K:K)</f>
        <v>3.817035074111598E-4</v>
      </c>
      <c r="G11" s="29">
        <v>1</v>
      </c>
      <c r="H11" s="31" t="s">
        <v>68</v>
      </c>
      <c r="I11" s="29">
        <v>1</v>
      </c>
      <c r="J11" s="29" t="str">
        <f t="shared" si="0"/>
        <v>element	truss	403	33	47	0.000382	1	-cMass	1</v>
      </c>
    </row>
    <row r="12" spans="1:10" x14ac:dyDescent="0.3">
      <c r="A12" s="29" t="s">
        <v>4</v>
      </c>
      <c r="B12" s="29" t="s">
        <v>66</v>
      </c>
      <c r="C12" s="29">
        <v>404</v>
      </c>
      <c r="D12" s="29">
        <v>32</v>
      </c>
      <c r="E12" s="29">
        <v>48</v>
      </c>
      <c r="F12" s="30">
        <f>_xlfn.XLOOKUP(C12,'P_Steel ties above GF'!A:A,'P_Steel ties above GF'!K:K)</f>
        <v>3.817035074111598E-4</v>
      </c>
      <c r="G12" s="29">
        <v>1</v>
      </c>
      <c r="H12" s="31" t="s">
        <v>68</v>
      </c>
      <c r="I12" s="29">
        <v>1</v>
      </c>
      <c r="J12" s="29" t="str">
        <f t="shared" si="0"/>
        <v>element	truss	404	32	48	0.000382	1	-cMass	1</v>
      </c>
    </row>
    <row r="13" spans="1:10" x14ac:dyDescent="0.3">
      <c r="A13" s="29" t="s">
        <v>4</v>
      </c>
      <c r="B13" s="29" t="s">
        <v>66</v>
      </c>
      <c r="C13" s="29">
        <v>405</v>
      </c>
      <c r="D13" s="29">
        <v>75</v>
      </c>
      <c r="E13" s="29">
        <v>74</v>
      </c>
      <c r="F13" s="30">
        <f>_xlfn.XLOOKUP(C13,'P_Steel ties above GF'!A:A,'P_Steel ties above GF'!K:K)</f>
        <v>2.5446900494077322E-4</v>
      </c>
      <c r="G13" s="29">
        <v>1</v>
      </c>
      <c r="H13" s="31" t="s">
        <v>68</v>
      </c>
      <c r="I13" s="29">
        <v>1</v>
      </c>
      <c r="J13" s="29" t="str">
        <f t="shared" si="0"/>
        <v>element	truss	405	75	74	0.000254	1	-cMass	1</v>
      </c>
    </row>
    <row r="14" spans="1:10" x14ac:dyDescent="0.3">
      <c r="A14" s="29" t="s">
        <v>4</v>
      </c>
      <c r="B14" s="29" t="s">
        <v>66</v>
      </c>
      <c r="C14" s="29">
        <v>406</v>
      </c>
      <c r="D14" s="29">
        <v>41</v>
      </c>
      <c r="E14" s="29">
        <v>94</v>
      </c>
      <c r="F14" s="30">
        <f>_xlfn.XLOOKUP(C14,'P_Steel ties above GF'!A:A,'P_Steel ties above GF'!K:K)</f>
        <v>2.5446900494077322E-4</v>
      </c>
      <c r="G14" s="29">
        <v>1</v>
      </c>
      <c r="H14" s="31" t="s">
        <v>68</v>
      </c>
      <c r="I14" s="29">
        <v>1</v>
      </c>
      <c r="J14" s="29" t="str">
        <f t="shared" si="0"/>
        <v>element	truss	406	41	94	0.000254	1	-cMass	1</v>
      </c>
    </row>
    <row r="15" spans="1:10" x14ac:dyDescent="0.3">
      <c r="A15" s="29" t="s">
        <v>4</v>
      </c>
      <c r="B15" s="29" t="s">
        <v>66</v>
      </c>
      <c r="C15" s="29">
        <v>407</v>
      </c>
      <c r="D15" s="29">
        <v>62</v>
      </c>
      <c r="E15" s="29">
        <v>63</v>
      </c>
      <c r="F15" s="30">
        <f>_xlfn.XLOOKUP(C15,'P_Steel ties above GF'!A:A,'P_Steel ties above GF'!K:K)</f>
        <v>2.5446900494077322E-4</v>
      </c>
      <c r="G15" s="29">
        <v>1</v>
      </c>
      <c r="H15" s="31" t="s">
        <v>68</v>
      </c>
      <c r="I15" s="29">
        <v>1</v>
      </c>
      <c r="J15" s="29" t="str">
        <f t="shared" si="0"/>
        <v>element	truss	407	62	63	0.000254	1	-cMass	1</v>
      </c>
    </row>
    <row r="16" spans="1:10" x14ac:dyDescent="0.3">
      <c r="A16" s="29" t="s">
        <v>4</v>
      </c>
      <c r="B16" s="29" t="s">
        <v>66</v>
      </c>
      <c r="C16" s="29">
        <v>408</v>
      </c>
      <c r="D16" s="29">
        <v>96</v>
      </c>
      <c r="E16" s="29">
        <v>23</v>
      </c>
      <c r="F16" s="30">
        <f>_xlfn.XLOOKUP(C16,'P_Steel ties above GF'!A:A,'P_Steel ties above GF'!K:K)</f>
        <v>2.5446900494077322E-4</v>
      </c>
      <c r="G16" s="29">
        <v>1</v>
      </c>
      <c r="H16" s="31" t="s">
        <v>68</v>
      </c>
      <c r="I16" s="29">
        <v>1</v>
      </c>
      <c r="J16" s="29" t="str">
        <f t="shared" si="0"/>
        <v>element	truss	408	96	23	0.000254	1	-cMass	1</v>
      </c>
    </row>
    <row r="17" spans="1:10" x14ac:dyDescent="0.3">
      <c r="A17" s="29" t="s">
        <v>4</v>
      </c>
      <c r="B17" s="29" t="s">
        <v>66</v>
      </c>
      <c r="C17" s="29">
        <v>409</v>
      </c>
      <c r="D17" s="29">
        <v>53</v>
      </c>
      <c r="E17" s="29">
        <v>22</v>
      </c>
      <c r="F17" s="30">
        <f>_xlfn.XLOOKUP(C17,'P_Steel ties above GF'!A:A,'P_Steel ties above GF'!K:K)</f>
        <v>2.5446900494077322E-4</v>
      </c>
      <c r="G17" s="29">
        <v>1</v>
      </c>
      <c r="H17" s="31" t="s">
        <v>68</v>
      </c>
      <c r="I17" s="29">
        <v>1</v>
      </c>
      <c r="J17" s="29" t="str">
        <f t="shared" si="0"/>
        <v>element	truss	409	53	22	0.000254	1	-cMass	1</v>
      </c>
    </row>
    <row r="18" spans="1:10" x14ac:dyDescent="0.3">
      <c r="A18" s="29" t="s">
        <v>4</v>
      </c>
      <c r="B18" s="29" t="s">
        <v>66</v>
      </c>
      <c r="C18" s="29">
        <v>410</v>
      </c>
      <c r="D18" s="29">
        <v>101</v>
      </c>
      <c r="E18" s="29">
        <v>11</v>
      </c>
      <c r="F18" s="30">
        <f>_xlfn.XLOOKUP(C18,'P_Steel ties above GF'!A:A,'P_Steel ties above GF'!K:K)</f>
        <v>5.0893800988154644E-4</v>
      </c>
      <c r="G18" s="29">
        <v>1</v>
      </c>
      <c r="H18" s="31" t="s">
        <v>68</v>
      </c>
      <c r="I18" s="29">
        <v>1</v>
      </c>
      <c r="J18" s="29" t="str">
        <f t="shared" si="0"/>
        <v>element	truss	410	101	11	0.000509	1	-cMass	1</v>
      </c>
    </row>
    <row r="19" spans="1:10" x14ac:dyDescent="0.3">
      <c r="A19" s="29" t="s">
        <v>4</v>
      </c>
      <c r="B19" s="29" t="s">
        <v>66</v>
      </c>
      <c r="C19" s="29">
        <v>411</v>
      </c>
      <c r="D19" s="29">
        <v>73</v>
      </c>
      <c r="E19" s="29">
        <v>12</v>
      </c>
      <c r="F19" s="30">
        <f>_xlfn.XLOOKUP(C19,'P_Steel ties above GF'!A:A,'P_Steel ties above GF'!K:K)</f>
        <v>5.0893800988154644E-4</v>
      </c>
      <c r="G19" s="29">
        <v>1</v>
      </c>
      <c r="H19" s="31" t="s">
        <v>68</v>
      </c>
      <c r="I19" s="29">
        <v>1</v>
      </c>
      <c r="J19" s="29" t="str">
        <f t="shared" si="0"/>
        <v>element	truss	411	73	12	0.000509	1	-cMass	1</v>
      </c>
    </row>
    <row r="20" spans="1:10" x14ac:dyDescent="0.3">
      <c r="A20" t="s">
        <v>46</v>
      </c>
      <c r="C20" s="2"/>
      <c r="D20" s="2"/>
      <c r="E20" s="2"/>
      <c r="H20" s="2"/>
      <c r="J20" t="str">
        <f>TRIM(_xlfn.TEXTJOIN(CHAR(9),TRUE,A20:G20))</f>
        <v># END Steel tie elements-------------------------------------------------------------------------------</v>
      </c>
    </row>
  </sheetData>
  <dataConsolidate/>
  <mergeCells count="1">
    <mergeCell ref="C3:D3"/>
  </mergeCells>
  <pageMargins left="0.7" right="0.7" top="0.75" bottom="0.75" header="0.3" footer="0.3"/>
  <pageSetup paperSize="9" scale="85" orientation="landscape" r:id="rId1"/>
  <headerFooter>
    <oddHeader>&amp;LMaster Thesis 2023/2024&amp;CSt. Lawrence Parish House,
Petrinja, Croatia&amp;R&amp;G</oddHeader>
    <oddFooter>&amp;L&amp;A&amp;CModel: Retrofitted state&amp;R&amp;P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1B96-E5DF-4317-B045-9B4BEF4F1B7D}">
  <sheetPr>
    <tabColor theme="6"/>
  </sheetPr>
  <dimension ref="A1:M52"/>
  <sheetViews>
    <sheetView view="pageLayout" zoomScaleNormal="100" workbookViewId="0">
      <selection activeCell="J5" sqref="J5"/>
    </sheetView>
  </sheetViews>
  <sheetFormatPr baseColWidth="10" defaultColWidth="10.5" defaultRowHeight="14" x14ac:dyDescent="0.3"/>
  <cols>
    <col min="1" max="1" width="9.58203125" style="3" bestFit="1" customWidth="1"/>
    <col min="2" max="2" width="6.1640625" style="3" bestFit="1" customWidth="1"/>
    <col min="3" max="3" width="6.75" style="3" bestFit="1" customWidth="1"/>
    <col min="4" max="4" width="14" style="3" bestFit="1" customWidth="1"/>
    <col min="5" max="5" width="5.75" style="3" bestFit="1" customWidth="1"/>
    <col min="6" max="6" width="5.6640625" style="3" bestFit="1" customWidth="1"/>
    <col min="7" max="7" width="6.25" style="3" bestFit="1" customWidth="1"/>
    <col min="8" max="8" width="6.25" style="4" bestFit="1" customWidth="1"/>
    <col min="9" max="9" width="11.08203125" style="4" customWidth="1"/>
    <col min="10" max="10" width="6.58203125" style="3" bestFit="1" customWidth="1"/>
    <col min="11" max="11" width="8.6640625" style="3" bestFit="1" customWidth="1"/>
    <col min="12" max="12" width="8.4140625" style="3" customWidth="1"/>
    <col min="13" max="13" width="9.08203125" style="3" bestFit="1" customWidth="1"/>
    <col min="14" max="14" width="9" style="3" customWidth="1"/>
    <col min="15" max="16384" width="10.5" style="3"/>
  </cols>
  <sheetData>
    <row r="1" spans="1:13" ht="17" thickBot="1" x14ac:dyDescent="0.4">
      <c r="A1" s="36" t="s">
        <v>82</v>
      </c>
      <c r="B1" s="37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x14ac:dyDescent="0.3">
      <c r="A2" s="24" t="s">
        <v>70</v>
      </c>
      <c r="C2" t="s">
        <v>71</v>
      </c>
      <c r="D2" s="13"/>
    </row>
    <row r="3" spans="1:13" x14ac:dyDescent="0.3">
      <c r="A3" s="24" t="s">
        <v>72</v>
      </c>
      <c r="C3" s="45">
        <f ca="1">TODAY()</f>
        <v>45307</v>
      </c>
      <c r="D3" s="45"/>
      <c r="H3" s="3" t="s">
        <v>57</v>
      </c>
      <c r="I3" s="3"/>
      <c r="J3" s="3">
        <v>4</v>
      </c>
      <c r="K3" s="3" t="s">
        <v>58</v>
      </c>
    </row>
    <row r="4" spans="1:13" x14ac:dyDescent="0.3">
      <c r="A4" s="24" t="s">
        <v>80</v>
      </c>
      <c r="C4" t="s">
        <v>83</v>
      </c>
      <c r="D4" s="13"/>
      <c r="E4" s="5"/>
      <c r="F4" s="5"/>
      <c r="G4" s="5"/>
      <c r="H4" s="3" t="s">
        <v>61</v>
      </c>
      <c r="I4" s="3"/>
      <c r="J4" s="3">
        <v>18</v>
      </c>
      <c r="K4" s="3" t="s">
        <v>62</v>
      </c>
      <c r="L4" s="16">
        <f>J4/1000</f>
        <v>1.7999999999999999E-2</v>
      </c>
      <c r="M4" s="8" t="s">
        <v>26</v>
      </c>
    </row>
    <row r="5" spans="1:13" ht="16.5" x14ac:dyDescent="0.3">
      <c r="A5" s="24" t="s">
        <v>75</v>
      </c>
      <c r="C5" t="s">
        <v>81</v>
      </c>
      <c r="D5" s="13"/>
      <c r="H5" s="3" t="s">
        <v>60</v>
      </c>
      <c r="I5" s="3"/>
      <c r="J5" s="12">
        <f>J4^2*PI()/4</f>
        <v>254.46900494077323</v>
      </c>
      <c r="K5" s="3" t="s">
        <v>64</v>
      </c>
      <c r="L5" s="19">
        <f>L4^2*PI()/4</f>
        <v>2.5446900494077322E-4</v>
      </c>
      <c r="M5" s="3" t="s">
        <v>27</v>
      </c>
    </row>
    <row r="6" spans="1:13" s="4" customFormat="1" ht="14" customHeight="1" x14ac:dyDescent="0.3"/>
    <row r="7" spans="1:13" customFormat="1" ht="16.5" thickBot="1" x14ac:dyDescent="0.35">
      <c r="A7" s="39" t="s">
        <v>18</v>
      </c>
      <c r="B7" s="39" t="s">
        <v>5</v>
      </c>
      <c r="C7" s="39" t="s">
        <v>6</v>
      </c>
      <c r="D7" s="39" t="s">
        <v>55</v>
      </c>
      <c r="E7" s="39" t="s">
        <v>51</v>
      </c>
      <c r="F7" s="39" t="s">
        <v>52</v>
      </c>
      <c r="G7" s="39" t="s">
        <v>53</v>
      </c>
      <c r="H7" s="39" t="s">
        <v>54</v>
      </c>
      <c r="I7" s="39" t="s">
        <v>56</v>
      </c>
      <c r="J7" s="39" t="s">
        <v>59</v>
      </c>
      <c r="K7" s="39" t="s">
        <v>63</v>
      </c>
    </row>
    <row r="8" spans="1:13" customFormat="1" x14ac:dyDescent="0.3">
      <c r="A8" s="17" t="s">
        <v>47</v>
      </c>
      <c r="B8" s="17"/>
      <c r="C8" s="17"/>
      <c r="D8" s="17"/>
      <c r="E8" s="17"/>
      <c r="F8" s="18"/>
      <c r="G8" s="18"/>
      <c r="H8" s="18"/>
      <c r="I8" s="18"/>
      <c r="J8" s="18"/>
      <c r="K8" s="18"/>
    </row>
    <row r="9" spans="1:13" x14ac:dyDescent="0.3">
      <c r="A9" s="6">
        <v>401</v>
      </c>
      <c r="B9" s="6">
        <f ca="1">_xlfn.XLOOKUP('P_Steel ties above GF'!A9,TCL_SteelTies!C:C,TCL_SteelTies!D:D)</f>
        <v>35</v>
      </c>
      <c r="C9" s="6">
        <f ca="1">_xlfn.XLOOKUP('P_Steel ties above GF'!A9,TCL_SteelTies!C:C,TCL_SteelTies!E:E)</f>
        <v>89</v>
      </c>
      <c r="D9" s="6" t="s">
        <v>3</v>
      </c>
      <c r="E9" s="6">
        <f ca="1">_xlfn.XLOOKUP(B9,TCL_Nodes!B:B,TCL_Nodes!C:C)</f>
        <v>0</v>
      </c>
      <c r="F9" s="7">
        <f ca="1">_xlfn.XLOOKUP(B9,TCL_Nodes!B:B,TCL_Nodes!D:D)</f>
        <v>11.35</v>
      </c>
      <c r="G9" s="6">
        <f ca="1">_xlfn.XLOOKUP(C9,TCL_Nodes!B:B,TCL_Nodes!C:C)</f>
        <v>0</v>
      </c>
      <c r="H9" s="6">
        <f ca="1">_xlfn.XLOOKUP(C9,TCL_Nodes!B:B,TCL_Nodes!D:D)</f>
        <v>5.73</v>
      </c>
      <c r="I9" s="6">
        <f ca="1">IF(D9="X",ABS(E9-G9),ABS(F9-H9))</f>
        <v>5.6199999999999992</v>
      </c>
      <c r="J9" s="11">
        <v>1</v>
      </c>
      <c r="K9" s="20">
        <f>J9*$L$5</f>
        <v>2.5446900494077322E-4</v>
      </c>
    </row>
    <row r="10" spans="1:13" x14ac:dyDescent="0.3">
      <c r="A10" s="6">
        <v>402</v>
      </c>
      <c r="B10" s="6">
        <f ca="1">_xlfn.XLOOKUP('P_Steel ties above GF'!A10,TCL_SteelTies!C:C,TCL_SteelTies!D:D)</f>
        <v>34</v>
      </c>
      <c r="C10" s="6">
        <f ca="1">_xlfn.XLOOKUP('P_Steel ties above GF'!A10,TCL_SteelTies!C:C,TCL_SteelTies!E:E)</f>
        <v>46</v>
      </c>
      <c r="D10" s="6" t="s">
        <v>3</v>
      </c>
      <c r="E10" s="6">
        <f ca="1">_xlfn.XLOOKUP(B10,TCL_Nodes!B:B,TCL_Nodes!C:C)</f>
        <v>5.18</v>
      </c>
      <c r="F10" s="7">
        <f ca="1">_xlfn.XLOOKUP(B10,TCL_Nodes!B:B,TCL_Nodes!D:D)</f>
        <v>11.35</v>
      </c>
      <c r="G10" s="6">
        <f ca="1">_xlfn.XLOOKUP(C10,TCL_Nodes!B:B,TCL_Nodes!C:C)</f>
        <v>5.18</v>
      </c>
      <c r="H10" s="6">
        <f ca="1">_xlfn.XLOOKUP(C10,TCL_Nodes!B:B,TCL_Nodes!D:D)</f>
        <v>5.73</v>
      </c>
      <c r="I10" s="6">
        <f t="shared" ref="I10:I22" ca="1" si="0">IF(D10="X",ABS(E10-G10),ABS(F10-H10))</f>
        <v>5.6199999999999992</v>
      </c>
      <c r="J10" s="11">
        <v>2</v>
      </c>
      <c r="K10" s="20">
        <f>J10*$L$5</f>
        <v>5.0893800988154644E-4</v>
      </c>
    </row>
    <row r="11" spans="1:13" x14ac:dyDescent="0.3">
      <c r="A11" s="6">
        <v>403</v>
      </c>
      <c r="B11" s="6">
        <f ca="1">_xlfn.XLOOKUP('P_Steel ties above GF'!A11,TCL_SteelTies!C:C,TCL_SteelTies!D:D)</f>
        <v>33</v>
      </c>
      <c r="C11" s="6">
        <f ca="1">_xlfn.XLOOKUP('P_Steel ties above GF'!A11,TCL_SteelTies!C:C,TCL_SteelTies!E:E)</f>
        <v>47</v>
      </c>
      <c r="D11" s="6" t="s">
        <v>3</v>
      </c>
      <c r="E11" s="6">
        <f ca="1">_xlfn.XLOOKUP(B11,TCL_Nodes!B:B,TCL_Nodes!C:C)</f>
        <v>9.48</v>
      </c>
      <c r="F11" s="7">
        <f ca="1">_xlfn.XLOOKUP(B11,TCL_Nodes!B:B,TCL_Nodes!D:D)</f>
        <v>11.35</v>
      </c>
      <c r="G11" s="6">
        <f ca="1">_xlfn.XLOOKUP(C11,TCL_Nodes!B:B,TCL_Nodes!C:C)</f>
        <v>9.48</v>
      </c>
      <c r="H11" s="6">
        <f ca="1">_xlfn.XLOOKUP(C11,TCL_Nodes!B:B,TCL_Nodes!D:D)</f>
        <v>5.73</v>
      </c>
      <c r="I11" s="6">
        <f t="shared" ca="1" si="0"/>
        <v>5.6199999999999992</v>
      </c>
      <c r="J11" s="11">
        <v>1.5</v>
      </c>
      <c r="K11" s="20">
        <f>J11*$L$5</f>
        <v>3.817035074111598E-4</v>
      </c>
    </row>
    <row r="12" spans="1:13" x14ac:dyDescent="0.3">
      <c r="A12" s="6">
        <v>404</v>
      </c>
      <c r="B12" s="6">
        <f ca="1">_xlfn.XLOOKUP('P_Steel ties above GF'!A12,TCL_SteelTies!C:C,TCL_SteelTies!D:D)</f>
        <v>32</v>
      </c>
      <c r="C12" s="6">
        <f ca="1">_xlfn.XLOOKUP('P_Steel ties above GF'!A12,TCL_SteelTies!C:C,TCL_SteelTies!E:E)</f>
        <v>48</v>
      </c>
      <c r="D12" s="6" t="s">
        <v>3</v>
      </c>
      <c r="E12" s="6">
        <f ca="1">_xlfn.XLOOKUP(B12,TCL_Nodes!B:B,TCL_Nodes!C:C)</f>
        <v>11.98</v>
      </c>
      <c r="F12" s="7">
        <f ca="1">_xlfn.XLOOKUP(B12,TCL_Nodes!B:B,TCL_Nodes!D:D)</f>
        <v>11.35</v>
      </c>
      <c r="G12" s="6">
        <f ca="1">_xlfn.XLOOKUP(C12,TCL_Nodes!B:B,TCL_Nodes!C:C)</f>
        <v>11.98</v>
      </c>
      <c r="H12" s="6">
        <f ca="1">_xlfn.XLOOKUP(C12,TCL_Nodes!B:B,TCL_Nodes!D:D)</f>
        <v>5.73</v>
      </c>
      <c r="I12" s="6">
        <f t="shared" ca="1" si="0"/>
        <v>5.6199999999999992</v>
      </c>
      <c r="J12" s="11">
        <v>1.5</v>
      </c>
      <c r="K12" s="20">
        <f>J12*$L$5</f>
        <v>3.817035074111598E-4</v>
      </c>
    </row>
    <row r="13" spans="1:13" x14ac:dyDescent="0.3">
      <c r="A13" s="6">
        <v>405</v>
      </c>
      <c r="B13" s="6">
        <f ca="1">_xlfn.XLOOKUP('P_Steel ties above GF'!A13,TCL_SteelTies!C:C,TCL_SteelTies!D:D)</f>
        <v>75</v>
      </c>
      <c r="C13" s="6">
        <f ca="1">_xlfn.XLOOKUP('P_Steel ties above GF'!A13,TCL_SteelTies!C:C,TCL_SteelTies!E:E)</f>
        <v>74</v>
      </c>
      <c r="D13" s="6" t="s">
        <v>3</v>
      </c>
      <c r="E13" s="6">
        <f ca="1">_xlfn.XLOOKUP(B13,TCL_Nodes!B:B,TCL_Nodes!C:C)</f>
        <v>17.149999999999999</v>
      </c>
      <c r="F13" s="7">
        <f ca="1">_xlfn.XLOOKUP(B13,TCL_Nodes!B:B,TCL_Nodes!D:D)</f>
        <v>11.35</v>
      </c>
      <c r="G13" s="6">
        <f ca="1">_xlfn.XLOOKUP(C13,TCL_Nodes!B:B,TCL_Nodes!C:C)</f>
        <v>17.149999999999999</v>
      </c>
      <c r="H13" s="6">
        <f ca="1">_xlfn.XLOOKUP(C13,TCL_Nodes!B:B,TCL_Nodes!D:D)</f>
        <v>5.73</v>
      </c>
      <c r="I13" s="6">
        <f t="shared" ca="1" si="0"/>
        <v>5.6199999999999992</v>
      </c>
      <c r="J13" s="11">
        <v>1</v>
      </c>
      <c r="K13" s="20">
        <f>J13*$L$5</f>
        <v>2.5446900494077322E-4</v>
      </c>
    </row>
    <row r="14" spans="1:13" x14ac:dyDescent="0.3">
      <c r="A14" s="17" t="s">
        <v>48</v>
      </c>
      <c r="F14" s="4"/>
      <c r="H14" s="3"/>
      <c r="J14" s="12"/>
      <c r="K14" s="16"/>
    </row>
    <row r="15" spans="1:13" x14ac:dyDescent="0.3">
      <c r="A15" s="6">
        <v>406</v>
      </c>
      <c r="B15" s="6">
        <f ca="1">_xlfn.XLOOKUP('P_Steel ties above GF'!A15,TCL_SteelTies!C:C,TCL_SteelTies!D:D)</f>
        <v>41</v>
      </c>
      <c r="C15" s="6">
        <f ca="1">_xlfn.XLOOKUP('P_Steel ties above GF'!A15,TCL_SteelTies!C:C,TCL_SteelTies!E:E)</f>
        <v>94</v>
      </c>
      <c r="D15" s="6" t="s">
        <v>2</v>
      </c>
      <c r="E15" s="6">
        <f ca="1">_xlfn.XLOOKUP(B15,TCL_Nodes!B:B,TCL_Nodes!C:C)</f>
        <v>0</v>
      </c>
      <c r="F15" s="7">
        <f ca="1">_xlfn.XLOOKUP(B15,TCL_Nodes!B:B,TCL_Nodes!D:D)</f>
        <v>5.73</v>
      </c>
      <c r="G15" s="6">
        <f ca="1">_xlfn.XLOOKUP(C15,TCL_Nodes!B:B,TCL_Nodes!C:C)</f>
        <v>5.18</v>
      </c>
      <c r="H15" s="6">
        <f ca="1">_xlfn.XLOOKUP(C15,TCL_Nodes!B:B,TCL_Nodes!D:D)</f>
        <v>5.73</v>
      </c>
      <c r="I15" s="6">
        <f t="shared" ca="1" si="0"/>
        <v>5.18</v>
      </c>
      <c r="J15" s="11">
        <v>1</v>
      </c>
      <c r="K15" s="20">
        <f>J15*$L$5</f>
        <v>2.5446900494077322E-4</v>
      </c>
    </row>
    <row r="16" spans="1:13" x14ac:dyDescent="0.3">
      <c r="A16" s="6">
        <v>407</v>
      </c>
      <c r="B16" s="6">
        <f ca="1">_xlfn.XLOOKUP('P_Steel ties above GF'!A16,TCL_SteelTies!C:C,TCL_SteelTies!D:D)</f>
        <v>62</v>
      </c>
      <c r="C16" s="6">
        <f ca="1">_xlfn.XLOOKUP('P_Steel ties above GF'!A16,TCL_SteelTies!C:C,TCL_SteelTies!E:E)</f>
        <v>63</v>
      </c>
      <c r="D16" s="6" t="s">
        <v>2</v>
      </c>
      <c r="E16" s="6">
        <f ca="1">_xlfn.XLOOKUP(B16,TCL_Nodes!B:B,TCL_Nodes!C:C)</f>
        <v>0</v>
      </c>
      <c r="F16" s="7">
        <f ca="1">_xlfn.XLOOKUP(B16,TCL_Nodes!B:B,TCL_Nodes!D:D)</f>
        <v>0</v>
      </c>
      <c r="G16" s="6">
        <f ca="1">_xlfn.XLOOKUP(C16,TCL_Nodes!B:B,TCL_Nodes!C:C)</f>
        <v>5.18</v>
      </c>
      <c r="H16" s="6">
        <f ca="1">_xlfn.XLOOKUP(C16,TCL_Nodes!B:B,TCL_Nodes!D:D)</f>
        <v>0</v>
      </c>
      <c r="I16" s="6">
        <f t="shared" ca="1" si="0"/>
        <v>5.18</v>
      </c>
      <c r="J16" s="11">
        <v>1</v>
      </c>
      <c r="K16" s="20">
        <f>J16*$L$5</f>
        <v>2.5446900494077322E-4</v>
      </c>
    </row>
    <row r="17" spans="1:11" x14ac:dyDescent="0.3">
      <c r="A17" s="17" t="s">
        <v>49</v>
      </c>
      <c r="F17" s="4"/>
      <c r="H17" s="3"/>
      <c r="I17" s="3"/>
      <c r="J17" s="12"/>
      <c r="K17" s="16"/>
    </row>
    <row r="18" spans="1:11" x14ac:dyDescent="0.3">
      <c r="A18" s="6">
        <v>408</v>
      </c>
      <c r="B18" s="6">
        <f ca="1">_xlfn.XLOOKUP('P_Steel ties above GF'!A18,TCL_SteelTies!C:C,TCL_SteelTies!D:D)</f>
        <v>96</v>
      </c>
      <c r="C18" s="6">
        <f ca="1">_xlfn.XLOOKUP('P_Steel ties above GF'!A18,TCL_SteelTies!C:C,TCL_SteelTies!E:E)</f>
        <v>23</v>
      </c>
      <c r="D18" s="6" t="s">
        <v>2</v>
      </c>
      <c r="E18" s="6">
        <f ca="1">_xlfn.XLOOKUP(B18,TCL_Nodes!B:B,TCL_Nodes!C:C)</f>
        <v>11.98</v>
      </c>
      <c r="F18" s="7">
        <f ca="1">_xlfn.XLOOKUP(B18,TCL_Nodes!B:B,TCL_Nodes!D:D)</f>
        <v>5.73</v>
      </c>
      <c r="G18" s="6">
        <f ca="1">_xlfn.XLOOKUP(C18,TCL_Nodes!B:B,TCL_Nodes!C:C)</f>
        <v>17.149999999999999</v>
      </c>
      <c r="H18" s="6">
        <f ca="1">_xlfn.XLOOKUP(C18,TCL_Nodes!B:B,TCL_Nodes!D:D)</f>
        <v>5.73</v>
      </c>
      <c r="I18" s="6">
        <f t="shared" ca="1" si="0"/>
        <v>5.1699999999999982</v>
      </c>
      <c r="J18" s="11">
        <v>1</v>
      </c>
      <c r="K18" s="20">
        <f>J18*$L$5</f>
        <v>2.5446900494077322E-4</v>
      </c>
    </row>
    <row r="19" spans="1:11" x14ac:dyDescent="0.3">
      <c r="A19" s="10">
        <v>409</v>
      </c>
      <c r="B19" s="6">
        <f ca="1">_xlfn.XLOOKUP('P_Steel ties above GF'!A19,TCL_SteelTies!C:C,TCL_SteelTies!D:D)</f>
        <v>53</v>
      </c>
      <c r="C19" s="6">
        <f ca="1">_xlfn.XLOOKUP('P_Steel ties above GF'!A19,TCL_SteelTies!C:C,TCL_SteelTies!E:E)</f>
        <v>22</v>
      </c>
      <c r="D19" s="6" t="s">
        <v>2</v>
      </c>
      <c r="E19" s="6">
        <f ca="1">_xlfn.XLOOKUP(B19,TCL_Nodes!B:B,TCL_Nodes!C:C)</f>
        <v>11.98</v>
      </c>
      <c r="F19" s="7">
        <f ca="1">_xlfn.XLOOKUP(B19,TCL_Nodes!B:B,TCL_Nodes!D:D)</f>
        <v>1.53</v>
      </c>
      <c r="G19" s="6">
        <f ca="1">_xlfn.XLOOKUP(C19,TCL_Nodes!B:B,TCL_Nodes!C:C)</f>
        <v>17.149999999999999</v>
      </c>
      <c r="H19" s="6">
        <f ca="1">_xlfn.XLOOKUP(C19,TCL_Nodes!B:B,TCL_Nodes!D:D)</f>
        <v>1.53</v>
      </c>
      <c r="I19" s="6">
        <f t="shared" ca="1" si="0"/>
        <v>5.1699999999999982</v>
      </c>
      <c r="J19" s="11">
        <v>1</v>
      </c>
      <c r="K19" s="20">
        <f>J19*$L$5</f>
        <v>2.5446900494077322E-4</v>
      </c>
    </row>
    <row r="20" spans="1:11" x14ac:dyDescent="0.3">
      <c r="A20" s="17" t="s">
        <v>50</v>
      </c>
      <c r="F20" s="4"/>
      <c r="H20" s="3"/>
      <c r="I20" s="3"/>
      <c r="J20" s="12"/>
      <c r="K20" s="16"/>
    </row>
    <row r="21" spans="1:11" x14ac:dyDescent="0.3">
      <c r="A21" s="10">
        <v>410</v>
      </c>
      <c r="B21" s="6">
        <f ca="1">_xlfn.XLOOKUP('P_Steel ties above GF'!A21,TCL_SteelTies!C:C,TCL_SteelTies!D:D)</f>
        <v>101</v>
      </c>
      <c r="C21" s="6">
        <f ca="1">_xlfn.XLOOKUP('P_Steel ties above GF'!A21,TCL_SteelTies!C:C,TCL_SteelTies!E:E)</f>
        <v>11</v>
      </c>
      <c r="D21" s="6" t="s">
        <v>3</v>
      </c>
      <c r="E21" s="6">
        <f ca="1">_xlfn.XLOOKUP(B21,TCL_Nodes!B:B,TCL_Nodes!C:C)</f>
        <v>11.98</v>
      </c>
      <c r="F21" s="7">
        <f ca="1">_xlfn.XLOOKUP(B21,TCL_Nodes!B:B,TCL_Nodes!D:D)</f>
        <v>1.53</v>
      </c>
      <c r="G21" s="6">
        <f ca="1">_xlfn.XLOOKUP(C21,TCL_Nodes!B:B,TCL_Nodes!C:C)</f>
        <v>11.98</v>
      </c>
      <c r="H21" s="6">
        <f ca="1">_xlfn.XLOOKUP(C21,TCL_Nodes!B:B,TCL_Nodes!D:D)</f>
        <v>0</v>
      </c>
      <c r="I21" s="6">
        <f t="shared" ca="1" si="0"/>
        <v>1.53</v>
      </c>
      <c r="J21" s="11">
        <v>2</v>
      </c>
      <c r="K21" s="20">
        <f>J21*$L$5</f>
        <v>5.0893800988154644E-4</v>
      </c>
    </row>
    <row r="22" spans="1:11" x14ac:dyDescent="0.3">
      <c r="A22" s="10">
        <v>411</v>
      </c>
      <c r="B22" s="6">
        <f ca="1">_xlfn.XLOOKUP('P_Steel ties above GF'!A22,TCL_SteelTies!C:C,TCL_SteelTies!D:D)</f>
        <v>73</v>
      </c>
      <c r="C22" s="6">
        <f ca="1">_xlfn.XLOOKUP('P_Steel ties above GF'!A22,TCL_SteelTies!C:C,TCL_SteelTies!E:E)</f>
        <v>12</v>
      </c>
      <c r="D22" s="6" t="s">
        <v>3</v>
      </c>
      <c r="E22" s="6">
        <f ca="1">_xlfn.XLOOKUP(B22,TCL_Nodes!B:B,TCL_Nodes!C:C)</f>
        <v>17.149999999999999</v>
      </c>
      <c r="F22" s="7">
        <f ca="1">_xlfn.XLOOKUP(B22,TCL_Nodes!B:B,TCL_Nodes!D:D)</f>
        <v>1.53</v>
      </c>
      <c r="G22" s="6">
        <f ca="1">_xlfn.XLOOKUP(C22,TCL_Nodes!B:B,TCL_Nodes!C:C)</f>
        <v>17.149999999999999</v>
      </c>
      <c r="H22" s="6">
        <f ca="1">_xlfn.XLOOKUP(C22,TCL_Nodes!B:B,TCL_Nodes!D:D)</f>
        <v>0</v>
      </c>
      <c r="I22" s="6">
        <f t="shared" ca="1" si="0"/>
        <v>1.53</v>
      </c>
      <c r="J22" s="11">
        <v>2</v>
      </c>
      <c r="K22" s="20">
        <f>J22*$L$5</f>
        <v>5.0893800988154644E-4</v>
      </c>
    </row>
    <row r="23" spans="1:11" x14ac:dyDescent="0.3">
      <c r="F23" s="4"/>
      <c r="H23" s="3"/>
      <c r="I23" s="3"/>
    </row>
    <row r="24" spans="1:11" x14ac:dyDescent="0.3">
      <c r="E24" s="4"/>
      <c r="F24" s="4"/>
      <c r="H24" s="3"/>
      <c r="I24" s="3"/>
    </row>
    <row r="25" spans="1:11" x14ac:dyDescent="0.3">
      <c r="G25" s="9"/>
      <c r="H25" s="3"/>
      <c r="I25" s="3"/>
    </row>
    <row r="26" spans="1:11" x14ac:dyDescent="0.3">
      <c r="E26" s="9"/>
      <c r="H26" s="3"/>
      <c r="I26" s="3"/>
    </row>
    <row r="27" spans="1:11" x14ac:dyDescent="0.3">
      <c r="E27" s="9"/>
      <c r="H27" s="3"/>
      <c r="I27" s="3"/>
    </row>
    <row r="28" spans="1:11" x14ac:dyDescent="0.3">
      <c r="E28" s="9"/>
      <c r="H28" s="3"/>
      <c r="I28" s="3"/>
    </row>
    <row r="29" spans="1:11" x14ac:dyDescent="0.3">
      <c r="E29" s="9"/>
      <c r="H29" s="3"/>
      <c r="I29" s="3"/>
    </row>
    <row r="30" spans="1:11" x14ac:dyDescent="0.3">
      <c r="H30" s="3"/>
      <c r="I30" s="3"/>
      <c r="J30" s="9"/>
    </row>
    <row r="31" spans="1:11" x14ac:dyDescent="0.3">
      <c r="C31"/>
      <c r="D31"/>
      <c r="G31" s="4"/>
      <c r="I31" s="3"/>
    </row>
    <row r="32" spans="1:11" x14ac:dyDescent="0.3">
      <c r="G32" s="4"/>
      <c r="I32" s="3"/>
    </row>
    <row r="33" spans="7:9" x14ac:dyDescent="0.3">
      <c r="G33" s="4"/>
      <c r="I33" s="3"/>
    </row>
    <row r="34" spans="7:9" x14ac:dyDescent="0.3">
      <c r="G34" s="4"/>
      <c r="I34" s="3"/>
    </row>
    <row r="35" spans="7:9" x14ac:dyDescent="0.3">
      <c r="G35" s="4"/>
      <c r="I35" s="3"/>
    </row>
    <row r="36" spans="7:9" x14ac:dyDescent="0.3">
      <c r="G36" s="4"/>
      <c r="I36" s="3"/>
    </row>
    <row r="37" spans="7:9" x14ac:dyDescent="0.3">
      <c r="G37" s="4"/>
      <c r="I37" s="3"/>
    </row>
    <row r="38" spans="7:9" x14ac:dyDescent="0.3">
      <c r="G38" s="4"/>
      <c r="I38" s="3"/>
    </row>
    <row r="39" spans="7:9" x14ac:dyDescent="0.3">
      <c r="G39" s="4"/>
      <c r="I39" s="3"/>
    </row>
    <row r="40" spans="7:9" x14ac:dyDescent="0.3">
      <c r="G40" s="4"/>
      <c r="I40" s="3"/>
    </row>
    <row r="41" spans="7:9" x14ac:dyDescent="0.3">
      <c r="G41" s="4"/>
      <c r="I41" s="3"/>
    </row>
    <row r="42" spans="7:9" x14ac:dyDescent="0.3">
      <c r="G42" s="4"/>
      <c r="I42" s="3"/>
    </row>
    <row r="43" spans="7:9" x14ac:dyDescent="0.3">
      <c r="G43" s="4"/>
      <c r="I43" s="3"/>
    </row>
    <row r="44" spans="7:9" x14ac:dyDescent="0.3">
      <c r="G44" s="4"/>
      <c r="I44" s="3"/>
    </row>
    <row r="45" spans="7:9" x14ac:dyDescent="0.3">
      <c r="G45" s="4"/>
      <c r="I45" s="3"/>
    </row>
    <row r="46" spans="7:9" x14ac:dyDescent="0.3">
      <c r="G46" s="4"/>
      <c r="I46" s="3"/>
    </row>
    <row r="47" spans="7:9" x14ac:dyDescent="0.3">
      <c r="G47" s="4"/>
      <c r="I47" s="3"/>
    </row>
    <row r="48" spans="7:9" x14ac:dyDescent="0.3">
      <c r="G48" s="4"/>
      <c r="I48" s="3"/>
    </row>
    <row r="49" spans="7:9" x14ac:dyDescent="0.3">
      <c r="G49" s="4"/>
      <c r="I49" s="3"/>
    </row>
    <row r="50" spans="7:9" x14ac:dyDescent="0.3">
      <c r="G50" s="4"/>
      <c r="I50" s="3"/>
    </row>
    <row r="51" spans="7:9" x14ac:dyDescent="0.3">
      <c r="G51" s="4"/>
      <c r="I51" s="3"/>
    </row>
    <row r="52" spans="7:9" x14ac:dyDescent="0.3">
      <c r="G52" s="4"/>
      <c r="I52" s="3"/>
    </row>
  </sheetData>
  <mergeCells count="1">
    <mergeCell ref="C3:D3"/>
  </mergeCells>
  <pageMargins left="0.7" right="0.7" top="0.78740157499999996" bottom="0.78740157499999996" header="0.3" footer="0.3"/>
  <pageSetup paperSize="9" orientation="landscape" r:id="rId1"/>
  <headerFooter>
    <oddHeader>&amp;LMaster Thesis 2023/2024&amp;CSt. Lawrence Parish House,
Petrinja, Croatia&amp;R&amp;G</oddHeader>
    <oddFooter>&amp;L&amp;A&amp;CModel: Retrofitted State&amp;R&amp;P</oddFoot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81ECA-859E-46EF-B084-891B5AABF0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TCL_Nodes</vt:lpstr>
      <vt:lpstr>TCL_Sections</vt:lpstr>
      <vt:lpstr>TCL_SteelTies</vt:lpstr>
      <vt:lpstr>P_Steel ties above 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Bönzli</dc:creator>
  <cp:lastModifiedBy>Aline Bönzli</cp:lastModifiedBy>
  <cp:lastPrinted>2024-01-13T15:04:56Z</cp:lastPrinted>
  <dcterms:created xsi:type="dcterms:W3CDTF">2015-06-05T18:19:34Z</dcterms:created>
  <dcterms:modified xsi:type="dcterms:W3CDTF">2024-01-16T15:06:59Z</dcterms:modified>
</cp:coreProperties>
</file>