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bookViews>
    <workbookView xWindow="0" yWindow="460" windowWidth="25600" windowHeight="15540"/>
  </bookViews>
  <sheets>
    <sheet name="数据流" sheetId="1" r:id="rId1"/>
    <sheet name="意向客户明细" sheetId="2" r:id="rId2"/>
    <sheet name="新开客户汇总" sheetId="3" r:id="rId3"/>
    <sheet name="副总评估" sheetId="4" r:id="rId4"/>
    <sheet name="打分系统" sheetId="5" r:id="rId5"/>
    <sheet name="渠道玩家经验值" sheetId="6" r:id="rId6"/>
  </sheets>
  <definedNames>
    <definedName name="_xlnm._FilterDatabase" localSheetId="0" hidden="1">数据流!$A$1:$R$201</definedName>
    <definedName name="_xlnm._FilterDatabase" localSheetId="2" hidden="1">新开客户汇总!$A$1:$R$209</definedName>
    <definedName name="_xlnm._FilterDatabase" localSheetId="1" hidden="1">意向客户明细!$A$1:$Q$402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4" i="6" l="1"/>
  <c r="N74" i="6"/>
  <c r="M74" i="6"/>
  <c r="L74" i="6"/>
  <c r="K74" i="6"/>
  <c r="J74" i="6"/>
  <c r="I74" i="6"/>
  <c r="H74" i="6"/>
  <c r="G74" i="6"/>
  <c r="F74" i="6"/>
  <c r="C74" i="6"/>
  <c r="B74" i="6"/>
  <c r="A74" i="6"/>
  <c r="O73" i="6"/>
  <c r="N73" i="6"/>
  <c r="M73" i="6"/>
  <c r="L73" i="6"/>
  <c r="K73" i="6"/>
  <c r="J73" i="6"/>
  <c r="I73" i="6"/>
  <c r="H73" i="6"/>
  <c r="G73" i="6"/>
  <c r="F73" i="6"/>
  <c r="C73" i="6"/>
  <c r="B73" i="6"/>
  <c r="A73" i="6"/>
  <c r="O72" i="6"/>
  <c r="N72" i="6"/>
  <c r="M72" i="6"/>
  <c r="L72" i="6"/>
  <c r="K72" i="6"/>
  <c r="J72" i="6"/>
  <c r="I72" i="6"/>
  <c r="H72" i="6"/>
  <c r="G72" i="6"/>
  <c r="F72" i="6"/>
  <c r="C72" i="6"/>
  <c r="B72" i="6"/>
  <c r="A72" i="6"/>
  <c r="O71" i="6"/>
  <c r="N71" i="6"/>
  <c r="M71" i="6"/>
  <c r="L71" i="6"/>
  <c r="K71" i="6"/>
  <c r="J71" i="6"/>
  <c r="I71" i="6"/>
  <c r="H71" i="6"/>
  <c r="G71" i="6"/>
  <c r="F71" i="6"/>
  <c r="C71" i="6"/>
  <c r="B71" i="6"/>
  <c r="A71" i="6"/>
  <c r="O70" i="6"/>
  <c r="N70" i="6"/>
  <c r="M70" i="6"/>
  <c r="L70" i="6"/>
  <c r="K70" i="6"/>
  <c r="J70" i="6"/>
  <c r="I70" i="6"/>
  <c r="H70" i="6"/>
  <c r="G70" i="6"/>
  <c r="F70" i="6"/>
  <c r="C70" i="6"/>
  <c r="B70" i="6"/>
  <c r="A70" i="6"/>
  <c r="O69" i="6"/>
  <c r="N69" i="6"/>
  <c r="M69" i="6"/>
  <c r="L69" i="6"/>
  <c r="K69" i="6"/>
  <c r="J69" i="6"/>
  <c r="I69" i="6"/>
  <c r="H69" i="6"/>
  <c r="G69" i="6"/>
  <c r="F69" i="6"/>
  <c r="C69" i="6"/>
  <c r="B69" i="6"/>
  <c r="A69" i="6"/>
  <c r="O68" i="6"/>
  <c r="N68" i="6"/>
  <c r="M68" i="6"/>
  <c r="L68" i="6"/>
  <c r="K68" i="6"/>
  <c r="J68" i="6"/>
  <c r="I68" i="6"/>
  <c r="H68" i="6"/>
  <c r="G68" i="6"/>
  <c r="F68" i="6"/>
  <c r="C68" i="6"/>
  <c r="B68" i="6"/>
  <c r="A68" i="6"/>
  <c r="O67" i="6"/>
  <c r="N67" i="6"/>
  <c r="M67" i="6"/>
  <c r="L67" i="6"/>
  <c r="K67" i="6"/>
  <c r="J67" i="6"/>
  <c r="I67" i="6"/>
  <c r="H67" i="6"/>
  <c r="G67" i="6"/>
  <c r="F67" i="6"/>
  <c r="C67" i="6"/>
  <c r="B67" i="6"/>
  <c r="A67" i="6"/>
  <c r="O66" i="6"/>
  <c r="N66" i="6"/>
  <c r="M66" i="6"/>
  <c r="L66" i="6"/>
  <c r="K66" i="6"/>
  <c r="J66" i="6"/>
  <c r="I66" i="6"/>
  <c r="H66" i="6"/>
  <c r="G66" i="6"/>
  <c r="F66" i="6"/>
  <c r="C66" i="6"/>
  <c r="B66" i="6"/>
  <c r="A66" i="6"/>
  <c r="O65" i="6"/>
  <c r="N65" i="6"/>
  <c r="M65" i="6"/>
  <c r="L65" i="6"/>
  <c r="K65" i="6"/>
  <c r="J65" i="6"/>
  <c r="I65" i="6"/>
  <c r="H65" i="6"/>
  <c r="G65" i="6"/>
  <c r="F65" i="6"/>
  <c r="C65" i="6"/>
  <c r="B65" i="6"/>
  <c r="A65" i="6"/>
  <c r="O64" i="6"/>
  <c r="N64" i="6"/>
  <c r="M64" i="6"/>
  <c r="L64" i="6"/>
  <c r="K64" i="6"/>
  <c r="J64" i="6"/>
  <c r="I64" i="6"/>
  <c r="H64" i="6"/>
  <c r="G64" i="6"/>
  <c r="F64" i="6"/>
  <c r="C64" i="6"/>
  <c r="B64" i="6"/>
  <c r="A64" i="6"/>
  <c r="O63" i="6"/>
  <c r="N63" i="6"/>
  <c r="M63" i="6"/>
  <c r="L63" i="6"/>
  <c r="K63" i="6"/>
  <c r="J63" i="6"/>
  <c r="I63" i="6"/>
  <c r="H63" i="6"/>
  <c r="G63" i="6"/>
  <c r="F63" i="6"/>
  <c r="C63" i="6"/>
  <c r="B63" i="6"/>
  <c r="A63" i="6"/>
  <c r="O62" i="6"/>
  <c r="N62" i="6"/>
  <c r="M62" i="6"/>
  <c r="L62" i="6"/>
  <c r="K62" i="6"/>
  <c r="J62" i="6"/>
  <c r="I62" i="6"/>
  <c r="H62" i="6"/>
  <c r="G62" i="6"/>
  <c r="F62" i="6"/>
  <c r="C62" i="6"/>
  <c r="B62" i="6"/>
  <c r="A62" i="6"/>
  <c r="O61" i="6"/>
  <c r="N61" i="6"/>
  <c r="M61" i="6"/>
  <c r="L61" i="6"/>
  <c r="K61" i="6"/>
  <c r="J61" i="6"/>
  <c r="I61" i="6"/>
  <c r="H61" i="6"/>
  <c r="G61" i="6"/>
  <c r="F61" i="6"/>
  <c r="C61" i="6"/>
  <c r="B61" i="6"/>
  <c r="A61" i="6"/>
  <c r="O60" i="6"/>
  <c r="N60" i="6"/>
  <c r="M60" i="6"/>
  <c r="L60" i="6"/>
  <c r="K60" i="6"/>
  <c r="J60" i="6"/>
  <c r="I60" i="6"/>
  <c r="H60" i="6"/>
  <c r="G60" i="6"/>
  <c r="F60" i="6"/>
  <c r="C60" i="6"/>
  <c r="B60" i="6"/>
  <c r="A60" i="6"/>
  <c r="O59" i="6"/>
  <c r="N59" i="6"/>
  <c r="M59" i="6"/>
  <c r="L59" i="6"/>
  <c r="K59" i="6"/>
  <c r="J59" i="6"/>
  <c r="I59" i="6"/>
  <c r="H59" i="6"/>
  <c r="G59" i="6"/>
  <c r="F59" i="6"/>
  <c r="C59" i="6"/>
  <c r="B59" i="6"/>
  <c r="A59" i="6"/>
  <c r="O58" i="6"/>
  <c r="N58" i="6"/>
  <c r="M58" i="6"/>
  <c r="L58" i="6"/>
  <c r="K58" i="6"/>
  <c r="J58" i="6"/>
  <c r="I58" i="6"/>
  <c r="H58" i="6"/>
  <c r="G58" i="6"/>
  <c r="F58" i="6"/>
  <c r="C58" i="6"/>
  <c r="B58" i="6"/>
  <c r="A58" i="6"/>
  <c r="O57" i="6"/>
  <c r="N57" i="6"/>
  <c r="M57" i="6"/>
  <c r="L57" i="6"/>
  <c r="K57" i="6"/>
  <c r="J57" i="6"/>
  <c r="I57" i="6"/>
  <c r="H57" i="6"/>
  <c r="G57" i="6"/>
  <c r="F57" i="6"/>
  <c r="C57" i="6"/>
  <c r="B57" i="6"/>
  <c r="A57" i="6"/>
  <c r="O56" i="6"/>
  <c r="N56" i="6"/>
  <c r="M56" i="6"/>
  <c r="L56" i="6"/>
  <c r="K56" i="6"/>
  <c r="J56" i="6"/>
  <c r="I56" i="6"/>
  <c r="H56" i="6"/>
  <c r="G56" i="6"/>
  <c r="F56" i="6"/>
  <c r="C56" i="6"/>
  <c r="B56" i="6"/>
  <c r="A56" i="6"/>
  <c r="O55" i="6"/>
  <c r="N55" i="6"/>
  <c r="M55" i="6"/>
  <c r="L55" i="6"/>
  <c r="K55" i="6"/>
  <c r="J55" i="6"/>
  <c r="I55" i="6"/>
  <c r="H55" i="6"/>
  <c r="G55" i="6"/>
  <c r="F55" i="6"/>
  <c r="C55" i="6"/>
  <c r="B55" i="6"/>
  <c r="A55" i="6"/>
  <c r="O54" i="6"/>
  <c r="N54" i="6"/>
  <c r="M54" i="6"/>
  <c r="L54" i="6"/>
  <c r="K54" i="6"/>
  <c r="J54" i="6"/>
  <c r="I54" i="6"/>
  <c r="H54" i="6"/>
  <c r="G54" i="6"/>
  <c r="F54" i="6"/>
  <c r="C54" i="6"/>
  <c r="B54" i="6"/>
  <c r="A54" i="6"/>
  <c r="O53" i="6"/>
  <c r="N53" i="6"/>
  <c r="M53" i="6"/>
  <c r="L53" i="6"/>
  <c r="K53" i="6"/>
  <c r="J53" i="6"/>
  <c r="I53" i="6"/>
  <c r="H53" i="6"/>
  <c r="G53" i="6"/>
  <c r="F53" i="6"/>
  <c r="C53" i="6"/>
  <c r="B53" i="6"/>
  <c r="A53" i="6"/>
  <c r="O52" i="6"/>
  <c r="N52" i="6"/>
  <c r="M52" i="6"/>
  <c r="L52" i="6"/>
  <c r="K52" i="6"/>
  <c r="J52" i="6"/>
  <c r="I52" i="6"/>
  <c r="H52" i="6"/>
  <c r="G52" i="6"/>
  <c r="F52" i="6"/>
  <c r="C52" i="6"/>
  <c r="B52" i="6"/>
  <c r="A52" i="6"/>
  <c r="O51" i="6"/>
  <c r="N51" i="6"/>
  <c r="M51" i="6"/>
  <c r="L51" i="6"/>
  <c r="K51" i="6"/>
  <c r="J51" i="6"/>
  <c r="I51" i="6"/>
  <c r="H51" i="6"/>
  <c r="G51" i="6"/>
  <c r="F51" i="6"/>
  <c r="C51" i="6"/>
  <c r="B51" i="6"/>
  <c r="A51" i="6"/>
  <c r="O50" i="6"/>
  <c r="N50" i="6"/>
  <c r="M50" i="6"/>
  <c r="L50" i="6"/>
  <c r="K50" i="6"/>
  <c r="J50" i="6"/>
  <c r="I50" i="6"/>
  <c r="H50" i="6"/>
  <c r="G50" i="6"/>
  <c r="F50" i="6"/>
  <c r="C50" i="6"/>
  <c r="B50" i="6"/>
  <c r="A50" i="6"/>
  <c r="O49" i="6"/>
  <c r="N49" i="6"/>
  <c r="M49" i="6"/>
  <c r="L49" i="6"/>
  <c r="K49" i="6"/>
  <c r="J49" i="6"/>
  <c r="I49" i="6"/>
  <c r="H49" i="6"/>
  <c r="G49" i="6"/>
  <c r="F49" i="6"/>
  <c r="C49" i="6"/>
  <c r="B49" i="6"/>
  <c r="A49" i="6"/>
  <c r="O48" i="6"/>
  <c r="N48" i="6"/>
  <c r="M48" i="6"/>
  <c r="L48" i="6"/>
  <c r="K48" i="6"/>
  <c r="J48" i="6"/>
  <c r="I48" i="6"/>
  <c r="H48" i="6"/>
  <c r="G48" i="6"/>
  <c r="F48" i="6"/>
  <c r="C48" i="6"/>
  <c r="B48" i="6"/>
  <c r="A48" i="6"/>
  <c r="O47" i="6"/>
  <c r="N47" i="6"/>
  <c r="M47" i="6"/>
  <c r="L47" i="6"/>
  <c r="K47" i="6"/>
  <c r="J47" i="6"/>
  <c r="I47" i="6"/>
  <c r="H47" i="6"/>
  <c r="G47" i="6"/>
  <c r="F47" i="6"/>
  <c r="C47" i="6"/>
  <c r="B47" i="6"/>
  <c r="A47" i="6"/>
  <c r="O46" i="6"/>
  <c r="N46" i="6"/>
  <c r="M46" i="6"/>
  <c r="L46" i="6"/>
  <c r="K46" i="6"/>
  <c r="J46" i="6"/>
  <c r="I46" i="6"/>
  <c r="H46" i="6"/>
  <c r="G46" i="6"/>
  <c r="F46" i="6"/>
  <c r="C46" i="6"/>
  <c r="B46" i="6"/>
  <c r="A46" i="6"/>
  <c r="O45" i="6"/>
  <c r="N45" i="6"/>
  <c r="M45" i="6"/>
  <c r="L45" i="6"/>
  <c r="K45" i="6"/>
  <c r="J45" i="6"/>
  <c r="I45" i="6"/>
  <c r="H45" i="6"/>
  <c r="G45" i="6"/>
  <c r="F45" i="6"/>
  <c r="C45" i="6"/>
  <c r="B45" i="6"/>
  <c r="A45" i="6"/>
  <c r="O44" i="6"/>
  <c r="N44" i="6"/>
  <c r="M44" i="6"/>
  <c r="L44" i="6"/>
  <c r="K44" i="6"/>
  <c r="J44" i="6"/>
  <c r="I44" i="6"/>
  <c r="H44" i="6"/>
  <c r="G44" i="6"/>
  <c r="F44" i="6"/>
  <c r="C44" i="6"/>
  <c r="B44" i="6"/>
  <c r="A44" i="6"/>
  <c r="O43" i="6"/>
  <c r="N43" i="6"/>
  <c r="M43" i="6"/>
  <c r="L43" i="6"/>
  <c r="K43" i="6"/>
  <c r="J43" i="6"/>
  <c r="I43" i="6"/>
  <c r="H43" i="6"/>
  <c r="G43" i="6"/>
  <c r="F43" i="6"/>
  <c r="C43" i="6"/>
  <c r="B43" i="6"/>
  <c r="A43" i="6"/>
  <c r="O42" i="6"/>
  <c r="N42" i="6"/>
  <c r="M42" i="6"/>
  <c r="L42" i="6"/>
  <c r="K42" i="6"/>
  <c r="J42" i="6"/>
  <c r="I42" i="6"/>
  <c r="H42" i="6"/>
  <c r="G42" i="6"/>
  <c r="F42" i="6"/>
  <c r="C42" i="6"/>
  <c r="B42" i="6"/>
  <c r="A42" i="6"/>
  <c r="O41" i="6"/>
  <c r="N41" i="6"/>
  <c r="M41" i="6"/>
  <c r="L41" i="6"/>
  <c r="K41" i="6"/>
  <c r="J41" i="6"/>
  <c r="I41" i="6"/>
  <c r="H41" i="6"/>
  <c r="G41" i="6"/>
  <c r="F41" i="6"/>
  <c r="C41" i="6"/>
  <c r="B41" i="6"/>
  <c r="A41" i="6"/>
  <c r="O40" i="6"/>
  <c r="N40" i="6"/>
  <c r="M40" i="6"/>
  <c r="L40" i="6"/>
  <c r="K40" i="6"/>
  <c r="J40" i="6"/>
  <c r="I40" i="6"/>
  <c r="H40" i="6"/>
  <c r="G40" i="6"/>
  <c r="F40" i="6"/>
  <c r="C40" i="6"/>
  <c r="B40" i="6"/>
  <c r="A40" i="6"/>
  <c r="O39" i="6"/>
  <c r="N39" i="6"/>
  <c r="M39" i="6"/>
  <c r="L39" i="6"/>
  <c r="K39" i="6"/>
  <c r="J39" i="6"/>
  <c r="I39" i="6"/>
  <c r="H39" i="6"/>
  <c r="G39" i="6"/>
  <c r="F39" i="6"/>
  <c r="C39" i="6"/>
  <c r="B39" i="6"/>
  <c r="A39" i="6"/>
  <c r="O38" i="6"/>
  <c r="N38" i="6"/>
  <c r="M38" i="6"/>
  <c r="L38" i="6"/>
  <c r="K38" i="6"/>
  <c r="J38" i="6"/>
  <c r="I38" i="6"/>
  <c r="H38" i="6"/>
  <c r="G38" i="6"/>
  <c r="F38" i="6"/>
  <c r="C38" i="6"/>
  <c r="B38" i="6"/>
  <c r="A38" i="6"/>
  <c r="O37" i="6"/>
  <c r="N37" i="6"/>
  <c r="M37" i="6"/>
  <c r="L37" i="6"/>
  <c r="K37" i="6"/>
  <c r="J37" i="6"/>
  <c r="I37" i="6"/>
  <c r="H37" i="6"/>
  <c r="G37" i="6"/>
  <c r="F37" i="6"/>
  <c r="C37" i="6"/>
  <c r="B37" i="6"/>
  <c r="A37" i="6"/>
  <c r="O36" i="6"/>
  <c r="N36" i="6"/>
  <c r="M36" i="6"/>
  <c r="L36" i="6"/>
  <c r="K36" i="6"/>
  <c r="J36" i="6"/>
  <c r="I36" i="6"/>
  <c r="H36" i="6"/>
  <c r="G36" i="6"/>
  <c r="F36" i="6"/>
  <c r="C36" i="6"/>
  <c r="B36" i="6"/>
  <c r="A36" i="6"/>
  <c r="O35" i="6"/>
  <c r="N35" i="6"/>
  <c r="M35" i="6"/>
  <c r="L35" i="6"/>
  <c r="K35" i="6"/>
  <c r="J35" i="6"/>
  <c r="I35" i="6"/>
  <c r="H35" i="6"/>
  <c r="G35" i="6"/>
  <c r="F35" i="6"/>
  <c r="C35" i="6"/>
  <c r="B35" i="6"/>
  <c r="A35" i="6"/>
  <c r="O34" i="6"/>
  <c r="N34" i="6"/>
  <c r="M34" i="6"/>
  <c r="L34" i="6"/>
  <c r="K34" i="6"/>
  <c r="J34" i="6"/>
  <c r="I34" i="6"/>
  <c r="H34" i="6"/>
  <c r="G34" i="6"/>
  <c r="F34" i="6"/>
  <c r="C34" i="6"/>
  <c r="B34" i="6"/>
  <c r="A34" i="6"/>
  <c r="O33" i="6"/>
  <c r="N33" i="6"/>
  <c r="M33" i="6"/>
  <c r="L33" i="6"/>
  <c r="K33" i="6"/>
  <c r="J33" i="6"/>
  <c r="I33" i="6"/>
  <c r="H33" i="6"/>
  <c r="G33" i="6"/>
  <c r="F33" i="6"/>
  <c r="C33" i="6"/>
  <c r="B33" i="6"/>
  <c r="A33" i="6"/>
  <c r="O32" i="6"/>
  <c r="N32" i="6"/>
  <c r="M32" i="6"/>
  <c r="L32" i="6"/>
  <c r="K32" i="6"/>
  <c r="J32" i="6"/>
  <c r="I32" i="6"/>
  <c r="H32" i="6"/>
  <c r="G32" i="6"/>
  <c r="F32" i="6"/>
  <c r="C32" i="6"/>
  <c r="B32" i="6"/>
  <c r="A32" i="6"/>
  <c r="O31" i="6"/>
  <c r="N31" i="6"/>
  <c r="M31" i="6"/>
  <c r="L31" i="6"/>
  <c r="K31" i="6"/>
  <c r="J31" i="6"/>
  <c r="I31" i="6"/>
  <c r="H31" i="6"/>
  <c r="G31" i="6"/>
  <c r="F31" i="6"/>
  <c r="C31" i="6"/>
  <c r="B31" i="6"/>
  <c r="A31" i="6"/>
  <c r="O30" i="6"/>
  <c r="N30" i="6"/>
  <c r="M30" i="6"/>
  <c r="L30" i="6"/>
  <c r="K30" i="6"/>
  <c r="J30" i="6"/>
  <c r="I30" i="6"/>
  <c r="H30" i="6"/>
  <c r="G30" i="6"/>
  <c r="F30" i="6"/>
  <c r="C30" i="6"/>
  <c r="B30" i="6"/>
  <c r="A30" i="6"/>
  <c r="O29" i="6"/>
  <c r="N29" i="6"/>
  <c r="M29" i="6"/>
  <c r="L29" i="6"/>
  <c r="K29" i="6"/>
  <c r="J29" i="6"/>
  <c r="I29" i="6"/>
  <c r="H29" i="6"/>
  <c r="G29" i="6"/>
  <c r="F29" i="6"/>
  <c r="C29" i="6"/>
  <c r="B29" i="6"/>
  <c r="A29" i="6"/>
  <c r="O28" i="6"/>
  <c r="N28" i="6"/>
  <c r="M28" i="6"/>
  <c r="L28" i="6"/>
  <c r="K28" i="6"/>
  <c r="J28" i="6"/>
  <c r="I28" i="6"/>
  <c r="H28" i="6"/>
  <c r="G28" i="6"/>
  <c r="F28" i="6"/>
  <c r="C28" i="6"/>
  <c r="B28" i="6"/>
  <c r="A28" i="6"/>
  <c r="O27" i="6"/>
  <c r="N27" i="6"/>
  <c r="M27" i="6"/>
  <c r="L27" i="6"/>
  <c r="K27" i="6"/>
  <c r="J27" i="6"/>
  <c r="I27" i="6"/>
  <c r="H27" i="6"/>
  <c r="G27" i="6"/>
  <c r="F27" i="6"/>
  <c r="C27" i="6"/>
  <c r="B27" i="6"/>
  <c r="A27" i="6"/>
  <c r="O26" i="6"/>
  <c r="N26" i="6"/>
  <c r="M26" i="6"/>
  <c r="L26" i="6"/>
  <c r="K26" i="6"/>
  <c r="J26" i="6"/>
  <c r="I26" i="6"/>
  <c r="H26" i="6"/>
  <c r="G26" i="6"/>
  <c r="F26" i="6"/>
  <c r="C26" i="6"/>
  <c r="B26" i="6"/>
  <c r="A26" i="6"/>
  <c r="O25" i="6"/>
  <c r="N25" i="6"/>
  <c r="M25" i="6"/>
  <c r="L25" i="6"/>
  <c r="K25" i="6"/>
  <c r="J25" i="6"/>
  <c r="I25" i="6"/>
  <c r="H25" i="6"/>
  <c r="G25" i="6"/>
  <c r="F25" i="6"/>
  <c r="C25" i="6"/>
  <c r="B25" i="6"/>
  <c r="A25" i="6"/>
  <c r="O24" i="6"/>
  <c r="N24" i="6"/>
  <c r="M24" i="6"/>
  <c r="L24" i="6"/>
  <c r="K24" i="6"/>
  <c r="J24" i="6"/>
  <c r="I24" i="6"/>
  <c r="H24" i="6"/>
  <c r="G24" i="6"/>
  <c r="F24" i="6"/>
  <c r="C24" i="6"/>
  <c r="B24" i="6"/>
  <c r="A24" i="6"/>
  <c r="O23" i="6"/>
  <c r="N23" i="6"/>
  <c r="M23" i="6"/>
  <c r="L23" i="6"/>
  <c r="K23" i="6"/>
  <c r="J23" i="6"/>
  <c r="I23" i="6"/>
  <c r="H23" i="6"/>
  <c r="G23" i="6"/>
  <c r="F23" i="6"/>
  <c r="C23" i="6"/>
  <c r="B23" i="6"/>
  <c r="A23" i="6"/>
  <c r="O22" i="6"/>
  <c r="N22" i="6"/>
  <c r="M22" i="6"/>
  <c r="L22" i="6"/>
  <c r="K22" i="6"/>
  <c r="J22" i="6"/>
  <c r="I22" i="6"/>
  <c r="H22" i="6"/>
  <c r="G22" i="6"/>
  <c r="F22" i="6"/>
  <c r="C22" i="6"/>
  <c r="B22" i="6"/>
  <c r="A22" i="6"/>
  <c r="O21" i="6"/>
  <c r="N21" i="6"/>
  <c r="M21" i="6"/>
  <c r="L21" i="6"/>
  <c r="K21" i="6"/>
  <c r="J21" i="6"/>
  <c r="I21" i="6"/>
  <c r="H21" i="6"/>
  <c r="G21" i="6"/>
  <c r="F21" i="6"/>
  <c r="C21" i="6"/>
  <c r="B21" i="6"/>
  <c r="A21" i="6"/>
  <c r="O20" i="6"/>
  <c r="N20" i="6"/>
  <c r="M20" i="6"/>
  <c r="L20" i="6"/>
  <c r="K20" i="6"/>
  <c r="J20" i="6"/>
  <c r="I20" i="6"/>
  <c r="H20" i="6"/>
  <c r="G20" i="6"/>
  <c r="F20" i="6"/>
  <c r="C20" i="6"/>
  <c r="B20" i="6"/>
  <c r="A20" i="6"/>
  <c r="O19" i="6"/>
  <c r="N19" i="6"/>
  <c r="M19" i="6"/>
  <c r="L19" i="6"/>
  <c r="K19" i="6"/>
  <c r="J19" i="6"/>
  <c r="I19" i="6"/>
  <c r="H19" i="6"/>
  <c r="G19" i="6"/>
  <c r="F19" i="6"/>
  <c r="C19" i="6"/>
  <c r="B19" i="6"/>
  <c r="A19" i="6"/>
  <c r="O18" i="6"/>
  <c r="N18" i="6"/>
  <c r="M18" i="6"/>
  <c r="L18" i="6"/>
  <c r="K18" i="6"/>
  <c r="J18" i="6"/>
  <c r="I18" i="6"/>
  <c r="H18" i="6"/>
  <c r="G18" i="6"/>
  <c r="F18" i="6"/>
  <c r="C18" i="6"/>
  <c r="B18" i="6"/>
  <c r="A18" i="6"/>
  <c r="O17" i="6"/>
  <c r="N17" i="6"/>
  <c r="M17" i="6"/>
  <c r="L17" i="6"/>
  <c r="K17" i="6"/>
  <c r="J17" i="6"/>
  <c r="I17" i="6"/>
  <c r="H17" i="6"/>
  <c r="G17" i="6"/>
  <c r="F17" i="6"/>
  <c r="C17" i="6"/>
  <c r="B17" i="6"/>
  <c r="A17" i="6"/>
  <c r="O16" i="6"/>
  <c r="N16" i="6"/>
  <c r="M16" i="6"/>
  <c r="L16" i="6"/>
  <c r="K16" i="6"/>
  <c r="J16" i="6"/>
  <c r="I16" i="6"/>
  <c r="H16" i="6"/>
  <c r="G16" i="6"/>
  <c r="F16" i="6"/>
  <c r="C16" i="6"/>
  <c r="B16" i="6"/>
  <c r="A16" i="6"/>
  <c r="O15" i="6"/>
  <c r="N15" i="6"/>
  <c r="M15" i="6"/>
  <c r="L15" i="6"/>
  <c r="K15" i="6"/>
  <c r="J15" i="6"/>
  <c r="I15" i="6"/>
  <c r="H15" i="6"/>
  <c r="G15" i="6"/>
  <c r="F15" i="6"/>
  <c r="C15" i="6"/>
  <c r="B15" i="6"/>
  <c r="A15" i="6"/>
  <c r="O14" i="6"/>
  <c r="N14" i="6"/>
  <c r="M14" i="6"/>
  <c r="L14" i="6"/>
  <c r="K14" i="6"/>
  <c r="J14" i="6"/>
  <c r="I14" i="6"/>
  <c r="H14" i="6"/>
  <c r="G14" i="6"/>
  <c r="F14" i="6"/>
  <c r="C14" i="6"/>
  <c r="B14" i="6"/>
  <c r="A14" i="6"/>
  <c r="O13" i="6"/>
  <c r="N13" i="6"/>
  <c r="M13" i="6"/>
  <c r="L13" i="6"/>
  <c r="K13" i="6"/>
  <c r="J13" i="6"/>
  <c r="I13" i="6"/>
  <c r="H13" i="6"/>
  <c r="G13" i="6"/>
  <c r="F13" i="6"/>
  <c r="C13" i="6"/>
  <c r="B13" i="6"/>
  <c r="A13" i="6"/>
  <c r="O12" i="6"/>
  <c r="N12" i="6"/>
  <c r="M12" i="6"/>
  <c r="L12" i="6"/>
  <c r="K12" i="6"/>
  <c r="J12" i="6"/>
  <c r="I12" i="6"/>
  <c r="H12" i="6"/>
  <c r="G12" i="6"/>
  <c r="F12" i="6"/>
  <c r="C12" i="6"/>
  <c r="B12" i="6"/>
  <c r="A12" i="6"/>
  <c r="O11" i="6"/>
  <c r="N11" i="6"/>
  <c r="M11" i="6"/>
  <c r="L11" i="6"/>
  <c r="K11" i="6"/>
  <c r="J11" i="6"/>
  <c r="I11" i="6"/>
  <c r="H11" i="6"/>
  <c r="G11" i="6"/>
  <c r="F11" i="6"/>
  <c r="C11" i="6"/>
  <c r="B11" i="6"/>
  <c r="A11" i="6"/>
  <c r="O10" i="6"/>
  <c r="N10" i="6"/>
  <c r="M10" i="6"/>
  <c r="L10" i="6"/>
  <c r="K10" i="6"/>
  <c r="J10" i="6"/>
  <c r="I10" i="6"/>
  <c r="H10" i="6"/>
  <c r="G10" i="6"/>
  <c r="F10" i="6"/>
  <c r="C10" i="6"/>
  <c r="B10" i="6"/>
  <c r="A10" i="6"/>
  <c r="O9" i="6"/>
  <c r="N9" i="6"/>
  <c r="M9" i="6"/>
  <c r="L9" i="6"/>
  <c r="K9" i="6"/>
  <c r="J9" i="6"/>
  <c r="I9" i="6"/>
  <c r="H9" i="6"/>
  <c r="G9" i="6"/>
  <c r="F9" i="6"/>
  <c r="C9" i="6"/>
  <c r="B9" i="6"/>
  <c r="A9" i="6"/>
  <c r="O8" i="6"/>
  <c r="N8" i="6"/>
  <c r="M8" i="6"/>
  <c r="L8" i="6"/>
  <c r="K8" i="6"/>
  <c r="J8" i="6"/>
  <c r="I8" i="6"/>
  <c r="H8" i="6"/>
  <c r="G8" i="6"/>
  <c r="F8" i="6"/>
  <c r="C8" i="6"/>
  <c r="B8" i="6"/>
  <c r="A8" i="6"/>
  <c r="O7" i="6"/>
  <c r="N7" i="6"/>
  <c r="M7" i="6"/>
  <c r="L7" i="6"/>
  <c r="K7" i="6"/>
  <c r="J7" i="6"/>
  <c r="I7" i="6"/>
  <c r="H7" i="6"/>
  <c r="G7" i="6"/>
  <c r="F7" i="6"/>
  <c r="C7" i="6"/>
  <c r="B7" i="6"/>
  <c r="A7" i="6"/>
  <c r="O6" i="6"/>
  <c r="N6" i="6"/>
  <c r="M6" i="6"/>
  <c r="L6" i="6"/>
  <c r="K6" i="6"/>
  <c r="J6" i="6"/>
  <c r="I6" i="6"/>
  <c r="H6" i="6"/>
  <c r="G6" i="6"/>
  <c r="F6" i="6"/>
  <c r="C6" i="6"/>
  <c r="B6" i="6"/>
  <c r="A6" i="6"/>
  <c r="O5" i="6"/>
  <c r="N5" i="6"/>
  <c r="M5" i="6"/>
  <c r="L5" i="6"/>
  <c r="K5" i="6"/>
  <c r="J5" i="6"/>
  <c r="I5" i="6"/>
  <c r="H5" i="6"/>
  <c r="G5" i="6"/>
  <c r="F5" i="6"/>
  <c r="C5" i="6"/>
  <c r="B5" i="6"/>
  <c r="A5" i="6"/>
  <c r="O4" i="6"/>
  <c r="N4" i="6"/>
  <c r="M4" i="6"/>
  <c r="L4" i="6"/>
  <c r="K4" i="6"/>
  <c r="J4" i="6"/>
  <c r="I4" i="6"/>
  <c r="H4" i="6"/>
  <c r="G4" i="6"/>
  <c r="F4" i="6"/>
  <c r="C4" i="6"/>
  <c r="B4" i="6"/>
  <c r="A4" i="6"/>
  <c r="O3" i="6"/>
  <c r="N3" i="6"/>
  <c r="M3" i="6"/>
  <c r="L3" i="6"/>
  <c r="K3" i="6"/>
  <c r="J3" i="6"/>
  <c r="I3" i="6"/>
  <c r="H3" i="6"/>
  <c r="G3" i="6"/>
  <c r="F3" i="6"/>
  <c r="C3" i="6"/>
  <c r="B3" i="6"/>
  <c r="A3" i="6"/>
  <c r="O2" i="6"/>
  <c r="N2" i="6"/>
  <c r="M2" i="6"/>
  <c r="L2" i="6"/>
  <c r="K2" i="6"/>
  <c r="J2" i="6"/>
  <c r="I2" i="6"/>
  <c r="H2" i="6"/>
  <c r="G2" i="6"/>
  <c r="F2" i="6"/>
  <c r="C2" i="6"/>
  <c r="B2" i="6"/>
  <c r="A2" i="6"/>
  <c r="F21" i="5"/>
  <c r="I21" i="5"/>
  <c r="F20" i="5"/>
  <c r="I20" i="5"/>
  <c r="F19" i="5"/>
  <c r="I19" i="5"/>
  <c r="F18" i="5"/>
  <c r="I18" i="5"/>
  <c r="F17" i="5"/>
  <c r="I17" i="5"/>
  <c r="F16" i="5"/>
  <c r="I16" i="5"/>
  <c r="F15" i="5"/>
  <c r="I15" i="5"/>
  <c r="F14" i="5"/>
  <c r="I14" i="5"/>
  <c r="I13" i="5"/>
  <c r="I12" i="5"/>
  <c r="I11" i="5"/>
  <c r="I10" i="5"/>
  <c r="I9" i="5"/>
  <c r="D8" i="5"/>
  <c r="F8" i="5"/>
  <c r="G8" i="5"/>
  <c r="H8" i="5"/>
  <c r="I8" i="5"/>
  <c r="F7" i="5"/>
  <c r="G7" i="5"/>
  <c r="I7" i="5"/>
  <c r="F6" i="5"/>
  <c r="G6" i="5"/>
  <c r="I6" i="5"/>
  <c r="F5" i="5"/>
  <c r="G5" i="5"/>
  <c r="I5" i="5"/>
  <c r="F4" i="5"/>
  <c r="I4" i="5"/>
  <c r="F3" i="5"/>
  <c r="I3" i="5"/>
  <c r="F2" i="5"/>
  <c r="I2" i="5"/>
  <c r="N8" i="4"/>
  <c r="N7" i="4"/>
  <c r="N6" i="4"/>
  <c r="N5" i="4"/>
  <c r="N4" i="4"/>
  <c r="N3" i="4"/>
  <c r="N2" i="4"/>
  <c r="C26" i="1"/>
  <c r="C25" i="1"/>
  <c r="C24" i="1"/>
  <c r="C22" i="1"/>
  <c r="C21" i="1"/>
  <c r="C20" i="1"/>
  <c r="C19" i="1"/>
</calcChain>
</file>

<file path=xl/comments1.xml><?xml version="1.0" encoding="utf-8"?>
<comments xmlns="http://schemas.openxmlformats.org/spreadsheetml/2006/main">
  <authors>
    <author>bobo</author>
  </authors>
  <commentList>
    <comment ref="C1" authorId="0">
      <text>
        <r>
          <rPr>
            <sz val="11"/>
            <color indexed="8"/>
            <rFont val="DengXian"/>
            <family val="2"/>
            <scheme val="minor"/>
          </rPr>
          <t xml:space="preserve">bobo:
9月份15%，10：25%； 11月20%： 12月40%
</t>
        </r>
      </text>
    </comment>
  </commentList>
</comments>
</file>

<file path=xl/comments2.xml><?xml version="1.0" encoding="utf-8"?>
<comments xmlns="http://schemas.openxmlformats.org/spreadsheetml/2006/main">
  <authors>
    <author>bobo</author>
  </authors>
  <commentList>
    <comment ref="A1" authorId="0">
      <text>
        <r>
          <rPr>
            <sz val="11"/>
            <color indexed="8"/>
            <rFont val="DengXian"/>
            <family val="2"/>
            <scheme val="minor"/>
          </rPr>
          <t xml:space="preserve">bobo:
####&amp;nbsp;副总评分系统
-&amp;nbsp;&amp;nbsp;大原则：&amp;nbsp;100分制，取平均值。
-&amp;nbsp;&amp;nbsp;考核板块：
-&amp;nbsp;
	&amp;nbsp;1.&amp;nbsp;晨会执行程度。&amp;nbsp;总分30分（缺一次扣5分）
	2.&amp;nbsp;teambition整体完成度。&amp;nbsp;总分40分。&amp;nbsp;以当周团队总任务数为基准，按完成度积分。在此举例示之：&amp;nbsp;假如本周合计任务数20件，完成了13件，则打分规则为——13/20乘以40分=&amp;nbsp;26分。
	3.&amp;nbsp;&amp;nbsp;队友评估。&amp;nbsp;总分30分。&amp;nbsp;以队友的观察评估为准，扣分和加分要有理由。
	4.&amp;nbsp;&amp;nbsp;金点子奖项。&amp;nbsp;最高20分。&amp;nbsp;&amp;nbsp;&amp;nbsp;提出有效并执行的动作或点子，可获得最高20分的额外分数。&amp;nbsp;&amp;nbsp;&amp;nbsp;比如王海梦提出的招商报，王思密提出的建立打分规则等皆可算作金点子。
</t>
        </r>
      </text>
    </comment>
  </commentList>
</comments>
</file>

<file path=xl/comments3.xml><?xml version="1.0" encoding="utf-8"?>
<comments xmlns="http://schemas.openxmlformats.org/spreadsheetml/2006/main">
  <authors>
    <author>bobo</author>
  </authors>
  <commentList>
    <comment ref="G2" authorId="0">
      <text>
        <r>
          <rPr>
            <sz val="11"/>
            <color indexed="8"/>
            <rFont val="DengXian"/>
            <family val="2"/>
            <scheme val="minor"/>
          </rPr>
          <t xml:space="preserve">bobo:
框架内办得好，少探索，缺指引
</t>
        </r>
      </text>
    </comment>
    <comment ref="G3" authorId="0">
      <text>
        <r>
          <rPr>
            <sz val="11"/>
            <color indexed="8"/>
            <rFont val="DengXian"/>
            <family val="2"/>
            <scheme val="minor"/>
          </rPr>
          <t xml:space="preserve">bobo:
基本盘面很够，原计划晚上定进度，仅仅前两天有跟进。
bobo:
会议太死板了点
</t>
        </r>
      </text>
    </comment>
    <comment ref="I8" authorId="0">
      <text>
        <r>
          <rPr>
            <sz val="11"/>
            <color indexed="8"/>
            <rFont val="DengXian"/>
            <family val="2"/>
            <scheme val="minor"/>
          </rPr>
          <t xml:space="preserve">bobo:
发挥稳定，任务跟进到位。&amp;nbsp;假期内没有完整执行晨会
</t>
        </r>
      </text>
    </comment>
    <comment ref="I17" authorId="0">
      <text>
        <r>
          <rPr>
            <sz val="11"/>
            <color indexed="8"/>
            <rFont val="DengXian"/>
            <family val="2"/>
            <scheme val="minor"/>
          </rPr>
          <t xml:space="preserve">bobo:
理由可以写在这儿吗？
</t>
        </r>
      </text>
    </comment>
  </commentList>
</comments>
</file>

<file path=xl/sharedStrings.xml><?xml version="1.0" encoding="utf-8"?>
<sst xmlns="http://schemas.openxmlformats.org/spreadsheetml/2006/main" count="1344" uniqueCount="540">
  <si>
    <t>mouth</t>
  </si>
  <si>
    <t>邓冲</t>
  </si>
  <si>
    <t>王海梦</t>
  </si>
  <si>
    <t>王波</t>
  </si>
  <si>
    <t>李锟</t>
  </si>
  <si>
    <t>王思密</t>
  </si>
  <si>
    <t>求助成功p-5</t>
  </si>
  <si>
    <t>帮助完成任务p-8</t>
  </si>
  <si>
    <t>2018-10</t>
  </si>
  <si>
    <t>超长逾期扣分p-8</t>
  </si>
  <si>
    <t>完成自建任务p-3</t>
  </si>
  <si>
    <t>姓名</t>
  </si>
  <si>
    <t>出货目标</t>
  </si>
  <si>
    <t>新开发收款（直营）</t>
  </si>
  <si>
    <t>出货</t>
  </si>
  <si>
    <t>总收款</t>
  </si>
  <si>
    <t>协助代理商开发收款</t>
  </si>
  <si>
    <t>拆机次</t>
  </si>
  <si>
    <t>意向数</t>
  </si>
  <si>
    <t>新开专卖店</t>
  </si>
  <si>
    <t>专柜新开</t>
  </si>
  <si>
    <t>总拜访数</t>
  </si>
  <si>
    <t>费用报销</t>
  </si>
  <si>
    <t>招商海报数</t>
  </si>
  <si>
    <t>日报提交</t>
  </si>
  <si>
    <t>直播培训</t>
  </si>
  <si>
    <t>2018-5</t>
  </si>
  <si>
    <t>乌江线</t>
  </si>
  <si>
    <t>2018-6</t>
  </si>
  <si>
    <t>2018-7</t>
  </si>
  <si>
    <t>2018-8</t>
  </si>
  <si>
    <t>2018-9</t>
  </si>
  <si>
    <t>黔江中塘乡</t>
  </si>
  <si>
    <t>周明良</t>
  </si>
  <si>
    <t>微信</t>
  </si>
  <si>
    <t>赵哥</t>
  </si>
  <si>
    <t>张姐</t>
  </si>
  <si>
    <t>涪陵海尔代理</t>
  </si>
  <si>
    <t>长寿京东</t>
  </si>
  <si>
    <t>门头坏了、是建材店</t>
  </si>
  <si>
    <t>酉阳龙潭老板厨卫</t>
  </si>
  <si>
    <t>田姐</t>
  </si>
  <si>
    <t>龚总</t>
  </si>
  <si>
    <t>幸成建材</t>
  </si>
  <si>
    <t>幸总</t>
  </si>
  <si>
    <t>冯家</t>
  </si>
  <si>
    <t>孙晓玲</t>
  </si>
  <si>
    <t>正阳</t>
  </si>
  <si>
    <t>吴姐</t>
  </si>
  <si>
    <t>陈老板</t>
  </si>
  <si>
    <t>洪哥</t>
  </si>
  <si>
    <t>王老板</t>
  </si>
  <si>
    <t>南川皮尔特</t>
  </si>
  <si>
    <t>东溪利直装饰</t>
  </si>
  <si>
    <t>东溪海尔空调</t>
  </si>
  <si>
    <t>綦江镇紫金牛管格力空调</t>
  </si>
  <si>
    <t>刘老板</t>
  </si>
  <si>
    <t>涪陵家家福张均</t>
  </si>
  <si>
    <t>张均</t>
  </si>
  <si>
    <t>潼南太安镇</t>
  </si>
  <si>
    <t>荣昌党校万和</t>
  </si>
  <si>
    <t>吴家</t>
  </si>
  <si>
    <t>冯家年代厨卫</t>
  </si>
  <si>
    <t>杨姐</t>
  </si>
  <si>
    <t>陈华</t>
  </si>
  <si>
    <t>黄溪</t>
  </si>
  <si>
    <t>简总</t>
  </si>
  <si>
    <t>石家</t>
  </si>
  <si>
    <t>王总</t>
  </si>
  <si>
    <t>小南海</t>
  </si>
  <si>
    <t>雷总</t>
  </si>
  <si>
    <t>科雪厨卫</t>
  </si>
  <si>
    <t>孙巧玲</t>
  </si>
  <si>
    <t>徐丰</t>
  </si>
  <si>
    <t>黎水</t>
  </si>
  <si>
    <t>吴峰</t>
  </si>
  <si>
    <t>鹅池</t>
  </si>
  <si>
    <t>杨业尧</t>
  </si>
  <si>
    <t>黑溪</t>
  </si>
  <si>
    <t>刘小丽</t>
  </si>
  <si>
    <t>马嗽</t>
  </si>
  <si>
    <t>石姐</t>
  </si>
  <si>
    <t>庞勇</t>
  </si>
  <si>
    <t>日丰管业</t>
  </si>
  <si>
    <t>杨正林</t>
  </si>
  <si>
    <t>·粟建军</t>
  </si>
  <si>
    <t>册山</t>
  </si>
  <si>
    <t>意向</t>
  </si>
  <si>
    <t>刘明会</t>
  </si>
  <si>
    <t>蔡家</t>
  </si>
  <si>
    <t>田波</t>
  </si>
  <si>
    <t>蔡家镇田波</t>
  </si>
  <si>
    <t>兰立东</t>
  </si>
  <si>
    <t>海尔</t>
  </si>
  <si>
    <t>王峰</t>
  </si>
  <si>
    <t>长虹空调</t>
  </si>
  <si>
    <t>车站</t>
  </si>
  <si>
    <t>赛格厨卫</t>
  </si>
  <si>
    <t>涪陵华崔路水电</t>
  </si>
  <si>
    <t>马鞍安置房门口</t>
  </si>
  <si>
    <t>九牧厨卫</t>
  </si>
  <si>
    <t>平昌老乡，太乙</t>
  </si>
  <si>
    <t>马鞍</t>
  </si>
  <si>
    <t>太乙小区门类建材</t>
  </si>
  <si>
    <t>马鞍安置房森沛建材</t>
  </si>
  <si>
    <t>蒋昌文</t>
  </si>
  <si>
    <t>格力</t>
  </si>
  <si>
    <t>周刚</t>
  </si>
  <si>
    <t>海尔统帅电器</t>
  </si>
  <si>
    <t>郑小华</t>
  </si>
  <si>
    <t>新典门业</t>
  </si>
  <si>
    <t>乐居装饰（公牛开关）</t>
  </si>
  <si>
    <t>陈忠良</t>
  </si>
  <si>
    <t>罗晓斌</t>
  </si>
  <si>
    <t>科星家电商场</t>
  </si>
  <si>
    <t>QQ：51180121</t>
  </si>
  <si>
    <t>郑奕武</t>
  </si>
  <si>
    <t>统帅电器</t>
  </si>
  <si>
    <t>重报</t>
  </si>
  <si>
    <t>马鞍重报</t>
  </si>
  <si>
    <t>重报家利雅</t>
  </si>
  <si>
    <t>重报万事达</t>
  </si>
  <si>
    <t>马鞍戴军门业</t>
  </si>
  <si>
    <t>牟之华</t>
  </si>
  <si>
    <t>华南城</t>
  </si>
  <si>
    <t>上样1款</t>
  </si>
  <si>
    <t>华得来</t>
  </si>
  <si>
    <t>李清扶</t>
  </si>
  <si>
    <t>北碚男孩燃具</t>
  </si>
  <si>
    <t>林姐</t>
  </si>
  <si>
    <t>北碚四维</t>
  </si>
  <si>
    <t>朱永德</t>
  </si>
  <si>
    <t>北碚</t>
  </si>
  <si>
    <t>钟伟</t>
  </si>
  <si>
    <t>北碚亿田</t>
  </si>
  <si>
    <t>装饰城</t>
  </si>
  <si>
    <t>南川箭牌</t>
  </si>
  <si>
    <t>凯煞</t>
  </si>
  <si>
    <t>南川樱雪</t>
  </si>
  <si>
    <t>红星</t>
  </si>
  <si>
    <t>綦江名气</t>
  </si>
  <si>
    <t>綦江厨艺堂</t>
  </si>
  <si>
    <t>綦江tcl</t>
  </si>
  <si>
    <t>琳姐</t>
  </si>
  <si>
    <t>杨勤</t>
  </si>
  <si>
    <t>向红霞</t>
  </si>
  <si>
    <t>北碚美的</t>
  </si>
  <si>
    <t>刘姐</t>
  </si>
  <si>
    <t>任代名</t>
  </si>
  <si>
    <t>潼南奥斯照明</t>
  </si>
  <si>
    <t>李哥</t>
  </si>
  <si>
    <t>潼南年代</t>
  </si>
  <si>
    <t>潼南华通</t>
  </si>
  <si>
    <t>郑建华</t>
  </si>
  <si>
    <t>潼南华帝</t>
  </si>
  <si>
    <t>老街背后</t>
  </si>
  <si>
    <t>新城千山名都</t>
  </si>
  <si>
    <t>万达王印</t>
  </si>
  <si>
    <t>合作</t>
  </si>
  <si>
    <t>王永</t>
  </si>
  <si>
    <t>老建材街</t>
  </si>
  <si>
    <t>二环路</t>
  </si>
  <si>
    <t>新城</t>
  </si>
  <si>
    <t>郑哥</t>
  </si>
  <si>
    <t>南川樱花</t>
  </si>
  <si>
    <t>瓷砖万兴建材</t>
  </si>
  <si>
    <t>红星二楼</t>
  </si>
  <si>
    <t>万事达</t>
  </si>
  <si>
    <t>帅康背后</t>
  </si>
  <si>
    <t>欧派厨卫批发</t>
  </si>
  <si>
    <t>綦江尚可装饰</t>
  </si>
  <si>
    <t>日期</t>
  </si>
  <si>
    <t>对接业务</t>
  </si>
  <si>
    <t>意向客户名</t>
  </si>
  <si>
    <t>地址</t>
  </si>
  <si>
    <t>电话</t>
  </si>
  <si>
    <t>备注</t>
  </si>
  <si>
    <t>2018－5</t>
  </si>
  <si>
    <t>冯陈</t>
  </si>
  <si>
    <t>万盛南桐镇</t>
  </si>
  <si>
    <t>意向客户</t>
  </si>
  <si>
    <t>梁秀兰售后</t>
  </si>
  <si>
    <t>万盛</t>
  </si>
  <si>
    <t>李三  美的卫生院</t>
  </si>
  <si>
    <t>欧派   恒昌</t>
  </si>
  <si>
    <t>涪陵</t>
  </si>
  <si>
    <t>节王厨卫张姐</t>
  </si>
  <si>
    <t>金德管涪陵</t>
  </si>
  <si>
    <t>科恩厨卫</t>
  </si>
  <si>
    <t>万喜</t>
  </si>
  <si>
    <t>晏家</t>
  </si>
  <si>
    <t>张伟</t>
  </si>
  <si>
    <t>茶园</t>
  </si>
  <si>
    <t>李绣刚</t>
  </si>
  <si>
    <t>潼南</t>
  </si>
  <si>
    <t>张老板</t>
  </si>
  <si>
    <t>铜梁</t>
  </si>
  <si>
    <t>静观镇</t>
  </si>
  <si>
    <t>蒙西</t>
  </si>
  <si>
    <t>双碑</t>
  </si>
  <si>
    <t>／</t>
  </si>
  <si>
    <t>夏欢</t>
  </si>
  <si>
    <t>张飞云</t>
  </si>
  <si>
    <t>吴老板</t>
  </si>
  <si>
    <t>八一建材</t>
  </si>
  <si>
    <t>黄老板</t>
  </si>
  <si>
    <t>任晋宜</t>
  </si>
  <si>
    <t>戴林</t>
  </si>
  <si>
    <t>钱塘镇</t>
  </si>
  <si>
    <t>李老板</t>
  </si>
  <si>
    <t>李小玲</t>
  </si>
  <si>
    <t>沙鱼镇</t>
  </si>
  <si>
    <t>电热意向</t>
  </si>
  <si>
    <t>刘小栋</t>
  </si>
  <si>
    <t>隆市镇</t>
  </si>
  <si>
    <t>一品镇</t>
  </si>
  <si>
    <t>唐刚</t>
  </si>
  <si>
    <t>林阳</t>
  </si>
  <si>
    <t>秀山县城三嘉照明</t>
  </si>
  <si>
    <t>许玲超</t>
  </si>
  <si>
    <t>秀山县城东星建材</t>
  </si>
  <si>
    <t>王翠兰</t>
  </si>
  <si>
    <t>酉阳县城振华电器</t>
  </si>
  <si>
    <t>陈晗</t>
  </si>
  <si>
    <t>黔江县城公牛日丰</t>
  </si>
  <si>
    <t>罗小明</t>
  </si>
  <si>
    <t>武隆县城综合电器</t>
  </si>
  <si>
    <t>张建明</t>
  </si>
  <si>
    <t>武隆县城火星人</t>
  </si>
  <si>
    <t>罗时来</t>
  </si>
  <si>
    <t>酉阳县城特瓷卫浴</t>
  </si>
  <si>
    <t>高客</t>
  </si>
  <si>
    <t>武隆县城天原管道</t>
  </si>
  <si>
    <t>覃林</t>
  </si>
  <si>
    <t>武隆县城辉煌灯饰</t>
  </si>
  <si>
    <t>孙辉</t>
  </si>
  <si>
    <t>彭水县城名气</t>
  </si>
  <si>
    <t>廖红霞</t>
  </si>
  <si>
    <t>彭水县城林内</t>
  </si>
  <si>
    <t>勇哥</t>
  </si>
  <si>
    <t>彭水县城乐玲厨电</t>
  </si>
  <si>
    <t>罗凯</t>
  </si>
  <si>
    <t>黔江县城能安建材</t>
  </si>
  <si>
    <t>周进</t>
  </si>
  <si>
    <t>秀山县城苏泊尔电器</t>
  </si>
  <si>
    <t>雷小均</t>
  </si>
  <si>
    <t>秀山梅江镇红星家电</t>
  </si>
  <si>
    <t>刘烟</t>
  </si>
  <si>
    <t>秀山梅江镇欧派</t>
  </si>
  <si>
    <t>李得平</t>
  </si>
  <si>
    <t>秀山梅江镇德平水暖</t>
  </si>
  <si>
    <t>杨飞</t>
  </si>
  <si>
    <t>秀山清溪镇星光家电</t>
  </si>
  <si>
    <t>周永华</t>
  </si>
  <si>
    <t>秀山县城新时代维修</t>
  </si>
  <si>
    <t>王明君</t>
  </si>
  <si>
    <t>彭水县城明君电器</t>
  </si>
  <si>
    <t>谢总</t>
  </si>
  <si>
    <t>彭水保家镇好佳宜电器</t>
  </si>
  <si>
    <t>蒋伟</t>
  </si>
  <si>
    <t>秀山梅江镇伟业家电</t>
  </si>
  <si>
    <t>高波</t>
  </si>
  <si>
    <t>秀山梅江镇迅达</t>
  </si>
  <si>
    <t>黎斌</t>
  </si>
  <si>
    <t>秀山县城大明建材</t>
  </si>
  <si>
    <t>刘汶坤</t>
  </si>
  <si>
    <t>黔江县城火星人</t>
  </si>
  <si>
    <t>璐姐</t>
  </si>
  <si>
    <t>秀山清溪镇兴旺家电</t>
  </si>
  <si>
    <t>万东</t>
  </si>
  <si>
    <t>秀山清溪镇樱雪厨电</t>
  </si>
  <si>
    <t>何敏</t>
  </si>
  <si>
    <t>秀山清溪镇名气</t>
  </si>
  <si>
    <t>廖健坤</t>
  </si>
  <si>
    <t>秀山清溪镇天乐商贸</t>
  </si>
  <si>
    <t>陈言</t>
  </si>
  <si>
    <t>李家沱正街</t>
  </si>
  <si>
    <t>伍敏</t>
  </si>
  <si>
    <t>大足龙水五金机电市场</t>
  </si>
  <si>
    <t>李彬</t>
  </si>
  <si>
    <t>大足万古美菱</t>
  </si>
  <si>
    <t>周姐</t>
  </si>
  <si>
    <t>大足县城龙腾建材市场百得厨卫</t>
  </si>
  <si>
    <t>卿厚兴</t>
  </si>
  <si>
    <t>江津德感--滨江新城</t>
  </si>
  <si>
    <t>唐敏</t>
  </si>
  <si>
    <t>荣昌荣隆鹏程装饰公司</t>
  </si>
  <si>
    <t>代冒</t>
  </si>
  <si>
    <t>江津德感大帝厨卫</t>
  </si>
  <si>
    <t>江津油溪名气厨卫</t>
  </si>
  <si>
    <t>王姐</t>
  </si>
  <si>
    <t>石马前锋厨卫</t>
  </si>
  <si>
    <t>江津先锋格力空调</t>
  </si>
  <si>
    <t>刘英</t>
  </si>
  <si>
    <t>荣昌吴家格力空调</t>
  </si>
  <si>
    <t>梁总</t>
  </si>
  <si>
    <t>綦江亿田</t>
  </si>
  <si>
    <t>李科</t>
  </si>
  <si>
    <t>綦江先科</t>
  </si>
  <si>
    <t>李删</t>
  </si>
  <si>
    <t>綦江火星人</t>
  </si>
  <si>
    <t>张总</t>
  </si>
  <si>
    <t>龙角路欧派</t>
  </si>
  <si>
    <t>李娜</t>
  </si>
  <si>
    <t>厨一堂</t>
  </si>
  <si>
    <t>冯美女</t>
  </si>
  <si>
    <t>南桐阿诗丹顿</t>
  </si>
  <si>
    <t>桂华家电</t>
  </si>
  <si>
    <t>万盛前锋</t>
  </si>
  <si>
    <t>余姐</t>
  </si>
  <si>
    <t>长寿火星人</t>
  </si>
  <si>
    <t>李又林</t>
  </si>
  <si>
    <t>美大</t>
  </si>
  <si>
    <t>黄小波</t>
  </si>
  <si>
    <t>长寿帅邦</t>
  </si>
  <si>
    <t>周总</t>
  </si>
  <si>
    <t>建玛特能率</t>
  </si>
  <si>
    <t>梁永刚</t>
  </si>
  <si>
    <t>荣事达涪陵</t>
  </si>
  <si>
    <t>节王马鞍</t>
  </si>
  <si>
    <t>科恩厨卫新华西路</t>
  </si>
  <si>
    <t>蒋开容</t>
  </si>
  <si>
    <t>森歌集成灶涪陵</t>
  </si>
  <si>
    <t>向姐</t>
  </si>
  <si>
    <t>蓝句星丰都</t>
  </si>
  <si>
    <t>谭于交</t>
  </si>
  <si>
    <t>潮邦滨河路丰都</t>
  </si>
  <si>
    <t>名气厨卫</t>
  </si>
  <si>
    <t>名气厨卫南桐</t>
  </si>
  <si>
    <t>高四林</t>
  </si>
  <si>
    <t>老板电器</t>
  </si>
  <si>
    <t>开力厨卫</t>
  </si>
  <si>
    <t>高家镇学校背后</t>
  </si>
  <si>
    <t>宋老板</t>
  </si>
  <si>
    <t>三汇镇</t>
  </si>
  <si>
    <t>合川大石街道</t>
  </si>
  <si>
    <t>杨老板</t>
  </si>
  <si>
    <t>合川龙门街道</t>
  </si>
  <si>
    <t>国窖建材市场</t>
  </si>
  <si>
    <t>超人厨卫</t>
  </si>
  <si>
    <t>万和厨卫</t>
  </si>
  <si>
    <t>周云</t>
  </si>
  <si>
    <t>新华路</t>
  </si>
  <si>
    <t>王正信</t>
  </si>
  <si>
    <t>欧派总代</t>
  </si>
  <si>
    <t>张雨舟新华路</t>
  </si>
  <si>
    <t>新飞林云华</t>
  </si>
  <si>
    <t>华硕厨卫</t>
  </si>
  <si>
    <t>美大集成灶</t>
  </si>
  <si>
    <t>冯总居然之家</t>
  </si>
  <si>
    <t>帅丰集成灶</t>
  </si>
  <si>
    <t>一碗水居然之家</t>
  </si>
  <si>
    <t>柳荫镇</t>
  </si>
  <si>
    <t>大足县城</t>
  </si>
  <si>
    <t>康佳厨卫喻老板（龙腾建材市场）</t>
  </si>
  <si>
    <t>大足万古</t>
  </si>
  <si>
    <t>欧阳姐姐</t>
  </si>
  <si>
    <t>在沟通首期款</t>
  </si>
  <si>
    <t>江津德感</t>
  </si>
  <si>
    <t>高露华杂牌厨卫</t>
  </si>
  <si>
    <t>8.8谈房租，11号去跟进</t>
  </si>
  <si>
    <t>江津石门</t>
  </si>
  <si>
    <t>前锋厨卫古伟</t>
  </si>
  <si>
    <t>确定合作，先散货，10月装修</t>
  </si>
  <si>
    <t>江津龙门</t>
  </si>
  <si>
    <t>名气</t>
  </si>
  <si>
    <t>大足珠溪</t>
  </si>
  <si>
    <t>名气黄哥</t>
  </si>
  <si>
    <t>大足三驱</t>
  </si>
  <si>
    <t>欧萨帝</t>
  </si>
  <si>
    <t>对电热感兴趣，电热散货</t>
  </si>
  <si>
    <t>大足龙石</t>
  </si>
  <si>
    <t>青岛欧派</t>
  </si>
  <si>
    <t>大足雍溪</t>
  </si>
  <si>
    <t>统帅厨卫</t>
  </si>
  <si>
    <t>丰都周</t>
  </si>
  <si>
    <t>名气滨江路</t>
  </si>
  <si>
    <t>丰都高总</t>
  </si>
  <si>
    <t>丰都万和</t>
  </si>
  <si>
    <t>滨江路</t>
  </si>
  <si>
    <t>丰都谭姐</t>
  </si>
  <si>
    <t>朝邦灶具</t>
  </si>
  <si>
    <t>马鞍周</t>
  </si>
  <si>
    <t>准备装修，待打款</t>
  </si>
  <si>
    <t>涪陵森歌</t>
  </si>
  <si>
    <t>建玛特</t>
  </si>
  <si>
    <t>长寿美大</t>
  </si>
  <si>
    <t>淘园小区</t>
  </si>
  <si>
    <t>南川斯密斯</t>
  </si>
  <si>
    <t>美宜佳建材</t>
  </si>
  <si>
    <t>南川火星人</t>
  </si>
  <si>
    <t>南川笙歌</t>
  </si>
  <si>
    <t>南川</t>
  </si>
  <si>
    <t>万盛德本</t>
  </si>
  <si>
    <t>高速路转盘加油站</t>
  </si>
  <si>
    <t>綦江美大</t>
  </si>
  <si>
    <t>建玛特二楼</t>
  </si>
  <si>
    <t>綦江帅康</t>
  </si>
  <si>
    <t>龙角璐</t>
  </si>
  <si>
    <t>合川宋老板</t>
  </si>
  <si>
    <t>美的大家电</t>
  </si>
  <si>
    <t>达成合作</t>
  </si>
  <si>
    <t>铜梁柳鹏</t>
  </si>
  <si>
    <t>洁具批发</t>
  </si>
  <si>
    <t>合川唐老板</t>
  </si>
  <si>
    <t>美的空调</t>
  </si>
  <si>
    <t>铜梁李哥</t>
  </si>
  <si>
    <t>建玛特欧盼厨卫</t>
  </si>
  <si>
    <t>铜梁印老板</t>
  </si>
  <si>
    <t>建玛特朝阳卫浴</t>
  </si>
  <si>
    <t>铜梁杨光明</t>
  </si>
  <si>
    <t>塘坝镇</t>
  </si>
  <si>
    <t>陈哥</t>
  </si>
  <si>
    <t>铜梁侣奉镇</t>
  </si>
  <si>
    <t>南川皇冠高端</t>
  </si>
  <si>
    <t>綦江索菲亚</t>
  </si>
  <si>
    <t>綦江家装门</t>
  </si>
  <si>
    <t>燃3、厨4</t>
  </si>
  <si>
    <t>燃4、厨4</t>
  </si>
  <si>
    <t>巴南界石</t>
  </si>
  <si>
    <t>牟华</t>
  </si>
  <si>
    <t>刘运容</t>
  </si>
  <si>
    <t>江津杨林</t>
  </si>
  <si>
    <t>大足县城龙腾</t>
  </si>
  <si>
    <t>杨存志</t>
  </si>
  <si>
    <t>刘成江</t>
  </si>
  <si>
    <t>优沃水</t>
  </si>
  <si>
    <t>12款专柜</t>
  </si>
  <si>
    <t>专卖店</t>
  </si>
  <si>
    <t>1款</t>
  </si>
  <si>
    <t>12米，48款</t>
  </si>
  <si>
    <t>欧阳利</t>
  </si>
  <si>
    <t>陶波</t>
  </si>
  <si>
    <t>丁应发</t>
  </si>
  <si>
    <t>李福平</t>
  </si>
  <si>
    <t>石总</t>
  </si>
  <si>
    <t>白总</t>
  </si>
  <si>
    <t>刘平</t>
  </si>
  <si>
    <t>何平</t>
  </si>
  <si>
    <t>荣昌吴家</t>
  </si>
  <si>
    <t>江津双福</t>
  </si>
  <si>
    <t>璧山红星美凯龙</t>
  </si>
  <si>
    <t>永川五洲城</t>
  </si>
  <si>
    <t>水专营厅</t>
  </si>
  <si>
    <t>大足龙水</t>
  </si>
  <si>
    <t>已提货</t>
  </si>
  <si>
    <t>所属业务</t>
  </si>
  <si>
    <t>綦江</t>
  </si>
  <si>
    <t>区域</t>
  </si>
  <si>
    <t>胡小松</t>
  </si>
  <si>
    <t>开发月份</t>
  </si>
  <si>
    <t>出样标准</t>
  </si>
  <si>
    <t>冯丽</t>
  </si>
  <si>
    <t>上样4款</t>
  </si>
  <si>
    <t>丰都</t>
  </si>
  <si>
    <t>高石林</t>
  </si>
  <si>
    <t>谭玉娇</t>
  </si>
  <si>
    <t>上一款</t>
  </si>
  <si>
    <t>长寿</t>
  </si>
  <si>
    <t>陈波</t>
  </si>
  <si>
    <t>上样5款</t>
  </si>
  <si>
    <t>4款</t>
  </si>
  <si>
    <t>6款</t>
  </si>
  <si>
    <t>李友玲</t>
  </si>
  <si>
    <t>长寿严家</t>
  </si>
  <si>
    <t>李霞</t>
  </si>
  <si>
    <t>罗姐</t>
  </si>
  <si>
    <t>王勇</t>
  </si>
  <si>
    <t>李秀刚</t>
  </si>
  <si>
    <t>8款</t>
  </si>
  <si>
    <t>合川</t>
  </si>
  <si>
    <t>刘强</t>
  </si>
  <si>
    <t>2款</t>
  </si>
  <si>
    <t>柳朋</t>
  </si>
  <si>
    <t>美大杨光明</t>
  </si>
  <si>
    <t>6-8款</t>
  </si>
  <si>
    <t>板川集成灶</t>
  </si>
  <si>
    <t>北碚柳荫镇</t>
  </si>
  <si>
    <t>1款，</t>
  </si>
  <si>
    <t>潼南西河镇</t>
  </si>
  <si>
    <t>熊姐</t>
  </si>
  <si>
    <t>4米</t>
  </si>
  <si>
    <t>黔江</t>
  </si>
  <si>
    <t>月份</t>
  </si>
  <si>
    <t>培训数</t>
  </si>
  <si>
    <t>创建委派</t>
  </si>
  <si>
    <t>委派任务完成数</t>
  </si>
  <si>
    <t>委派逾期</t>
  </si>
  <si>
    <t>接受任务</t>
  </si>
  <si>
    <t>完成任务</t>
  </si>
  <si>
    <t>未完成任务</t>
  </si>
  <si>
    <t>评分1</t>
  </si>
  <si>
    <t>评分2</t>
  </si>
  <si>
    <t>评分3</t>
  </si>
  <si>
    <t>评分4</t>
  </si>
  <si>
    <t>合计得分</t>
  </si>
  <si>
    <t>们参加晨会2次，3个超超长逾期</t>
  </si>
  <si>
    <t>扣四分，因价格把控不到位，市场动作思路欠缺</t>
  </si>
  <si>
    <t>基本上都完成指标，扣一分不让他骄傲</t>
  </si>
  <si>
    <t>理由</t>
  </si>
  <si>
    <t>日报只交了3篇，晨会也只到3次，超长逾期过多</t>
  </si>
  <si>
    <t>只是因为要补回被扣等两分</t>
  </si>
  <si>
    <t>整体无差错，扣分项为梦姐不开会，锟执行不严格。</t>
  </si>
  <si>
    <t>晨会及时，每天任务安排到位，指导较够；晨会要求不严格。</t>
  </si>
  <si>
    <t>框架内办得好，少探索，缺指引</t>
  </si>
  <si>
    <t>自行提出的夜间晨会未执行，会议氛围偏死板</t>
  </si>
  <si>
    <t>副总评价该队员</t>
  </si>
  <si>
    <t>队员姓名</t>
  </si>
  <si>
    <t>晨会，数据通报时，后半段过于沉闷，要读数据就读，读一半，又不读了，实在有点闷。 上周日报数据未能公布。</t>
  </si>
  <si>
    <t>汇报声音小</t>
  </si>
  <si>
    <t>晨会准时，但日报确实未去看；</t>
  </si>
  <si>
    <t>得分</t>
  </si>
  <si>
    <t>李锟更多在自责，认为自己应担责任。</t>
  </si>
  <si>
    <t>李锟未录，竟为发现；作为副总，并未看日报；</t>
  </si>
  <si>
    <t>日报得分</t>
  </si>
  <si>
    <t>副总评分系统
-  大原则： 100分制，取平均值。
-  考核板块：
- 
1. 晨会执行程度。 总分30分（缺一次扣5分）
2. teambition整体完成度。 总分20分。 以当周团队总任务数为基准，按完成度积分。在此举例示之： 假如本周合计任务数20件，完成了13件，则打分规则为——13/20乘以20分= 13分。
3. 日报提交数，总分数20分。 每周每人应提交日数为5篇，渠道部4人，则应该总提交20篇。 如果当期总提交数为15篇，则计算方式为15/20 *20=15分。
4.  队友评估。 总分30分。 以队友的观察评估为准，扣分和加分要有理由。
5.  金点子奖项。 最高20分。   提出有效并执行的动作或点子，可获得最高20分的额外分数。   比如王海梦提出的招商报，王思密提出的建立打分规则等皆可算作金点子。</t>
  </si>
  <si>
    <t>准时会议，有气氛，时间过长，偏干瘪</t>
  </si>
  <si>
    <t>发挥稳定，任务跟进到位。 假期内没有完整执行晨会</t>
  </si>
  <si>
    <t>任务钉进非常到位</t>
  </si>
  <si>
    <t>唯独开会，假期未准时，其余完美</t>
  </si>
  <si>
    <t>汇报质量最低，数据无准备，以及未提及下周大方向，tb进度不够</t>
  </si>
  <si>
    <t>前期有任务提醒，后期破功。</t>
  </si>
  <si>
    <t>晨会持续性不够，还人情，上一轮梦姐评分给了满分</t>
  </si>
  <si>
    <t>评估得分</t>
  </si>
  <si>
    <t>金点子奖</t>
  </si>
  <si>
    <t>受评副总</t>
  </si>
  <si>
    <t>任务完成度得分</t>
  </si>
  <si>
    <t>晨会得分</t>
  </si>
  <si>
    <t>战斗经验值</t>
  </si>
  <si>
    <t>name</t>
  </si>
  <si>
    <t>任职副总s-100</t>
  </si>
  <si>
    <t>副总点评</t>
  </si>
  <si>
    <t>日报p-8</t>
  </si>
  <si>
    <t>委派任务成功p-5</t>
  </si>
  <si>
    <t>帮助任务p-8</t>
  </si>
  <si>
    <t>专柜开发p-15</t>
  </si>
  <si>
    <t>专卖开发p-30</t>
  </si>
  <si>
    <t>贴海报p-3</t>
  </si>
  <si>
    <t>拆机p-6</t>
  </si>
  <si>
    <t>直播培训p-10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</si>
</sst>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#,##0.00_ "/>
    <numFmt numFmtId="178" formatCode="yyyy/mm/dd"/>
  </numFmts>
  <fonts count="4" x14ac:knownFonts="1">
    <font>
      <sz val="11"/>
      <color indexed="8"/>
      <name val="DengXian"/>
      <family val="2"/>
      <scheme val="minor"/>
    </font>
    <font>
      <sz val="9"/>
      <name val="Calibri"/>
    </font>
    <font>
      <b/>
      <sz val="9"/>
      <color rgb="FFFE2C23"/>
      <name val="Calibri"/>
    </font>
    <font>
      <sz val="9"/>
      <name val="DengXian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7976"/>
      </patternFill>
    </fill>
    <fill>
      <patternFill patternType="solid">
        <fgColor rgb="FFCCE0F1"/>
      </patternFill>
    </fill>
    <fill>
      <patternFill patternType="solid">
        <fgColor rgb="FFA3E043"/>
      </patternFill>
    </fill>
  </fills>
  <borders count="2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0" xfId="0" applyNumberFormat="1" applyFont="1" applyAlignment="1">
      <alignment vertical="center"/>
    </xf>
    <xf numFmtId="177" fontId="1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177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178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01"/>
  <sheetViews>
    <sheetView tabSelected="1" workbookViewId="0">
      <pane xSplit="3" ySplit="1" topLeftCell="D2" activePane="bottomRight" state="frozen"/>
      <selection pane="topRight"/>
      <selection pane="bottomLeft"/>
      <selection pane="bottomRight"/>
    </sheetView>
  </sheetViews>
  <sheetFormatPr baseColWidth="10" defaultRowHeight="15" x14ac:dyDescent="0.2"/>
  <sheetData>
    <row r="1" spans="1:23" x14ac:dyDescent="0.2">
      <c r="A1" s="1" t="s">
        <v>0</v>
      </c>
      <c r="B1" s="2" t="s">
        <v>11</v>
      </c>
      <c r="C1" s="2" t="s">
        <v>12</v>
      </c>
      <c r="D1" s="2" t="s">
        <v>13</v>
      </c>
      <c r="E1" s="4" t="s">
        <v>14</v>
      </c>
      <c r="F1" s="12" t="s">
        <v>15</v>
      </c>
      <c r="G1" s="12" t="s">
        <v>16</v>
      </c>
      <c r="H1" s="3" t="s">
        <v>17</v>
      </c>
      <c r="I1" s="3" t="s">
        <v>18</v>
      </c>
      <c r="J1" s="2" t="s">
        <v>19</v>
      </c>
      <c r="K1" s="3" t="s">
        <v>20</v>
      </c>
      <c r="L1" s="3" t="s">
        <v>21</v>
      </c>
      <c r="M1" s="3" t="s">
        <v>22</v>
      </c>
      <c r="N1" s="12" t="s">
        <v>23</v>
      </c>
      <c r="O1" s="12" t="s">
        <v>24</v>
      </c>
      <c r="P1" s="12" t="s">
        <v>25</v>
      </c>
      <c r="Q1" s="8" t="s">
        <v>10</v>
      </c>
      <c r="R1" s="8" t="s">
        <v>6</v>
      </c>
      <c r="S1" s="8" t="s">
        <v>7</v>
      </c>
      <c r="T1" s="11" t="s">
        <v>9</v>
      </c>
      <c r="U1" s="6"/>
      <c r="V1" s="6"/>
      <c r="W1" s="6"/>
    </row>
    <row r="2" spans="1:23" x14ac:dyDescent="0.2">
      <c r="A2" s="3" t="s">
        <v>26</v>
      </c>
      <c r="B2" s="2" t="s">
        <v>4</v>
      </c>
      <c r="C2" s="2"/>
      <c r="D2" s="2">
        <v>0</v>
      </c>
      <c r="E2" s="4">
        <v>30720</v>
      </c>
      <c r="F2" s="3">
        <v>34670</v>
      </c>
      <c r="G2" s="13">
        <v>0</v>
      </c>
      <c r="H2" s="3">
        <v>0</v>
      </c>
      <c r="I2" s="3">
        <v>16</v>
      </c>
      <c r="J2" s="2">
        <v>0</v>
      </c>
      <c r="K2" s="3">
        <v>0</v>
      </c>
      <c r="L2" s="3">
        <v>300</v>
      </c>
      <c r="M2" s="3">
        <v>2608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2">
        <v>0</v>
      </c>
      <c r="T2" s="2">
        <v>0</v>
      </c>
      <c r="U2" s="6"/>
      <c r="V2" s="6"/>
      <c r="W2" s="6"/>
    </row>
    <row r="3" spans="1:23" x14ac:dyDescent="0.2">
      <c r="A3" s="3" t="s">
        <v>26</v>
      </c>
      <c r="B3" s="2" t="s">
        <v>5</v>
      </c>
      <c r="C3" s="2"/>
      <c r="D3" s="2">
        <v>13730</v>
      </c>
      <c r="E3" s="4">
        <v>111820</v>
      </c>
      <c r="F3" s="3">
        <v>112880</v>
      </c>
      <c r="G3" s="13">
        <v>0</v>
      </c>
      <c r="H3" s="3">
        <v>5</v>
      </c>
      <c r="I3" s="3">
        <v>5</v>
      </c>
      <c r="J3" s="2">
        <v>0</v>
      </c>
      <c r="K3" s="3">
        <v>1</v>
      </c>
      <c r="L3" s="3">
        <v>190</v>
      </c>
      <c r="M3" s="3">
        <v>1763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2">
        <v>0</v>
      </c>
      <c r="T3" s="2">
        <v>0</v>
      </c>
      <c r="U3" s="6"/>
      <c r="V3" s="6"/>
      <c r="W3" s="6"/>
    </row>
    <row r="4" spans="1:23" x14ac:dyDescent="0.2">
      <c r="A4" s="3" t="s">
        <v>26</v>
      </c>
      <c r="B4" s="2" t="s">
        <v>2</v>
      </c>
      <c r="C4" s="2"/>
      <c r="D4" s="2">
        <v>123210</v>
      </c>
      <c r="E4" s="4">
        <v>95240</v>
      </c>
      <c r="F4" s="3">
        <v>56850</v>
      </c>
      <c r="G4" s="3">
        <v>80000</v>
      </c>
      <c r="H4" s="3">
        <v>0</v>
      </c>
      <c r="I4" s="3">
        <v>6</v>
      </c>
      <c r="J4" s="2">
        <v>1</v>
      </c>
      <c r="K4" s="3">
        <v>3</v>
      </c>
      <c r="L4" s="3">
        <v>400</v>
      </c>
      <c r="M4" s="3">
        <v>3371</v>
      </c>
      <c r="N4" s="2">
        <v>0</v>
      </c>
      <c r="O4" s="3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6"/>
      <c r="V4" s="6"/>
      <c r="W4" s="6"/>
    </row>
    <row r="5" spans="1:23" x14ac:dyDescent="0.2">
      <c r="A5" s="3" t="s">
        <v>26</v>
      </c>
      <c r="B5" s="2" t="s">
        <v>27</v>
      </c>
      <c r="C5" s="2"/>
      <c r="D5" s="2">
        <v>1320</v>
      </c>
      <c r="E5" s="4">
        <v>6850</v>
      </c>
      <c r="F5" s="3">
        <v>50000</v>
      </c>
      <c r="G5" s="13">
        <v>0</v>
      </c>
      <c r="H5" s="3">
        <v>0</v>
      </c>
      <c r="I5" s="3">
        <v>29</v>
      </c>
      <c r="J5" s="2">
        <v>0</v>
      </c>
      <c r="K5" s="3">
        <v>1</v>
      </c>
      <c r="L5" s="3">
        <v>212</v>
      </c>
      <c r="M5" s="3">
        <v>3904</v>
      </c>
      <c r="N5" s="2">
        <v>0</v>
      </c>
      <c r="O5" s="3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6"/>
      <c r="V5" s="6"/>
      <c r="W5" s="6"/>
    </row>
    <row r="6" spans="1:23" x14ac:dyDescent="0.2">
      <c r="A6" s="3" t="s">
        <v>28</v>
      </c>
      <c r="B6" s="2" t="s">
        <v>27</v>
      </c>
      <c r="C6" s="2"/>
      <c r="D6" s="2">
        <v>0</v>
      </c>
      <c r="E6" s="4">
        <v>220949</v>
      </c>
      <c r="F6" s="3">
        <v>200398</v>
      </c>
      <c r="G6" s="3">
        <v>0</v>
      </c>
      <c r="H6" s="3">
        <v>0</v>
      </c>
      <c r="I6" s="3">
        <v>0</v>
      </c>
      <c r="J6" s="2">
        <v>0</v>
      </c>
      <c r="K6" s="3">
        <v>0</v>
      </c>
      <c r="L6" s="3">
        <v>0</v>
      </c>
      <c r="M6" s="13">
        <v>0</v>
      </c>
      <c r="N6" s="2">
        <v>0</v>
      </c>
      <c r="O6" s="3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6"/>
      <c r="V6" s="6"/>
      <c r="W6" s="6"/>
    </row>
    <row r="7" spans="1:23" x14ac:dyDescent="0.2">
      <c r="A7" s="3" t="s">
        <v>28</v>
      </c>
      <c r="B7" s="2" t="s">
        <v>2</v>
      </c>
      <c r="C7" s="2"/>
      <c r="D7" s="2">
        <v>180000</v>
      </c>
      <c r="E7" s="4">
        <v>336720</v>
      </c>
      <c r="F7" s="3">
        <v>351220</v>
      </c>
      <c r="G7" s="3">
        <v>0</v>
      </c>
      <c r="H7" s="3">
        <v>32</v>
      </c>
      <c r="I7" s="3">
        <v>14</v>
      </c>
      <c r="J7" s="2">
        <v>1</v>
      </c>
      <c r="K7" s="3">
        <v>1</v>
      </c>
      <c r="L7" s="3">
        <v>400</v>
      </c>
      <c r="M7" s="3">
        <v>1058</v>
      </c>
      <c r="N7" s="2">
        <v>0</v>
      </c>
      <c r="O7" s="3">
        <v>5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6"/>
      <c r="V7" s="6"/>
      <c r="W7" s="6"/>
    </row>
    <row r="8" spans="1:23" x14ac:dyDescent="0.2">
      <c r="A8" s="3" t="s">
        <v>28</v>
      </c>
      <c r="B8" s="2" t="s">
        <v>4</v>
      </c>
      <c r="C8" s="2"/>
      <c r="D8" s="2">
        <v>9110</v>
      </c>
      <c r="E8" s="4">
        <v>48560</v>
      </c>
      <c r="F8" s="3">
        <v>67130</v>
      </c>
      <c r="G8" s="3">
        <v>0</v>
      </c>
      <c r="H8" s="3">
        <v>3</v>
      </c>
      <c r="I8" s="3">
        <v>16</v>
      </c>
      <c r="J8" s="2">
        <v>0</v>
      </c>
      <c r="K8" s="3">
        <v>2</v>
      </c>
      <c r="L8" s="3">
        <v>300</v>
      </c>
      <c r="M8" s="3">
        <v>4555</v>
      </c>
      <c r="N8" s="2">
        <v>0</v>
      </c>
      <c r="O8" s="3">
        <v>11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6"/>
      <c r="V8" s="6"/>
      <c r="W8" s="6"/>
    </row>
    <row r="9" spans="1:23" x14ac:dyDescent="0.2">
      <c r="A9" s="3" t="s">
        <v>28</v>
      </c>
      <c r="B9" s="2" t="s">
        <v>5</v>
      </c>
      <c r="C9" s="2"/>
      <c r="D9" s="2">
        <v>18200</v>
      </c>
      <c r="E9" s="4">
        <v>57530</v>
      </c>
      <c r="F9" s="3">
        <v>100354</v>
      </c>
      <c r="G9" s="13">
        <v>0</v>
      </c>
      <c r="H9" s="3">
        <v>12</v>
      </c>
      <c r="I9" s="3">
        <v>20</v>
      </c>
      <c r="J9" s="2">
        <v>0</v>
      </c>
      <c r="K9" s="3">
        <v>2</v>
      </c>
      <c r="L9" s="3">
        <v>200</v>
      </c>
      <c r="M9" s="3">
        <v>3768</v>
      </c>
      <c r="N9" s="2">
        <v>0</v>
      </c>
      <c r="O9" s="3">
        <v>13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6"/>
      <c r="V9" s="6"/>
      <c r="W9" s="6"/>
    </row>
    <row r="10" spans="1:23" x14ac:dyDescent="0.2">
      <c r="A10" s="3" t="s">
        <v>29</v>
      </c>
      <c r="B10" s="2" t="s">
        <v>27</v>
      </c>
      <c r="C10" s="2"/>
      <c r="D10" s="2">
        <v>20000</v>
      </c>
      <c r="E10" s="4">
        <v>81481</v>
      </c>
      <c r="F10" s="3">
        <v>70820</v>
      </c>
      <c r="G10" s="3">
        <v>0</v>
      </c>
      <c r="H10" s="3">
        <v>0</v>
      </c>
      <c r="I10" s="3">
        <v>1</v>
      </c>
      <c r="J10" s="2">
        <v>0</v>
      </c>
      <c r="K10" s="3">
        <v>0</v>
      </c>
      <c r="L10" s="3">
        <v>1</v>
      </c>
      <c r="M10" s="13">
        <v>0</v>
      </c>
      <c r="N10" s="2">
        <v>0</v>
      </c>
      <c r="O10" s="3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6"/>
      <c r="V10" s="6"/>
      <c r="W10" s="6"/>
    </row>
    <row r="11" spans="1:23" x14ac:dyDescent="0.2">
      <c r="A11" s="3" t="s">
        <v>29</v>
      </c>
      <c r="B11" s="2" t="s">
        <v>2</v>
      </c>
      <c r="C11" s="2"/>
      <c r="D11" s="2">
        <v>0</v>
      </c>
      <c r="E11" s="4">
        <v>40725</v>
      </c>
      <c r="F11" s="3">
        <v>21663</v>
      </c>
      <c r="G11" s="13">
        <v>0</v>
      </c>
      <c r="H11" s="3">
        <v>6</v>
      </c>
      <c r="I11" s="13">
        <v>0</v>
      </c>
      <c r="J11" s="2">
        <v>1</v>
      </c>
      <c r="K11" s="13">
        <v>0</v>
      </c>
      <c r="L11" s="3">
        <v>300</v>
      </c>
      <c r="M11" s="14">
        <v>3527</v>
      </c>
      <c r="N11" s="2">
        <v>0</v>
      </c>
      <c r="O11" s="3">
        <v>13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6"/>
      <c r="V11" s="6"/>
      <c r="W11" s="6"/>
    </row>
    <row r="12" spans="1:23" x14ac:dyDescent="0.2">
      <c r="A12" s="3" t="s">
        <v>29</v>
      </c>
      <c r="B12" s="2" t="s">
        <v>4</v>
      </c>
      <c r="C12" s="2"/>
      <c r="D12" s="2">
        <v>112370</v>
      </c>
      <c r="E12" s="4">
        <v>49080</v>
      </c>
      <c r="F12" s="3">
        <v>122590</v>
      </c>
      <c r="G12" s="3">
        <v>0</v>
      </c>
      <c r="H12" s="3">
        <v>6</v>
      </c>
      <c r="I12" s="3">
        <v>16</v>
      </c>
      <c r="J12" s="2">
        <v>1</v>
      </c>
      <c r="K12" s="3">
        <v>1</v>
      </c>
      <c r="L12" s="3">
        <v>300</v>
      </c>
      <c r="M12" s="14">
        <v>2744</v>
      </c>
      <c r="N12" s="2">
        <v>0</v>
      </c>
      <c r="O12" s="3">
        <v>12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6"/>
      <c r="V12" s="6"/>
      <c r="W12" s="6"/>
    </row>
    <row r="13" spans="1:23" x14ac:dyDescent="0.2">
      <c r="A13" s="3" t="s">
        <v>29</v>
      </c>
      <c r="B13" s="2" t="s">
        <v>5</v>
      </c>
      <c r="C13" s="2"/>
      <c r="D13" s="2">
        <v>10550</v>
      </c>
      <c r="E13" s="4">
        <v>55570</v>
      </c>
      <c r="F13" s="3">
        <v>48920</v>
      </c>
      <c r="G13" s="13">
        <v>0</v>
      </c>
      <c r="H13" s="3">
        <v>8</v>
      </c>
      <c r="I13" s="13">
        <v>14</v>
      </c>
      <c r="J13" s="2">
        <v>0</v>
      </c>
      <c r="K13" s="13">
        <v>4</v>
      </c>
      <c r="L13" s="13">
        <v>210</v>
      </c>
      <c r="M13" s="14">
        <v>3010</v>
      </c>
      <c r="N13" s="2">
        <v>0</v>
      </c>
      <c r="O13" s="3">
        <v>11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6"/>
      <c r="V13" s="6"/>
      <c r="W13" s="6"/>
    </row>
    <row r="14" spans="1:23" x14ac:dyDescent="0.2">
      <c r="A14" s="3" t="s">
        <v>30</v>
      </c>
      <c r="B14" s="2" t="s">
        <v>27</v>
      </c>
      <c r="C14" s="2"/>
      <c r="D14" s="2">
        <v>0</v>
      </c>
      <c r="E14" s="4">
        <v>169681</v>
      </c>
      <c r="F14" s="3">
        <v>190830</v>
      </c>
      <c r="G14" s="13">
        <v>0</v>
      </c>
      <c r="H14" s="3">
        <v>0</v>
      </c>
      <c r="I14" s="13">
        <v>1</v>
      </c>
      <c r="J14" s="2">
        <v>0</v>
      </c>
      <c r="K14" s="13">
        <v>0</v>
      </c>
      <c r="L14" s="13">
        <v>0</v>
      </c>
      <c r="M14" s="13">
        <v>0</v>
      </c>
      <c r="N14" s="2">
        <v>0</v>
      </c>
      <c r="O14" s="3">
        <v>0</v>
      </c>
      <c r="P14" s="3">
        <v>1</v>
      </c>
      <c r="Q14" s="2">
        <v>0</v>
      </c>
      <c r="R14" s="2">
        <v>0</v>
      </c>
      <c r="S14" s="2">
        <v>0</v>
      </c>
      <c r="T14" s="2">
        <v>0</v>
      </c>
      <c r="U14" s="6"/>
      <c r="V14" s="6"/>
      <c r="W14" s="6"/>
    </row>
    <row r="15" spans="1:23" x14ac:dyDescent="0.2">
      <c r="A15" s="3" t="s">
        <v>30</v>
      </c>
      <c r="B15" s="2" t="s">
        <v>2</v>
      </c>
      <c r="C15" s="2"/>
      <c r="D15" s="2">
        <v>85000</v>
      </c>
      <c r="E15" s="4">
        <v>405371</v>
      </c>
      <c r="F15" s="3">
        <v>470010</v>
      </c>
      <c r="G15" s="13">
        <v>30000</v>
      </c>
      <c r="H15" s="3">
        <v>1</v>
      </c>
      <c r="I15" s="13">
        <v>0</v>
      </c>
      <c r="J15" s="2">
        <v>1</v>
      </c>
      <c r="K15" s="13">
        <v>3</v>
      </c>
      <c r="L15" s="13">
        <v>150</v>
      </c>
      <c r="M15" s="13">
        <v>833.3</v>
      </c>
      <c r="N15" s="2">
        <v>0</v>
      </c>
      <c r="O15" s="3">
        <v>6</v>
      </c>
      <c r="P15" s="3">
        <v>0</v>
      </c>
      <c r="Q15" s="2">
        <v>0</v>
      </c>
      <c r="R15" s="2">
        <v>0</v>
      </c>
      <c r="S15" s="2">
        <v>0</v>
      </c>
      <c r="T15" s="2">
        <v>0</v>
      </c>
      <c r="U15" s="6"/>
      <c r="V15" s="6"/>
      <c r="W15" s="6"/>
    </row>
    <row r="16" spans="1:23" x14ac:dyDescent="0.2">
      <c r="A16" s="2" t="s">
        <v>30</v>
      </c>
      <c r="B16" s="2" t="s">
        <v>1</v>
      </c>
      <c r="C16" s="2"/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13</v>
      </c>
      <c r="P16" s="2"/>
      <c r="Q16" s="2"/>
      <c r="R16" s="2"/>
      <c r="S16" s="2"/>
      <c r="T16" s="2"/>
      <c r="U16" s="6"/>
      <c r="V16" s="6"/>
      <c r="W16" s="6"/>
    </row>
    <row r="17" spans="1:23" x14ac:dyDescent="0.2">
      <c r="A17" s="3" t="s">
        <v>30</v>
      </c>
      <c r="B17" s="2" t="s">
        <v>4</v>
      </c>
      <c r="C17" s="2"/>
      <c r="D17" s="2">
        <v>60000</v>
      </c>
      <c r="E17" s="4">
        <v>442394</v>
      </c>
      <c r="F17" s="3">
        <v>404264</v>
      </c>
      <c r="G17" s="13">
        <v>0</v>
      </c>
      <c r="H17" s="3">
        <v>2</v>
      </c>
      <c r="I17" s="13">
        <v>10</v>
      </c>
      <c r="J17" s="2">
        <v>0</v>
      </c>
      <c r="K17" s="3">
        <v>1</v>
      </c>
      <c r="L17" s="13">
        <v>200</v>
      </c>
      <c r="M17" s="13">
        <v>1858</v>
      </c>
      <c r="N17" s="2">
        <v>0</v>
      </c>
      <c r="O17" s="3">
        <v>5</v>
      </c>
      <c r="P17" s="3">
        <v>1</v>
      </c>
      <c r="Q17" s="2">
        <v>0</v>
      </c>
      <c r="R17" s="2">
        <v>0</v>
      </c>
      <c r="S17" s="2">
        <v>0</v>
      </c>
      <c r="T17" s="2">
        <v>0</v>
      </c>
      <c r="U17" s="6"/>
      <c r="V17" s="6"/>
      <c r="W17" s="6"/>
    </row>
    <row r="18" spans="1:23" ht="16" customHeight="1" x14ac:dyDescent="0.2">
      <c r="A18" s="3" t="s">
        <v>30</v>
      </c>
      <c r="B18" s="2" t="s">
        <v>5</v>
      </c>
      <c r="C18" s="2"/>
      <c r="D18" s="2">
        <v>41920</v>
      </c>
      <c r="E18" s="4">
        <v>205903</v>
      </c>
      <c r="F18" s="4">
        <v>212640</v>
      </c>
      <c r="G18" s="13">
        <v>0</v>
      </c>
      <c r="H18" s="3">
        <v>2</v>
      </c>
      <c r="I18" s="13">
        <v>7</v>
      </c>
      <c r="J18" s="2">
        <v>0</v>
      </c>
      <c r="K18" s="13">
        <v>2</v>
      </c>
      <c r="L18" s="13">
        <v>0</v>
      </c>
      <c r="M18" s="13">
        <v>3081</v>
      </c>
      <c r="N18" s="2">
        <v>0</v>
      </c>
      <c r="O18" s="3">
        <v>10</v>
      </c>
      <c r="P18" s="3">
        <v>0</v>
      </c>
      <c r="Q18" s="2">
        <v>0</v>
      </c>
      <c r="R18" s="2">
        <v>0</v>
      </c>
      <c r="S18" s="2">
        <v>0</v>
      </c>
      <c r="T18" s="2">
        <v>0</v>
      </c>
      <c r="U18" s="6"/>
      <c r="V18" s="6"/>
      <c r="W18" s="6"/>
    </row>
    <row r="19" spans="1:23" ht="19" customHeight="1" x14ac:dyDescent="0.2">
      <c r="A19" s="3" t="s">
        <v>31</v>
      </c>
      <c r="B19" s="2" t="s">
        <v>27</v>
      </c>
      <c r="C19" s="2">
        <f>1725000*0.15</f>
        <v>258750</v>
      </c>
      <c r="D19" s="2">
        <v>0</v>
      </c>
      <c r="E19" s="4">
        <v>192012</v>
      </c>
      <c r="F19" s="3">
        <v>201300</v>
      </c>
      <c r="G19" s="3">
        <v>0</v>
      </c>
      <c r="H19" s="3">
        <v>0</v>
      </c>
      <c r="I19" s="3">
        <v>0</v>
      </c>
      <c r="J19" s="2">
        <v>1</v>
      </c>
      <c r="K19" s="3">
        <v>0</v>
      </c>
      <c r="L19" s="3">
        <v>0</v>
      </c>
      <c r="M19" s="3">
        <v>4376</v>
      </c>
      <c r="N19" s="3">
        <v>0</v>
      </c>
      <c r="O19" s="3">
        <v>0</v>
      </c>
      <c r="P19" s="3">
        <v>0</v>
      </c>
      <c r="Q19" s="3">
        <v>95</v>
      </c>
      <c r="R19" s="3">
        <v>14</v>
      </c>
      <c r="S19" s="2">
        <v>8</v>
      </c>
      <c r="T19" s="2">
        <v>0</v>
      </c>
      <c r="U19" s="6"/>
      <c r="V19" s="6"/>
      <c r="W19" s="6"/>
    </row>
    <row r="20" spans="1:23" x14ac:dyDescent="0.2">
      <c r="A20" s="2" t="s">
        <v>31</v>
      </c>
      <c r="B20" s="10" t="s">
        <v>5</v>
      </c>
      <c r="C20" s="2">
        <f>1830000*0.15</f>
        <v>274500</v>
      </c>
      <c r="D20" s="2">
        <v>100000</v>
      </c>
      <c r="E20" s="4">
        <v>149430</v>
      </c>
      <c r="F20" s="4">
        <v>161980</v>
      </c>
      <c r="G20" s="4">
        <v>0</v>
      </c>
      <c r="H20" s="4">
        <v>1</v>
      </c>
      <c r="I20" s="4">
        <v>10</v>
      </c>
      <c r="J20" s="14">
        <v>0</v>
      </c>
      <c r="K20" s="4">
        <v>2</v>
      </c>
      <c r="L20" s="4">
        <v>100</v>
      </c>
      <c r="M20" s="4">
        <v>4647</v>
      </c>
      <c r="N20" s="3">
        <v>23</v>
      </c>
      <c r="O20" s="3">
        <v>9</v>
      </c>
      <c r="P20" s="3">
        <v>0</v>
      </c>
      <c r="Q20" s="3">
        <v>66</v>
      </c>
      <c r="R20" s="3">
        <v>4</v>
      </c>
      <c r="S20" s="2">
        <v>8</v>
      </c>
      <c r="T20" s="2">
        <v>0</v>
      </c>
      <c r="U20" s="6"/>
      <c r="V20" s="6"/>
      <c r="W20" s="6"/>
    </row>
    <row r="21" spans="1:23" x14ac:dyDescent="0.2">
      <c r="A21" s="2" t="s">
        <v>31</v>
      </c>
      <c r="B21" s="10" t="s">
        <v>4</v>
      </c>
      <c r="C21" s="2">
        <f>2300000*0.15</f>
        <v>345000</v>
      </c>
      <c r="D21" s="2">
        <v>50000</v>
      </c>
      <c r="E21" s="4">
        <v>149670</v>
      </c>
      <c r="F21" s="3">
        <v>125980</v>
      </c>
      <c r="G21" s="3">
        <v>40000</v>
      </c>
      <c r="H21" s="3">
        <v>2</v>
      </c>
      <c r="I21" s="3">
        <v>11</v>
      </c>
      <c r="J21" s="2">
        <v>1</v>
      </c>
      <c r="K21" s="3">
        <v>0</v>
      </c>
      <c r="L21" s="3">
        <v>110</v>
      </c>
      <c r="M21" s="3">
        <v>4107</v>
      </c>
      <c r="N21" s="3">
        <v>9</v>
      </c>
      <c r="O21" s="3">
        <v>11</v>
      </c>
      <c r="P21" s="3">
        <v>1</v>
      </c>
      <c r="Q21" s="3">
        <v>61</v>
      </c>
      <c r="R21" s="3">
        <v>12</v>
      </c>
      <c r="S21" s="2">
        <v>11</v>
      </c>
      <c r="T21" s="2">
        <v>0</v>
      </c>
      <c r="U21" s="6"/>
      <c r="V21" s="6"/>
      <c r="W21" s="6"/>
    </row>
    <row r="22" spans="1:23" ht="11.5" customHeight="1" x14ac:dyDescent="0.2">
      <c r="A22" s="2" t="s">
        <v>31</v>
      </c>
      <c r="B22" s="10" t="s">
        <v>2</v>
      </c>
      <c r="C22" s="2">
        <f>2400000*0.15</f>
        <v>360000</v>
      </c>
      <c r="D22" s="2">
        <v>1200</v>
      </c>
      <c r="E22" s="4">
        <v>138950</v>
      </c>
      <c r="F22" s="4">
        <v>82470</v>
      </c>
      <c r="G22" s="4">
        <v>20000</v>
      </c>
      <c r="H22" s="4">
        <v>3</v>
      </c>
      <c r="I22" s="4">
        <v>9</v>
      </c>
      <c r="J22" s="14">
        <v>0</v>
      </c>
      <c r="K22" s="4">
        <v>0</v>
      </c>
      <c r="L22" s="4">
        <v>160</v>
      </c>
      <c r="M22" s="4">
        <v>2181.6</v>
      </c>
      <c r="N22" s="3">
        <v>23</v>
      </c>
      <c r="O22" s="3">
        <v>6</v>
      </c>
      <c r="P22" s="3">
        <v>1</v>
      </c>
      <c r="Q22" s="3">
        <v>83</v>
      </c>
      <c r="R22" s="3">
        <v>12</v>
      </c>
      <c r="S22" s="2">
        <v>7</v>
      </c>
      <c r="T22" s="2">
        <v>0</v>
      </c>
      <c r="U22" s="6"/>
      <c r="V22" s="6"/>
      <c r="W22" s="6"/>
    </row>
    <row r="23" spans="1:23" x14ac:dyDescent="0.2">
      <c r="A23" s="3" t="s">
        <v>31</v>
      </c>
      <c r="B23" s="2" t="s">
        <v>1</v>
      </c>
      <c r="C23" s="2">
        <v>0</v>
      </c>
      <c r="D23" s="2">
        <v>0</v>
      </c>
      <c r="E23" s="4">
        <v>0</v>
      </c>
      <c r="F23" s="3">
        <v>0</v>
      </c>
      <c r="G23" s="3">
        <v>0</v>
      </c>
      <c r="H23" s="3">
        <v>0</v>
      </c>
      <c r="I23" s="3">
        <v>15</v>
      </c>
      <c r="J23" s="2">
        <v>0</v>
      </c>
      <c r="K23" s="3">
        <v>0</v>
      </c>
      <c r="L23" s="3">
        <v>111</v>
      </c>
      <c r="M23" s="3">
        <v>323</v>
      </c>
      <c r="N23" s="3">
        <v>0</v>
      </c>
      <c r="O23" s="3">
        <v>10</v>
      </c>
      <c r="P23" s="3">
        <v>0</v>
      </c>
      <c r="Q23" s="3">
        <v>23</v>
      </c>
      <c r="R23" s="3">
        <v>1</v>
      </c>
      <c r="S23" s="2">
        <v>0</v>
      </c>
      <c r="T23" s="2">
        <v>0</v>
      </c>
      <c r="U23" s="7"/>
      <c r="V23" s="7"/>
      <c r="W23" s="7"/>
    </row>
    <row r="24" spans="1:23" x14ac:dyDescent="0.2">
      <c r="A24" s="2" t="s">
        <v>8</v>
      </c>
      <c r="B24" s="10" t="s">
        <v>5</v>
      </c>
      <c r="C24" s="2">
        <f>1830000*0.25</f>
        <v>457500</v>
      </c>
      <c r="D24" s="2">
        <v>3200</v>
      </c>
      <c r="E24" s="4">
        <v>103030</v>
      </c>
      <c r="F24" s="3">
        <v>96950</v>
      </c>
      <c r="G24" s="3">
        <v>0</v>
      </c>
      <c r="H24" s="3">
        <v>0</v>
      </c>
      <c r="I24" s="3">
        <v>7</v>
      </c>
      <c r="J24" s="2">
        <v>0</v>
      </c>
      <c r="K24" s="3">
        <v>0</v>
      </c>
      <c r="L24" s="3">
        <v>150</v>
      </c>
      <c r="M24" s="2">
        <v>0</v>
      </c>
      <c r="N24" s="3">
        <v>46</v>
      </c>
      <c r="O24" s="3">
        <v>11</v>
      </c>
      <c r="P24" s="3">
        <v>1</v>
      </c>
      <c r="Q24" s="3">
        <v>32</v>
      </c>
      <c r="R24" s="3">
        <v>2</v>
      </c>
      <c r="S24" s="2">
        <v>3</v>
      </c>
      <c r="T24" s="2">
        <v>0</v>
      </c>
      <c r="U24" s="7"/>
      <c r="V24" s="6"/>
      <c r="W24" s="6"/>
    </row>
    <row r="25" spans="1:23" x14ac:dyDescent="0.2">
      <c r="A25" s="2" t="s">
        <v>8</v>
      </c>
      <c r="B25" s="10" t="s">
        <v>4</v>
      </c>
      <c r="C25" s="2">
        <f>2300000*0.25</f>
        <v>575000</v>
      </c>
      <c r="D25" s="2">
        <v>10000</v>
      </c>
      <c r="E25" s="4">
        <v>95840</v>
      </c>
      <c r="F25" s="3">
        <v>95038</v>
      </c>
      <c r="G25" s="3">
        <v>0</v>
      </c>
      <c r="H25" s="3">
        <v>0</v>
      </c>
      <c r="I25" s="3">
        <v>4</v>
      </c>
      <c r="J25" s="2">
        <v>0</v>
      </c>
      <c r="K25" s="3">
        <v>0</v>
      </c>
      <c r="L25" s="3">
        <v>100</v>
      </c>
      <c r="M25" s="2">
        <v>0</v>
      </c>
      <c r="N25" s="3">
        <v>34</v>
      </c>
      <c r="O25" s="3">
        <v>9</v>
      </c>
      <c r="P25" s="3">
        <v>0</v>
      </c>
      <c r="Q25" s="3">
        <v>35</v>
      </c>
      <c r="R25" s="3">
        <v>1</v>
      </c>
      <c r="S25" s="2">
        <v>2</v>
      </c>
      <c r="T25" s="2">
        <v>1</v>
      </c>
      <c r="U25" s="7"/>
      <c r="V25" s="6"/>
      <c r="W25" s="6"/>
    </row>
    <row r="26" spans="1:23" x14ac:dyDescent="0.2">
      <c r="A26" s="2" t="s">
        <v>8</v>
      </c>
      <c r="B26" s="10" t="s">
        <v>2</v>
      </c>
      <c r="C26" s="2">
        <f>2400000*0.25</f>
        <v>600000</v>
      </c>
      <c r="D26" s="2">
        <v>115000</v>
      </c>
      <c r="E26" s="4">
        <v>172493</v>
      </c>
      <c r="F26" s="3">
        <v>266698</v>
      </c>
      <c r="G26" s="3">
        <v>15000</v>
      </c>
      <c r="H26" s="3">
        <v>2</v>
      </c>
      <c r="I26" s="3">
        <v>1</v>
      </c>
      <c r="J26" s="2">
        <v>0</v>
      </c>
      <c r="K26" s="3">
        <v>2</v>
      </c>
      <c r="L26" s="3">
        <v>100</v>
      </c>
      <c r="M26" s="2">
        <v>0</v>
      </c>
      <c r="N26" s="3">
        <v>0</v>
      </c>
      <c r="O26" s="3">
        <v>11</v>
      </c>
      <c r="P26" s="3">
        <v>0</v>
      </c>
      <c r="Q26" s="3">
        <v>41</v>
      </c>
      <c r="R26" s="3">
        <v>1</v>
      </c>
      <c r="S26" s="2">
        <v>1</v>
      </c>
      <c r="T26" s="2">
        <v>4</v>
      </c>
      <c r="U26" s="7"/>
      <c r="V26" s="6"/>
      <c r="W26" s="6"/>
    </row>
    <row r="27" spans="1:23" x14ac:dyDescent="0.2">
      <c r="A27" s="2" t="s">
        <v>8</v>
      </c>
      <c r="B27" s="2" t="s">
        <v>1</v>
      </c>
      <c r="C27" s="2">
        <v>0</v>
      </c>
      <c r="D27" s="2">
        <v>0</v>
      </c>
      <c r="E27" s="4">
        <v>0</v>
      </c>
      <c r="F27" s="3">
        <v>0</v>
      </c>
      <c r="G27" s="3">
        <v>0</v>
      </c>
      <c r="H27" s="3">
        <v>0</v>
      </c>
      <c r="I27" s="3">
        <v>6</v>
      </c>
      <c r="J27" s="2">
        <v>0</v>
      </c>
      <c r="K27" s="3">
        <v>0</v>
      </c>
      <c r="L27" s="3">
        <v>144</v>
      </c>
      <c r="M27" s="2">
        <v>0</v>
      </c>
      <c r="N27" s="3">
        <v>12</v>
      </c>
      <c r="O27" s="3">
        <v>16</v>
      </c>
      <c r="P27" s="3">
        <v>0</v>
      </c>
      <c r="Q27" s="3">
        <v>19</v>
      </c>
      <c r="R27" s="3">
        <v>0</v>
      </c>
      <c r="S27" s="2">
        <v>1</v>
      </c>
      <c r="T27" s="2">
        <v>0</v>
      </c>
      <c r="U27" s="7"/>
      <c r="V27" s="6"/>
      <c r="W27" s="6"/>
    </row>
    <row r="28" spans="1:23" x14ac:dyDescent="0.2">
      <c r="A28" s="2" t="s">
        <v>8</v>
      </c>
      <c r="B28" s="2" t="s">
        <v>3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7"/>
      <c r="V28" s="6"/>
      <c r="W28" s="6"/>
    </row>
    <row r="29" spans="1:23" x14ac:dyDescent="0.2">
      <c r="A29" s="3"/>
      <c r="B29" s="2"/>
      <c r="C29" s="2"/>
      <c r="D29" s="2"/>
      <c r="E29" s="4"/>
      <c r="F29" s="3"/>
      <c r="G29" s="3"/>
      <c r="H29" s="3"/>
      <c r="I29" s="3"/>
      <c r="J29" s="2"/>
      <c r="K29" s="3"/>
      <c r="L29" s="3"/>
      <c r="M29" s="3"/>
      <c r="N29" s="3"/>
      <c r="O29" s="3"/>
      <c r="P29" s="3"/>
      <c r="Q29" s="3"/>
      <c r="R29" s="3"/>
      <c r="S29" s="2"/>
      <c r="T29" s="8"/>
      <c r="U29" s="6"/>
      <c r="V29" s="6"/>
      <c r="W29" s="6"/>
    </row>
    <row r="30" spans="1:23" x14ac:dyDescent="0.2">
      <c r="B30" s="6"/>
      <c r="C30" s="6"/>
      <c r="D30" s="6"/>
      <c r="E30" s="5"/>
      <c r="F30" s="9"/>
      <c r="J30" s="6"/>
      <c r="S30" s="6"/>
      <c r="T30" s="8"/>
      <c r="U30" s="6"/>
      <c r="V30" s="6"/>
      <c r="W30" s="6"/>
    </row>
    <row r="31" spans="1:23" x14ac:dyDescent="0.2">
      <c r="B31" s="6"/>
      <c r="C31" s="6"/>
      <c r="D31" s="6"/>
      <c r="E31" s="5"/>
      <c r="F31" s="9"/>
      <c r="J31" s="6"/>
      <c r="S31" s="6"/>
      <c r="T31" s="8"/>
      <c r="U31" s="6"/>
      <c r="V31" s="6"/>
      <c r="W31" s="6"/>
    </row>
    <row r="32" spans="1:23" x14ac:dyDescent="0.2">
      <c r="B32" s="6"/>
      <c r="C32" s="6"/>
      <c r="D32" s="6"/>
      <c r="E32" s="5"/>
      <c r="F32" s="9"/>
      <c r="J32" s="6"/>
      <c r="S32" s="6"/>
      <c r="T32" s="8"/>
      <c r="U32" s="6"/>
      <c r="V32" s="6"/>
      <c r="W32" s="6"/>
    </row>
    <row r="33" spans="2:23" x14ac:dyDescent="0.2">
      <c r="B33" s="6"/>
      <c r="C33" s="6"/>
      <c r="D33" s="6"/>
      <c r="E33" s="5"/>
      <c r="F33" s="9"/>
      <c r="J33" s="6"/>
      <c r="S33" s="6"/>
      <c r="T33" s="8"/>
      <c r="U33" s="6"/>
      <c r="V33" s="6"/>
      <c r="W33" s="6"/>
    </row>
    <row r="34" spans="2:23" x14ac:dyDescent="0.2">
      <c r="B34" s="6"/>
      <c r="C34" s="6"/>
      <c r="D34" s="6"/>
      <c r="E34" s="5"/>
      <c r="F34" s="9"/>
      <c r="J34" s="6"/>
      <c r="S34" s="6"/>
      <c r="T34" s="8"/>
      <c r="U34" s="6"/>
      <c r="V34" s="6"/>
      <c r="W34" s="6"/>
    </row>
    <row r="35" spans="2:23" x14ac:dyDescent="0.2">
      <c r="B35" s="6"/>
      <c r="C35" s="6"/>
      <c r="D35" s="6"/>
      <c r="E35" s="5"/>
      <c r="F35" s="9"/>
      <c r="J35" s="6"/>
      <c r="S35" s="6"/>
      <c r="T35" s="8"/>
      <c r="U35" s="6"/>
      <c r="V35" s="6"/>
      <c r="W35" s="6"/>
    </row>
    <row r="36" spans="2:23" x14ac:dyDescent="0.2">
      <c r="B36" s="6"/>
      <c r="C36" s="6"/>
      <c r="D36" s="6"/>
      <c r="E36" s="5"/>
      <c r="F36" s="9"/>
      <c r="J36" s="6"/>
      <c r="S36" s="6"/>
      <c r="T36" s="8"/>
      <c r="U36" s="6"/>
      <c r="V36" s="6"/>
      <c r="W36" s="6"/>
    </row>
    <row r="37" spans="2:23" x14ac:dyDescent="0.2">
      <c r="B37" s="6"/>
      <c r="C37" s="6"/>
      <c r="D37" s="6"/>
      <c r="E37" s="5"/>
      <c r="F37" s="9"/>
      <c r="J37" s="6"/>
      <c r="S37" s="6"/>
      <c r="T37" s="8"/>
      <c r="U37" s="6"/>
      <c r="V37" s="6"/>
      <c r="W37" s="6"/>
    </row>
    <row r="38" spans="2:23" x14ac:dyDescent="0.2">
      <c r="B38" s="6"/>
      <c r="C38" s="6"/>
      <c r="D38" s="6"/>
      <c r="E38" s="5"/>
      <c r="F38" s="9"/>
      <c r="J38" s="6"/>
      <c r="S38" s="6"/>
      <c r="T38" s="8"/>
      <c r="U38" s="6"/>
      <c r="V38" s="6"/>
      <c r="W38" s="6"/>
    </row>
    <row r="39" spans="2:23" x14ac:dyDescent="0.2">
      <c r="B39" s="6"/>
      <c r="C39" s="6"/>
      <c r="D39" s="6"/>
      <c r="E39" s="5"/>
      <c r="F39" s="9"/>
      <c r="J39" s="6"/>
      <c r="S39" s="6"/>
      <c r="T39" s="8"/>
      <c r="U39" s="6"/>
      <c r="V39" s="6"/>
      <c r="W39" s="6"/>
    </row>
    <row r="40" spans="2:23" x14ac:dyDescent="0.2">
      <c r="B40" s="6"/>
      <c r="C40" s="6"/>
      <c r="D40" s="6"/>
      <c r="E40" s="5"/>
      <c r="F40" s="9"/>
      <c r="J40" s="6"/>
      <c r="S40" s="6"/>
      <c r="T40" s="8"/>
      <c r="U40" s="6"/>
      <c r="V40" s="6"/>
      <c r="W40" s="6"/>
    </row>
    <row r="41" spans="2:23" x14ac:dyDescent="0.2">
      <c r="B41" s="6"/>
      <c r="C41" s="6"/>
      <c r="D41" s="6"/>
      <c r="E41" s="5"/>
      <c r="F41" s="9"/>
      <c r="J41" s="6"/>
      <c r="S41" s="6"/>
      <c r="T41" s="8"/>
      <c r="U41" s="6"/>
      <c r="V41" s="6"/>
      <c r="W41" s="6"/>
    </row>
    <row r="42" spans="2:23" x14ac:dyDescent="0.2">
      <c r="B42" s="6"/>
      <c r="C42" s="6"/>
      <c r="D42" s="6"/>
      <c r="E42" s="5"/>
      <c r="F42" s="9"/>
      <c r="J42" s="6"/>
      <c r="S42" s="6"/>
      <c r="T42" s="8"/>
      <c r="U42" s="6"/>
      <c r="V42" s="6"/>
      <c r="W42" s="6"/>
    </row>
    <row r="43" spans="2:23" x14ac:dyDescent="0.2">
      <c r="B43" s="6"/>
      <c r="C43" s="6"/>
      <c r="D43" s="6"/>
      <c r="E43" s="5"/>
      <c r="F43" s="9"/>
      <c r="J43" s="6"/>
      <c r="S43" s="6"/>
      <c r="T43" s="8"/>
      <c r="U43" s="6"/>
      <c r="V43" s="6"/>
      <c r="W43" s="6"/>
    </row>
    <row r="44" spans="2:23" x14ac:dyDescent="0.2">
      <c r="B44" s="6"/>
      <c r="C44" s="6"/>
      <c r="D44" s="6"/>
      <c r="E44" s="5"/>
      <c r="F44" s="9"/>
      <c r="J44" s="6"/>
      <c r="S44" s="6"/>
      <c r="T44" s="8"/>
      <c r="U44" s="6"/>
      <c r="V44" s="6"/>
      <c r="W44" s="6"/>
    </row>
    <row r="45" spans="2:23" x14ac:dyDescent="0.2">
      <c r="B45" s="6"/>
      <c r="C45" s="6"/>
      <c r="D45" s="6"/>
      <c r="E45" s="5"/>
      <c r="F45" s="9"/>
      <c r="J45" s="6"/>
      <c r="S45" s="6"/>
      <c r="T45" s="8"/>
      <c r="U45" s="6"/>
      <c r="V45" s="6"/>
      <c r="W45" s="6"/>
    </row>
    <row r="46" spans="2:23" x14ac:dyDescent="0.2">
      <c r="B46" s="6"/>
      <c r="C46" s="6"/>
      <c r="D46" s="6"/>
      <c r="E46" s="5"/>
      <c r="F46" s="9"/>
      <c r="J46" s="6"/>
      <c r="S46" s="6"/>
      <c r="T46" s="8"/>
      <c r="U46" s="6"/>
      <c r="V46" s="6"/>
      <c r="W46" s="6"/>
    </row>
    <row r="47" spans="2:23" x14ac:dyDescent="0.2">
      <c r="B47" s="6"/>
      <c r="C47" s="6"/>
      <c r="D47" s="6"/>
      <c r="E47" s="5"/>
      <c r="F47" s="9"/>
      <c r="J47" s="6"/>
      <c r="S47" s="6"/>
      <c r="T47" s="8"/>
      <c r="U47" s="6"/>
      <c r="V47" s="6"/>
      <c r="W47" s="6"/>
    </row>
    <row r="48" spans="2:23" x14ac:dyDescent="0.2">
      <c r="B48" s="6"/>
      <c r="C48" s="6"/>
      <c r="D48" s="6"/>
      <c r="E48" s="5"/>
      <c r="F48" s="9"/>
      <c r="J48" s="6"/>
      <c r="S48" s="6"/>
      <c r="T48" s="8"/>
      <c r="U48" s="6"/>
      <c r="V48" s="6"/>
      <c r="W48" s="6"/>
    </row>
    <row r="49" spans="2:23" x14ac:dyDescent="0.2">
      <c r="B49" s="6"/>
      <c r="C49" s="6"/>
      <c r="D49" s="6"/>
      <c r="E49" s="5"/>
      <c r="F49" s="9"/>
      <c r="J49" s="6"/>
      <c r="S49" s="6"/>
      <c r="T49" s="8"/>
      <c r="U49" s="6"/>
      <c r="V49" s="6"/>
      <c r="W49" s="6"/>
    </row>
    <row r="50" spans="2:23" x14ac:dyDescent="0.2">
      <c r="B50" s="6"/>
      <c r="C50" s="6"/>
      <c r="D50" s="6"/>
      <c r="E50" s="5"/>
      <c r="F50" s="9"/>
      <c r="J50" s="6"/>
      <c r="S50" s="6"/>
      <c r="T50" s="8"/>
      <c r="U50" s="6"/>
      <c r="V50" s="6"/>
      <c r="W50" s="6"/>
    </row>
    <row r="51" spans="2:23" x14ac:dyDescent="0.2">
      <c r="B51" s="6"/>
      <c r="C51" s="6"/>
      <c r="D51" s="6"/>
      <c r="E51" s="5"/>
      <c r="F51" s="9"/>
      <c r="J51" s="6"/>
      <c r="S51" s="6"/>
      <c r="T51" s="8"/>
      <c r="U51" s="6"/>
      <c r="V51" s="6"/>
      <c r="W51" s="6"/>
    </row>
    <row r="52" spans="2:23" x14ac:dyDescent="0.2">
      <c r="B52" s="6"/>
      <c r="C52" s="6"/>
      <c r="D52" s="6"/>
      <c r="E52" s="5"/>
      <c r="F52" s="9"/>
      <c r="J52" s="6"/>
      <c r="S52" s="6"/>
      <c r="T52" s="8"/>
      <c r="U52" s="6"/>
      <c r="V52" s="6"/>
      <c r="W52" s="6"/>
    </row>
    <row r="53" spans="2:23" x14ac:dyDescent="0.2">
      <c r="B53" s="6"/>
      <c r="C53" s="6"/>
      <c r="D53" s="6"/>
      <c r="E53" s="5"/>
      <c r="F53" s="9"/>
      <c r="J53" s="6"/>
      <c r="S53" s="6"/>
      <c r="T53" s="8"/>
      <c r="U53" s="6"/>
      <c r="V53" s="6"/>
      <c r="W53" s="6"/>
    </row>
    <row r="54" spans="2:23" x14ac:dyDescent="0.2">
      <c r="B54" s="6"/>
      <c r="C54" s="6"/>
      <c r="D54" s="6"/>
      <c r="E54" s="5"/>
      <c r="F54" s="9"/>
      <c r="J54" s="6"/>
      <c r="S54" s="6"/>
      <c r="T54" s="8"/>
      <c r="U54" s="6"/>
      <c r="V54" s="6"/>
      <c r="W54" s="6"/>
    </row>
    <row r="55" spans="2:23" x14ac:dyDescent="0.2">
      <c r="B55" s="6"/>
      <c r="C55" s="6"/>
      <c r="D55" s="6"/>
      <c r="E55" s="5"/>
      <c r="F55" s="9"/>
      <c r="J55" s="6"/>
      <c r="S55" s="6"/>
      <c r="T55" s="8"/>
      <c r="U55" s="6"/>
      <c r="V55" s="6"/>
      <c r="W55" s="6"/>
    </row>
    <row r="56" spans="2:23" x14ac:dyDescent="0.2">
      <c r="B56" s="6"/>
      <c r="C56" s="6"/>
      <c r="D56" s="6"/>
      <c r="E56" s="5"/>
      <c r="F56" s="9"/>
      <c r="J56" s="6"/>
      <c r="S56" s="6"/>
      <c r="T56" s="8"/>
      <c r="U56" s="6"/>
      <c r="V56" s="6"/>
      <c r="W56" s="6"/>
    </row>
    <row r="57" spans="2:23" x14ac:dyDescent="0.2">
      <c r="B57" s="6"/>
      <c r="C57" s="6"/>
      <c r="D57" s="6"/>
      <c r="E57" s="5"/>
      <c r="F57" s="9"/>
      <c r="J57" s="6"/>
      <c r="S57" s="6"/>
      <c r="T57" s="8"/>
      <c r="U57" s="6"/>
      <c r="V57" s="6"/>
      <c r="W57" s="6"/>
    </row>
    <row r="58" spans="2:23" x14ac:dyDescent="0.2">
      <c r="B58" s="6"/>
      <c r="C58" s="6"/>
      <c r="D58" s="6"/>
      <c r="E58" s="5"/>
      <c r="F58" s="9"/>
      <c r="J58" s="6"/>
      <c r="S58" s="6"/>
      <c r="T58" s="8"/>
      <c r="U58" s="6"/>
      <c r="V58" s="6"/>
      <c r="W58" s="6"/>
    </row>
    <row r="59" spans="2:23" x14ac:dyDescent="0.2">
      <c r="B59" s="6"/>
      <c r="C59" s="6"/>
      <c r="D59" s="6"/>
      <c r="E59" s="5"/>
      <c r="F59" s="9"/>
      <c r="J59" s="6"/>
      <c r="S59" s="6"/>
      <c r="T59" s="8"/>
      <c r="U59" s="6"/>
      <c r="V59" s="6"/>
      <c r="W59" s="6"/>
    </row>
    <row r="60" spans="2:23" x14ac:dyDescent="0.2">
      <c r="B60" s="6"/>
      <c r="C60" s="6"/>
      <c r="D60" s="6"/>
      <c r="E60" s="5"/>
      <c r="F60" s="9"/>
      <c r="J60" s="6"/>
      <c r="S60" s="6"/>
      <c r="T60" s="8"/>
      <c r="U60" s="6"/>
      <c r="V60" s="6"/>
      <c r="W60" s="6"/>
    </row>
    <row r="61" spans="2:23" x14ac:dyDescent="0.2">
      <c r="B61" s="6"/>
      <c r="C61" s="6"/>
      <c r="D61" s="6"/>
      <c r="E61" s="5"/>
      <c r="F61" s="9"/>
      <c r="J61" s="6"/>
      <c r="S61" s="6"/>
      <c r="T61" s="8"/>
      <c r="U61" s="6"/>
      <c r="V61" s="6"/>
      <c r="W61" s="6"/>
    </row>
    <row r="62" spans="2:23" x14ac:dyDescent="0.2">
      <c r="B62" s="6"/>
      <c r="C62" s="6"/>
      <c r="D62" s="6"/>
      <c r="E62" s="5"/>
      <c r="F62" s="9"/>
      <c r="J62" s="6"/>
      <c r="S62" s="6"/>
      <c r="T62" s="8"/>
      <c r="U62" s="6"/>
      <c r="V62" s="6"/>
      <c r="W62" s="6"/>
    </row>
    <row r="63" spans="2:23" x14ac:dyDescent="0.2">
      <c r="B63" s="6"/>
      <c r="C63" s="6"/>
      <c r="D63" s="6"/>
      <c r="E63" s="5"/>
      <c r="F63" s="9"/>
      <c r="J63" s="6"/>
      <c r="S63" s="6"/>
      <c r="T63" s="8"/>
      <c r="U63" s="6"/>
      <c r="V63" s="6"/>
      <c r="W63" s="6"/>
    </row>
    <row r="64" spans="2:23" x14ac:dyDescent="0.2">
      <c r="B64" s="6"/>
      <c r="C64" s="6"/>
      <c r="D64" s="6"/>
      <c r="E64" s="5"/>
      <c r="F64" s="9"/>
      <c r="J64" s="6"/>
      <c r="S64" s="6"/>
      <c r="T64" s="8"/>
      <c r="U64" s="6"/>
      <c r="V64" s="6"/>
      <c r="W64" s="6"/>
    </row>
    <row r="65" spans="2:23" x14ac:dyDescent="0.2">
      <c r="B65" s="6"/>
      <c r="C65" s="6"/>
      <c r="D65" s="6"/>
      <c r="E65" s="5"/>
      <c r="F65" s="9"/>
      <c r="J65" s="6"/>
      <c r="S65" s="6"/>
      <c r="T65" s="8"/>
      <c r="U65" s="6"/>
      <c r="V65" s="6"/>
      <c r="W65" s="6"/>
    </row>
    <row r="66" spans="2:23" x14ac:dyDescent="0.2">
      <c r="B66" s="6"/>
      <c r="C66" s="6"/>
      <c r="D66" s="6"/>
      <c r="E66" s="5"/>
      <c r="F66" s="9"/>
      <c r="J66" s="6"/>
      <c r="S66" s="6"/>
      <c r="T66" s="8"/>
      <c r="U66" s="6"/>
      <c r="V66" s="6"/>
      <c r="W66" s="6"/>
    </row>
    <row r="67" spans="2:23" x14ac:dyDescent="0.2">
      <c r="B67" s="6"/>
      <c r="C67" s="6"/>
      <c r="D67" s="6"/>
      <c r="E67" s="5"/>
      <c r="F67" s="9"/>
      <c r="J67" s="6"/>
      <c r="S67" s="6"/>
      <c r="T67" s="8"/>
      <c r="U67" s="6"/>
      <c r="V67" s="6"/>
      <c r="W67" s="6"/>
    </row>
    <row r="68" spans="2:23" x14ac:dyDescent="0.2">
      <c r="B68" s="6"/>
      <c r="C68" s="6"/>
      <c r="D68" s="6"/>
      <c r="E68" s="5"/>
      <c r="F68" s="9"/>
      <c r="J68" s="6"/>
      <c r="S68" s="6"/>
      <c r="T68" s="8"/>
      <c r="U68" s="6"/>
      <c r="V68" s="6"/>
      <c r="W68" s="6"/>
    </row>
    <row r="69" spans="2:23" x14ac:dyDescent="0.2">
      <c r="B69" s="6"/>
      <c r="C69" s="6"/>
      <c r="D69" s="6"/>
      <c r="E69" s="5"/>
      <c r="F69" s="9"/>
      <c r="J69" s="6"/>
      <c r="S69" s="6"/>
      <c r="T69" s="8"/>
      <c r="U69" s="6"/>
      <c r="V69" s="6"/>
      <c r="W69" s="6"/>
    </row>
    <row r="70" spans="2:23" x14ac:dyDescent="0.2">
      <c r="B70" s="6"/>
      <c r="C70" s="6"/>
      <c r="D70" s="6"/>
      <c r="E70" s="5"/>
      <c r="F70" s="9"/>
      <c r="J70" s="6"/>
      <c r="S70" s="6"/>
      <c r="T70" s="8"/>
      <c r="U70" s="6"/>
      <c r="V70" s="6"/>
      <c r="W70" s="6"/>
    </row>
    <row r="71" spans="2:23" x14ac:dyDescent="0.2">
      <c r="B71" s="6"/>
      <c r="C71" s="6"/>
      <c r="D71" s="6"/>
      <c r="E71" s="5"/>
      <c r="F71" s="9"/>
      <c r="J71" s="6"/>
      <c r="S71" s="6"/>
      <c r="T71" s="8"/>
      <c r="U71" s="6"/>
      <c r="V71" s="6"/>
      <c r="W71" s="6"/>
    </row>
    <row r="72" spans="2:23" x14ac:dyDescent="0.2">
      <c r="B72" s="6"/>
      <c r="C72" s="6"/>
      <c r="D72" s="6"/>
      <c r="E72" s="5"/>
      <c r="F72" s="9"/>
      <c r="J72" s="6"/>
      <c r="S72" s="6"/>
      <c r="T72" s="8"/>
      <c r="U72" s="6"/>
      <c r="V72" s="6"/>
      <c r="W72" s="6"/>
    </row>
    <row r="73" spans="2:23" x14ac:dyDescent="0.2">
      <c r="B73" s="6"/>
      <c r="C73" s="6"/>
      <c r="D73" s="6"/>
      <c r="E73" s="5"/>
      <c r="F73" s="9"/>
      <c r="J73" s="6"/>
      <c r="S73" s="6"/>
      <c r="T73" s="8"/>
      <c r="U73" s="6"/>
      <c r="V73" s="6"/>
      <c r="W73" s="6"/>
    </row>
    <row r="74" spans="2:23" x14ac:dyDescent="0.2">
      <c r="B74" s="6"/>
      <c r="C74" s="6"/>
      <c r="D74" s="6"/>
      <c r="E74" s="5"/>
      <c r="F74" s="9"/>
      <c r="J74" s="6"/>
      <c r="S74" s="6"/>
      <c r="T74" s="8"/>
      <c r="U74" s="6"/>
      <c r="V74" s="6"/>
      <c r="W74" s="6"/>
    </row>
    <row r="75" spans="2:23" x14ac:dyDescent="0.2">
      <c r="B75" s="6"/>
      <c r="C75" s="6"/>
      <c r="D75" s="6"/>
      <c r="E75" s="5"/>
      <c r="F75" s="9"/>
      <c r="J75" s="6"/>
      <c r="S75" s="6"/>
      <c r="T75" s="8"/>
      <c r="U75" s="6"/>
      <c r="V75" s="6"/>
      <c r="W75" s="6"/>
    </row>
    <row r="76" spans="2:23" x14ac:dyDescent="0.2">
      <c r="B76" s="6"/>
      <c r="C76" s="6"/>
      <c r="D76" s="6"/>
      <c r="E76" s="5"/>
      <c r="F76" s="9"/>
      <c r="J76" s="6"/>
      <c r="S76" s="6"/>
      <c r="T76" s="8"/>
      <c r="U76" s="6"/>
      <c r="V76" s="6"/>
      <c r="W76" s="6"/>
    </row>
    <row r="77" spans="2:23" x14ac:dyDescent="0.2">
      <c r="B77" s="6"/>
      <c r="C77" s="6"/>
      <c r="D77" s="6"/>
      <c r="E77" s="5"/>
      <c r="F77" s="9"/>
      <c r="J77" s="6"/>
      <c r="S77" s="6"/>
      <c r="T77" s="8"/>
      <c r="U77" s="6"/>
      <c r="V77" s="6"/>
      <c r="W77" s="6"/>
    </row>
    <row r="78" spans="2:23" x14ac:dyDescent="0.2">
      <c r="B78" s="6"/>
      <c r="C78" s="6"/>
      <c r="D78" s="6"/>
      <c r="E78" s="5"/>
      <c r="F78" s="9"/>
      <c r="J78" s="6"/>
      <c r="S78" s="6"/>
      <c r="T78" s="8"/>
      <c r="U78" s="6"/>
      <c r="V78" s="6"/>
      <c r="W78" s="6"/>
    </row>
    <row r="79" spans="2:23" x14ac:dyDescent="0.2">
      <c r="B79" s="6"/>
      <c r="C79" s="6"/>
      <c r="D79" s="6"/>
      <c r="E79" s="5"/>
      <c r="F79" s="9"/>
      <c r="J79" s="6"/>
      <c r="S79" s="6"/>
      <c r="T79" s="8"/>
      <c r="U79" s="6"/>
      <c r="V79" s="6"/>
      <c r="W79" s="6"/>
    </row>
    <row r="80" spans="2:23" x14ac:dyDescent="0.2">
      <c r="B80" s="6"/>
      <c r="C80" s="6"/>
      <c r="D80" s="6"/>
      <c r="E80" s="5"/>
      <c r="F80" s="9"/>
      <c r="J80" s="6"/>
      <c r="S80" s="6"/>
      <c r="T80" s="8"/>
      <c r="U80" s="6"/>
      <c r="V80" s="6"/>
      <c r="W80" s="6"/>
    </row>
    <row r="81" spans="2:23" x14ac:dyDescent="0.2">
      <c r="B81" s="6"/>
      <c r="C81" s="6"/>
      <c r="D81" s="6"/>
      <c r="E81" s="5"/>
      <c r="F81" s="9"/>
      <c r="J81" s="6"/>
      <c r="S81" s="6"/>
      <c r="T81" s="8"/>
      <c r="U81" s="6"/>
      <c r="V81" s="6"/>
      <c r="W81" s="6"/>
    </row>
    <row r="82" spans="2:23" x14ac:dyDescent="0.2">
      <c r="B82" s="6"/>
      <c r="C82" s="6"/>
      <c r="D82" s="6"/>
      <c r="E82" s="5"/>
      <c r="F82" s="9"/>
      <c r="J82" s="6"/>
      <c r="S82" s="6"/>
      <c r="T82" s="8"/>
      <c r="U82" s="6"/>
      <c r="V82" s="6"/>
      <c r="W82" s="6"/>
    </row>
    <row r="83" spans="2:23" x14ac:dyDescent="0.2">
      <c r="B83" s="6"/>
      <c r="C83" s="6"/>
      <c r="D83" s="6"/>
      <c r="E83" s="5"/>
      <c r="F83" s="9"/>
      <c r="J83" s="6"/>
      <c r="S83" s="6"/>
      <c r="T83" s="8"/>
      <c r="U83" s="6"/>
      <c r="V83" s="6"/>
      <c r="W83" s="6"/>
    </row>
    <row r="84" spans="2:23" x14ac:dyDescent="0.2">
      <c r="B84" s="6"/>
      <c r="C84" s="6"/>
      <c r="D84" s="6"/>
      <c r="E84" s="5"/>
      <c r="F84" s="9"/>
      <c r="J84" s="6"/>
      <c r="S84" s="6"/>
      <c r="T84" s="8"/>
      <c r="U84" s="6"/>
      <c r="V84" s="6"/>
      <c r="W84" s="6"/>
    </row>
    <row r="85" spans="2:23" x14ac:dyDescent="0.2">
      <c r="B85" s="6"/>
      <c r="C85" s="6"/>
      <c r="D85" s="6"/>
      <c r="E85" s="5"/>
      <c r="F85" s="9"/>
      <c r="J85" s="6"/>
      <c r="S85" s="6"/>
      <c r="T85" s="8"/>
      <c r="U85" s="6"/>
      <c r="V85" s="6"/>
      <c r="W85" s="6"/>
    </row>
    <row r="86" spans="2:23" x14ac:dyDescent="0.2">
      <c r="B86" s="6"/>
      <c r="C86" s="6"/>
      <c r="D86" s="6"/>
      <c r="E86" s="5"/>
      <c r="F86" s="9"/>
      <c r="J86" s="6"/>
      <c r="S86" s="6"/>
      <c r="T86" s="8"/>
      <c r="U86" s="6"/>
      <c r="V86" s="6"/>
      <c r="W86" s="6"/>
    </row>
    <row r="87" spans="2:23" x14ac:dyDescent="0.2">
      <c r="B87" s="6"/>
      <c r="C87" s="6"/>
      <c r="D87" s="6"/>
      <c r="E87" s="5"/>
      <c r="F87" s="9"/>
      <c r="J87" s="6"/>
      <c r="S87" s="6"/>
      <c r="T87" s="8"/>
      <c r="U87" s="6"/>
      <c r="V87" s="6"/>
      <c r="W87" s="6"/>
    </row>
    <row r="88" spans="2:23" x14ac:dyDescent="0.2">
      <c r="B88" s="6"/>
      <c r="C88" s="6"/>
      <c r="D88" s="6"/>
      <c r="E88" s="5"/>
      <c r="F88" s="9"/>
      <c r="J88" s="6"/>
      <c r="S88" s="6"/>
      <c r="T88" s="8"/>
      <c r="U88" s="6"/>
      <c r="V88" s="6"/>
      <c r="W88" s="6"/>
    </row>
    <row r="89" spans="2:23" x14ac:dyDescent="0.2">
      <c r="B89" s="6"/>
      <c r="C89" s="6"/>
      <c r="D89" s="6"/>
      <c r="E89" s="5"/>
      <c r="F89" s="9"/>
      <c r="J89" s="6"/>
      <c r="S89" s="6"/>
      <c r="T89" s="8"/>
      <c r="U89" s="6"/>
      <c r="V89" s="6"/>
      <c r="W89" s="6"/>
    </row>
    <row r="90" spans="2:23" x14ac:dyDescent="0.2">
      <c r="B90" s="6"/>
      <c r="C90" s="6"/>
      <c r="D90" s="6"/>
      <c r="E90" s="5"/>
      <c r="F90" s="9"/>
      <c r="J90" s="6"/>
      <c r="S90" s="6"/>
      <c r="T90" s="8"/>
      <c r="U90" s="6"/>
      <c r="V90" s="6"/>
      <c r="W90" s="6"/>
    </row>
    <row r="91" spans="2:23" x14ac:dyDescent="0.2">
      <c r="B91" s="6"/>
      <c r="C91" s="6"/>
      <c r="D91" s="6"/>
      <c r="E91" s="5"/>
      <c r="F91" s="9"/>
      <c r="J91" s="6"/>
      <c r="S91" s="6"/>
      <c r="T91" s="8"/>
      <c r="U91" s="6"/>
      <c r="V91" s="6"/>
      <c r="W91" s="6"/>
    </row>
    <row r="92" spans="2:23" x14ac:dyDescent="0.2">
      <c r="B92" s="6"/>
      <c r="C92" s="6"/>
      <c r="D92" s="6"/>
      <c r="E92" s="5"/>
      <c r="F92" s="9"/>
      <c r="J92" s="6"/>
      <c r="S92" s="6"/>
      <c r="T92" s="8"/>
      <c r="U92" s="6"/>
      <c r="V92" s="6"/>
      <c r="W92" s="6"/>
    </row>
    <row r="93" spans="2:23" x14ac:dyDescent="0.2">
      <c r="B93" s="6"/>
      <c r="C93" s="6"/>
      <c r="D93" s="6"/>
      <c r="E93" s="5"/>
      <c r="F93" s="9"/>
      <c r="J93" s="6"/>
      <c r="S93" s="6"/>
      <c r="T93" s="8"/>
      <c r="U93" s="6"/>
      <c r="V93" s="6"/>
      <c r="W93" s="6"/>
    </row>
    <row r="94" spans="2:23" x14ac:dyDescent="0.2">
      <c r="B94" s="6"/>
      <c r="C94" s="6"/>
      <c r="D94" s="6"/>
      <c r="E94" s="5"/>
      <c r="F94" s="9"/>
      <c r="J94" s="6"/>
      <c r="S94" s="6"/>
      <c r="T94" s="8"/>
      <c r="U94" s="6"/>
      <c r="V94" s="6"/>
      <c r="W94" s="6"/>
    </row>
    <row r="95" spans="2:23" x14ac:dyDescent="0.2">
      <c r="B95" s="6"/>
      <c r="C95" s="6"/>
      <c r="D95" s="6"/>
      <c r="E95" s="5"/>
      <c r="F95" s="9"/>
      <c r="J95" s="6"/>
      <c r="S95" s="6"/>
      <c r="T95" s="8"/>
      <c r="U95" s="6"/>
      <c r="V95" s="6"/>
      <c r="W95" s="6"/>
    </row>
    <row r="96" spans="2:23" x14ac:dyDescent="0.2">
      <c r="B96" s="6"/>
      <c r="C96" s="6"/>
      <c r="D96" s="6"/>
      <c r="E96" s="5"/>
      <c r="F96" s="9"/>
      <c r="J96" s="6"/>
      <c r="S96" s="6"/>
      <c r="T96" s="8"/>
      <c r="U96" s="6"/>
      <c r="V96" s="6"/>
      <c r="W96" s="6"/>
    </row>
    <row r="97" spans="2:23" x14ac:dyDescent="0.2">
      <c r="B97" s="6"/>
      <c r="C97" s="6"/>
      <c r="D97" s="6"/>
      <c r="E97" s="5"/>
      <c r="F97" s="9"/>
      <c r="J97" s="6"/>
      <c r="S97" s="6"/>
      <c r="T97" s="8"/>
      <c r="U97" s="6"/>
      <c r="V97" s="6"/>
      <c r="W97" s="6"/>
    </row>
    <row r="98" spans="2:23" x14ac:dyDescent="0.2">
      <c r="B98" s="6"/>
      <c r="C98" s="6"/>
      <c r="D98" s="6"/>
      <c r="E98" s="5"/>
      <c r="F98" s="9"/>
      <c r="J98" s="6"/>
      <c r="S98" s="6"/>
      <c r="T98" s="8"/>
      <c r="U98" s="6"/>
      <c r="V98" s="6"/>
      <c r="W98" s="6"/>
    </row>
    <row r="99" spans="2:23" x14ac:dyDescent="0.2">
      <c r="B99" s="6"/>
      <c r="C99" s="6"/>
      <c r="D99" s="6"/>
      <c r="E99" s="5"/>
      <c r="F99" s="9"/>
      <c r="J99" s="6"/>
      <c r="S99" s="6"/>
      <c r="T99" s="8"/>
      <c r="U99" s="6"/>
      <c r="V99" s="6"/>
      <c r="W99" s="6"/>
    </row>
    <row r="100" spans="2:23" x14ac:dyDescent="0.2">
      <c r="B100" s="6"/>
      <c r="C100" s="6"/>
      <c r="D100" s="6"/>
      <c r="E100" s="5"/>
      <c r="F100" s="9"/>
      <c r="J100" s="6"/>
      <c r="S100" s="6"/>
      <c r="T100" s="8"/>
      <c r="U100" s="6"/>
      <c r="V100" s="6"/>
      <c r="W100" s="6"/>
    </row>
    <row r="101" spans="2:23" x14ac:dyDescent="0.2">
      <c r="B101" s="6"/>
      <c r="C101" s="6"/>
      <c r="D101" s="6"/>
      <c r="E101" s="5"/>
      <c r="F101" s="9"/>
      <c r="J101" s="6"/>
      <c r="S101" s="6"/>
      <c r="T101" s="8"/>
      <c r="U101" s="6"/>
      <c r="V101" s="6"/>
      <c r="W101" s="6"/>
    </row>
    <row r="102" spans="2:23" x14ac:dyDescent="0.2">
      <c r="B102" s="6"/>
      <c r="C102" s="6"/>
      <c r="D102" s="6"/>
      <c r="E102" s="5"/>
      <c r="F102" s="9"/>
      <c r="J102" s="6"/>
      <c r="S102" s="6"/>
      <c r="T102" s="8"/>
      <c r="U102" s="6"/>
      <c r="V102" s="6"/>
      <c r="W102" s="6"/>
    </row>
    <row r="103" spans="2:23" x14ac:dyDescent="0.2">
      <c r="B103" s="6"/>
      <c r="C103" s="6"/>
      <c r="D103" s="6"/>
      <c r="E103" s="5"/>
      <c r="F103" s="9"/>
      <c r="J103" s="6"/>
      <c r="S103" s="6"/>
      <c r="T103" s="8"/>
      <c r="U103" s="6"/>
      <c r="V103" s="6"/>
      <c r="W103" s="6"/>
    </row>
    <row r="104" spans="2:23" x14ac:dyDescent="0.2">
      <c r="B104" s="6"/>
      <c r="C104" s="6"/>
      <c r="D104" s="6"/>
      <c r="E104" s="5"/>
      <c r="F104" s="9"/>
      <c r="J104" s="6"/>
      <c r="S104" s="6"/>
      <c r="T104" s="8"/>
      <c r="U104" s="6"/>
      <c r="V104" s="6"/>
      <c r="W104" s="6"/>
    </row>
    <row r="105" spans="2:23" x14ac:dyDescent="0.2">
      <c r="B105" s="6"/>
      <c r="C105" s="6"/>
      <c r="D105" s="6"/>
      <c r="E105" s="5"/>
      <c r="F105" s="9"/>
      <c r="J105" s="6"/>
      <c r="S105" s="6"/>
      <c r="T105" s="8"/>
      <c r="U105" s="6"/>
      <c r="V105" s="6"/>
      <c r="W105" s="6"/>
    </row>
    <row r="106" spans="2:23" x14ac:dyDescent="0.2">
      <c r="B106" s="6"/>
      <c r="C106" s="6"/>
      <c r="D106" s="6"/>
      <c r="E106" s="5"/>
      <c r="F106" s="9"/>
      <c r="J106" s="6"/>
      <c r="S106" s="6"/>
      <c r="T106" s="8"/>
      <c r="U106" s="6"/>
      <c r="V106" s="6"/>
      <c r="W106" s="6"/>
    </row>
    <row r="107" spans="2:23" x14ac:dyDescent="0.2">
      <c r="B107" s="6"/>
      <c r="C107" s="6"/>
      <c r="D107" s="6"/>
      <c r="E107" s="5"/>
      <c r="F107" s="9"/>
      <c r="J107" s="6"/>
      <c r="S107" s="6"/>
      <c r="T107" s="8"/>
      <c r="U107" s="6"/>
      <c r="V107" s="6"/>
      <c r="W107" s="6"/>
    </row>
    <row r="108" spans="2:23" x14ac:dyDescent="0.2">
      <c r="B108" s="6"/>
      <c r="C108" s="6"/>
      <c r="D108" s="6"/>
      <c r="E108" s="5"/>
      <c r="F108" s="9"/>
      <c r="J108" s="6"/>
      <c r="S108" s="6"/>
      <c r="T108" s="8"/>
      <c r="U108" s="6"/>
      <c r="V108" s="6"/>
      <c r="W108" s="6"/>
    </row>
    <row r="109" spans="2:23" x14ac:dyDescent="0.2">
      <c r="B109" s="6"/>
      <c r="C109" s="6"/>
      <c r="D109" s="6"/>
      <c r="E109" s="5"/>
      <c r="F109" s="9"/>
      <c r="J109" s="6"/>
      <c r="S109" s="6"/>
      <c r="T109" s="8"/>
      <c r="U109" s="6"/>
      <c r="V109" s="6"/>
      <c r="W109" s="6"/>
    </row>
    <row r="110" spans="2:23" x14ac:dyDescent="0.2">
      <c r="B110" s="6"/>
      <c r="C110" s="6"/>
      <c r="D110" s="6"/>
      <c r="E110" s="5"/>
      <c r="F110" s="9"/>
      <c r="J110" s="6"/>
      <c r="S110" s="6"/>
      <c r="T110" s="8"/>
      <c r="U110" s="6"/>
      <c r="V110" s="6"/>
      <c r="W110" s="6"/>
    </row>
    <row r="111" spans="2:23" x14ac:dyDescent="0.2">
      <c r="B111" s="6"/>
      <c r="C111" s="6"/>
      <c r="D111" s="6"/>
      <c r="E111" s="5"/>
      <c r="F111" s="9"/>
      <c r="J111" s="6"/>
      <c r="S111" s="6"/>
      <c r="T111" s="8"/>
      <c r="U111" s="6"/>
      <c r="V111" s="6"/>
      <c r="W111" s="6"/>
    </row>
    <row r="112" spans="2:23" x14ac:dyDescent="0.2">
      <c r="B112" s="6"/>
      <c r="C112" s="6"/>
      <c r="D112" s="6"/>
      <c r="E112" s="5"/>
      <c r="F112" s="9"/>
      <c r="J112" s="6"/>
      <c r="S112" s="6"/>
      <c r="T112" s="8"/>
      <c r="U112" s="6"/>
      <c r="V112" s="6"/>
      <c r="W112" s="6"/>
    </row>
    <row r="113" spans="2:23" x14ac:dyDescent="0.2">
      <c r="B113" s="6"/>
      <c r="C113" s="6"/>
      <c r="D113" s="6"/>
      <c r="E113" s="5"/>
      <c r="F113" s="9"/>
      <c r="J113" s="6"/>
      <c r="S113" s="6"/>
      <c r="T113" s="8"/>
      <c r="U113" s="6"/>
      <c r="V113" s="6"/>
      <c r="W113" s="6"/>
    </row>
    <row r="114" spans="2:23" x14ac:dyDescent="0.2">
      <c r="B114" s="6"/>
      <c r="C114" s="6"/>
      <c r="D114" s="6"/>
      <c r="E114" s="5"/>
      <c r="F114" s="9"/>
      <c r="J114" s="6"/>
      <c r="S114" s="6"/>
      <c r="T114" s="8"/>
      <c r="U114" s="6"/>
      <c r="V114" s="6"/>
      <c r="W114" s="6"/>
    </row>
    <row r="115" spans="2:23" x14ac:dyDescent="0.2">
      <c r="B115" s="6"/>
      <c r="C115" s="6"/>
      <c r="D115" s="6"/>
      <c r="E115" s="5"/>
      <c r="F115" s="9"/>
      <c r="J115" s="6"/>
      <c r="S115" s="6"/>
      <c r="T115" s="8"/>
      <c r="U115" s="6"/>
      <c r="V115" s="6"/>
      <c r="W115" s="6"/>
    </row>
    <row r="116" spans="2:23" x14ac:dyDescent="0.2">
      <c r="B116" s="6"/>
      <c r="C116" s="6"/>
      <c r="D116" s="6"/>
      <c r="E116" s="5"/>
      <c r="F116" s="9"/>
      <c r="J116" s="6"/>
      <c r="S116" s="6"/>
      <c r="T116" s="8"/>
      <c r="U116" s="6"/>
      <c r="V116" s="6"/>
      <c r="W116" s="6"/>
    </row>
    <row r="117" spans="2:23" x14ac:dyDescent="0.2">
      <c r="B117" s="6"/>
      <c r="C117" s="6"/>
      <c r="D117" s="6"/>
      <c r="E117" s="5"/>
      <c r="F117" s="9"/>
      <c r="J117" s="6"/>
      <c r="S117" s="6"/>
      <c r="T117" s="8"/>
      <c r="U117" s="6"/>
      <c r="V117" s="6"/>
      <c r="W117" s="6"/>
    </row>
    <row r="118" spans="2:23" x14ac:dyDescent="0.2">
      <c r="B118" s="6"/>
      <c r="C118" s="6"/>
      <c r="D118" s="6"/>
      <c r="E118" s="5"/>
      <c r="F118" s="9"/>
      <c r="J118" s="6"/>
      <c r="S118" s="6"/>
      <c r="T118" s="8"/>
      <c r="U118" s="6"/>
      <c r="V118" s="6"/>
      <c r="W118" s="6"/>
    </row>
    <row r="119" spans="2:23" x14ac:dyDescent="0.2">
      <c r="B119" s="6"/>
      <c r="C119" s="6"/>
      <c r="D119" s="6"/>
      <c r="E119" s="5"/>
      <c r="F119" s="9"/>
      <c r="J119" s="6"/>
      <c r="S119" s="6"/>
      <c r="T119" s="8"/>
      <c r="U119" s="6"/>
      <c r="V119" s="6"/>
      <c r="W119" s="6"/>
    </row>
    <row r="120" spans="2:23" x14ac:dyDescent="0.2">
      <c r="B120" s="6"/>
      <c r="C120" s="6"/>
      <c r="D120" s="6"/>
      <c r="E120" s="5"/>
      <c r="F120" s="9"/>
      <c r="J120" s="6"/>
      <c r="S120" s="6"/>
      <c r="T120" s="8"/>
      <c r="U120" s="6"/>
      <c r="V120" s="6"/>
      <c r="W120" s="6"/>
    </row>
    <row r="121" spans="2:23" x14ac:dyDescent="0.2">
      <c r="B121" s="6"/>
      <c r="C121" s="6"/>
      <c r="D121" s="6"/>
      <c r="E121" s="5"/>
      <c r="F121" s="9"/>
      <c r="J121" s="6"/>
      <c r="S121" s="6"/>
      <c r="T121" s="8"/>
      <c r="U121" s="6"/>
      <c r="V121" s="6"/>
      <c r="W121" s="6"/>
    </row>
    <row r="122" spans="2:23" x14ac:dyDescent="0.2">
      <c r="B122" s="6"/>
      <c r="C122" s="6"/>
      <c r="D122" s="6"/>
      <c r="E122" s="5"/>
      <c r="F122" s="9"/>
      <c r="J122" s="6"/>
      <c r="S122" s="6"/>
      <c r="T122" s="8"/>
      <c r="U122" s="6"/>
      <c r="V122" s="6"/>
      <c r="W122" s="6"/>
    </row>
    <row r="123" spans="2:23" x14ac:dyDescent="0.2">
      <c r="B123" s="6"/>
      <c r="C123" s="6"/>
      <c r="D123" s="6"/>
      <c r="E123" s="5"/>
      <c r="F123" s="9"/>
      <c r="J123" s="6"/>
      <c r="S123" s="6"/>
      <c r="T123" s="8"/>
      <c r="U123" s="6"/>
      <c r="V123" s="6"/>
      <c r="W123" s="6"/>
    </row>
    <row r="124" spans="2:23" x14ac:dyDescent="0.2">
      <c r="B124" s="6"/>
      <c r="C124" s="6"/>
      <c r="D124" s="6"/>
      <c r="E124" s="5"/>
      <c r="F124" s="9"/>
      <c r="J124" s="6"/>
      <c r="S124" s="6"/>
      <c r="T124" s="8"/>
      <c r="U124" s="6"/>
      <c r="V124" s="6"/>
      <c r="W124" s="6"/>
    </row>
    <row r="125" spans="2:23" x14ac:dyDescent="0.2">
      <c r="B125" s="6"/>
      <c r="C125" s="6"/>
      <c r="D125" s="6"/>
      <c r="E125" s="5"/>
      <c r="F125" s="9"/>
      <c r="J125" s="6"/>
      <c r="S125" s="6"/>
      <c r="T125" s="8"/>
      <c r="U125" s="6"/>
      <c r="V125" s="6"/>
      <c r="W125" s="6"/>
    </row>
    <row r="126" spans="2:23" x14ac:dyDescent="0.2">
      <c r="B126" s="6"/>
      <c r="C126" s="6"/>
      <c r="D126" s="6"/>
      <c r="E126" s="5"/>
      <c r="F126" s="9"/>
      <c r="J126" s="6"/>
      <c r="S126" s="6"/>
      <c r="T126" s="8"/>
      <c r="U126" s="6"/>
      <c r="V126" s="6"/>
      <c r="W126" s="6"/>
    </row>
    <row r="127" spans="2:23" x14ac:dyDescent="0.2">
      <c r="B127" s="6"/>
      <c r="C127" s="6"/>
      <c r="D127" s="6"/>
      <c r="E127" s="5"/>
      <c r="F127" s="9"/>
      <c r="J127" s="6"/>
      <c r="S127" s="6"/>
      <c r="T127" s="8"/>
      <c r="U127" s="6"/>
      <c r="V127" s="6"/>
      <c r="W127" s="6"/>
    </row>
    <row r="128" spans="2:23" x14ac:dyDescent="0.2">
      <c r="B128" s="6"/>
      <c r="C128" s="6"/>
      <c r="D128" s="6"/>
      <c r="E128" s="5"/>
      <c r="F128" s="9"/>
      <c r="J128" s="6"/>
      <c r="S128" s="6"/>
      <c r="T128" s="8"/>
      <c r="U128" s="6"/>
      <c r="V128" s="6"/>
      <c r="W128" s="6"/>
    </row>
    <row r="129" spans="2:23" x14ac:dyDescent="0.2">
      <c r="B129" s="6"/>
      <c r="C129" s="6"/>
      <c r="D129" s="6"/>
      <c r="E129" s="5"/>
      <c r="F129" s="9"/>
      <c r="J129" s="6"/>
      <c r="S129" s="6"/>
      <c r="T129" s="8"/>
      <c r="U129" s="6"/>
      <c r="V129" s="6"/>
      <c r="W129" s="6"/>
    </row>
    <row r="130" spans="2:23" x14ac:dyDescent="0.2">
      <c r="B130" s="6"/>
      <c r="C130" s="6"/>
      <c r="D130" s="6"/>
      <c r="E130" s="5"/>
      <c r="F130" s="9"/>
      <c r="J130" s="6"/>
      <c r="S130" s="6"/>
      <c r="T130" s="8"/>
      <c r="U130" s="6"/>
      <c r="V130" s="6"/>
      <c r="W130" s="6"/>
    </row>
    <row r="131" spans="2:23" x14ac:dyDescent="0.2">
      <c r="B131" s="6"/>
      <c r="C131" s="6"/>
      <c r="D131" s="6"/>
      <c r="E131" s="5"/>
      <c r="F131" s="9"/>
      <c r="J131" s="6"/>
      <c r="S131" s="6"/>
      <c r="T131" s="8"/>
      <c r="U131" s="6"/>
      <c r="V131" s="6"/>
      <c r="W131" s="6"/>
    </row>
    <row r="132" spans="2:23" x14ac:dyDescent="0.2">
      <c r="B132" s="6"/>
      <c r="C132" s="6"/>
      <c r="D132" s="6"/>
      <c r="E132" s="5"/>
      <c r="F132" s="9"/>
      <c r="J132" s="6"/>
      <c r="S132" s="6"/>
      <c r="T132" s="8"/>
      <c r="U132" s="6"/>
      <c r="V132" s="6"/>
      <c r="W132" s="6"/>
    </row>
    <row r="133" spans="2:23" x14ac:dyDescent="0.2">
      <c r="B133" s="6"/>
      <c r="C133" s="6"/>
      <c r="D133" s="6"/>
      <c r="E133" s="5"/>
      <c r="F133" s="9"/>
      <c r="J133" s="6"/>
      <c r="S133" s="6"/>
      <c r="T133" s="8"/>
      <c r="U133" s="6"/>
      <c r="V133" s="6"/>
      <c r="W133" s="6"/>
    </row>
    <row r="134" spans="2:23" x14ac:dyDescent="0.2">
      <c r="B134" s="6"/>
      <c r="C134" s="6"/>
      <c r="D134" s="6"/>
      <c r="E134" s="5"/>
      <c r="F134" s="9"/>
      <c r="J134" s="6"/>
      <c r="S134" s="6"/>
      <c r="T134" s="8"/>
      <c r="U134" s="6"/>
      <c r="V134" s="6"/>
      <c r="W134" s="6"/>
    </row>
    <row r="135" spans="2:23" x14ac:dyDescent="0.2">
      <c r="B135" s="6"/>
      <c r="C135" s="6"/>
      <c r="D135" s="6"/>
      <c r="E135" s="5"/>
      <c r="F135" s="9"/>
      <c r="J135" s="6"/>
      <c r="S135" s="6"/>
      <c r="T135" s="8"/>
      <c r="U135" s="6"/>
      <c r="V135" s="6"/>
      <c r="W135" s="6"/>
    </row>
    <row r="136" spans="2:23" x14ac:dyDescent="0.2">
      <c r="B136" s="6"/>
      <c r="C136" s="6"/>
      <c r="D136" s="6"/>
      <c r="E136" s="5"/>
      <c r="F136" s="9"/>
      <c r="J136" s="6"/>
      <c r="S136" s="6"/>
      <c r="T136" s="8"/>
      <c r="U136" s="6"/>
      <c r="V136" s="6"/>
      <c r="W136" s="6"/>
    </row>
    <row r="137" spans="2:23" x14ac:dyDescent="0.2">
      <c r="B137" s="6"/>
      <c r="C137" s="6"/>
      <c r="D137" s="6"/>
      <c r="E137" s="5"/>
      <c r="F137" s="9"/>
      <c r="J137" s="6"/>
      <c r="S137" s="6"/>
      <c r="T137" s="8"/>
      <c r="U137" s="6"/>
      <c r="V137" s="6"/>
      <c r="W137" s="6"/>
    </row>
    <row r="138" spans="2:23" x14ac:dyDescent="0.2">
      <c r="B138" s="6"/>
      <c r="C138" s="6"/>
      <c r="D138" s="6"/>
      <c r="E138" s="5"/>
      <c r="F138" s="9"/>
      <c r="J138" s="6"/>
      <c r="S138" s="6"/>
      <c r="T138" s="8"/>
      <c r="U138" s="6"/>
      <c r="V138" s="6"/>
      <c r="W138" s="6"/>
    </row>
    <row r="139" spans="2:23" x14ac:dyDescent="0.2">
      <c r="B139" s="6"/>
      <c r="C139" s="6"/>
      <c r="D139" s="6"/>
      <c r="E139" s="5"/>
      <c r="F139" s="9"/>
      <c r="J139" s="6"/>
      <c r="S139" s="6"/>
      <c r="T139" s="8"/>
      <c r="U139" s="6"/>
      <c r="V139" s="6"/>
      <c r="W139" s="6"/>
    </row>
    <row r="140" spans="2:23" x14ac:dyDescent="0.2">
      <c r="B140" s="6"/>
      <c r="C140" s="6"/>
      <c r="D140" s="6"/>
      <c r="E140" s="5"/>
      <c r="F140" s="9"/>
      <c r="J140" s="6"/>
      <c r="S140" s="6"/>
      <c r="T140" s="8"/>
      <c r="U140" s="6"/>
      <c r="V140" s="6"/>
      <c r="W140" s="6"/>
    </row>
    <row r="141" spans="2:23" x14ac:dyDescent="0.2">
      <c r="B141" s="6"/>
      <c r="C141" s="6"/>
      <c r="D141" s="6"/>
      <c r="E141" s="5"/>
      <c r="F141" s="9"/>
      <c r="J141" s="6"/>
      <c r="S141" s="6"/>
      <c r="T141" s="8"/>
      <c r="U141" s="6"/>
      <c r="V141" s="6"/>
      <c r="W141" s="6"/>
    </row>
    <row r="142" spans="2:23" x14ac:dyDescent="0.2">
      <c r="B142" s="6"/>
      <c r="C142" s="6"/>
      <c r="D142" s="6"/>
      <c r="E142" s="5"/>
      <c r="F142" s="9"/>
      <c r="J142" s="6"/>
      <c r="S142" s="6"/>
      <c r="T142" s="8"/>
      <c r="U142" s="6"/>
      <c r="V142" s="6"/>
      <c r="W142" s="6"/>
    </row>
    <row r="143" spans="2:23" x14ac:dyDescent="0.2">
      <c r="B143" s="6"/>
      <c r="C143" s="6"/>
      <c r="D143" s="6"/>
      <c r="E143" s="5"/>
      <c r="F143" s="9"/>
      <c r="J143" s="6"/>
      <c r="S143" s="6"/>
      <c r="T143" s="8"/>
      <c r="U143" s="6"/>
      <c r="V143" s="6"/>
      <c r="W143" s="6"/>
    </row>
    <row r="144" spans="2:23" x14ac:dyDescent="0.2">
      <c r="B144" s="6"/>
      <c r="C144" s="6"/>
      <c r="D144" s="6"/>
      <c r="E144" s="5"/>
      <c r="F144" s="9"/>
      <c r="J144" s="6"/>
      <c r="S144" s="6"/>
      <c r="T144" s="8"/>
      <c r="U144" s="6"/>
      <c r="V144" s="6"/>
      <c r="W144" s="6"/>
    </row>
    <row r="145" spans="2:23" x14ac:dyDescent="0.2">
      <c r="B145" s="6"/>
      <c r="C145" s="6"/>
      <c r="D145" s="6"/>
      <c r="E145" s="5"/>
      <c r="F145" s="9"/>
      <c r="J145" s="6"/>
      <c r="S145" s="6"/>
      <c r="T145" s="8"/>
      <c r="U145" s="6"/>
      <c r="V145" s="6"/>
      <c r="W145" s="6"/>
    </row>
    <row r="146" spans="2:23" x14ac:dyDescent="0.2">
      <c r="B146" s="6"/>
      <c r="C146" s="6"/>
      <c r="D146" s="6"/>
      <c r="E146" s="5"/>
      <c r="F146" s="9"/>
      <c r="J146" s="6"/>
      <c r="S146" s="6"/>
      <c r="T146" s="8"/>
      <c r="U146" s="6"/>
      <c r="V146" s="6"/>
      <c r="W146" s="6"/>
    </row>
    <row r="147" spans="2:23" x14ac:dyDescent="0.2">
      <c r="B147" s="6"/>
      <c r="C147" s="6"/>
      <c r="D147" s="6"/>
      <c r="E147" s="5"/>
      <c r="F147" s="9"/>
      <c r="J147" s="6"/>
      <c r="S147" s="6"/>
      <c r="T147" s="8"/>
      <c r="U147" s="6"/>
      <c r="V147" s="6"/>
      <c r="W147" s="6"/>
    </row>
    <row r="148" spans="2:23" x14ac:dyDescent="0.2">
      <c r="B148" s="6"/>
      <c r="C148" s="6"/>
      <c r="D148" s="6"/>
      <c r="E148" s="5"/>
      <c r="F148" s="9"/>
      <c r="J148" s="6"/>
      <c r="S148" s="6"/>
      <c r="T148" s="8"/>
      <c r="U148" s="6"/>
      <c r="V148" s="6"/>
      <c r="W148" s="6"/>
    </row>
    <row r="149" spans="2:23" x14ac:dyDescent="0.2">
      <c r="B149" s="6"/>
      <c r="C149" s="6"/>
      <c r="D149" s="6"/>
      <c r="E149" s="5"/>
      <c r="F149" s="9"/>
      <c r="J149" s="6"/>
      <c r="S149" s="6"/>
      <c r="T149" s="8"/>
      <c r="U149" s="6"/>
      <c r="V149" s="6"/>
      <c r="W149" s="6"/>
    </row>
    <row r="150" spans="2:23" x14ac:dyDescent="0.2">
      <c r="B150" s="6"/>
      <c r="C150" s="6"/>
      <c r="D150" s="6"/>
      <c r="E150" s="5"/>
      <c r="F150" s="9"/>
      <c r="J150" s="6"/>
      <c r="S150" s="6"/>
      <c r="T150" s="8"/>
      <c r="U150" s="6"/>
      <c r="V150" s="6"/>
      <c r="W150" s="6"/>
    </row>
    <row r="151" spans="2:23" x14ac:dyDescent="0.2">
      <c r="B151" s="6"/>
      <c r="C151" s="6"/>
      <c r="D151" s="6"/>
      <c r="E151" s="5"/>
      <c r="F151" s="9"/>
      <c r="J151" s="6"/>
      <c r="S151" s="6"/>
      <c r="T151" s="8"/>
      <c r="U151" s="6"/>
      <c r="V151" s="6"/>
      <c r="W151" s="6"/>
    </row>
    <row r="152" spans="2:23" x14ac:dyDescent="0.2">
      <c r="B152" s="6"/>
      <c r="C152" s="6"/>
      <c r="D152" s="6"/>
      <c r="E152" s="5"/>
      <c r="F152" s="9"/>
      <c r="J152" s="6"/>
      <c r="S152" s="6"/>
      <c r="T152" s="8"/>
      <c r="U152" s="6"/>
      <c r="V152" s="6"/>
      <c r="W152" s="6"/>
    </row>
    <row r="153" spans="2:23" x14ac:dyDescent="0.2">
      <c r="B153" s="6"/>
      <c r="C153" s="6"/>
      <c r="D153" s="6"/>
      <c r="E153" s="5"/>
      <c r="F153" s="9"/>
      <c r="J153" s="6"/>
      <c r="S153" s="6"/>
      <c r="T153" s="8"/>
      <c r="U153" s="6"/>
      <c r="V153" s="6"/>
      <c r="W153" s="6"/>
    </row>
    <row r="154" spans="2:23" x14ac:dyDescent="0.2">
      <c r="B154" s="6"/>
      <c r="C154" s="6"/>
      <c r="D154" s="6"/>
      <c r="E154" s="5"/>
      <c r="F154" s="9"/>
      <c r="J154" s="6"/>
      <c r="S154" s="6"/>
      <c r="T154" s="8"/>
      <c r="U154" s="6"/>
      <c r="V154" s="6"/>
      <c r="W154" s="6"/>
    </row>
    <row r="155" spans="2:23" x14ac:dyDescent="0.2">
      <c r="B155" s="6"/>
      <c r="C155" s="6"/>
      <c r="D155" s="6"/>
      <c r="E155" s="5"/>
      <c r="F155" s="9"/>
      <c r="J155" s="6"/>
      <c r="S155" s="6"/>
      <c r="T155" s="8"/>
      <c r="U155" s="6"/>
      <c r="V155" s="6"/>
      <c r="W155" s="6"/>
    </row>
    <row r="156" spans="2:23" x14ac:dyDescent="0.2">
      <c r="B156" s="6"/>
      <c r="C156" s="6"/>
      <c r="D156" s="6"/>
      <c r="E156" s="5"/>
      <c r="F156" s="9"/>
      <c r="J156" s="6"/>
      <c r="S156" s="6"/>
      <c r="T156" s="8"/>
      <c r="U156" s="6"/>
      <c r="V156" s="6"/>
      <c r="W156" s="6"/>
    </row>
    <row r="157" spans="2:23" x14ac:dyDescent="0.2">
      <c r="B157" s="6"/>
      <c r="C157" s="6"/>
      <c r="D157" s="6"/>
      <c r="E157" s="5"/>
      <c r="F157" s="9"/>
      <c r="J157" s="6"/>
      <c r="S157" s="6"/>
      <c r="T157" s="8"/>
      <c r="U157" s="6"/>
      <c r="V157" s="6"/>
      <c r="W157" s="6"/>
    </row>
    <row r="158" spans="2:23" x14ac:dyDescent="0.2">
      <c r="B158" s="6"/>
      <c r="C158" s="6"/>
      <c r="D158" s="6"/>
      <c r="E158" s="5"/>
      <c r="F158" s="9"/>
      <c r="J158" s="6"/>
      <c r="S158" s="6"/>
      <c r="T158" s="8"/>
      <c r="U158" s="6"/>
      <c r="V158" s="6"/>
      <c r="W158" s="6"/>
    </row>
    <row r="159" spans="2:23" x14ac:dyDescent="0.2">
      <c r="B159" s="6"/>
      <c r="C159" s="6"/>
      <c r="D159" s="6"/>
      <c r="E159" s="5"/>
      <c r="F159" s="9"/>
      <c r="J159" s="6"/>
      <c r="S159" s="6"/>
      <c r="T159" s="8"/>
      <c r="U159" s="6"/>
      <c r="V159" s="6"/>
      <c r="W159" s="6"/>
    </row>
    <row r="160" spans="2:23" x14ac:dyDescent="0.2">
      <c r="B160" s="6"/>
      <c r="C160" s="6"/>
      <c r="D160" s="6"/>
      <c r="E160" s="5"/>
      <c r="F160" s="9"/>
      <c r="J160" s="6"/>
      <c r="S160" s="6"/>
      <c r="T160" s="8"/>
      <c r="U160" s="6"/>
      <c r="V160" s="6"/>
      <c r="W160" s="6"/>
    </row>
    <row r="161" spans="2:23" x14ac:dyDescent="0.2">
      <c r="B161" s="6"/>
      <c r="C161" s="6"/>
      <c r="D161" s="6"/>
      <c r="E161" s="5"/>
      <c r="F161" s="9"/>
      <c r="J161" s="6"/>
      <c r="S161" s="6"/>
      <c r="T161" s="8"/>
      <c r="U161" s="6"/>
      <c r="V161" s="6"/>
      <c r="W161" s="6"/>
    </row>
    <row r="162" spans="2:23" x14ac:dyDescent="0.2">
      <c r="B162" s="6"/>
      <c r="C162" s="6"/>
      <c r="D162" s="6"/>
      <c r="E162" s="5"/>
      <c r="F162" s="9"/>
      <c r="J162" s="6"/>
      <c r="S162" s="6"/>
      <c r="T162" s="8"/>
      <c r="U162" s="6"/>
      <c r="V162" s="6"/>
      <c r="W162" s="6"/>
    </row>
    <row r="163" spans="2:23" x14ac:dyDescent="0.2">
      <c r="B163" s="6"/>
      <c r="C163" s="6"/>
      <c r="D163" s="6"/>
      <c r="E163" s="5"/>
      <c r="F163" s="9"/>
      <c r="J163" s="6"/>
      <c r="S163" s="6"/>
      <c r="T163" s="8"/>
      <c r="U163" s="6"/>
      <c r="V163" s="6"/>
      <c r="W163" s="6"/>
    </row>
    <row r="164" spans="2:23" x14ac:dyDescent="0.2">
      <c r="B164" s="6"/>
      <c r="C164" s="6"/>
      <c r="D164" s="6"/>
      <c r="E164" s="5"/>
      <c r="F164" s="9"/>
      <c r="J164" s="6"/>
      <c r="S164" s="6"/>
      <c r="T164" s="8"/>
      <c r="U164" s="6"/>
      <c r="V164" s="6"/>
      <c r="W164" s="6"/>
    </row>
    <row r="165" spans="2:23" x14ac:dyDescent="0.2">
      <c r="B165" s="6"/>
      <c r="C165" s="6"/>
      <c r="D165" s="6"/>
      <c r="E165" s="5"/>
      <c r="F165" s="9"/>
      <c r="J165" s="6"/>
      <c r="S165" s="6"/>
      <c r="T165" s="8"/>
      <c r="U165" s="6"/>
      <c r="V165" s="6"/>
      <c r="W165" s="6"/>
    </row>
    <row r="166" spans="2:23" x14ac:dyDescent="0.2">
      <c r="B166" s="6"/>
      <c r="C166" s="6"/>
      <c r="D166" s="6"/>
      <c r="E166" s="5"/>
      <c r="F166" s="9"/>
      <c r="J166" s="6"/>
      <c r="S166" s="6"/>
      <c r="T166" s="8"/>
      <c r="U166" s="6"/>
      <c r="V166" s="6"/>
      <c r="W166" s="6"/>
    </row>
    <row r="167" spans="2:23" x14ac:dyDescent="0.2">
      <c r="B167" s="6"/>
      <c r="C167" s="6"/>
      <c r="D167" s="6"/>
      <c r="E167" s="5"/>
      <c r="F167" s="9"/>
      <c r="J167" s="6"/>
      <c r="S167" s="6"/>
      <c r="T167" s="8"/>
      <c r="U167" s="6"/>
      <c r="V167" s="6"/>
      <c r="W167" s="6"/>
    </row>
    <row r="168" spans="2:23" x14ac:dyDescent="0.2">
      <c r="B168" s="6"/>
      <c r="C168" s="6"/>
      <c r="D168" s="6"/>
      <c r="E168" s="5"/>
      <c r="F168" s="9"/>
      <c r="J168" s="6"/>
      <c r="S168" s="6"/>
      <c r="T168" s="8"/>
      <c r="U168" s="6"/>
      <c r="V168" s="6"/>
      <c r="W168" s="6"/>
    </row>
    <row r="169" spans="2:23" x14ac:dyDescent="0.2">
      <c r="B169" s="6"/>
      <c r="C169" s="6"/>
      <c r="D169" s="6"/>
      <c r="E169" s="5"/>
      <c r="F169" s="9"/>
      <c r="J169" s="6"/>
      <c r="S169" s="6"/>
      <c r="T169" s="8"/>
      <c r="U169" s="6"/>
      <c r="V169" s="6"/>
      <c r="W169" s="6"/>
    </row>
    <row r="170" spans="2:23" x14ac:dyDescent="0.2">
      <c r="B170" s="6"/>
      <c r="C170" s="6"/>
      <c r="D170" s="6"/>
      <c r="E170" s="5"/>
      <c r="F170" s="9"/>
      <c r="J170" s="6"/>
      <c r="S170" s="6"/>
      <c r="T170" s="8"/>
      <c r="U170" s="6"/>
      <c r="V170" s="6"/>
      <c r="W170" s="6"/>
    </row>
    <row r="171" spans="2:23" x14ac:dyDescent="0.2">
      <c r="B171" s="6"/>
      <c r="C171" s="6"/>
      <c r="D171" s="6"/>
      <c r="E171" s="5"/>
      <c r="F171" s="9"/>
      <c r="J171" s="6"/>
      <c r="S171" s="6"/>
      <c r="T171" s="8"/>
      <c r="U171" s="6"/>
      <c r="V171" s="6"/>
      <c r="W171" s="6"/>
    </row>
    <row r="172" spans="2:23" x14ac:dyDescent="0.2">
      <c r="B172" s="6"/>
      <c r="C172" s="6"/>
      <c r="D172" s="6"/>
      <c r="E172" s="5"/>
      <c r="F172" s="9"/>
      <c r="J172" s="6"/>
      <c r="S172" s="6"/>
      <c r="T172" s="8"/>
      <c r="U172" s="6"/>
      <c r="V172" s="6"/>
      <c r="W172" s="6"/>
    </row>
    <row r="173" spans="2:23" x14ac:dyDescent="0.2">
      <c r="B173" s="6"/>
      <c r="C173" s="6"/>
      <c r="D173" s="6"/>
      <c r="E173" s="5"/>
      <c r="F173" s="9"/>
      <c r="J173" s="6"/>
      <c r="S173" s="6"/>
      <c r="T173" s="8"/>
      <c r="U173" s="6"/>
      <c r="V173" s="6"/>
      <c r="W173" s="6"/>
    </row>
    <row r="174" spans="2:23" x14ac:dyDescent="0.2">
      <c r="B174" s="6"/>
      <c r="C174" s="6"/>
      <c r="D174" s="6"/>
      <c r="E174" s="5"/>
      <c r="F174" s="9"/>
      <c r="J174" s="6"/>
      <c r="S174" s="6"/>
      <c r="T174" s="8"/>
      <c r="U174" s="6"/>
      <c r="V174" s="6"/>
      <c r="W174" s="6"/>
    </row>
    <row r="175" spans="2:23" x14ac:dyDescent="0.2">
      <c r="B175" s="6"/>
      <c r="C175" s="6"/>
      <c r="D175" s="6"/>
      <c r="E175" s="5"/>
      <c r="F175" s="9"/>
      <c r="J175" s="6"/>
      <c r="S175" s="6"/>
      <c r="T175" s="8"/>
      <c r="U175" s="6"/>
      <c r="V175" s="6"/>
      <c r="W175" s="6"/>
    </row>
    <row r="176" spans="2:23" x14ac:dyDescent="0.2">
      <c r="B176" s="6"/>
      <c r="C176" s="6"/>
      <c r="D176" s="6"/>
      <c r="E176" s="5"/>
      <c r="F176" s="9"/>
      <c r="J176" s="6"/>
      <c r="S176" s="6"/>
      <c r="T176" s="8"/>
      <c r="U176" s="6"/>
      <c r="V176" s="6"/>
      <c r="W176" s="6"/>
    </row>
    <row r="177" spans="2:23" x14ac:dyDescent="0.2">
      <c r="B177" s="6"/>
      <c r="C177" s="6"/>
      <c r="D177" s="6"/>
      <c r="E177" s="5"/>
      <c r="F177" s="9"/>
      <c r="J177" s="6"/>
      <c r="S177" s="6"/>
      <c r="T177" s="8"/>
      <c r="U177" s="6"/>
      <c r="V177" s="6"/>
      <c r="W177" s="6"/>
    </row>
    <row r="178" spans="2:23" x14ac:dyDescent="0.2">
      <c r="B178" s="6"/>
      <c r="C178" s="6"/>
      <c r="D178" s="6"/>
      <c r="E178" s="5"/>
      <c r="F178" s="9"/>
      <c r="J178" s="6"/>
      <c r="S178" s="6"/>
      <c r="T178" s="8"/>
      <c r="U178" s="6"/>
      <c r="V178" s="6"/>
      <c r="W178" s="6"/>
    </row>
    <row r="179" spans="2:23" x14ac:dyDescent="0.2">
      <c r="B179" s="6"/>
      <c r="C179" s="6"/>
      <c r="D179" s="6"/>
      <c r="E179" s="5"/>
      <c r="F179" s="9"/>
      <c r="J179" s="6"/>
      <c r="S179" s="6"/>
      <c r="T179" s="8"/>
      <c r="U179" s="6"/>
      <c r="V179" s="6"/>
      <c r="W179" s="6"/>
    </row>
    <row r="180" spans="2:23" x14ac:dyDescent="0.2">
      <c r="B180" s="6"/>
      <c r="C180" s="6"/>
      <c r="D180" s="6"/>
      <c r="E180" s="5"/>
      <c r="F180" s="9"/>
      <c r="J180" s="6"/>
      <c r="S180" s="6"/>
      <c r="T180" s="8"/>
      <c r="U180" s="6"/>
      <c r="V180" s="6"/>
      <c r="W180" s="6"/>
    </row>
    <row r="181" spans="2:23" x14ac:dyDescent="0.2">
      <c r="B181" s="6"/>
      <c r="C181" s="6"/>
      <c r="D181" s="6"/>
      <c r="E181" s="5"/>
      <c r="F181" s="9"/>
      <c r="J181" s="6"/>
      <c r="S181" s="6"/>
      <c r="T181" s="8"/>
      <c r="U181" s="6"/>
      <c r="V181" s="6"/>
      <c r="W181" s="6"/>
    </row>
    <row r="182" spans="2:23" x14ac:dyDescent="0.2">
      <c r="B182" s="6"/>
      <c r="C182" s="6"/>
      <c r="D182" s="6"/>
      <c r="E182" s="5"/>
      <c r="F182" s="9"/>
      <c r="J182" s="6"/>
      <c r="S182" s="6"/>
      <c r="T182" s="8"/>
      <c r="U182" s="6"/>
      <c r="V182" s="6"/>
      <c r="W182" s="6"/>
    </row>
    <row r="183" spans="2:23" x14ac:dyDescent="0.2">
      <c r="B183" s="6"/>
      <c r="C183" s="6"/>
      <c r="D183" s="6"/>
      <c r="E183" s="5"/>
      <c r="F183" s="9"/>
      <c r="J183" s="6"/>
      <c r="S183" s="6"/>
      <c r="T183" s="8"/>
      <c r="U183" s="6"/>
      <c r="V183" s="6"/>
      <c r="W183" s="6"/>
    </row>
    <row r="184" spans="2:23" x14ac:dyDescent="0.2">
      <c r="B184" s="6"/>
      <c r="C184" s="6"/>
      <c r="D184" s="6"/>
      <c r="E184" s="5"/>
      <c r="F184" s="9"/>
      <c r="J184" s="6"/>
      <c r="S184" s="6"/>
      <c r="T184" s="8"/>
      <c r="U184" s="6"/>
      <c r="V184" s="6"/>
      <c r="W184" s="6"/>
    </row>
    <row r="185" spans="2:23" x14ac:dyDescent="0.2">
      <c r="B185" s="6"/>
      <c r="C185" s="6"/>
      <c r="D185" s="6"/>
      <c r="E185" s="5"/>
      <c r="F185" s="9"/>
      <c r="J185" s="6"/>
      <c r="S185" s="6"/>
      <c r="T185" s="8"/>
      <c r="U185" s="6"/>
      <c r="V185" s="6"/>
      <c r="W185" s="6"/>
    </row>
    <row r="186" spans="2:23" x14ac:dyDescent="0.2">
      <c r="B186" s="6"/>
      <c r="C186" s="6"/>
      <c r="D186" s="6"/>
      <c r="E186" s="5"/>
      <c r="F186" s="9"/>
      <c r="J186" s="6"/>
      <c r="S186" s="6"/>
      <c r="T186" s="8"/>
      <c r="U186" s="6"/>
      <c r="V186" s="6"/>
      <c r="W186" s="6"/>
    </row>
    <row r="187" spans="2:23" x14ac:dyDescent="0.2">
      <c r="B187" s="6"/>
      <c r="C187" s="6"/>
      <c r="D187" s="6"/>
      <c r="E187" s="5"/>
      <c r="F187" s="9"/>
      <c r="J187" s="6"/>
      <c r="S187" s="6"/>
      <c r="T187" s="8"/>
      <c r="U187" s="6"/>
      <c r="V187" s="6"/>
      <c r="W187" s="6"/>
    </row>
    <row r="188" spans="2:23" x14ac:dyDescent="0.2">
      <c r="B188" s="6"/>
      <c r="C188" s="6"/>
      <c r="D188" s="6"/>
      <c r="E188" s="5"/>
      <c r="F188" s="9"/>
      <c r="J188" s="6"/>
      <c r="S188" s="6"/>
      <c r="T188" s="8"/>
      <c r="U188" s="6"/>
      <c r="V188" s="6"/>
      <c r="W188" s="6"/>
    </row>
    <row r="189" spans="2:23" x14ac:dyDescent="0.2">
      <c r="B189" s="6"/>
      <c r="C189" s="6"/>
      <c r="D189" s="6"/>
      <c r="E189" s="5"/>
      <c r="F189" s="9"/>
      <c r="J189" s="6"/>
      <c r="S189" s="6"/>
      <c r="T189" s="8"/>
      <c r="U189" s="6"/>
      <c r="V189" s="6"/>
      <c r="W189" s="6"/>
    </row>
    <row r="190" spans="2:23" x14ac:dyDescent="0.2">
      <c r="B190" s="6"/>
      <c r="C190" s="6"/>
      <c r="D190" s="6"/>
      <c r="E190" s="5"/>
      <c r="F190" s="9"/>
      <c r="J190" s="6"/>
      <c r="S190" s="6"/>
      <c r="T190" s="8"/>
      <c r="U190" s="6"/>
      <c r="V190" s="6"/>
      <c r="W190" s="6"/>
    </row>
    <row r="191" spans="2:23" x14ac:dyDescent="0.2">
      <c r="B191" s="6"/>
      <c r="C191" s="6"/>
      <c r="D191" s="6"/>
      <c r="E191" s="5"/>
      <c r="F191" s="9"/>
      <c r="J191" s="6"/>
      <c r="S191" s="6"/>
      <c r="T191" s="8"/>
      <c r="U191" s="6"/>
      <c r="V191" s="6"/>
      <c r="W191" s="6"/>
    </row>
    <row r="192" spans="2:23" x14ac:dyDescent="0.2">
      <c r="B192" s="6"/>
      <c r="C192" s="6"/>
      <c r="D192" s="6"/>
      <c r="E192" s="5"/>
      <c r="F192" s="9"/>
      <c r="J192" s="6"/>
      <c r="S192" s="6"/>
      <c r="T192" s="8"/>
      <c r="U192" s="6"/>
      <c r="V192" s="6"/>
      <c r="W192" s="6"/>
    </row>
    <row r="193" spans="2:23" x14ac:dyDescent="0.2">
      <c r="B193" s="6"/>
      <c r="C193" s="6"/>
      <c r="D193" s="6"/>
      <c r="E193" s="5"/>
      <c r="F193" s="9"/>
      <c r="J193" s="6"/>
      <c r="S193" s="6"/>
      <c r="T193" s="8"/>
      <c r="U193" s="6"/>
      <c r="V193" s="6"/>
      <c r="W193" s="6"/>
    </row>
    <row r="194" spans="2:23" x14ac:dyDescent="0.2">
      <c r="B194" s="6"/>
      <c r="C194" s="6"/>
      <c r="D194" s="6"/>
      <c r="E194" s="5"/>
      <c r="F194" s="9"/>
      <c r="J194" s="6"/>
      <c r="S194" s="6"/>
      <c r="T194" s="8"/>
      <c r="U194" s="6"/>
      <c r="V194" s="6"/>
      <c r="W194" s="6"/>
    </row>
    <row r="195" spans="2:23" x14ac:dyDescent="0.2">
      <c r="B195" s="6"/>
      <c r="C195" s="6"/>
      <c r="D195" s="6"/>
      <c r="E195" s="5"/>
      <c r="F195" s="9"/>
      <c r="J195" s="6"/>
      <c r="S195" s="6"/>
      <c r="T195" s="8"/>
      <c r="U195" s="6"/>
      <c r="V195" s="6"/>
      <c r="W195" s="6"/>
    </row>
    <row r="196" spans="2:23" x14ac:dyDescent="0.2">
      <c r="B196" s="6"/>
      <c r="C196" s="6"/>
      <c r="D196" s="6"/>
      <c r="E196" s="5"/>
      <c r="F196" s="9"/>
      <c r="J196" s="6"/>
      <c r="S196" s="6"/>
      <c r="T196" s="8"/>
      <c r="U196" s="6"/>
      <c r="V196" s="6"/>
      <c r="W196" s="6"/>
    </row>
    <row r="197" spans="2:23" x14ac:dyDescent="0.2">
      <c r="B197" s="6"/>
      <c r="C197" s="6"/>
      <c r="D197" s="6"/>
      <c r="E197" s="5"/>
      <c r="F197" s="9"/>
      <c r="J197" s="6"/>
      <c r="S197" s="6"/>
      <c r="T197" s="8"/>
      <c r="U197" s="6"/>
      <c r="V197" s="6"/>
      <c r="W197" s="6"/>
    </row>
    <row r="198" spans="2:23" x14ac:dyDescent="0.2">
      <c r="B198" s="6"/>
      <c r="C198" s="6"/>
      <c r="D198" s="6"/>
      <c r="E198" s="5"/>
      <c r="F198" s="9"/>
      <c r="J198" s="6"/>
      <c r="S198" s="6"/>
      <c r="T198" s="8"/>
      <c r="U198" s="6"/>
      <c r="V198" s="6"/>
      <c r="W198" s="6"/>
    </row>
    <row r="199" spans="2:23" x14ac:dyDescent="0.2">
      <c r="B199" s="6"/>
      <c r="C199" s="6"/>
      <c r="D199" s="6"/>
      <c r="E199" s="5"/>
      <c r="F199" s="9"/>
      <c r="J199" s="6"/>
      <c r="S199" s="6"/>
      <c r="T199" s="8"/>
      <c r="U199" s="6"/>
      <c r="V199" s="6"/>
      <c r="W199" s="6"/>
    </row>
    <row r="200" spans="2:23" x14ac:dyDescent="0.2">
      <c r="B200" s="6"/>
      <c r="C200" s="6"/>
      <c r="D200" s="6"/>
      <c r="E200" s="5"/>
      <c r="F200" s="9"/>
      <c r="J200" s="6"/>
      <c r="S200" s="6"/>
      <c r="T200" s="8"/>
      <c r="U200" s="6"/>
      <c r="V200" s="6"/>
      <c r="W200" s="6"/>
    </row>
    <row r="201" spans="2:23" x14ac:dyDescent="0.2">
      <c r="B201" s="6"/>
      <c r="C201" s="6"/>
      <c r="D201" s="6"/>
      <c r="E201" s="5"/>
      <c r="F201" s="9"/>
      <c r="J201" s="6"/>
      <c r="S201" s="6"/>
      <c r="T201" s="8"/>
      <c r="U201" s="6"/>
      <c r="V201" s="6"/>
      <c r="W201" s="6"/>
    </row>
  </sheetData>
  <autoFilter ref="A1:R201"/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8"/>
  <sheetViews>
    <sheetView workbookViewId="0"/>
  </sheetViews>
  <sheetFormatPr baseColWidth="10" defaultRowHeight="15" x14ac:dyDescent="0.2"/>
  <sheetData>
    <row r="1" spans="1:7" ht="11" customHeight="1" x14ac:dyDescent="0.2">
      <c r="A1" s="15" t="s">
        <v>171</v>
      </c>
      <c r="B1" s="15" t="s">
        <v>172</v>
      </c>
      <c r="C1" s="15" t="s">
        <v>173</v>
      </c>
      <c r="D1" s="15" t="s">
        <v>174</v>
      </c>
      <c r="E1" s="15" t="s">
        <v>175</v>
      </c>
      <c r="F1" s="15" t="s">
        <v>176</v>
      </c>
    </row>
    <row r="2" spans="1:7" ht="11" customHeight="1" x14ac:dyDescent="0.2">
      <c r="A2" s="15" t="s">
        <v>177</v>
      </c>
      <c r="B2" s="15" t="s">
        <v>5</v>
      </c>
      <c r="C2" s="15" t="s">
        <v>178</v>
      </c>
      <c r="D2" s="15" t="s">
        <v>179</v>
      </c>
      <c r="E2" s="15">
        <v>15023171175</v>
      </c>
      <c r="F2" s="15" t="s">
        <v>180</v>
      </c>
    </row>
    <row r="3" spans="1:7" ht="11" customHeight="1" x14ac:dyDescent="0.2">
      <c r="A3" s="15" t="s">
        <v>177</v>
      </c>
      <c r="B3" s="15" t="s">
        <v>5</v>
      </c>
      <c r="C3" s="15" t="s">
        <v>181</v>
      </c>
      <c r="D3" s="15" t="s">
        <v>182</v>
      </c>
      <c r="E3" s="15">
        <v>15730478955</v>
      </c>
      <c r="F3" s="15" t="s">
        <v>180</v>
      </c>
    </row>
    <row r="4" spans="1:7" ht="11" customHeight="1" x14ac:dyDescent="0.2">
      <c r="A4" s="15" t="s">
        <v>177</v>
      </c>
      <c r="B4" s="15" t="s">
        <v>5</v>
      </c>
      <c r="C4" s="15" t="s">
        <v>183</v>
      </c>
      <c r="D4" s="15" t="s">
        <v>182</v>
      </c>
      <c r="E4" s="15">
        <v>18875065950</v>
      </c>
      <c r="F4" s="16"/>
    </row>
    <row r="5" spans="1:7" ht="11" customHeight="1" x14ac:dyDescent="0.2">
      <c r="A5" s="15" t="s">
        <v>177</v>
      </c>
      <c r="B5" s="15" t="s">
        <v>5</v>
      </c>
      <c r="C5" s="15" t="s">
        <v>184</v>
      </c>
      <c r="D5" s="15" t="s">
        <v>185</v>
      </c>
      <c r="E5" s="15">
        <v>13224015985</v>
      </c>
      <c r="F5" s="16"/>
    </row>
    <row r="6" spans="1:7" ht="11" customHeight="1" x14ac:dyDescent="0.2">
      <c r="A6" s="15" t="s">
        <v>177</v>
      </c>
      <c r="B6" s="15" t="s">
        <v>5</v>
      </c>
      <c r="C6" s="15" t="s">
        <v>186</v>
      </c>
      <c r="D6" s="15" t="s">
        <v>185</v>
      </c>
      <c r="E6" s="15">
        <v>18996887906</v>
      </c>
      <c r="F6" s="16"/>
    </row>
    <row r="7" spans="1:7" ht="11" customHeight="1" x14ac:dyDescent="0.2">
      <c r="A7" s="15" t="s">
        <v>177</v>
      </c>
      <c r="B7" s="15" t="s">
        <v>5</v>
      </c>
      <c r="C7" s="15" t="s">
        <v>187</v>
      </c>
      <c r="D7" s="15" t="s">
        <v>185</v>
      </c>
      <c r="E7" s="15" t="s">
        <v>34</v>
      </c>
      <c r="F7" s="16"/>
    </row>
    <row r="8" spans="1:7" ht="11" customHeight="1" x14ac:dyDescent="0.2">
      <c r="A8" s="15" t="s">
        <v>177</v>
      </c>
      <c r="B8" s="15" t="s">
        <v>5</v>
      </c>
      <c r="C8" s="15" t="s">
        <v>188</v>
      </c>
      <c r="D8" s="15" t="s">
        <v>185</v>
      </c>
      <c r="E8" s="15" t="s">
        <v>34</v>
      </c>
      <c r="F8" s="16"/>
      <c r="G8" s="9"/>
    </row>
    <row r="9" spans="1:7" ht="11" customHeight="1" x14ac:dyDescent="0.2">
      <c r="A9" s="15" t="s">
        <v>177</v>
      </c>
      <c r="B9" s="15" t="s">
        <v>5</v>
      </c>
      <c r="C9" s="15" t="s">
        <v>189</v>
      </c>
      <c r="D9" s="15" t="s">
        <v>190</v>
      </c>
      <c r="E9" s="15" t="s">
        <v>34</v>
      </c>
      <c r="F9" s="16"/>
      <c r="G9" s="9"/>
    </row>
    <row r="10" spans="1:7" ht="11" customHeight="1" x14ac:dyDescent="0.2">
      <c r="A10" s="15" t="s">
        <v>177</v>
      </c>
      <c r="B10" s="15" t="s">
        <v>4</v>
      </c>
      <c r="C10" s="15" t="s">
        <v>191</v>
      </c>
      <c r="D10" s="15" t="s">
        <v>192</v>
      </c>
      <c r="E10" s="15">
        <v>18623626488</v>
      </c>
      <c r="F10" s="15" t="s">
        <v>158</v>
      </c>
    </row>
    <row r="11" spans="1:7" ht="11" customHeight="1" x14ac:dyDescent="0.2">
      <c r="A11" s="15" t="s">
        <v>177</v>
      </c>
      <c r="B11" s="15" t="s">
        <v>4</v>
      </c>
      <c r="C11" s="15" t="s">
        <v>193</v>
      </c>
      <c r="D11" s="15" t="s">
        <v>194</v>
      </c>
      <c r="E11" s="15">
        <v>13350328973</v>
      </c>
      <c r="F11" s="15" t="s">
        <v>158</v>
      </c>
    </row>
    <row r="12" spans="1:7" ht="11" customHeight="1" x14ac:dyDescent="0.2">
      <c r="A12" s="15" t="s">
        <v>177</v>
      </c>
      <c r="B12" s="15" t="s">
        <v>4</v>
      </c>
      <c r="C12" s="15" t="s">
        <v>195</v>
      </c>
      <c r="D12" s="15" t="s">
        <v>196</v>
      </c>
      <c r="E12" s="15">
        <v>13250616711</v>
      </c>
      <c r="F12" s="15" t="s">
        <v>87</v>
      </c>
    </row>
    <row r="13" spans="1:7" ht="11" customHeight="1" x14ac:dyDescent="0.2">
      <c r="A13" s="15" t="s">
        <v>177</v>
      </c>
      <c r="B13" s="15" t="s">
        <v>4</v>
      </c>
      <c r="C13" s="16"/>
      <c r="D13" s="15" t="s">
        <v>196</v>
      </c>
      <c r="E13" s="15" t="s">
        <v>34</v>
      </c>
      <c r="F13" s="15" t="s">
        <v>87</v>
      </c>
    </row>
    <row r="14" spans="1:7" ht="11" customHeight="1" x14ac:dyDescent="0.2">
      <c r="A14" s="15" t="s">
        <v>177</v>
      </c>
      <c r="B14" s="15" t="s">
        <v>4</v>
      </c>
      <c r="C14" s="15" t="s">
        <v>49</v>
      </c>
      <c r="D14" s="15" t="s">
        <v>197</v>
      </c>
      <c r="E14" s="15">
        <v>13609423118</v>
      </c>
      <c r="F14" s="15" t="s">
        <v>87</v>
      </c>
    </row>
    <row r="15" spans="1:7" ht="11" customHeight="1" x14ac:dyDescent="0.2">
      <c r="A15" s="15" t="s">
        <v>177</v>
      </c>
      <c r="B15" s="15" t="s">
        <v>4</v>
      </c>
      <c r="C15" s="15" t="s">
        <v>198</v>
      </c>
      <c r="D15" s="15" t="s">
        <v>199</v>
      </c>
      <c r="E15" s="15" t="s">
        <v>200</v>
      </c>
      <c r="F15" s="15" t="s">
        <v>87</v>
      </c>
    </row>
    <row r="16" spans="1:7" ht="11" customHeight="1" x14ac:dyDescent="0.2">
      <c r="A16" s="15" t="s">
        <v>177</v>
      </c>
      <c r="B16" s="15" t="s">
        <v>4</v>
      </c>
      <c r="C16" s="15" t="s">
        <v>201</v>
      </c>
      <c r="D16" s="15" t="s">
        <v>202</v>
      </c>
      <c r="E16" s="15" t="s">
        <v>34</v>
      </c>
      <c r="F16" s="15" t="s">
        <v>87</v>
      </c>
    </row>
    <row r="17" spans="1:6" ht="11" customHeight="1" x14ac:dyDescent="0.2">
      <c r="A17" s="15" t="s">
        <v>177</v>
      </c>
      <c r="B17" s="15" t="s">
        <v>4</v>
      </c>
      <c r="C17" s="15" t="s">
        <v>203</v>
      </c>
      <c r="D17" s="15" t="s">
        <v>204</v>
      </c>
      <c r="E17" s="15" t="s">
        <v>34</v>
      </c>
      <c r="F17" s="15" t="s">
        <v>87</v>
      </c>
    </row>
    <row r="18" spans="1:6" ht="11" customHeight="1" x14ac:dyDescent="0.2">
      <c r="A18" s="15" t="s">
        <v>177</v>
      </c>
      <c r="B18" s="15" t="s">
        <v>4</v>
      </c>
      <c r="C18" s="15" t="s">
        <v>205</v>
      </c>
      <c r="D18" s="15" t="s">
        <v>204</v>
      </c>
      <c r="E18" s="15" t="s">
        <v>34</v>
      </c>
      <c r="F18" s="15" t="s">
        <v>87</v>
      </c>
    </row>
    <row r="19" spans="1:6" ht="11" customHeight="1" x14ac:dyDescent="0.2">
      <c r="A19" s="15" t="s">
        <v>177</v>
      </c>
      <c r="B19" s="15" t="s">
        <v>4</v>
      </c>
      <c r="C19" s="15" t="s">
        <v>206</v>
      </c>
      <c r="D19" s="15" t="s">
        <v>204</v>
      </c>
      <c r="E19" s="15">
        <v>13637994092</v>
      </c>
      <c r="F19" s="15" t="s">
        <v>87</v>
      </c>
    </row>
    <row r="20" spans="1:6" ht="11" customHeight="1" x14ac:dyDescent="0.2">
      <c r="A20" s="15" t="s">
        <v>177</v>
      </c>
      <c r="B20" s="15" t="s">
        <v>4</v>
      </c>
      <c r="C20" s="15" t="s">
        <v>195</v>
      </c>
      <c r="D20" s="15" t="s">
        <v>204</v>
      </c>
      <c r="E20" s="15" t="s">
        <v>34</v>
      </c>
      <c r="F20" s="15" t="s">
        <v>87</v>
      </c>
    </row>
    <row r="21" spans="1:6" ht="11" customHeight="1" x14ac:dyDescent="0.2">
      <c r="A21" s="15" t="s">
        <v>177</v>
      </c>
      <c r="B21" s="15" t="s">
        <v>4</v>
      </c>
      <c r="C21" s="15" t="s">
        <v>207</v>
      </c>
      <c r="D21" s="15" t="s">
        <v>208</v>
      </c>
      <c r="E21" s="15">
        <v>15223113619</v>
      </c>
      <c r="F21" s="15" t="s">
        <v>87</v>
      </c>
    </row>
    <row r="22" spans="1:6" ht="11" customHeight="1" x14ac:dyDescent="0.2">
      <c r="A22" s="15" t="s">
        <v>177</v>
      </c>
      <c r="B22" s="15" t="s">
        <v>4</v>
      </c>
      <c r="C22" s="15" t="s">
        <v>209</v>
      </c>
      <c r="D22" s="15" t="s">
        <v>208</v>
      </c>
      <c r="E22" s="15">
        <v>15723229084</v>
      </c>
      <c r="F22" s="15" t="s">
        <v>87</v>
      </c>
    </row>
    <row r="23" spans="1:6" ht="11" customHeight="1" x14ac:dyDescent="0.2">
      <c r="A23" s="15" t="s">
        <v>177</v>
      </c>
      <c r="B23" s="15" t="s">
        <v>4</v>
      </c>
      <c r="C23" s="15" t="s">
        <v>210</v>
      </c>
      <c r="D23" s="15" t="s">
        <v>211</v>
      </c>
      <c r="E23" s="15">
        <v>15909333156</v>
      </c>
      <c r="F23" s="15" t="s">
        <v>212</v>
      </c>
    </row>
    <row r="24" spans="1:6" ht="11" customHeight="1" x14ac:dyDescent="0.2">
      <c r="A24" s="15" t="s">
        <v>177</v>
      </c>
      <c r="B24" s="15" t="s">
        <v>4</v>
      </c>
      <c r="C24" s="15" t="s">
        <v>213</v>
      </c>
      <c r="D24" s="15" t="s">
        <v>214</v>
      </c>
      <c r="E24" s="15">
        <v>17764822792</v>
      </c>
      <c r="F24" s="15" t="s">
        <v>87</v>
      </c>
    </row>
    <row r="25" spans="1:6" ht="11" customHeight="1" x14ac:dyDescent="0.2">
      <c r="A25" s="15" t="s">
        <v>177</v>
      </c>
      <c r="B25" s="15" t="s">
        <v>4</v>
      </c>
      <c r="C25" s="15" t="s">
        <v>209</v>
      </c>
      <c r="D25" s="15" t="s">
        <v>215</v>
      </c>
      <c r="E25" s="15">
        <v>13594350600</v>
      </c>
      <c r="F25" s="15" t="s">
        <v>87</v>
      </c>
    </row>
    <row r="26" spans="1:6" ht="11" customHeight="1" x14ac:dyDescent="0.2">
      <c r="A26" s="15" t="s">
        <v>177</v>
      </c>
      <c r="B26" s="15" t="s">
        <v>216</v>
      </c>
      <c r="C26" s="15" t="s">
        <v>217</v>
      </c>
      <c r="D26" s="15" t="s">
        <v>218</v>
      </c>
      <c r="E26" s="15">
        <v>18581252255</v>
      </c>
      <c r="F26" s="16"/>
    </row>
    <row r="27" spans="1:6" ht="11" customHeight="1" x14ac:dyDescent="0.2">
      <c r="A27" s="15" t="s">
        <v>177</v>
      </c>
      <c r="B27" s="15" t="s">
        <v>216</v>
      </c>
      <c r="C27" s="15" t="s">
        <v>219</v>
      </c>
      <c r="D27" s="15" t="s">
        <v>220</v>
      </c>
      <c r="E27" s="15">
        <v>17302375188</v>
      </c>
      <c r="F27" s="16"/>
    </row>
    <row r="28" spans="1:6" ht="11" customHeight="1" x14ac:dyDescent="0.2">
      <c r="A28" s="15" t="s">
        <v>177</v>
      </c>
      <c r="B28" s="15" t="s">
        <v>216</v>
      </c>
      <c r="C28" s="15" t="s">
        <v>221</v>
      </c>
      <c r="D28" s="15" t="s">
        <v>222</v>
      </c>
      <c r="E28" s="15">
        <v>15095929069</v>
      </c>
      <c r="F28" s="16"/>
    </row>
    <row r="29" spans="1:6" ht="11" customHeight="1" x14ac:dyDescent="0.2">
      <c r="A29" s="15" t="s">
        <v>177</v>
      </c>
      <c r="B29" s="15" t="s">
        <v>216</v>
      </c>
      <c r="C29" s="15" t="s">
        <v>223</v>
      </c>
      <c r="D29" s="15" t="s">
        <v>224</v>
      </c>
      <c r="E29" s="15">
        <v>13008346662</v>
      </c>
      <c r="F29" s="16"/>
    </row>
    <row r="30" spans="1:6" ht="11" customHeight="1" x14ac:dyDescent="0.2">
      <c r="A30" s="15" t="s">
        <v>177</v>
      </c>
      <c r="B30" s="15" t="s">
        <v>216</v>
      </c>
      <c r="C30" s="15" t="s">
        <v>225</v>
      </c>
      <c r="D30" s="15" t="s">
        <v>226</v>
      </c>
      <c r="E30" s="15">
        <v>18680957345</v>
      </c>
      <c r="F30" s="16"/>
    </row>
    <row r="31" spans="1:6" ht="11" customHeight="1" x14ac:dyDescent="0.2">
      <c r="A31" s="15" t="s">
        <v>177</v>
      </c>
      <c r="B31" s="15" t="s">
        <v>216</v>
      </c>
      <c r="C31" s="15" t="s">
        <v>227</v>
      </c>
      <c r="D31" s="15" t="s">
        <v>228</v>
      </c>
      <c r="E31" s="15">
        <v>15320857345</v>
      </c>
      <c r="F31" s="16"/>
    </row>
    <row r="32" spans="1:6" ht="11" customHeight="1" x14ac:dyDescent="0.2">
      <c r="A32" s="15" t="s">
        <v>177</v>
      </c>
      <c r="B32" s="15" t="s">
        <v>216</v>
      </c>
      <c r="C32" s="15" t="s">
        <v>229</v>
      </c>
      <c r="D32" s="15" t="s">
        <v>230</v>
      </c>
      <c r="E32" s="15">
        <v>18225437711</v>
      </c>
      <c r="F32" s="16"/>
    </row>
    <row r="33" spans="1:6" ht="11" customHeight="1" x14ac:dyDescent="0.2">
      <c r="A33" s="15" t="s">
        <v>177</v>
      </c>
      <c r="B33" s="15" t="s">
        <v>216</v>
      </c>
      <c r="C33" s="15" t="s">
        <v>231</v>
      </c>
      <c r="D33" s="15" t="s">
        <v>232</v>
      </c>
      <c r="E33" s="15">
        <v>13709477888</v>
      </c>
      <c r="F33" s="16"/>
    </row>
    <row r="34" spans="1:6" ht="11" customHeight="1" x14ac:dyDescent="0.2">
      <c r="A34" s="15" t="s">
        <v>177</v>
      </c>
      <c r="B34" s="15" t="s">
        <v>216</v>
      </c>
      <c r="C34" s="15" t="s">
        <v>233</v>
      </c>
      <c r="D34" s="15" t="s">
        <v>234</v>
      </c>
      <c r="E34" s="15">
        <v>18723809477</v>
      </c>
      <c r="F34" s="16"/>
    </row>
    <row r="35" spans="1:6" ht="11" customHeight="1" x14ac:dyDescent="0.2">
      <c r="A35" s="15" t="s">
        <v>177</v>
      </c>
      <c r="B35" s="15" t="s">
        <v>216</v>
      </c>
      <c r="C35" s="15" t="s">
        <v>235</v>
      </c>
      <c r="D35" s="15" t="s">
        <v>236</v>
      </c>
      <c r="E35" s="15">
        <v>13999699529</v>
      </c>
      <c r="F35" s="16"/>
    </row>
    <row r="36" spans="1:6" ht="11" customHeight="1" x14ac:dyDescent="0.2">
      <c r="A36" s="15" t="s">
        <v>177</v>
      </c>
      <c r="B36" s="15" t="s">
        <v>216</v>
      </c>
      <c r="C36" s="15" t="s">
        <v>237</v>
      </c>
      <c r="D36" s="15" t="s">
        <v>238</v>
      </c>
      <c r="E36" s="15">
        <v>13388999286</v>
      </c>
      <c r="F36" s="16"/>
    </row>
    <row r="37" spans="1:6" ht="11" customHeight="1" x14ac:dyDescent="0.2">
      <c r="A37" s="15" t="s">
        <v>177</v>
      </c>
      <c r="B37" s="15" t="s">
        <v>216</v>
      </c>
      <c r="C37" s="15" t="s">
        <v>239</v>
      </c>
      <c r="D37" s="15" t="s">
        <v>240</v>
      </c>
      <c r="E37" s="15">
        <v>13594921288</v>
      </c>
      <c r="F37" s="16"/>
    </row>
    <row r="38" spans="1:6" ht="11" customHeight="1" x14ac:dyDescent="0.2">
      <c r="A38" s="15" t="s">
        <v>177</v>
      </c>
      <c r="B38" s="15" t="s">
        <v>216</v>
      </c>
      <c r="C38" s="15" t="s">
        <v>241</v>
      </c>
      <c r="D38" s="15" t="s">
        <v>242</v>
      </c>
      <c r="E38" s="15">
        <v>13308272212</v>
      </c>
      <c r="F38" s="16"/>
    </row>
    <row r="39" spans="1:6" ht="11" customHeight="1" x14ac:dyDescent="0.2">
      <c r="A39" s="15" t="s">
        <v>177</v>
      </c>
      <c r="B39" s="15" t="s">
        <v>216</v>
      </c>
      <c r="C39" s="15" t="s">
        <v>243</v>
      </c>
      <c r="D39" s="15" t="s">
        <v>244</v>
      </c>
      <c r="E39" s="15">
        <v>13996928118</v>
      </c>
      <c r="F39" s="16"/>
    </row>
    <row r="40" spans="1:6" ht="11" customHeight="1" x14ac:dyDescent="0.2">
      <c r="A40" s="15" t="s">
        <v>177</v>
      </c>
      <c r="B40" s="15" t="s">
        <v>216</v>
      </c>
      <c r="C40" s="15" t="s">
        <v>245</v>
      </c>
      <c r="D40" s="15" t="s">
        <v>246</v>
      </c>
      <c r="E40" s="15">
        <v>13896805452</v>
      </c>
      <c r="F40" s="16"/>
    </row>
    <row r="41" spans="1:6" ht="11" customHeight="1" x14ac:dyDescent="0.2">
      <c r="A41" s="15" t="s">
        <v>177</v>
      </c>
      <c r="B41" s="15" t="s">
        <v>216</v>
      </c>
      <c r="C41" s="15" t="s">
        <v>247</v>
      </c>
      <c r="D41" s="15" t="s">
        <v>248</v>
      </c>
      <c r="E41" s="15">
        <v>18716928714</v>
      </c>
      <c r="F41" s="16"/>
    </row>
    <row r="42" spans="1:6" ht="11" customHeight="1" x14ac:dyDescent="0.2">
      <c r="A42" s="15" t="s">
        <v>177</v>
      </c>
      <c r="B42" s="15" t="s">
        <v>216</v>
      </c>
      <c r="C42" s="15" t="s">
        <v>249</v>
      </c>
      <c r="D42" s="15" t="s">
        <v>250</v>
      </c>
      <c r="E42" s="15">
        <v>17308327264</v>
      </c>
      <c r="F42" s="16"/>
    </row>
    <row r="43" spans="1:6" ht="11" customHeight="1" x14ac:dyDescent="0.2">
      <c r="A43" s="15" t="s">
        <v>177</v>
      </c>
      <c r="B43" s="15" t="s">
        <v>216</v>
      </c>
      <c r="C43" s="15" t="s">
        <v>251</v>
      </c>
      <c r="D43" s="15" t="s">
        <v>252</v>
      </c>
      <c r="E43" s="15">
        <v>13896825768</v>
      </c>
      <c r="F43" s="16"/>
    </row>
    <row r="44" spans="1:6" ht="11" customHeight="1" x14ac:dyDescent="0.2">
      <c r="A44" s="15" t="s">
        <v>177</v>
      </c>
      <c r="B44" s="15" t="s">
        <v>216</v>
      </c>
      <c r="C44" s="15" t="s">
        <v>253</v>
      </c>
      <c r="D44" s="15" t="s">
        <v>254</v>
      </c>
      <c r="E44" s="15">
        <v>13452224339</v>
      </c>
      <c r="F44" s="16"/>
    </row>
    <row r="45" spans="1:6" ht="11" customHeight="1" x14ac:dyDescent="0.2">
      <c r="A45" s="15" t="s">
        <v>177</v>
      </c>
      <c r="B45" s="15" t="s">
        <v>216</v>
      </c>
      <c r="C45" s="15" t="s">
        <v>255</v>
      </c>
      <c r="D45" s="15" t="s">
        <v>256</v>
      </c>
      <c r="E45" s="15">
        <v>13908276123</v>
      </c>
      <c r="F45" s="16"/>
    </row>
    <row r="46" spans="1:6" ht="11" customHeight="1" x14ac:dyDescent="0.2">
      <c r="A46" s="15" t="s">
        <v>177</v>
      </c>
      <c r="B46" s="15" t="s">
        <v>216</v>
      </c>
      <c r="C46" s="15" t="s">
        <v>257</v>
      </c>
      <c r="D46" s="15" t="s">
        <v>258</v>
      </c>
      <c r="E46" s="15">
        <v>17688456234</v>
      </c>
      <c r="F46" s="16"/>
    </row>
    <row r="47" spans="1:6" ht="11" customHeight="1" x14ac:dyDescent="0.2">
      <c r="A47" s="15" t="s">
        <v>177</v>
      </c>
      <c r="B47" s="15" t="s">
        <v>216</v>
      </c>
      <c r="C47" s="15" t="s">
        <v>259</v>
      </c>
      <c r="D47" s="15" t="s">
        <v>260</v>
      </c>
      <c r="E47" s="15">
        <v>13452252419</v>
      </c>
      <c r="F47" s="16"/>
    </row>
    <row r="48" spans="1:6" ht="11" customHeight="1" x14ac:dyDescent="0.2">
      <c r="A48" s="15" t="s">
        <v>177</v>
      </c>
      <c r="B48" s="15" t="s">
        <v>216</v>
      </c>
      <c r="C48" s="15" t="s">
        <v>261</v>
      </c>
      <c r="D48" s="15" t="s">
        <v>262</v>
      </c>
      <c r="E48" s="15">
        <v>15334630858</v>
      </c>
      <c r="F48" s="16"/>
    </row>
    <row r="49" spans="1:6" ht="11" customHeight="1" x14ac:dyDescent="0.2">
      <c r="A49" s="15" t="s">
        <v>177</v>
      </c>
      <c r="B49" s="15" t="s">
        <v>216</v>
      </c>
      <c r="C49" s="15" t="s">
        <v>263</v>
      </c>
      <c r="D49" s="15" t="s">
        <v>264</v>
      </c>
      <c r="E49" s="15">
        <v>13594291114</v>
      </c>
      <c r="F49" s="16"/>
    </row>
    <row r="50" spans="1:6" ht="11" customHeight="1" x14ac:dyDescent="0.2">
      <c r="A50" s="15" t="s">
        <v>177</v>
      </c>
      <c r="B50" s="15" t="s">
        <v>216</v>
      </c>
      <c r="C50" s="15" t="s">
        <v>265</v>
      </c>
      <c r="D50" s="15" t="s">
        <v>266</v>
      </c>
      <c r="E50" s="15">
        <v>18623286811</v>
      </c>
      <c r="F50" s="16"/>
    </row>
    <row r="51" spans="1:6" ht="11" customHeight="1" x14ac:dyDescent="0.2">
      <c r="A51" s="15" t="s">
        <v>177</v>
      </c>
      <c r="B51" s="15" t="s">
        <v>216</v>
      </c>
      <c r="C51" s="15" t="s">
        <v>267</v>
      </c>
      <c r="D51" s="15" t="s">
        <v>268</v>
      </c>
      <c r="E51" s="15">
        <v>13896825768</v>
      </c>
      <c r="F51" s="16"/>
    </row>
    <row r="52" spans="1:6" ht="11" customHeight="1" x14ac:dyDescent="0.2">
      <c r="A52" s="15" t="s">
        <v>177</v>
      </c>
      <c r="B52" s="15" t="s">
        <v>216</v>
      </c>
      <c r="C52" s="15" t="s">
        <v>269</v>
      </c>
      <c r="D52" s="15" t="s">
        <v>270</v>
      </c>
      <c r="E52" s="15">
        <v>18996994010</v>
      </c>
      <c r="F52" s="16"/>
    </row>
    <row r="53" spans="1:6" ht="11" customHeight="1" x14ac:dyDescent="0.2">
      <c r="A53" s="15" t="s">
        <v>177</v>
      </c>
      <c r="B53" s="15" t="s">
        <v>216</v>
      </c>
      <c r="C53" s="15" t="s">
        <v>271</v>
      </c>
      <c r="D53" s="15" t="s">
        <v>272</v>
      </c>
      <c r="E53" s="15">
        <v>15320969978</v>
      </c>
      <c r="F53" s="16"/>
    </row>
    <row r="54" spans="1:6" ht="11" customHeight="1" x14ac:dyDescent="0.2">
      <c r="A54" s="15" t="s">
        <v>177</v>
      </c>
      <c r="B54" s="15" t="s">
        <v>216</v>
      </c>
      <c r="C54" s="15" t="s">
        <v>273</v>
      </c>
      <c r="D54" s="15" t="s">
        <v>274</v>
      </c>
      <c r="E54" s="15">
        <v>15025727860</v>
      </c>
      <c r="F54" s="16"/>
    </row>
    <row r="55" spans="1:6" ht="11" customHeight="1" x14ac:dyDescent="0.2">
      <c r="A55" s="15" t="s">
        <v>28</v>
      </c>
      <c r="B55" s="15" t="s">
        <v>4</v>
      </c>
      <c r="C55" s="15" t="s">
        <v>275</v>
      </c>
      <c r="D55" s="15" t="s">
        <v>276</v>
      </c>
      <c r="E55" s="15">
        <v>13617641899</v>
      </c>
      <c r="F55" s="16"/>
    </row>
    <row r="56" spans="1:6" ht="11" customHeight="1" x14ac:dyDescent="0.2">
      <c r="A56" s="15" t="s">
        <v>28</v>
      </c>
      <c r="B56" s="15" t="s">
        <v>2</v>
      </c>
      <c r="C56" s="15" t="s">
        <v>277</v>
      </c>
      <c r="D56" s="15" t="s">
        <v>278</v>
      </c>
      <c r="E56" s="15">
        <v>15823806199</v>
      </c>
      <c r="F56" s="15" t="s">
        <v>158</v>
      </c>
    </row>
    <row r="57" spans="1:6" ht="11" customHeight="1" x14ac:dyDescent="0.2">
      <c r="A57" s="15" t="s">
        <v>28</v>
      </c>
      <c r="B57" s="15" t="s">
        <v>2</v>
      </c>
      <c r="C57" s="15" t="s">
        <v>279</v>
      </c>
      <c r="D57" s="15" t="s">
        <v>280</v>
      </c>
      <c r="E57" s="16"/>
      <c r="F57" s="15" t="s">
        <v>87</v>
      </c>
    </row>
    <row r="58" spans="1:6" ht="11" customHeight="1" x14ac:dyDescent="0.2">
      <c r="A58" s="15" t="s">
        <v>28</v>
      </c>
      <c r="B58" s="15" t="s">
        <v>2</v>
      </c>
      <c r="C58" s="15" t="s">
        <v>281</v>
      </c>
      <c r="D58" s="15" t="s">
        <v>282</v>
      </c>
      <c r="E58" s="16"/>
      <c r="F58" s="15" t="s">
        <v>87</v>
      </c>
    </row>
    <row r="59" spans="1:6" ht="11" customHeight="1" x14ac:dyDescent="0.2">
      <c r="A59" s="15" t="s">
        <v>28</v>
      </c>
      <c r="B59" s="15" t="s">
        <v>2</v>
      </c>
      <c r="C59" s="15" t="s">
        <v>283</v>
      </c>
      <c r="D59" s="15" t="s">
        <v>284</v>
      </c>
      <c r="E59" s="15">
        <v>15696208666</v>
      </c>
      <c r="F59" s="15" t="s">
        <v>87</v>
      </c>
    </row>
    <row r="60" spans="1:6" ht="11" customHeight="1" x14ac:dyDescent="0.2">
      <c r="A60" s="15" t="s">
        <v>28</v>
      </c>
      <c r="B60" s="15" t="s">
        <v>2</v>
      </c>
      <c r="C60" s="15" t="s">
        <v>285</v>
      </c>
      <c r="D60" s="15" t="s">
        <v>286</v>
      </c>
      <c r="E60" s="16"/>
      <c r="F60" s="15" t="s">
        <v>87</v>
      </c>
    </row>
    <row r="61" spans="1:6" ht="11" customHeight="1" x14ac:dyDescent="0.2">
      <c r="A61" s="15" t="s">
        <v>28</v>
      </c>
      <c r="B61" s="15" t="s">
        <v>2</v>
      </c>
      <c r="C61" s="15" t="s">
        <v>287</v>
      </c>
      <c r="D61" s="15" t="s">
        <v>288</v>
      </c>
      <c r="E61" s="16"/>
      <c r="F61" s="15" t="s">
        <v>87</v>
      </c>
    </row>
    <row r="62" spans="1:6" ht="11" customHeight="1" x14ac:dyDescent="0.2">
      <c r="A62" s="15" t="s">
        <v>28</v>
      </c>
      <c r="B62" s="15" t="s">
        <v>2</v>
      </c>
      <c r="C62" s="15" t="s">
        <v>281</v>
      </c>
      <c r="D62" s="15" t="s">
        <v>289</v>
      </c>
      <c r="E62" s="16"/>
      <c r="F62" s="15" t="s">
        <v>158</v>
      </c>
    </row>
    <row r="63" spans="1:6" ht="11" customHeight="1" x14ac:dyDescent="0.2">
      <c r="A63" s="15" t="s">
        <v>28</v>
      </c>
      <c r="B63" s="15" t="s">
        <v>2</v>
      </c>
      <c r="C63" s="15" t="s">
        <v>290</v>
      </c>
      <c r="D63" s="15" t="s">
        <v>291</v>
      </c>
      <c r="E63" s="16"/>
      <c r="F63" s="15" t="s">
        <v>87</v>
      </c>
    </row>
    <row r="64" spans="1:6" ht="11" customHeight="1" x14ac:dyDescent="0.2">
      <c r="A64" s="15" t="s">
        <v>28</v>
      </c>
      <c r="B64" s="15" t="s">
        <v>2</v>
      </c>
      <c r="C64" s="15" t="s">
        <v>51</v>
      </c>
      <c r="D64" s="15" t="s">
        <v>292</v>
      </c>
      <c r="E64" s="16"/>
      <c r="F64" s="15" t="s">
        <v>87</v>
      </c>
    </row>
    <row r="65" spans="1:6" ht="11" customHeight="1" x14ac:dyDescent="0.2">
      <c r="A65" s="15" t="s">
        <v>28</v>
      </c>
      <c r="B65" s="15" t="s">
        <v>2</v>
      </c>
      <c r="C65" s="15" t="s">
        <v>293</v>
      </c>
      <c r="D65" s="15" t="s">
        <v>294</v>
      </c>
      <c r="E65" s="16"/>
      <c r="F65" s="15" t="s">
        <v>158</v>
      </c>
    </row>
    <row r="66" spans="1:6" ht="11" customHeight="1" x14ac:dyDescent="0.2">
      <c r="A66" s="15" t="s">
        <v>28</v>
      </c>
      <c r="B66" s="15" t="s">
        <v>5</v>
      </c>
      <c r="C66" s="15" t="s">
        <v>295</v>
      </c>
      <c r="D66" s="15" t="s">
        <v>296</v>
      </c>
      <c r="E66" s="15" t="s">
        <v>34</v>
      </c>
      <c r="F66" s="15" t="s">
        <v>87</v>
      </c>
    </row>
    <row r="67" spans="1:6" ht="11" customHeight="1" x14ac:dyDescent="0.2">
      <c r="A67" s="15" t="s">
        <v>28</v>
      </c>
      <c r="B67" s="15" t="s">
        <v>5</v>
      </c>
      <c r="C67" s="15" t="s">
        <v>297</v>
      </c>
      <c r="D67" s="15" t="s">
        <v>298</v>
      </c>
      <c r="E67" s="16"/>
      <c r="F67" s="15" t="s">
        <v>87</v>
      </c>
    </row>
    <row r="68" spans="1:6" ht="11" customHeight="1" x14ac:dyDescent="0.2">
      <c r="A68" s="15" t="s">
        <v>28</v>
      </c>
      <c r="B68" s="15" t="s">
        <v>5</v>
      </c>
      <c r="C68" s="15" t="s">
        <v>299</v>
      </c>
      <c r="D68" s="15" t="s">
        <v>300</v>
      </c>
      <c r="E68" s="15">
        <v>18357691888</v>
      </c>
      <c r="F68" s="15" t="s">
        <v>87</v>
      </c>
    </row>
    <row r="69" spans="1:6" ht="11" customHeight="1" x14ac:dyDescent="0.2">
      <c r="A69" s="15" t="s">
        <v>28</v>
      </c>
      <c r="B69" s="15" t="s">
        <v>5</v>
      </c>
      <c r="C69" s="15" t="s">
        <v>301</v>
      </c>
      <c r="D69" s="15" t="s">
        <v>302</v>
      </c>
      <c r="E69" s="15" t="s">
        <v>34</v>
      </c>
      <c r="F69" s="15" t="s">
        <v>87</v>
      </c>
    </row>
    <row r="70" spans="1:6" ht="11" customHeight="1" x14ac:dyDescent="0.2">
      <c r="A70" s="15" t="s">
        <v>28</v>
      </c>
      <c r="B70" s="15" t="s">
        <v>5</v>
      </c>
      <c r="C70" s="15" t="s">
        <v>303</v>
      </c>
      <c r="D70" s="15" t="s">
        <v>304</v>
      </c>
      <c r="E70" s="16"/>
      <c r="F70" s="15" t="s">
        <v>87</v>
      </c>
    </row>
    <row r="71" spans="1:6" ht="11" customHeight="1" x14ac:dyDescent="0.2">
      <c r="A71" s="15" t="s">
        <v>28</v>
      </c>
      <c r="B71" s="15" t="s">
        <v>5</v>
      </c>
      <c r="C71" s="15" t="s">
        <v>305</v>
      </c>
      <c r="D71" s="15" t="s">
        <v>306</v>
      </c>
      <c r="E71" s="16"/>
      <c r="F71" s="15" t="s">
        <v>87</v>
      </c>
    </row>
    <row r="72" spans="1:6" ht="11" customHeight="1" x14ac:dyDescent="0.2">
      <c r="A72" s="15" t="s">
        <v>28</v>
      </c>
      <c r="B72" s="15" t="s">
        <v>5</v>
      </c>
      <c r="C72" s="15" t="s">
        <v>307</v>
      </c>
      <c r="D72" s="15" t="s">
        <v>308</v>
      </c>
      <c r="E72" s="16"/>
      <c r="F72" s="15" t="s">
        <v>87</v>
      </c>
    </row>
    <row r="73" spans="1:6" ht="11" customHeight="1" x14ac:dyDescent="0.2">
      <c r="A73" s="15" t="s">
        <v>28</v>
      </c>
      <c r="B73" s="15" t="s">
        <v>5</v>
      </c>
      <c r="C73" s="15" t="s">
        <v>309</v>
      </c>
      <c r="D73" s="15" t="s">
        <v>310</v>
      </c>
      <c r="E73" s="16"/>
      <c r="F73" s="15" t="s">
        <v>158</v>
      </c>
    </row>
    <row r="74" spans="1:6" ht="11" customHeight="1" x14ac:dyDescent="0.2">
      <c r="A74" s="15" t="s">
        <v>28</v>
      </c>
      <c r="B74" s="15" t="s">
        <v>5</v>
      </c>
      <c r="C74" s="15" t="s">
        <v>311</v>
      </c>
      <c r="D74" s="15" t="s">
        <v>312</v>
      </c>
      <c r="E74" s="16"/>
      <c r="F74" s="15" t="s">
        <v>87</v>
      </c>
    </row>
    <row r="75" spans="1:6" ht="11" customHeight="1" x14ac:dyDescent="0.2">
      <c r="A75" s="15" t="s">
        <v>28</v>
      </c>
      <c r="B75" s="15" t="s">
        <v>5</v>
      </c>
      <c r="C75" s="15" t="s">
        <v>313</v>
      </c>
      <c r="D75" s="15" t="s">
        <v>314</v>
      </c>
      <c r="E75" s="16"/>
      <c r="F75" s="15" t="s">
        <v>158</v>
      </c>
    </row>
    <row r="76" spans="1:6" ht="11" customHeight="1" x14ac:dyDescent="0.2">
      <c r="A76" s="15" t="s">
        <v>28</v>
      </c>
      <c r="B76" s="15" t="s">
        <v>5</v>
      </c>
      <c r="C76" s="15" t="s">
        <v>315</v>
      </c>
      <c r="D76" s="15" t="s">
        <v>316</v>
      </c>
      <c r="E76" s="16"/>
      <c r="F76" s="15" t="s">
        <v>87</v>
      </c>
    </row>
    <row r="77" spans="1:6" ht="11" customHeight="1" x14ac:dyDescent="0.2">
      <c r="A77" s="15" t="s">
        <v>28</v>
      </c>
      <c r="B77" s="15" t="s">
        <v>5</v>
      </c>
      <c r="C77" s="15" t="s">
        <v>317</v>
      </c>
      <c r="D77" s="15" t="s">
        <v>318</v>
      </c>
      <c r="E77" s="16"/>
      <c r="F77" s="15" t="s">
        <v>158</v>
      </c>
    </row>
    <row r="78" spans="1:6" ht="11" customHeight="1" x14ac:dyDescent="0.2">
      <c r="A78" s="15" t="s">
        <v>28</v>
      </c>
      <c r="B78" s="15" t="s">
        <v>5</v>
      </c>
      <c r="C78" s="15" t="s">
        <v>36</v>
      </c>
      <c r="D78" s="15" t="s">
        <v>319</v>
      </c>
      <c r="E78" s="16"/>
      <c r="F78" s="15" t="s">
        <v>87</v>
      </c>
    </row>
    <row r="79" spans="1:6" ht="11" customHeight="1" x14ac:dyDescent="0.2">
      <c r="A79" s="15" t="s">
        <v>28</v>
      </c>
      <c r="B79" s="15" t="s">
        <v>5</v>
      </c>
      <c r="C79" s="15" t="s">
        <v>188</v>
      </c>
      <c r="D79" s="15" t="s">
        <v>320</v>
      </c>
      <c r="E79" s="16"/>
      <c r="F79" s="15" t="s">
        <v>87</v>
      </c>
    </row>
    <row r="80" spans="1:6" ht="11" customHeight="1" x14ac:dyDescent="0.2">
      <c r="A80" s="15" t="s">
        <v>28</v>
      </c>
      <c r="B80" s="15" t="s">
        <v>5</v>
      </c>
      <c r="C80" s="15" t="s">
        <v>321</v>
      </c>
      <c r="D80" s="15" t="s">
        <v>322</v>
      </c>
      <c r="E80" s="16"/>
      <c r="F80" s="15" t="s">
        <v>87</v>
      </c>
    </row>
    <row r="81" spans="1:6" ht="11" customHeight="1" x14ac:dyDescent="0.2">
      <c r="A81" s="15" t="s">
        <v>28</v>
      </c>
      <c r="B81" s="15" t="s">
        <v>5</v>
      </c>
      <c r="C81" s="15" t="s">
        <v>323</v>
      </c>
      <c r="D81" s="15" t="s">
        <v>324</v>
      </c>
      <c r="E81" s="16"/>
      <c r="F81" s="15" t="s">
        <v>87</v>
      </c>
    </row>
    <row r="82" spans="1:6" ht="11" customHeight="1" x14ac:dyDescent="0.2">
      <c r="A82" s="15" t="s">
        <v>28</v>
      </c>
      <c r="B82" s="15" t="s">
        <v>5</v>
      </c>
      <c r="C82" s="15" t="s">
        <v>325</v>
      </c>
      <c r="D82" s="15" t="s">
        <v>326</v>
      </c>
      <c r="E82" s="16"/>
      <c r="F82" s="15" t="s">
        <v>87</v>
      </c>
    </row>
    <row r="83" spans="1:6" ht="11" customHeight="1" x14ac:dyDescent="0.2">
      <c r="A83" s="15" t="s">
        <v>28</v>
      </c>
      <c r="B83" s="15" t="s">
        <v>5</v>
      </c>
      <c r="C83" s="15" t="s">
        <v>327</v>
      </c>
      <c r="D83" s="15" t="s">
        <v>328</v>
      </c>
      <c r="E83" s="16"/>
      <c r="F83" s="15" t="s">
        <v>87</v>
      </c>
    </row>
    <row r="84" spans="1:6" ht="11" customHeight="1" x14ac:dyDescent="0.2">
      <c r="A84" s="15" t="s">
        <v>28</v>
      </c>
      <c r="B84" s="15" t="s">
        <v>5</v>
      </c>
      <c r="C84" s="15" t="s">
        <v>329</v>
      </c>
      <c r="D84" s="15" t="s">
        <v>330</v>
      </c>
      <c r="E84" s="16"/>
      <c r="F84" s="15" t="s">
        <v>87</v>
      </c>
    </row>
    <row r="85" spans="1:6" ht="11" customHeight="1" x14ac:dyDescent="0.2">
      <c r="A85" s="15" t="s">
        <v>28</v>
      </c>
      <c r="B85" s="15" t="s">
        <v>5</v>
      </c>
      <c r="C85" s="15" t="s">
        <v>331</v>
      </c>
      <c r="D85" s="15" t="s">
        <v>332</v>
      </c>
      <c r="E85" s="16"/>
      <c r="F85" s="16"/>
    </row>
    <row r="86" spans="1:6" ht="11" customHeight="1" x14ac:dyDescent="0.2">
      <c r="A86" s="15" t="s">
        <v>28</v>
      </c>
      <c r="B86" s="15" t="s">
        <v>4</v>
      </c>
      <c r="C86" s="15" t="s">
        <v>333</v>
      </c>
      <c r="D86" s="15" t="s">
        <v>334</v>
      </c>
      <c r="E86" s="16"/>
      <c r="F86" s="16"/>
    </row>
    <row r="87" spans="1:6" ht="11" customHeight="1" x14ac:dyDescent="0.2">
      <c r="A87" s="15" t="s">
        <v>28</v>
      </c>
      <c r="B87" s="15" t="s">
        <v>4</v>
      </c>
      <c r="C87" s="15" t="s">
        <v>56</v>
      </c>
      <c r="D87" s="15" t="s">
        <v>335</v>
      </c>
      <c r="E87" s="16"/>
      <c r="F87" s="16"/>
    </row>
    <row r="88" spans="1:6" ht="11" customHeight="1" x14ac:dyDescent="0.2">
      <c r="A88" s="15" t="s">
        <v>28</v>
      </c>
      <c r="B88" s="15" t="s">
        <v>4</v>
      </c>
      <c r="C88" s="15" t="s">
        <v>336</v>
      </c>
      <c r="D88" s="15" t="s">
        <v>337</v>
      </c>
      <c r="E88" s="16"/>
      <c r="F88" s="16"/>
    </row>
    <row r="89" spans="1:6" ht="11" customHeight="1" x14ac:dyDescent="0.2">
      <c r="A89" s="15" t="s">
        <v>28</v>
      </c>
      <c r="B89" s="15" t="s">
        <v>4</v>
      </c>
      <c r="C89" s="15" t="s">
        <v>201</v>
      </c>
      <c r="D89" s="15" t="s">
        <v>338</v>
      </c>
      <c r="E89" s="16"/>
      <c r="F89" s="16"/>
    </row>
    <row r="90" spans="1:6" ht="11" customHeight="1" x14ac:dyDescent="0.2">
      <c r="A90" s="15" t="s">
        <v>28</v>
      </c>
      <c r="B90" s="15" t="s">
        <v>4</v>
      </c>
      <c r="C90" s="15" t="s">
        <v>195</v>
      </c>
      <c r="D90" s="15" t="s">
        <v>338</v>
      </c>
      <c r="E90" s="16"/>
      <c r="F90" s="16"/>
    </row>
    <row r="91" spans="1:6" ht="11" customHeight="1" x14ac:dyDescent="0.2">
      <c r="A91" s="15" t="s">
        <v>28</v>
      </c>
      <c r="B91" s="15" t="s">
        <v>4</v>
      </c>
      <c r="C91" s="15" t="s">
        <v>339</v>
      </c>
      <c r="D91" s="15" t="s">
        <v>338</v>
      </c>
      <c r="E91" s="16"/>
      <c r="F91" s="16"/>
    </row>
    <row r="92" spans="1:6" ht="11" customHeight="1" x14ac:dyDescent="0.2">
      <c r="A92" s="15" t="s">
        <v>28</v>
      </c>
      <c r="B92" s="15" t="s">
        <v>4</v>
      </c>
      <c r="C92" s="15" t="s">
        <v>340</v>
      </c>
      <c r="D92" s="15" t="s">
        <v>338</v>
      </c>
      <c r="E92" s="16"/>
      <c r="F92" s="16"/>
    </row>
    <row r="93" spans="1:6" ht="11" customHeight="1" x14ac:dyDescent="0.2">
      <c r="A93" s="15" t="s">
        <v>28</v>
      </c>
      <c r="B93" s="15" t="s">
        <v>4</v>
      </c>
      <c r="C93" s="15" t="s">
        <v>341</v>
      </c>
      <c r="D93" s="15" t="s">
        <v>342</v>
      </c>
      <c r="E93" s="16"/>
      <c r="F93" s="16"/>
    </row>
    <row r="94" spans="1:6" ht="11" customHeight="1" x14ac:dyDescent="0.2">
      <c r="A94" s="15" t="s">
        <v>28</v>
      </c>
      <c r="B94" s="15" t="s">
        <v>4</v>
      </c>
      <c r="C94" s="15" t="s">
        <v>343</v>
      </c>
      <c r="D94" s="15" t="s">
        <v>342</v>
      </c>
      <c r="E94" s="16"/>
      <c r="F94" s="16"/>
    </row>
    <row r="95" spans="1:6" ht="11" customHeight="1" x14ac:dyDescent="0.2">
      <c r="A95" s="15" t="s">
        <v>28</v>
      </c>
      <c r="B95" s="15" t="s">
        <v>4</v>
      </c>
      <c r="C95" s="15" t="s">
        <v>344</v>
      </c>
      <c r="D95" s="15" t="s">
        <v>345</v>
      </c>
      <c r="E95" s="16"/>
      <c r="F95" s="16"/>
    </row>
    <row r="96" spans="1:6" ht="11" customHeight="1" x14ac:dyDescent="0.2">
      <c r="A96" s="15" t="s">
        <v>28</v>
      </c>
      <c r="B96" s="15" t="s">
        <v>4</v>
      </c>
      <c r="C96" s="15" t="s">
        <v>346</v>
      </c>
      <c r="D96" s="15" t="s">
        <v>342</v>
      </c>
      <c r="E96" s="16"/>
      <c r="F96" s="16"/>
    </row>
    <row r="97" spans="1:6" ht="11" customHeight="1" x14ac:dyDescent="0.2">
      <c r="A97" s="15" t="s">
        <v>28</v>
      </c>
      <c r="B97" s="15" t="s">
        <v>4</v>
      </c>
      <c r="C97" s="15" t="s">
        <v>347</v>
      </c>
      <c r="D97" s="15" t="s">
        <v>342</v>
      </c>
      <c r="E97" s="16"/>
      <c r="F97" s="16"/>
    </row>
    <row r="98" spans="1:6" ht="11" customHeight="1" x14ac:dyDescent="0.2">
      <c r="A98" s="15" t="s">
        <v>28</v>
      </c>
      <c r="B98" s="15" t="s">
        <v>4</v>
      </c>
      <c r="C98" s="15" t="s">
        <v>348</v>
      </c>
      <c r="D98" s="15" t="s">
        <v>349</v>
      </c>
      <c r="E98" s="16"/>
      <c r="F98" s="16"/>
    </row>
    <row r="99" spans="1:6" ht="11" customHeight="1" x14ac:dyDescent="0.2">
      <c r="A99" s="15" t="s">
        <v>28</v>
      </c>
      <c r="B99" s="15" t="s">
        <v>4</v>
      </c>
      <c r="C99" s="15" t="s">
        <v>350</v>
      </c>
      <c r="D99" s="15" t="s">
        <v>351</v>
      </c>
      <c r="E99" s="16"/>
      <c r="F99" s="16"/>
    </row>
    <row r="100" spans="1:6" ht="11" customHeight="1" x14ac:dyDescent="0.2">
      <c r="A100" s="15" t="s">
        <v>28</v>
      </c>
      <c r="B100" s="15" t="s">
        <v>4</v>
      </c>
      <c r="C100" s="15" t="s">
        <v>352</v>
      </c>
      <c r="D100" s="15" t="s">
        <v>336</v>
      </c>
      <c r="E100" s="16"/>
      <c r="F100" s="16"/>
    </row>
    <row r="101" spans="1:6" ht="11" customHeight="1" x14ac:dyDescent="0.2">
      <c r="A101" s="15" t="s">
        <v>29</v>
      </c>
      <c r="B101" s="15" t="s">
        <v>2</v>
      </c>
      <c r="C101" s="15" t="s">
        <v>353</v>
      </c>
      <c r="D101" s="15" t="s">
        <v>354</v>
      </c>
      <c r="E101" s="16"/>
      <c r="F101" s="16"/>
    </row>
    <row r="102" spans="1:6" ht="11" customHeight="1" x14ac:dyDescent="0.2">
      <c r="A102" s="15" t="s">
        <v>29</v>
      </c>
      <c r="B102" s="15" t="s">
        <v>2</v>
      </c>
      <c r="C102" s="15" t="s">
        <v>355</v>
      </c>
      <c r="D102" s="15" t="s">
        <v>356</v>
      </c>
      <c r="E102" s="16"/>
      <c r="F102" s="15" t="s">
        <v>357</v>
      </c>
    </row>
    <row r="103" spans="1:6" ht="11" customHeight="1" x14ac:dyDescent="0.2">
      <c r="A103" s="15" t="s">
        <v>29</v>
      </c>
      <c r="B103" s="15" t="s">
        <v>2</v>
      </c>
      <c r="C103" s="15" t="s">
        <v>358</v>
      </c>
      <c r="D103" s="15" t="s">
        <v>359</v>
      </c>
      <c r="E103" s="16"/>
      <c r="F103" s="15" t="s">
        <v>360</v>
      </c>
    </row>
    <row r="104" spans="1:6" ht="11" customHeight="1" x14ac:dyDescent="0.2">
      <c r="A104" s="15" t="s">
        <v>29</v>
      </c>
      <c r="B104" s="15" t="s">
        <v>2</v>
      </c>
      <c r="C104" s="15" t="s">
        <v>361</v>
      </c>
      <c r="D104" s="15" t="s">
        <v>362</v>
      </c>
      <c r="E104" s="16"/>
      <c r="F104" s="15" t="s">
        <v>363</v>
      </c>
    </row>
    <row r="105" spans="1:6" ht="11" customHeight="1" x14ac:dyDescent="0.2">
      <c r="A105" s="15" t="s">
        <v>29</v>
      </c>
      <c r="B105" s="15" t="s">
        <v>2</v>
      </c>
      <c r="C105" s="15" t="s">
        <v>364</v>
      </c>
      <c r="D105" s="15" t="s">
        <v>365</v>
      </c>
      <c r="E105" s="16"/>
      <c r="F105" s="16"/>
    </row>
    <row r="106" spans="1:6" ht="11" customHeight="1" x14ac:dyDescent="0.2">
      <c r="A106" s="15" t="s">
        <v>29</v>
      </c>
      <c r="B106" s="15" t="s">
        <v>2</v>
      </c>
      <c r="C106" s="15" t="s">
        <v>366</v>
      </c>
      <c r="D106" s="15" t="s">
        <v>367</v>
      </c>
      <c r="E106" s="16"/>
      <c r="F106" s="16"/>
    </row>
    <row r="107" spans="1:6" ht="11" customHeight="1" x14ac:dyDescent="0.2">
      <c r="A107" s="15" t="s">
        <v>29</v>
      </c>
      <c r="B107" s="15" t="s">
        <v>2</v>
      </c>
      <c r="C107" s="15" t="s">
        <v>368</v>
      </c>
      <c r="D107" s="15" t="s">
        <v>369</v>
      </c>
      <c r="E107" s="16"/>
      <c r="F107" s="16"/>
    </row>
    <row r="108" spans="1:6" ht="11" customHeight="1" x14ac:dyDescent="0.2">
      <c r="A108" s="15" t="s">
        <v>29</v>
      </c>
      <c r="B108" s="15" t="s">
        <v>2</v>
      </c>
      <c r="C108" s="15" t="s">
        <v>368</v>
      </c>
      <c r="D108" s="15" t="s">
        <v>106</v>
      </c>
      <c r="E108" s="16"/>
      <c r="F108" s="15" t="s">
        <v>370</v>
      </c>
    </row>
    <row r="109" spans="1:6" ht="11" customHeight="1" x14ac:dyDescent="0.2">
      <c r="A109" s="15" t="s">
        <v>29</v>
      </c>
      <c r="B109" s="15" t="s">
        <v>2</v>
      </c>
      <c r="C109" s="15" t="s">
        <v>371</v>
      </c>
      <c r="D109" s="15" t="s">
        <v>372</v>
      </c>
      <c r="E109" s="16"/>
      <c r="F109" s="16"/>
    </row>
    <row r="110" spans="1:6" ht="11" customHeight="1" x14ac:dyDescent="0.2">
      <c r="A110" s="15" t="s">
        <v>29</v>
      </c>
      <c r="B110" s="15" t="s">
        <v>2</v>
      </c>
      <c r="C110" s="15" t="s">
        <v>373</v>
      </c>
      <c r="D110" s="15" t="s">
        <v>374</v>
      </c>
      <c r="E110" s="16"/>
      <c r="F110" s="16"/>
    </row>
    <row r="111" spans="1:6" ht="11" customHeight="1" x14ac:dyDescent="0.2">
      <c r="A111" s="15" t="s">
        <v>29</v>
      </c>
      <c r="B111" s="15" t="s">
        <v>5</v>
      </c>
      <c r="C111" s="15" t="s">
        <v>375</v>
      </c>
      <c r="D111" s="15" t="s">
        <v>376</v>
      </c>
      <c r="E111" s="16"/>
      <c r="F111" s="15" t="s">
        <v>87</v>
      </c>
    </row>
    <row r="112" spans="1:6" ht="11" customHeight="1" x14ac:dyDescent="0.2">
      <c r="A112" s="15" t="s">
        <v>29</v>
      </c>
      <c r="B112" s="15" t="s">
        <v>5</v>
      </c>
      <c r="C112" s="15" t="s">
        <v>377</v>
      </c>
      <c r="D112" s="15" t="s">
        <v>330</v>
      </c>
      <c r="E112" s="16"/>
      <c r="F112" s="15" t="s">
        <v>158</v>
      </c>
    </row>
    <row r="113" spans="1:6" ht="11" customHeight="1" x14ac:dyDescent="0.2">
      <c r="A113" s="15" t="s">
        <v>29</v>
      </c>
      <c r="B113" s="15" t="s">
        <v>5</v>
      </c>
      <c r="C113" s="15" t="s">
        <v>378</v>
      </c>
      <c r="D113" s="15" t="s">
        <v>379</v>
      </c>
      <c r="E113" s="16"/>
      <c r="F113" s="15" t="s">
        <v>87</v>
      </c>
    </row>
    <row r="114" spans="1:6" ht="11" customHeight="1" x14ac:dyDescent="0.2">
      <c r="A114" s="15" t="s">
        <v>29</v>
      </c>
      <c r="B114" s="15" t="s">
        <v>5</v>
      </c>
      <c r="C114" s="15" t="s">
        <v>380</v>
      </c>
      <c r="D114" s="15" t="s">
        <v>381</v>
      </c>
      <c r="E114" s="16"/>
      <c r="F114" s="15" t="s">
        <v>87</v>
      </c>
    </row>
    <row r="115" spans="1:6" ht="11" customHeight="1" x14ac:dyDescent="0.2">
      <c r="A115" s="15" t="s">
        <v>29</v>
      </c>
      <c r="B115" s="15" t="s">
        <v>5</v>
      </c>
      <c r="C115" s="15" t="s">
        <v>185</v>
      </c>
      <c r="D115" s="15" t="s">
        <v>382</v>
      </c>
      <c r="E115" s="16"/>
      <c r="F115" s="15" t="s">
        <v>383</v>
      </c>
    </row>
    <row r="116" spans="1:6" ht="11" customHeight="1" x14ac:dyDescent="0.2">
      <c r="A116" s="15" t="s">
        <v>29</v>
      </c>
      <c r="B116" s="15" t="s">
        <v>5</v>
      </c>
      <c r="C116" s="15" t="s">
        <v>384</v>
      </c>
      <c r="D116" s="15" t="s">
        <v>385</v>
      </c>
      <c r="E116" s="16"/>
      <c r="F116" s="15" t="s">
        <v>87</v>
      </c>
    </row>
    <row r="117" spans="1:6" ht="11" customHeight="1" x14ac:dyDescent="0.2">
      <c r="A117" s="15" t="s">
        <v>29</v>
      </c>
      <c r="B117" s="15" t="s">
        <v>5</v>
      </c>
      <c r="C117" s="15" t="s">
        <v>386</v>
      </c>
      <c r="D117" s="15" t="s">
        <v>387</v>
      </c>
      <c r="E117" s="16"/>
      <c r="F117" s="15" t="s">
        <v>158</v>
      </c>
    </row>
    <row r="118" spans="1:6" ht="11" customHeight="1" x14ac:dyDescent="0.2">
      <c r="A118" s="15" t="s">
        <v>29</v>
      </c>
      <c r="B118" s="15" t="s">
        <v>5</v>
      </c>
      <c r="C118" s="15" t="s">
        <v>388</v>
      </c>
      <c r="D118" s="15" t="s">
        <v>389</v>
      </c>
      <c r="E118" s="16"/>
      <c r="F118" s="15" t="s">
        <v>87</v>
      </c>
    </row>
    <row r="119" spans="1:6" ht="11" customHeight="1" x14ac:dyDescent="0.2">
      <c r="A119" s="15" t="s">
        <v>29</v>
      </c>
      <c r="B119" s="15" t="s">
        <v>5</v>
      </c>
      <c r="C119" s="15" t="s">
        <v>390</v>
      </c>
      <c r="D119" s="15" t="s">
        <v>389</v>
      </c>
      <c r="E119" s="16"/>
      <c r="F119" s="15" t="s">
        <v>87</v>
      </c>
    </row>
    <row r="120" spans="1:6" ht="11" customHeight="1" x14ac:dyDescent="0.2">
      <c r="A120" s="15" t="s">
        <v>29</v>
      </c>
      <c r="B120" s="15" t="s">
        <v>5</v>
      </c>
      <c r="C120" s="15" t="s">
        <v>391</v>
      </c>
      <c r="D120" s="15" t="s">
        <v>392</v>
      </c>
      <c r="E120" s="16"/>
      <c r="F120" s="15" t="s">
        <v>87</v>
      </c>
    </row>
    <row r="121" spans="1:6" ht="11" customHeight="1" x14ac:dyDescent="0.2">
      <c r="A121" s="15" t="s">
        <v>29</v>
      </c>
      <c r="B121" s="15" t="s">
        <v>5</v>
      </c>
      <c r="C121" s="15" t="s">
        <v>393</v>
      </c>
      <c r="D121" s="15" t="s">
        <v>394</v>
      </c>
      <c r="E121" s="16"/>
      <c r="F121" s="15" t="s">
        <v>87</v>
      </c>
    </row>
    <row r="122" spans="1:6" ht="11" customHeight="1" x14ac:dyDescent="0.2">
      <c r="A122" s="15" t="s">
        <v>29</v>
      </c>
      <c r="B122" s="15" t="s">
        <v>5</v>
      </c>
      <c r="C122" s="15" t="s">
        <v>395</v>
      </c>
      <c r="D122" s="15" t="s">
        <v>396</v>
      </c>
      <c r="E122" s="16"/>
      <c r="F122" s="15" t="s">
        <v>87</v>
      </c>
    </row>
    <row r="123" spans="1:6" ht="11" customHeight="1" x14ac:dyDescent="0.2">
      <c r="A123" s="15" t="s">
        <v>29</v>
      </c>
      <c r="B123" s="15" t="s">
        <v>5</v>
      </c>
      <c r="C123" s="15" t="s">
        <v>397</v>
      </c>
      <c r="D123" s="15" t="s">
        <v>160</v>
      </c>
      <c r="E123" s="16"/>
      <c r="F123" s="15" t="s">
        <v>158</v>
      </c>
    </row>
    <row r="124" spans="1:6" ht="11" customHeight="1" x14ac:dyDescent="0.2">
      <c r="A124" s="15" t="s">
        <v>29</v>
      </c>
      <c r="B124" s="15" t="s">
        <v>5</v>
      </c>
      <c r="C124" s="15" t="s">
        <v>140</v>
      </c>
      <c r="D124" s="15" t="s">
        <v>398</v>
      </c>
      <c r="E124" s="16"/>
      <c r="F124" s="15" t="s">
        <v>158</v>
      </c>
    </row>
    <row r="125" spans="1:6" ht="11" customHeight="1" x14ac:dyDescent="0.2">
      <c r="A125" s="15" t="s">
        <v>29</v>
      </c>
      <c r="B125" s="15" t="s">
        <v>4</v>
      </c>
      <c r="C125" s="15" t="s">
        <v>399</v>
      </c>
      <c r="D125" s="15" t="s">
        <v>400</v>
      </c>
      <c r="E125" s="15">
        <v>13594015248</v>
      </c>
      <c r="F125" s="15" t="s">
        <v>401</v>
      </c>
    </row>
    <row r="126" spans="1:6" ht="11" customHeight="1" x14ac:dyDescent="0.2">
      <c r="A126" s="15" t="s">
        <v>29</v>
      </c>
      <c r="B126" s="15" t="s">
        <v>4</v>
      </c>
      <c r="C126" s="15" t="s">
        <v>402</v>
      </c>
      <c r="D126" s="15" t="s">
        <v>403</v>
      </c>
      <c r="E126" s="15">
        <v>15923286764</v>
      </c>
      <c r="F126" s="15" t="s">
        <v>401</v>
      </c>
    </row>
    <row r="127" spans="1:6" ht="11" customHeight="1" x14ac:dyDescent="0.2">
      <c r="A127" s="15" t="s">
        <v>29</v>
      </c>
      <c r="B127" s="15" t="s">
        <v>4</v>
      </c>
      <c r="C127" s="15" t="s">
        <v>404</v>
      </c>
      <c r="D127" s="15" t="s">
        <v>405</v>
      </c>
      <c r="E127" s="15">
        <v>13983853418</v>
      </c>
      <c r="F127" s="15" t="s">
        <v>87</v>
      </c>
    </row>
    <row r="128" spans="1:6" ht="11" customHeight="1" x14ac:dyDescent="0.2">
      <c r="A128" s="15" t="s">
        <v>29</v>
      </c>
      <c r="B128" s="15" t="s">
        <v>4</v>
      </c>
      <c r="C128" s="15" t="s">
        <v>406</v>
      </c>
      <c r="D128" s="15" t="s">
        <v>407</v>
      </c>
      <c r="E128" s="15">
        <v>17388232308</v>
      </c>
      <c r="F128" s="15" t="s">
        <v>87</v>
      </c>
    </row>
    <row r="129" spans="1:6" ht="11" customHeight="1" x14ac:dyDescent="0.2">
      <c r="A129" s="15" t="s">
        <v>29</v>
      </c>
      <c r="B129" s="15" t="s">
        <v>4</v>
      </c>
      <c r="C129" s="15" t="s">
        <v>408</v>
      </c>
      <c r="D129" s="15" t="s">
        <v>409</v>
      </c>
      <c r="E129" s="15">
        <v>18723465705</v>
      </c>
      <c r="F129" s="15" t="s">
        <v>87</v>
      </c>
    </row>
    <row r="130" spans="1:6" ht="11" customHeight="1" x14ac:dyDescent="0.2">
      <c r="A130" s="15" t="s">
        <v>29</v>
      </c>
      <c r="B130" s="15" t="s">
        <v>4</v>
      </c>
      <c r="C130" s="15" t="s">
        <v>410</v>
      </c>
      <c r="D130" s="15" t="s">
        <v>348</v>
      </c>
      <c r="E130" s="15">
        <v>18723465705</v>
      </c>
      <c r="F130" s="15" t="s">
        <v>401</v>
      </c>
    </row>
    <row r="131" spans="1:6" ht="11" customHeight="1" x14ac:dyDescent="0.2">
      <c r="A131" s="15" t="s">
        <v>29</v>
      </c>
      <c r="B131" s="15" t="s">
        <v>4</v>
      </c>
      <c r="C131" s="15" t="s">
        <v>411</v>
      </c>
      <c r="D131" s="15" t="s">
        <v>412</v>
      </c>
      <c r="E131" s="15">
        <v>13308339169</v>
      </c>
      <c r="F131" s="15" t="s">
        <v>87</v>
      </c>
    </row>
    <row r="132" spans="1:6" ht="11" customHeight="1" x14ac:dyDescent="0.2">
      <c r="A132" s="15" t="s">
        <v>29</v>
      </c>
      <c r="B132" s="15" t="s">
        <v>4</v>
      </c>
      <c r="C132" s="15" t="s">
        <v>413</v>
      </c>
      <c r="D132" s="15" t="s">
        <v>56</v>
      </c>
      <c r="E132" s="15">
        <v>18184061488</v>
      </c>
      <c r="F132" s="15" t="s">
        <v>87</v>
      </c>
    </row>
    <row r="133" spans="1:6" ht="11" customHeight="1" x14ac:dyDescent="0.2">
      <c r="A133" s="15" t="s">
        <v>30</v>
      </c>
      <c r="B133" s="15" t="s">
        <v>5</v>
      </c>
      <c r="C133" s="15" t="s">
        <v>170</v>
      </c>
      <c r="D133" s="15" t="s">
        <v>160</v>
      </c>
      <c r="E133" s="15"/>
      <c r="F133" s="7" t="s">
        <v>87</v>
      </c>
    </row>
    <row r="134" spans="1:6" ht="11" customHeight="1" x14ac:dyDescent="0.2">
      <c r="A134" s="7" t="s">
        <v>30</v>
      </c>
      <c r="B134" s="7" t="s">
        <v>5</v>
      </c>
      <c r="C134" s="15" t="s">
        <v>169</v>
      </c>
      <c r="D134" s="15" t="s">
        <v>168</v>
      </c>
      <c r="E134" s="15"/>
      <c r="F134" s="7" t="s">
        <v>87</v>
      </c>
    </row>
    <row r="135" spans="1:6" ht="11" customHeight="1" x14ac:dyDescent="0.2">
      <c r="A135" s="7" t="s">
        <v>30</v>
      </c>
      <c r="B135" s="7" t="s">
        <v>5</v>
      </c>
      <c r="C135" s="15" t="s">
        <v>167</v>
      </c>
      <c r="D135" s="15" t="s">
        <v>157</v>
      </c>
      <c r="E135" s="15"/>
      <c r="F135" s="7" t="s">
        <v>87</v>
      </c>
    </row>
    <row r="136" spans="1:6" ht="11" customHeight="1" x14ac:dyDescent="0.2">
      <c r="A136" s="7" t="s">
        <v>30</v>
      </c>
      <c r="B136" s="7" t="s">
        <v>5</v>
      </c>
      <c r="C136" s="15" t="s">
        <v>165</v>
      </c>
      <c r="D136" s="15" t="s">
        <v>166</v>
      </c>
      <c r="E136" s="15"/>
      <c r="F136" s="7" t="s">
        <v>87</v>
      </c>
    </row>
    <row r="137" spans="1:6" ht="11" customHeight="1" x14ac:dyDescent="0.2">
      <c r="A137" s="7" t="s">
        <v>30</v>
      </c>
      <c r="B137" s="7" t="s">
        <v>5</v>
      </c>
      <c r="C137" s="15" t="s">
        <v>164</v>
      </c>
      <c r="D137" s="15" t="s">
        <v>162</v>
      </c>
      <c r="E137" s="15"/>
      <c r="F137" s="7" t="s">
        <v>87</v>
      </c>
    </row>
    <row r="138" spans="1:6" ht="11" customHeight="1" x14ac:dyDescent="0.2">
      <c r="A138" s="7" t="s">
        <v>30</v>
      </c>
      <c r="B138" s="7" t="s">
        <v>5</v>
      </c>
      <c r="C138" s="15" t="s">
        <v>414</v>
      </c>
      <c r="D138" s="15" t="s">
        <v>161</v>
      </c>
      <c r="E138" s="15"/>
      <c r="F138" s="7" t="s">
        <v>87</v>
      </c>
    </row>
    <row r="139" spans="1:6" ht="11" customHeight="1" x14ac:dyDescent="0.2">
      <c r="A139" s="7" t="s">
        <v>30</v>
      </c>
      <c r="B139" s="7" t="s">
        <v>5</v>
      </c>
      <c r="C139" s="15" t="s">
        <v>390</v>
      </c>
      <c r="D139" s="15" t="s">
        <v>163</v>
      </c>
      <c r="E139" s="15"/>
      <c r="F139" s="7" t="s">
        <v>87</v>
      </c>
    </row>
    <row r="140" spans="1:6" ht="11" customHeight="1" x14ac:dyDescent="0.2">
      <c r="A140" s="7" t="s">
        <v>30</v>
      </c>
      <c r="B140" s="7" t="s">
        <v>5</v>
      </c>
      <c r="C140" s="15" t="s">
        <v>415</v>
      </c>
      <c r="D140" s="15" t="s">
        <v>159</v>
      </c>
      <c r="E140" s="15"/>
      <c r="F140" s="15" t="s">
        <v>158</v>
      </c>
    </row>
    <row r="141" spans="1:6" ht="11" customHeight="1" x14ac:dyDescent="0.2">
      <c r="A141" s="7" t="s">
        <v>30</v>
      </c>
      <c r="B141" s="7" t="s">
        <v>5</v>
      </c>
      <c r="C141" s="15" t="s">
        <v>140</v>
      </c>
      <c r="D141" s="15" t="s">
        <v>156</v>
      </c>
      <c r="E141" s="15"/>
      <c r="F141" s="15" t="s">
        <v>87</v>
      </c>
    </row>
    <row r="142" spans="1:6" ht="11" customHeight="1" x14ac:dyDescent="0.2">
      <c r="A142" s="7" t="s">
        <v>30</v>
      </c>
      <c r="B142" s="7" t="s">
        <v>5</v>
      </c>
      <c r="C142" s="15" t="s">
        <v>416</v>
      </c>
      <c r="D142" s="15" t="s">
        <v>155</v>
      </c>
      <c r="E142" s="15"/>
      <c r="F142" s="7" t="s">
        <v>87</v>
      </c>
    </row>
    <row r="143" spans="1:6" ht="11" customHeight="1" x14ac:dyDescent="0.2">
      <c r="A143" s="15" t="s">
        <v>30</v>
      </c>
      <c r="B143" s="7" t="s">
        <v>4</v>
      </c>
      <c r="C143" s="15" t="s">
        <v>154</v>
      </c>
      <c r="D143" s="15" t="s">
        <v>153</v>
      </c>
      <c r="E143" s="15"/>
      <c r="F143" s="15" t="s">
        <v>87</v>
      </c>
    </row>
    <row r="144" spans="1:6" ht="11" customHeight="1" x14ac:dyDescent="0.2">
      <c r="A144" s="7" t="s">
        <v>30</v>
      </c>
      <c r="B144" s="7" t="s">
        <v>4</v>
      </c>
      <c r="C144" s="15" t="s">
        <v>152</v>
      </c>
      <c r="D144" s="15" t="s">
        <v>48</v>
      </c>
      <c r="E144" s="15"/>
      <c r="F144" s="15" t="s">
        <v>87</v>
      </c>
    </row>
    <row r="145" spans="1:6" ht="11" customHeight="1" x14ac:dyDescent="0.2">
      <c r="A145" s="7" t="s">
        <v>30</v>
      </c>
      <c r="B145" s="7" t="s">
        <v>4</v>
      </c>
      <c r="C145" s="15" t="s">
        <v>151</v>
      </c>
      <c r="D145" s="15" t="s">
        <v>150</v>
      </c>
      <c r="E145" s="15"/>
      <c r="F145" s="15" t="s">
        <v>87</v>
      </c>
    </row>
    <row r="146" spans="1:6" ht="11" customHeight="1" x14ac:dyDescent="0.2">
      <c r="A146" s="7" t="s">
        <v>30</v>
      </c>
      <c r="B146" s="7" t="s">
        <v>4</v>
      </c>
      <c r="C146" s="15" t="s">
        <v>149</v>
      </c>
      <c r="D146" s="15" t="s">
        <v>148</v>
      </c>
      <c r="E146" s="15"/>
      <c r="F146" s="15" t="s">
        <v>87</v>
      </c>
    </row>
    <row r="147" spans="1:6" ht="11" customHeight="1" x14ac:dyDescent="0.2">
      <c r="A147" s="7" t="s">
        <v>30</v>
      </c>
      <c r="B147" s="7" t="s">
        <v>4</v>
      </c>
      <c r="C147" s="15" t="s">
        <v>146</v>
      </c>
      <c r="D147" s="15" t="s">
        <v>147</v>
      </c>
      <c r="E147" s="15"/>
      <c r="F147" s="15" t="s">
        <v>87</v>
      </c>
    </row>
    <row r="148" spans="1:6" ht="11" customHeight="1" x14ac:dyDescent="0.2">
      <c r="A148" s="7" t="s">
        <v>30</v>
      </c>
      <c r="B148" s="7" t="s">
        <v>4</v>
      </c>
      <c r="C148" s="15" t="s">
        <v>146</v>
      </c>
      <c r="D148" s="15" t="s">
        <v>145</v>
      </c>
      <c r="E148" s="15"/>
      <c r="F148" s="15" t="s">
        <v>87</v>
      </c>
    </row>
    <row r="149" spans="1:6" ht="11" customHeight="1" x14ac:dyDescent="0.2">
      <c r="A149" s="7" t="s">
        <v>30</v>
      </c>
      <c r="B149" s="7" t="s">
        <v>4</v>
      </c>
      <c r="C149" s="15" t="s">
        <v>132</v>
      </c>
      <c r="D149" s="15" t="s">
        <v>144</v>
      </c>
      <c r="E149" s="15"/>
      <c r="F149" s="15" t="s">
        <v>87</v>
      </c>
    </row>
    <row r="150" spans="1:6" ht="11" customHeight="1" x14ac:dyDescent="0.2">
      <c r="A150" s="7" t="s">
        <v>30</v>
      </c>
      <c r="B150" s="7" t="s">
        <v>4</v>
      </c>
      <c r="C150" s="15" t="s">
        <v>130</v>
      </c>
      <c r="D150" s="15" t="s">
        <v>143</v>
      </c>
      <c r="E150" s="15"/>
      <c r="F150" s="15" t="s">
        <v>87</v>
      </c>
    </row>
    <row r="151" spans="1:6" ht="11" customHeight="1" x14ac:dyDescent="0.2">
      <c r="A151" s="7" t="s">
        <v>30</v>
      </c>
      <c r="B151" s="7" t="s">
        <v>4</v>
      </c>
      <c r="C151" s="15"/>
      <c r="D151" s="15"/>
      <c r="E151" s="15"/>
      <c r="F151" s="15" t="s">
        <v>87</v>
      </c>
    </row>
    <row r="152" spans="1:6" ht="11" customHeight="1" x14ac:dyDescent="0.2">
      <c r="A152" s="15" t="s">
        <v>31</v>
      </c>
      <c r="B152" s="15" t="s">
        <v>5</v>
      </c>
      <c r="C152" s="15" t="s">
        <v>142</v>
      </c>
      <c r="D152" s="15" t="s">
        <v>139</v>
      </c>
      <c r="E152" s="15"/>
      <c r="F152" s="15" t="s">
        <v>87</v>
      </c>
    </row>
    <row r="153" spans="1:6" ht="11" customHeight="1" x14ac:dyDescent="0.2">
      <c r="A153" s="15" t="s">
        <v>31</v>
      </c>
      <c r="B153" s="15" t="s">
        <v>5</v>
      </c>
      <c r="C153" s="15" t="s">
        <v>141</v>
      </c>
      <c r="D153" s="15" t="s">
        <v>139</v>
      </c>
      <c r="E153" s="15"/>
      <c r="F153" s="15" t="s">
        <v>87</v>
      </c>
    </row>
    <row r="154" spans="1:6" ht="11" customHeight="1" x14ac:dyDescent="0.2">
      <c r="A154" s="15" t="s">
        <v>31</v>
      </c>
      <c r="B154" s="15" t="s">
        <v>5</v>
      </c>
      <c r="C154" s="15" t="s">
        <v>140</v>
      </c>
      <c r="D154" s="15" t="s">
        <v>139</v>
      </c>
      <c r="E154" s="15"/>
      <c r="F154" s="15" t="s">
        <v>87</v>
      </c>
    </row>
    <row r="155" spans="1:6" ht="11" customHeight="1" x14ac:dyDescent="0.2">
      <c r="A155" s="15" t="s">
        <v>31</v>
      </c>
      <c r="B155" s="15" t="s">
        <v>5</v>
      </c>
      <c r="C155" s="15" t="s">
        <v>138</v>
      </c>
      <c r="D155" s="15" t="s">
        <v>137</v>
      </c>
      <c r="E155" s="15"/>
      <c r="F155" s="15" t="s">
        <v>87</v>
      </c>
    </row>
    <row r="156" spans="1:6" ht="11" customHeight="1" x14ac:dyDescent="0.2">
      <c r="A156" s="15" t="s">
        <v>31</v>
      </c>
      <c r="B156" s="15" t="s">
        <v>5</v>
      </c>
      <c r="C156" s="15" t="s">
        <v>136</v>
      </c>
      <c r="D156" s="15" t="s">
        <v>135</v>
      </c>
      <c r="E156" s="15"/>
      <c r="F156" s="15" t="s">
        <v>87</v>
      </c>
    </row>
    <row r="157" spans="1:6" ht="11" customHeight="1" x14ac:dyDescent="0.2">
      <c r="A157" s="15" t="s">
        <v>31</v>
      </c>
      <c r="B157" s="15" t="s">
        <v>4</v>
      </c>
      <c r="C157" s="15" t="s">
        <v>134</v>
      </c>
      <c r="D157" s="15" t="s">
        <v>133</v>
      </c>
      <c r="E157" s="15">
        <v>17783840027</v>
      </c>
      <c r="F157" s="15" t="s">
        <v>87</v>
      </c>
    </row>
    <row r="158" spans="1:6" ht="11" customHeight="1" x14ac:dyDescent="0.2">
      <c r="A158" s="7" t="s">
        <v>31</v>
      </c>
      <c r="B158" s="7" t="s">
        <v>4</v>
      </c>
      <c r="C158" s="15" t="s">
        <v>132</v>
      </c>
      <c r="D158" s="15" t="s">
        <v>131</v>
      </c>
      <c r="E158" s="15" t="s">
        <v>34</v>
      </c>
      <c r="F158" s="15" t="s">
        <v>87</v>
      </c>
    </row>
    <row r="159" spans="1:6" ht="11" customHeight="1" x14ac:dyDescent="0.2">
      <c r="A159" s="7" t="s">
        <v>31</v>
      </c>
      <c r="B159" s="7" t="s">
        <v>4</v>
      </c>
      <c r="C159" s="15" t="s">
        <v>130</v>
      </c>
      <c r="D159" s="15" t="s">
        <v>129</v>
      </c>
      <c r="E159" s="15" t="s">
        <v>34</v>
      </c>
      <c r="F159" s="15" t="s">
        <v>87</v>
      </c>
    </row>
    <row r="160" spans="1:6" ht="11" customHeight="1" x14ac:dyDescent="0.2">
      <c r="A160" s="7" t="s">
        <v>31</v>
      </c>
      <c r="B160" s="7" t="s">
        <v>4</v>
      </c>
      <c r="C160" s="15" t="s">
        <v>128</v>
      </c>
      <c r="D160" s="15" t="s">
        <v>51</v>
      </c>
      <c r="E160" s="15">
        <v>13908349408</v>
      </c>
      <c r="F160" s="15" t="s">
        <v>87</v>
      </c>
    </row>
    <row r="161" spans="1:7" ht="11" customHeight="1" x14ac:dyDescent="0.2">
      <c r="A161" s="7" t="s">
        <v>31</v>
      </c>
      <c r="B161" s="7" t="s">
        <v>4</v>
      </c>
      <c r="C161" s="15" t="s">
        <v>124</v>
      </c>
      <c r="D161" s="15" t="s">
        <v>127</v>
      </c>
      <c r="E161" s="15" t="s">
        <v>34</v>
      </c>
      <c r="F161" s="15" t="s">
        <v>87</v>
      </c>
    </row>
    <row r="162" spans="1:7" ht="11" customHeight="1" x14ac:dyDescent="0.2">
      <c r="A162" s="7" t="s">
        <v>31</v>
      </c>
      <c r="B162" s="7" t="s">
        <v>4</v>
      </c>
      <c r="C162" s="15" t="s">
        <v>124</v>
      </c>
      <c r="D162" s="15" t="s">
        <v>126</v>
      </c>
      <c r="E162" s="15">
        <v>13018395957</v>
      </c>
      <c r="F162" s="15" t="s">
        <v>87</v>
      </c>
      <c r="G162" s="9" t="s">
        <v>125</v>
      </c>
    </row>
    <row r="163" spans="1:7" ht="11" customHeight="1" x14ac:dyDescent="0.2">
      <c r="A163" s="15" t="s">
        <v>31</v>
      </c>
      <c r="B163" s="7" t="s">
        <v>4</v>
      </c>
      <c r="C163" s="15" t="s">
        <v>124</v>
      </c>
      <c r="D163" s="15" t="s">
        <v>123</v>
      </c>
      <c r="E163" s="15">
        <v>18523305078</v>
      </c>
      <c r="F163" s="15" t="s">
        <v>87</v>
      </c>
    </row>
    <row r="164" spans="1:7" ht="11" customHeight="1" x14ac:dyDescent="0.2">
      <c r="A164" s="15" t="s">
        <v>31</v>
      </c>
      <c r="B164" s="15" t="s">
        <v>5</v>
      </c>
      <c r="C164" s="15" t="s">
        <v>122</v>
      </c>
      <c r="D164" s="15" t="s">
        <v>119</v>
      </c>
      <c r="E164" s="15"/>
      <c r="F164" s="15"/>
    </row>
    <row r="165" spans="1:7" x14ac:dyDescent="0.2">
      <c r="A165" s="15" t="s">
        <v>31</v>
      </c>
      <c r="B165" s="15" t="s">
        <v>5</v>
      </c>
      <c r="C165" s="15" t="s">
        <v>121</v>
      </c>
      <c r="D165" s="15" t="s">
        <v>118</v>
      </c>
      <c r="E165" s="15"/>
      <c r="F165" s="15"/>
    </row>
    <row r="166" spans="1:7" x14ac:dyDescent="0.2">
      <c r="A166" s="15" t="s">
        <v>31</v>
      </c>
      <c r="B166" s="15" t="s">
        <v>5</v>
      </c>
      <c r="C166" s="15" t="s">
        <v>120</v>
      </c>
      <c r="D166" s="15" t="s">
        <v>118</v>
      </c>
      <c r="E166" s="15"/>
      <c r="F166" s="15"/>
    </row>
    <row r="167" spans="1:7" x14ac:dyDescent="0.2">
      <c r="A167" s="7" t="s">
        <v>31</v>
      </c>
      <c r="B167" s="15" t="s">
        <v>2</v>
      </c>
      <c r="C167" s="15" t="s">
        <v>117</v>
      </c>
      <c r="D167" s="15" t="s">
        <v>116</v>
      </c>
      <c r="E167" s="15" t="s">
        <v>115</v>
      </c>
      <c r="F167" s="15"/>
    </row>
    <row r="168" spans="1:7" x14ac:dyDescent="0.2">
      <c r="A168" s="7" t="s">
        <v>31</v>
      </c>
      <c r="B168" s="7" t="s">
        <v>2</v>
      </c>
      <c r="C168" s="15" t="s">
        <v>114</v>
      </c>
      <c r="D168" s="15" t="s">
        <v>113</v>
      </c>
      <c r="E168" s="15">
        <v>13509403855</v>
      </c>
      <c r="F168" s="15"/>
    </row>
    <row r="169" spans="1:7" x14ac:dyDescent="0.2">
      <c r="A169" s="7" t="s">
        <v>31</v>
      </c>
      <c r="B169" s="7" t="s">
        <v>2</v>
      </c>
      <c r="C169" s="15" t="s">
        <v>111</v>
      </c>
      <c r="D169" s="15" t="s">
        <v>112</v>
      </c>
      <c r="E169" s="15">
        <v>13368230856</v>
      </c>
      <c r="F169" s="15"/>
    </row>
    <row r="170" spans="1:7" x14ac:dyDescent="0.2">
      <c r="A170" s="7" t="s">
        <v>31</v>
      </c>
      <c r="B170" s="7" t="s">
        <v>2</v>
      </c>
      <c r="C170" s="15" t="s">
        <v>110</v>
      </c>
      <c r="D170" s="15" t="s">
        <v>109</v>
      </c>
      <c r="E170" s="15">
        <v>13193160918</v>
      </c>
      <c r="F170" s="15"/>
    </row>
    <row r="171" spans="1:7" x14ac:dyDescent="0.2">
      <c r="A171" s="7" t="s">
        <v>31</v>
      </c>
      <c r="B171" s="7" t="s">
        <v>2</v>
      </c>
      <c r="C171" s="15" t="s">
        <v>108</v>
      </c>
      <c r="D171" s="15" t="s">
        <v>107</v>
      </c>
      <c r="E171" s="15">
        <v>15823148813</v>
      </c>
      <c r="F171" s="15"/>
    </row>
    <row r="172" spans="1:7" x14ac:dyDescent="0.2">
      <c r="A172" s="7" t="s">
        <v>31</v>
      </c>
      <c r="B172" s="7" t="s">
        <v>2</v>
      </c>
      <c r="C172" s="15" t="s">
        <v>106</v>
      </c>
      <c r="D172" s="15" t="s">
        <v>105</v>
      </c>
      <c r="E172" s="15">
        <v>18996299468</v>
      </c>
      <c r="F172" s="15"/>
    </row>
    <row r="173" spans="1:7" x14ac:dyDescent="0.2">
      <c r="A173" s="15" t="s">
        <v>31</v>
      </c>
      <c r="B173" s="15" t="s">
        <v>5</v>
      </c>
      <c r="C173" s="15" t="s">
        <v>104</v>
      </c>
      <c r="D173" s="15" t="s">
        <v>102</v>
      </c>
      <c r="E173" s="15"/>
      <c r="F173" s="15"/>
    </row>
    <row r="174" spans="1:7" x14ac:dyDescent="0.2">
      <c r="A174" s="15" t="s">
        <v>31</v>
      </c>
      <c r="B174" s="15" t="s">
        <v>5</v>
      </c>
      <c r="C174" s="15" t="s">
        <v>103</v>
      </c>
      <c r="D174" s="15" t="s">
        <v>101</v>
      </c>
      <c r="E174" s="15"/>
      <c r="F174" s="15"/>
    </row>
    <row r="175" spans="1:7" x14ac:dyDescent="0.2">
      <c r="A175" s="15" t="s">
        <v>31</v>
      </c>
      <c r="B175" s="15" t="s">
        <v>5</v>
      </c>
      <c r="C175" s="15" t="s">
        <v>100</v>
      </c>
      <c r="D175" s="15" t="s">
        <v>99</v>
      </c>
      <c r="E175" s="15"/>
      <c r="F175" s="15"/>
    </row>
    <row r="176" spans="1:7" x14ac:dyDescent="0.2">
      <c r="A176" s="15" t="s">
        <v>31</v>
      </c>
      <c r="B176" s="15" t="s">
        <v>5</v>
      </c>
      <c r="C176" s="15" t="s">
        <v>98</v>
      </c>
      <c r="D176" s="15"/>
      <c r="E176" s="15"/>
      <c r="F176" s="15"/>
    </row>
    <row r="177" spans="1:6" x14ac:dyDescent="0.2">
      <c r="A177" s="7" t="s">
        <v>31</v>
      </c>
      <c r="B177" s="15" t="s">
        <v>5</v>
      </c>
      <c r="C177" s="15" t="s">
        <v>97</v>
      </c>
      <c r="D177" s="15" t="s">
        <v>96</v>
      </c>
      <c r="E177" s="15"/>
      <c r="F177" s="15"/>
    </row>
    <row r="178" spans="1:6" x14ac:dyDescent="0.2">
      <c r="A178" s="7" t="s">
        <v>31</v>
      </c>
      <c r="B178" s="7" t="s">
        <v>2</v>
      </c>
      <c r="C178" s="15" t="s">
        <v>95</v>
      </c>
      <c r="D178" s="15" t="s">
        <v>94</v>
      </c>
      <c r="E178" s="15">
        <v>18623296930</v>
      </c>
      <c r="F178" s="15"/>
    </row>
    <row r="179" spans="1:6" x14ac:dyDescent="0.2">
      <c r="A179" s="7" t="s">
        <v>31</v>
      </c>
      <c r="B179" s="7" t="s">
        <v>2</v>
      </c>
      <c r="C179" s="15" t="s">
        <v>93</v>
      </c>
      <c r="D179" s="15" t="s">
        <v>92</v>
      </c>
      <c r="E179" s="15">
        <v>13883353628</v>
      </c>
      <c r="F179" s="15"/>
    </row>
    <row r="180" spans="1:6" x14ac:dyDescent="0.2">
      <c r="A180" s="15" t="s">
        <v>31</v>
      </c>
      <c r="B180" s="15" t="s">
        <v>4</v>
      </c>
      <c r="C180" s="15" t="s">
        <v>91</v>
      </c>
      <c r="D180" s="15" t="s">
        <v>90</v>
      </c>
      <c r="E180" s="15">
        <v>18523193768</v>
      </c>
      <c r="F180" s="15" t="s">
        <v>87</v>
      </c>
    </row>
    <row r="181" spans="1:6" x14ac:dyDescent="0.2">
      <c r="A181" s="15" t="s">
        <v>31</v>
      </c>
      <c r="B181" s="15" t="s">
        <v>4</v>
      </c>
      <c r="C181" s="15" t="s">
        <v>89</v>
      </c>
      <c r="D181" s="15" t="s">
        <v>88</v>
      </c>
      <c r="E181" s="15">
        <v>13368167946</v>
      </c>
      <c r="F181" s="15" t="s">
        <v>87</v>
      </c>
    </row>
    <row r="182" spans="1:6" x14ac:dyDescent="0.2">
      <c r="A182" s="7" t="s">
        <v>31</v>
      </c>
      <c r="B182" s="15" t="s">
        <v>1</v>
      </c>
      <c r="C182" s="15" t="s">
        <v>86</v>
      </c>
      <c r="D182" s="15" t="s">
        <v>85</v>
      </c>
      <c r="E182" s="15">
        <v>13896463936</v>
      </c>
      <c r="F182" s="15"/>
    </row>
    <row r="183" spans="1:6" x14ac:dyDescent="0.2">
      <c r="A183" s="7" t="s">
        <v>31</v>
      </c>
      <c r="B183" s="7" t="s">
        <v>1</v>
      </c>
      <c r="C183" s="15" t="s">
        <v>47</v>
      </c>
      <c r="D183" s="15" t="s">
        <v>84</v>
      </c>
      <c r="E183" s="15">
        <v>13896886966</v>
      </c>
      <c r="F183" s="15"/>
    </row>
    <row r="184" spans="1:6" x14ac:dyDescent="0.2">
      <c r="A184" s="7" t="s">
        <v>31</v>
      </c>
      <c r="B184" s="7" t="s">
        <v>1</v>
      </c>
      <c r="C184" s="15" t="s">
        <v>47</v>
      </c>
      <c r="D184" s="15" t="s">
        <v>48</v>
      </c>
      <c r="E184" s="15">
        <v>18315274930</v>
      </c>
      <c r="F184" s="15"/>
    </row>
    <row r="185" spans="1:6" x14ac:dyDescent="0.2">
      <c r="A185" s="7" t="s">
        <v>31</v>
      </c>
      <c r="B185" s="7" t="s">
        <v>1</v>
      </c>
      <c r="C185" s="15" t="s">
        <v>83</v>
      </c>
      <c r="D185" s="15" t="s">
        <v>82</v>
      </c>
      <c r="E185" s="15">
        <v>13609488351</v>
      </c>
      <c r="F185" s="15"/>
    </row>
    <row r="186" spans="1:6" x14ac:dyDescent="0.2">
      <c r="A186" s="7" t="s">
        <v>31</v>
      </c>
      <c r="B186" s="7" t="s">
        <v>1</v>
      </c>
      <c r="C186" s="15" t="s">
        <v>80</v>
      </c>
      <c r="D186" s="15" t="s">
        <v>81</v>
      </c>
      <c r="E186" s="15">
        <v>18225319072</v>
      </c>
      <c r="F186" s="15"/>
    </row>
    <row r="187" spans="1:6" x14ac:dyDescent="0.2">
      <c r="A187" s="7" t="s">
        <v>31</v>
      </c>
      <c r="B187" s="7" t="s">
        <v>1</v>
      </c>
      <c r="C187" s="7" t="s">
        <v>80</v>
      </c>
      <c r="D187" s="15" t="s">
        <v>79</v>
      </c>
      <c r="E187" s="15">
        <v>15223989899</v>
      </c>
      <c r="F187" s="15"/>
    </row>
    <row r="188" spans="1:6" x14ac:dyDescent="0.2">
      <c r="A188" s="7" t="s">
        <v>31</v>
      </c>
      <c r="B188" s="7" t="s">
        <v>1</v>
      </c>
      <c r="C188" s="15" t="s">
        <v>78</v>
      </c>
      <c r="D188" s="15" t="s">
        <v>77</v>
      </c>
      <c r="E188" s="15">
        <v>13388991325</v>
      </c>
      <c r="F188" s="15"/>
    </row>
    <row r="189" spans="1:6" x14ac:dyDescent="0.2">
      <c r="A189" s="7" t="s">
        <v>31</v>
      </c>
      <c r="B189" s="7" t="s">
        <v>1</v>
      </c>
      <c r="C189" s="15" t="s">
        <v>76</v>
      </c>
      <c r="D189" s="15" t="s">
        <v>75</v>
      </c>
      <c r="E189" s="15">
        <v>13364092309</v>
      </c>
      <c r="F189" s="15"/>
    </row>
    <row r="190" spans="1:6" x14ac:dyDescent="0.2">
      <c r="A190" s="7" t="s">
        <v>31</v>
      </c>
      <c r="B190" s="7" t="s">
        <v>1</v>
      </c>
      <c r="C190" s="15" t="s">
        <v>74</v>
      </c>
      <c r="D190" s="15" t="s">
        <v>73</v>
      </c>
      <c r="E190" s="15">
        <v>19923373235</v>
      </c>
      <c r="F190" s="15"/>
    </row>
    <row r="191" spans="1:6" x14ac:dyDescent="0.2">
      <c r="A191" s="7" t="s">
        <v>31</v>
      </c>
      <c r="B191" s="7" t="s">
        <v>1</v>
      </c>
      <c r="C191" s="15" t="s">
        <v>45</v>
      </c>
      <c r="D191" s="15" t="s">
        <v>72</v>
      </c>
      <c r="E191" s="15">
        <v>13896846950</v>
      </c>
      <c r="F191" s="15"/>
    </row>
    <row r="192" spans="1:6" x14ac:dyDescent="0.2">
      <c r="A192" s="7" t="s">
        <v>31</v>
      </c>
      <c r="B192" s="7" t="s">
        <v>1</v>
      </c>
      <c r="C192" s="7" t="s">
        <v>45</v>
      </c>
      <c r="D192" s="15" t="s">
        <v>42</v>
      </c>
      <c r="E192" s="15">
        <v>13594958961</v>
      </c>
      <c r="F192" s="15"/>
    </row>
    <row r="193" spans="1:17" x14ac:dyDescent="0.2">
      <c r="A193" s="7" t="s">
        <v>31</v>
      </c>
      <c r="B193" s="7" t="s">
        <v>1</v>
      </c>
      <c r="C193" s="7" t="s">
        <v>71</v>
      </c>
      <c r="D193" s="15" t="s">
        <v>70</v>
      </c>
      <c r="E193" s="15">
        <v>13068340475</v>
      </c>
      <c r="F193" s="15"/>
    </row>
    <row r="194" spans="1:17" x14ac:dyDescent="0.2">
      <c r="A194" s="7" t="s">
        <v>31</v>
      </c>
      <c r="B194" s="7" t="s">
        <v>1</v>
      </c>
      <c r="C194" s="15" t="s">
        <v>69</v>
      </c>
      <c r="D194" s="15" t="s">
        <v>68</v>
      </c>
      <c r="E194" s="15">
        <v>19971816948</v>
      </c>
      <c r="F194" s="15"/>
    </row>
    <row r="195" spans="1:17" x14ac:dyDescent="0.2">
      <c r="A195" s="7" t="s">
        <v>31</v>
      </c>
      <c r="B195" s="7" t="s">
        <v>1</v>
      </c>
      <c r="C195" s="15" t="s">
        <v>67</v>
      </c>
      <c r="D195" s="15" t="s">
        <v>66</v>
      </c>
      <c r="E195" s="15">
        <v>15856027565</v>
      </c>
      <c r="F195" s="15"/>
    </row>
    <row r="196" spans="1:17" x14ac:dyDescent="0.2">
      <c r="A196" s="7" t="s">
        <v>31</v>
      </c>
      <c r="B196" s="7" t="s">
        <v>1</v>
      </c>
      <c r="C196" s="15" t="s">
        <v>65</v>
      </c>
      <c r="D196" s="15" t="s">
        <v>64</v>
      </c>
      <c r="E196" s="7">
        <v>15310208880</v>
      </c>
      <c r="F196" s="15"/>
    </row>
    <row r="197" spans="1:17" x14ac:dyDescent="0.2">
      <c r="A197" s="7" t="s">
        <v>31</v>
      </c>
      <c r="B197" s="7" t="s">
        <v>1</v>
      </c>
      <c r="C197" s="15" t="s">
        <v>62</v>
      </c>
      <c r="D197" s="15" t="s">
        <v>63</v>
      </c>
      <c r="E197" s="15">
        <v>18716974519</v>
      </c>
    </row>
    <row r="198" spans="1:17" x14ac:dyDescent="0.2">
      <c r="A198" s="7" t="s">
        <v>8</v>
      </c>
      <c r="B198" s="15" t="s">
        <v>2</v>
      </c>
      <c r="C198" s="15" t="s">
        <v>60</v>
      </c>
      <c r="D198" s="15" t="s">
        <v>61</v>
      </c>
      <c r="E198" s="15" t="s">
        <v>34</v>
      </c>
    </row>
    <row r="199" spans="1:17" x14ac:dyDescent="0.2">
      <c r="A199" s="7" t="s">
        <v>8</v>
      </c>
      <c r="B199" s="15" t="s">
        <v>4</v>
      </c>
      <c r="C199" s="15" t="s">
        <v>59</v>
      </c>
      <c r="D199" s="15" t="s">
        <v>56</v>
      </c>
      <c r="E199" s="15">
        <v>13983398860</v>
      </c>
    </row>
    <row r="200" spans="1:17" x14ac:dyDescent="0.2">
      <c r="A200" s="7" t="s">
        <v>8</v>
      </c>
      <c r="B200" s="15" t="s">
        <v>5</v>
      </c>
      <c r="C200" s="15" t="s">
        <v>57</v>
      </c>
      <c r="D200" s="15" t="s">
        <v>58</v>
      </c>
      <c r="E200" s="9">
        <v>18680953838</v>
      </c>
    </row>
    <row r="201" spans="1:17" x14ac:dyDescent="0.2">
      <c r="A201" s="7" t="s">
        <v>8</v>
      </c>
      <c r="B201" s="7" t="s">
        <v>5</v>
      </c>
      <c r="C201" s="7" t="s">
        <v>55</v>
      </c>
      <c r="D201" s="7" t="s">
        <v>36</v>
      </c>
      <c r="E201" s="7" t="s">
        <v>34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</row>
    <row r="202" spans="1:17" x14ac:dyDescent="0.2">
      <c r="A202" s="7" t="s">
        <v>8</v>
      </c>
      <c r="B202" s="7" t="s">
        <v>5</v>
      </c>
      <c r="C202" s="7" t="s">
        <v>54</v>
      </c>
      <c r="D202" s="7" t="s">
        <v>49</v>
      </c>
      <c r="E202" s="7" t="s">
        <v>34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</row>
    <row r="203" spans="1:17" x14ac:dyDescent="0.2">
      <c r="A203" s="7" t="s">
        <v>8</v>
      </c>
      <c r="B203" s="7" t="s">
        <v>5</v>
      </c>
      <c r="C203" s="7" t="s">
        <v>53</v>
      </c>
      <c r="D203" s="7" t="s">
        <v>50</v>
      </c>
      <c r="E203" s="7" t="s">
        <v>34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</row>
    <row r="204" spans="1:17" x14ac:dyDescent="0.2">
      <c r="A204" s="7" t="s">
        <v>8</v>
      </c>
      <c r="B204" s="7" t="s">
        <v>5</v>
      </c>
      <c r="C204" s="7" t="s">
        <v>52</v>
      </c>
      <c r="D204" s="7" t="s">
        <v>51</v>
      </c>
      <c r="E204" s="7" t="s">
        <v>34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</row>
    <row r="205" spans="1:17" x14ac:dyDescent="0.2">
      <c r="A205" s="7" t="s">
        <v>8</v>
      </c>
      <c r="B205" s="7" t="s">
        <v>5</v>
      </c>
      <c r="C205" s="7" t="s">
        <v>38</v>
      </c>
      <c r="D205" s="7" t="s">
        <v>36</v>
      </c>
      <c r="E205" s="7" t="s">
        <v>34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</row>
    <row r="206" spans="1:17" x14ac:dyDescent="0.2">
      <c r="A206" s="7" t="s">
        <v>8</v>
      </c>
      <c r="B206" s="7" t="s">
        <v>5</v>
      </c>
      <c r="C206" s="7" t="s">
        <v>37</v>
      </c>
      <c r="D206" s="7" t="s">
        <v>35</v>
      </c>
      <c r="E206" s="7" t="s">
        <v>34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</row>
    <row r="207" spans="1:17" x14ac:dyDescent="0.2">
      <c r="A207" s="7" t="s">
        <v>8</v>
      </c>
      <c r="B207" s="15" t="s">
        <v>1</v>
      </c>
      <c r="C207" s="15" t="s">
        <v>40</v>
      </c>
      <c r="D207" s="15" t="s">
        <v>41</v>
      </c>
      <c r="E207" s="15">
        <v>13648230526</v>
      </c>
    </row>
    <row r="208" spans="1:17" x14ac:dyDescent="0.2">
      <c r="A208" s="7" t="s">
        <v>8</v>
      </c>
      <c r="B208" s="7" t="s">
        <v>1</v>
      </c>
      <c r="C208" s="15" t="s">
        <v>39</v>
      </c>
      <c r="D208" s="15" t="s">
        <v>42</v>
      </c>
      <c r="E208" s="15">
        <v>15856019519</v>
      </c>
    </row>
    <row r="209" spans="1:5" x14ac:dyDescent="0.2">
      <c r="A209" s="7" t="s">
        <v>8</v>
      </c>
      <c r="B209" s="7" t="s">
        <v>1</v>
      </c>
      <c r="C209" s="15" t="s">
        <v>43</v>
      </c>
      <c r="D209" s="15" t="s">
        <v>44</v>
      </c>
      <c r="E209" s="15">
        <v>13648230526</v>
      </c>
    </row>
    <row r="210" spans="1:5" x14ac:dyDescent="0.2">
      <c r="A210" s="7" t="s">
        <v>8</v>
      </c>
      <c r="B210" s="7" t="s">
        <v>1</v>
      </c>
      <c r="C210" s="15" t="s">
        <v>45</v>
      </c>
      <c r="D210" s="15" t="s">
        <v>46</v>
      </c>
      <c r="E210" s="15">
        <v>138968846950</v>
      </c>
    </row>
    <row r="211" spans="1:5" x14ac:dyDescent="0.2">
      <c r="A211" s="7" t="s">
        <v>8</v>
      </c>
      <c r="B211" s="7" t="s">
        <v>1</v>
      </c>
      <c r="C211" s="15" t="s">
        <v>47</v>
      </c>
      <c r="D211" s="15" t="s">
        <v>48</v>
      </c>
      <c r="E211" s="15">
        <v>18315274930</v>
      </c>
    </row>
    <row r="212" spans="1:5" x14ac:dyDescent="0.2">
      <c r="A212" s="7" t="s">
        <v>8</v>
      </c>
      <c r="B212" s="7" t="s">
        <v>1</v>
      </c>
      <c r="C212" s="15" t="s">
        <v>32</v>
      </c>
      <c r="D212" s="15" t="s">
        <v>33</v>
      </c>
      <c r="E212" s="15">
        <v>15123756176</v>
      </c>
    </row>
    <row r="213" spans="1:5" x14ac:dyDescent="0.2">
      <c r="A213" s="7" t="s">
        <v>8</v>
      </c>
    </row>
    <row r="214" spans="1:5" x14ac:dyDescent="0.2">
      <c r="A214" s="7" t="s">
        <v>8</v>
      </c>
    </row>
    <row r="215" spans="1:5" x14ac:dyDescent="0.2">
      <c r="A215" s="7" t="s">
        <v>8</v>
      </c>
    </row>
    <row r="216" spans="1:5" x14ac:dyDescent="0.2">
      <c r="A216" s="7" t="s">
        <v>8</v>
      </c>
    </row>
    <row r="217" spans="1:5" x14ac:dyDescent="0.2">
      <c r="A217" s="7" t="s">
        <v>8</v>
      </c>
    </row>
    <row r="218" spans="1:5" x14ac:dyDescent="0.2">
      <c r="A218" s="7" t="s">
        <v>8</v>
      </c>
    </row>
  </sheetData>
  <autoFilter ref="A1:Q402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R211"/>
  <sheetViews>
    <sheetView workbookViewId="0"/>
  </sheetViews>
  <sheetFormatPr baseColWidth="10" defaultRowHeight="15" x14ac:dyDescent="0.2"/>
  <sheetData>
    <row r="1" spans="1:18" x14ac:dyDescent="0.2">
      <c r="A1" s="9" t="s">
        <v>446</v>
      </c>
      <c r="B1" s="9" t="s">
        <v>448</v>
      </c>
      <c r="C1" s="9" t="s">
        <v>11</v>
      </c>
      <c r="D1" s="9" t="s">
        <v>450</v>
      </c>
      <c r="E1" s="9" t="s">
        <v>445</v>
      </c>
      <c r="F1" s="9" t="s">
        <v>451</v>
      </c>
      <c r="G1" s="9" t="s">
        <v>176</v>
      </c>
    </row>
    <row r="2" spans="1:18" x14ac:dyDescent="0.2">
      <c r="A2" s="9" t="s">
        <v>5</v>
      </c>
      <c r="B2" s="9" t="s">
        <v>447</v>
      </c>
      <c r="C2" s="9" t="s">
        <v>449</v>
      </c>
      <c r="D2" s="9" t="s">
        <v>29</v>
      </c>
      <c r="E2" s="9">
        <v>0.65</v>
      </c>
      <c r="F2" s="18"/>
    </row>
    <row r="3" spans="1:18" x14ac:dyDescent="0.2">
      <c r="A3" s="9" t="s">
        <v>5</v>
      </c>
      <c r="B3" s="9" t="s">
        <v>447</v>
      </c>
      <c r="C3" s="9" t="s">
        <v>452</v>
      </c>
      <c r="D3" s="9" t="s">
        <v>29</v>
      </c>
      <c r="E3" s="9">
        <v>2.2000000000000002</v>
      </c>
      <c r="F3" s="9" t="s">
        <v>453</v>
      </c>
    </row>
    <row r="4" spans="1:18" x14ac:dyDescent="0.2">
      <c r="A4" s="9" t="s">
        <v>5</v>
      </c>
      <c r="B4" s="9" t="s">
        <v>185</v>
      </c>
      <c r="C4" s="9" t="s">
        <v>317</v>
      </c>
      <c r="D4" s="9" t="s">
        <v>28</v>
      </c>
      <c r="E4" s="9">
        <v>0.65</v>
      </c>
      <c r="F4" s="9" t="s">
        <v>453</v>
      </c>
    </row>
    <row r="5" spans="1:18" x14ac:dyDescent="0.2">
      <c r="A5" s="9" t="s">
        <v>5</v>
      </c>
      <c r="B5" s="9" t="s">
        <v>454</v>
      </c>
      <c r="C5" s="9" t="s">
        <v>455</v>
      </c>
      <c r="D5" s="9" t="s">
        <v>30</v>
      </c>
      <c r="E5" s="9">
        <v>0.8</v>
      </c>
      <c r="F5" s="9" t="s">
        <v>453</v>
      </c>
    </row>
    <row r="6" spans="1:18" x14ac:dyDescent="0.2">
      <c r="A6" s="9" t="s">
        <v>5</v>
      </c>
      <c r="B6" s="9" t="s">
        <v>454</v>
      </c>
      <c r="C6" s="9" t="s">
        <v>456</v>
      </c>
      <c r="D6" s="9" t="s">
        <v>30</v>
      </c>
      <c r="E6" s="9">
        <v>0.1</v>
      </c>
      <c r="F6" s="9" t="s">
        <v>457</v>
      </c>
    </row>
    <row r="7" spans="1:18" x14ac:dyDescent="0.2">
      <c r="A7" s="9" t="s">
        <v>5</v>
      </c>
      <c r="B7" s="9" t="s">
        <v>458</v>
      </c>
      <c r="C7" s="9" t="s">
        <v>459</v>
      </c>
      <c r="D7" s="9" t="s">
        <v>28</v>
      </c>
      <c r="E7" s="9">
        <v>1.45</v>
      </c>
      <c r="F7" s="9" t="s">
        <v>460</v>
      </c>
    </row>
    <row r="8" spans="1:18" x14ac:dyDescent="0.2">
      <c r="A8" s="9" t="s">
        <v>5</v>
      </c>
      <c r="B8" s="9" t="s">
        <v>458</v>
      </c>
      <c r="C8" s="9" t="s">
        <v>309</v>
      </c>
      <c r="D8" s="9" t="s">
        <v>29</v>
      </c>
      <c r="E8" s="9">
        <v>0.2</v>
      </c>
      <c r="F8" s="9" t="s">
        <v>461</v>
      </c>
    </row>
    <row r="9" spans="1:18" x14ac:dyDescent="0.2">
      <c r="A9" s="9" t="s">
        <v>5</v>
      </c>
      <c r="B9" s="9" t="s">
        <v>458</v>
      </c>
      <c r="C9" s="9" t="s">
        <v>313</v>
      </c>
      <c r="D9" s="9" t="s">
        <v>30</v>
      </c>
      <c r="E9" s="9">
        <v>2</v>
      </c>
      <c r="F9" s="9" t="s">
        <v>462</v>
      </c>
    </row>
    <row r="10" spans="1:18" x14ac:dyDescent="0.2">
      <c r="A10" s="9" t="s">
        <v>5</v>
      </c>
      <c r="B10" s="9" t="s">
        <v>458</v>
      </c>
      <c r="C10" s="9" t="s">
        <v>463</v>
      </c>
      <c r="D10" s="9" t="s">
        <v>29</v>
      </c>
      <c r="E10" s="9">
        <v>0.75</v>
      </c>
      <c r="F10" s="9" t="s">
        <v>462</v>
      </c>
    </row>
    <row r="11" spans="1:18" x14ac:dyDescent="0.2">
      <c r="A11" s="9" t="s">
        <v>5</v>
      </c>
      <c r="B11" s="9" t="s">
        <v>464</v>
      </c>
      <c r="C11" s="9" t="s">
        <v>465</v>
      </c>
      <c r="D11" s="9" t="s">
        <v>28</v>
      </c>
      <c r="E11" s="9">
        <v>0.5</v>
      </c>
      <c r="F11" s="9" t="s">
        <v>429</v>
      </c>
    </row>
    <row r="12" spans="1:18" x14ac:dyDescent="0.2">
      <c r="A12" s="9" t="s">
        <v>5</v>
      </c>
      <c r="B12" s="9" t="s">
        <v>185</v>
      </c>
      <c r="C12" s="9" t="s">
        <v>466</v>
      </c>
      <c r="D12" s="9" t="s">
        <v>29</v>
      </c>
      <c r="E12" s="9">
        <v>0.1</v>
      </c>
      <c r="F12" s="9" t="s">
        <v>429</v>
      </c>
    </row>
    <row r="13" spans="1:18" x14ac:dyDescent="0.2">
      <c r="A13" s="9" t="s">
        <v>5</v>
      </c>
      <c r="B13" s="9" t="s">
        <v>447</v>
      </c>
      <c r="C13" s="9" t="s">
        <v>467</v>
      </c>
      <c r="D13" s="9" t="s">
        <v>30</v>
      </c>
      <c r="E13" s="9">
        <v>0.17499999999999999</v>
      </c>
      <c r="F13" s="9" t="s">
        <v>429</v>
      </c>
    </row>
    <row r="14" spans="1:18" x14ac:dyDescent="0.2">
      <c r="A14" s="18" t="s">
        <v>5</v>
      </c>
      <c r="B14" s="18" t="s">
        <v>102</v>
      </c>
      <c r="C14" s="18" t="s">
        <v>425</v>
      </c>
      <c r="D14" s="18" t="s">
        <v>31</v>
      </c>
      <c r="E14" s="18"/>
      <c r="F14" s="18"/>
    </row>
    <row r="15" spans="1:18" x14ac:dyDescent="0.2">
      <c r="A15" s="6" t="s">
        <v>5</v>
      </c>
      <c r="B15" s="6" t="s">
        <v>392</v>
      </c>
      <c r="C15" s="6" t="s">
        <v>424</v>
      </c>
      <c r="D15" s="6" t="s">
        <v>31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2">
      <c r="A21" s="9" t="s">
        <v>4</v>
      </c>
      <c r="B21" s="9" t="s">
        <v>194</v>
      </c>
      <c r="C21" s="9" t="s">
        <v>468</v>
      </c>
      <c r="D21" s="9" t="s">
        <v>28</v>
      </c>
      <c r="E21" s="18"/>
      <c r="F21" s="9" t="s">
        <v>469</v>
      </c>
    </row>
    <row r="22" spans="1:18" x14ac:dyDescent="0.2">
      <c r="A22" s="9" t="s">
        <v>4</v>
      </c>
      <c r="B22" s="9" t="s">
        <v>470</v>
      </c>
      <c r="C22" s="9" t="s">
        <v>471</v>
      </c>
      <c r="D22" s="9" t="s">
        <v>28</v>
      </c>
      <c r="E22" s="9">
        <v>0</v>
      </c>
      <c r="F22" s="9" t="s">
        <v>472</v>
      </c>
    </row>
    <row r="23" spans="1:18" x14ac:dyDescent="0.2">
      <c r="A23" s="9" t="s">
        <v>4</v>
      </c>
      <c r="B23" s="9" t="s">
        <v>196</v>
      </c>
      <c r="C23" s="9" t="s">
        <v>473</v>
      </c>
      <c r="D23" s="9" t="s">
        <v>29</v>
      </c>
      <c r="E23" s="9">
        <v>13</v>
      </c>
      <c r="F23" s="18"/>
    </row>
    <row r="24" spans="1:18" x14ac:dyDescent="0.2">
      <c r="A24" s="9" t="s">
        <v>4</v>
      </c>
      <c r="B24" s="9" t="s">
        <v>196</v>
      </c>
      <c r="C24" s="9" t="s">
        <v>474</v>
      </c>
      <c r="D24" s="9" t="s">
        <v>29</v>
      </c>
      <c r="E24" s="9">
        <v>1.5</v>
      </c>
      <c r="F24" s="9" t="s">
        <v>475</v>
      </c>
    </row>
    <row r="25" spans="1:18" x14ac:dyDescent="0.2">
      <c r="A25" s="9" t="s">
        <v>4</v>
      </c>
      <c r="B25" s="9" t="s">
        <v>196</v>
      </c>
      <c r="C25" s="9" t="s">
        <v>476</v>
      </c>
      <c r="D25" s="9" t="s">
        <v>28</v>
      </c>
      <c r="E25" s="9">
        <v>0.5</v>
      </c>
      <c r="F25" s="9" t="s">
        <v>461</v>
      </c>
    </row>
    <row r="26" spans="1:18" x14ac:dyDescent="0.2">
      <c r="A26" s="9" t="s">
        <v>4</v>
      </c>
      <c r="B26" s="9" t="s">
        <v>477</v>
      </c>
      <c r="C26" s="9" t="s">
        <v>51</v>
      </c>
      <c r="D26" s="9" t="s">
        <v>28</v>
      </c>
      <c r="E26" s="9">
        <v>0.5</v>
      </c>
      <c r="F26" s="9" t="s">
        <v>478</v>
      </c>
    </row>
    <row r="27" spans="1:18" x14ac:dyDescent="0.2">
      <c r="A27" s="9" t="s">
        <v>4</v>
      </c>
      <c r="B27" s="9" t="s">
        <v>479</v>
      </c>
      <c r="C27" s="9" t="s">
        <v>480</v>
      </c>
      <c r="D27" s="9" t="s">
        <v>29</v>
      </c>
      <c r="E27" s="9">
        <v>0.1</v>
      </c>
      <c r="F27" s="18"/>
    </row>
    <row r="28" spans="1:18" x14ac:dyDescent="0.2">
      <c r="A28" s="6" t="s">
        <v>4</v>
      </c>
      <c r="B28" s="9" t="s">
        <v>470</v>
      </c>
      <c r="C28" s="18"/>
      <c r="D28" s="9" t="s">
        <v>30</v>
      </c>
      <c r="E28" s="18"/>
      <c r="F28" s="9" t="s">
        <v>481</v>
      </c>
    </row>
    <row r="29" spans="1:18" x14ac:dyDescent="0.2">
      <c r="A29" s="18"/>
      <c r="B29" s="18"/>
      <c r="C29" s="18"/>
      <c r="D29" s="18"/>
      <c r="E29" s="18"/>
      <c r="F29" s="18"/>
    </row>
    <row r="30" spans="1:18" x14ac:dyDescent="0.2">
      <c r="A30" s="9" t="s">
        <v>2</v>
      </c>
      <c r="B30" s="9" t="s">
        <v>444</v>
      </c>
      <c r="C30" s="9" t="s">
        <v>277</v>
      </c>
      <c r="D30" s="9" t="s">
        <v>28</v>
      </c>
      <c r="E30" s="9">
        <v>10</v>
      </c>
      <c r="F30" s="9" t="s">
        <v>443</v>
      </c>
    </row>
    <row r="31" spans="1:18" x14ac:dyDescent="0.2">
      <c r="A31" s="6" t="s">
        <v>2</v>
      </c>
      <c r="B31" s="9" t="s">
        <v>423</v>
      </c>
      <c r="C31" s="9" t="s">
        <v>437</v>
      </c>
      <c r="D31" s="9" t="s">
        <v>30</v>
      </c>
      <c r="E31" s="9">
        <v>5</v>
      </c>
      <c r="F31" s="9" t="s">
        <v>428</v>
      </c>
    </row>
    <row r="32" spans="1:18" x14ac:dyDescent="0.2">
      <c r="A32" s="6" t="s">
        <v>2</v>
      </c>
      <c r="B32" s="9" t="s">
        <v>440</v>
      </c>
      <c r="C32" s="9" t="s">
        <v>438</v>
      </c>
      <c r="D32" s="9" t="s">
        <v>26</v>
      </c>
      <c r="E32" s="9">
        <v>8</v>
      </c>
      <c r="F32" s="9" t="s">
        <v>428</v>
      </c>
    </row>
    <row r="33" spans="1:18" x14ac:dyDescent="0.2">
      <c r="A33" s="6" t="s">
        <v>2</v>
      </c>
      <c r="B33" s="9" t="s">
        <v>439</v>
      </c>
      <c r="C33" s="9" t="s">
        <v>293</v>
      </c>
      <c r="D33" s="9" t="s">
        <v>28</v>
      </c>
      <c r="E33" s="9">
        <v>0.12</v>
      </c>
      <c r="F33" s="9" t="s">
        <v>429</v>
      </c>
    </row>
    <row r="34" spans="1:18" x14ac:dyDescent="0.2">
      <c r="A34" s="6" t="s">
        <v>2</v>
      </c>
      <c r="B34" s="9" t="s">
        <v>355</v>
      </c>
      <c r="C34" s="9" t="s">
        <v>431</v>
      </c>
      <c r="D34" s="9" t="s">
        <v>30</v>
      </c>
      <c r="E34" s="9">
        <v>3.5</v>
      </c>
      <c r="F34" s="9" t="s">
        <v>427</v>
      </c>
    </row>
    <row r="35" spans="1:18" x14ac:dyDescent="0.2">
      <c r="A35" s="6" t="s">
        <v>2</v>
      </c>
      <c r="B35" s="6" t="s">
        <v>441</v>
      </c>
      <c r="C35" s="6" t="s">
        <v>433</v>
      </c>
      <c r="D35" s="6" t="s">
        <v>28</v>
      </c>
      <c r="E35" s="6">
        <v>10</v>
      </c>
      <c r="F35" s="6" t="s">
        <v>428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x14ac:dyDescent="0.2">
      <c r="A36" s="6" t="s">
        <v>2</v>
      </c>
      <c r="B36" s="6" t="s">
        <v>442</v>
      </c>
      <c r="C36" s="6" t="s">
        <v>432</v>
      </c>
      <c r="D36" s="6" t="s">
        <v>29</v>
      </c>
      <c r="E36" s="6">
        <v>10</v>
      </c>
      <c r="F36" s="6" t="s">
        <v>428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2">
      <c r="A37" s="6"/>
      <c r="B37" s="6"/>
      <c r="C37" s="6"/>
      <c r="D37" s="6"/>
      <c r="E37" s="1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2">
      <c r="A38" s="6" t="s">
        <v>2</v>
      </c>
      <c r="B38" s="6" t="s">
        <v>358</v>
      </c>
      <c r="C38" s="6" t="s">
        <v>434</v>
      </c>
      <c r="D38" s="6" t="s">
        <v>31</v>
      </c>
      <c r="E38" s="6">
        <v>1.5</v>
      </c>
      <c r="F38" s="6" t="s">
        <v>427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2">
      <c r="A39" s="18"/>
      <c r="B39" s="18"/>
      <c r="C39" s="18"/>
      <c r="D39" s="18"/>
      <c r="E39" s="18"/>
      <c r="F39" s="18"/>
    </row>
    <row r="40" spans="1:18" x14ac:dyDescent="0.2">
      <c r="A40" s="9" t="s">
        <v>27</v>
      </c>
      <c r="B40" s="9" t="s">
        <v>482</v>
      </c>
      <c r="C40" s="9" t="s">
        <v>435</v>
      </c>
      <c r="D40" s="9" t="s">
        <v>28</v>
      </c>
      <c r="E40" s="9">
        <v>2</v>
      </c>
      <c r="F40" s="9" t="s">
        <v>429</v>
      </c>
    </row>
    <row r="41" spans="1:18" x14ac:dyDescent="0.2">
      <c r="A41" s="6" t="s">
        <v>27</v>
      </c>
      <c r="B41" s="6" t="s">
        <v>482</v>
      </c>
      <c r="C41" s="9" t="s">
        <v>436</v>
      </c>
      <c r="D41" s="9" t="s">
        <v>31</v>
      </c>
      <c r="E41" s="9">
        <v>0</v>
      </c>
      <c r="F41" s="9" t="s">
        <v>430</v>
      </c>
      <c r="G41" s="9" t="s">
        <v>426</v>
      </c>
    </row>
    <row r="210" spans="1:6" x14ac:dyDescent="0.2">
      <c r="A210" s="9" t="s">
        <v>2</v>
      </c>
      <c r="B210" s="9" t="s">
        <v>419</v>
      </c>
      <c r="C210" s="9" t="s">
        <v>420</v>
      </c>
      <c r="D210" s="9" t="s">
        <v>8</v>
      </c>
      <c r="F210" s="17" t="s">
        <v>418</v>
      </c>
    </row>
    <row r="211" spans="1:6" x14ac:dyDescent="0.2">
      <c r="A211" s="9" t="s">
        <v>2</v>
      </c>
      <c r="B211" s="9" t="s">
        <v>422</v>
      </c>
      <c r="C211" s="9" t="s">
        <v>421</v>
      </c>
      <c r="D211" s="9" t="s">
        <v>8</v>
      </c>
      <c r="F211" s="9" t="s">
        <v>417</v>
      </c>
    </row>
  </sheetData>
  <autoFilter ref="A1:R209">
    <filterColumn colId="0">
      <filters>
        <filter val="王思密"/>
      </filters>
    </filterColumn>
  </autoFilter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0"/>
  <sheetViews>
    <sheetView workbookViewId="0"/>
  </sheetViews>
  <sheetFormatPr baseColWidth="10" defaultRowHeight="15" x14ac:dyDescent="0.2"/>
  <cols>
    <col min="3" max="6" width="0" hidden="1" customWidth="1"/>
    <col min="7" max="7" width="0" hidden="1" customWidth="1" collapsed="1"/>
    <col min="8" max="9" width="0" hidden="1" customWidth="1"/>
  </cols>
  <sheetData>
    <row r="1" spans="1:16" x14ac:dyDescent="0.2">
      <c r="A1" s="3" t="s">
        <v>483</v>
      </c>
      <c r="B1" s="3" t="s">
        <v>11</v>
      </c>
      <c r="C1" s="2" t="s">
        <v>484</v>
      </c>
      <c r="D1" s="2" t="s">
        <v>485</v>
      </c>
      <c r="E1" s="3" t="s">
        <v>486</v>
      </c>
      <c r="F1" s="3" t="s">
        <v>487</v>
      </c>
      <c r="G1" s="3" t="s">
        <v>488</v>
      </c>
      <c r="H1" s="2" t="s">
        <v>489</v>
      </c>
      <c r="I1" s="3" t="s">
        <v>490</v>
      </c>
      <c r="J1" s="3" t="s">
        <v>491</v>
      </c>
      <c r="K1" s="2" t="s">
        <v>492</v>
      </c>
      <c r="L1" s="2" t="s">
        <v>493</v>
      </c>
      <c r="M1" s="2" t="s">
        <v>494</v>
      </c>
      <c r="N1" s="3" t="s">
        <v>495</v>
      </c>
      <c r="P1" s="9"/>
    </row>
    <row r="2" spans="1:16" x14ac:dyDescent="0.2">
      <c r="A2" s="2" t="s">
        <v>31</v>
      </c>
      <c r="B2" s="2" t="s">
        <v>3</v>
      </c>
      <c r="C2" s="2">
        <v>1</v>
      </c>
      <c r="D2" s="2">
        <v>24</v>
      </c>
      <c r="E2" s="3">
        <v>16</v>
      </c>
      <c r="F2" s="3">
        <v>8</v>
      </c>
      <c r="G2" s="3">
        <v>17</v>
      </c>
      <c r="H2" s="2">
        <v>5</v>
      </c>
      <c r="I2" s="3">
        <v>12</v>
      </c>
      <c r="J2" s="3"/>
      <c r="K2" s="4"/>
      <c r="L2" s="3"/>
      <c r="M2" s="2"/>
      <c r="N2" s="20">
        <f>SUM(J2:L2)/3</f>
        <v>0</v>
      </c>
    </row>
    <row r="3" spans="1:16" x14ac:dyDescent="0.2">
      <c r="A3" s="2" t="s">
        <v>31</v>
      </c>
      <c r="B3" s="10" t="s">
        <v>5</v>
      </c>
      <c r="C3" s="2">
        <v>1</v>
      </c>
      <c r="D3" s="2">
        <v>6</v>
      </c>
      <c r="E3" s="3">
        <v>5</v>
      </c>
      <c r="F3" s="3">
        <v>1</v>
      </c>
      <c r="G3" s="3">
        <v>13</v>
      </c>
      <c r="H3" s="2">
        <v>8</v>
      </c>
      <c r="I3" s="3">
        <v>5</v>
      </c>
      <c r="J3" s="2">
        <v>89</v>
      </c>
      <c r="K3" s="2">
        <v>95</v>
      </c>
      <c r="L3" s="2">
        <v>93</v>
      </c>
      <c r="M3" s="2"/>
      <c r="N3" s="20">
        <f>SUM(J3:L3)/3</f>
        <v>92.333333333333329</v>
      </c>
    </row>
    <row r="4" spans="1:16" x14ac:dyDescent="0.2">
      <c r="A4" s="2" t="s">
        <v>31</v>
      </c>
      <c r="B4" s="10" t="s">
        <v>4</v>
      </c>
      <c r="C4" s="2">
        <v>1</v>
      </c>
      <c r="D4" s="2">
        <v>15</v>
      </c>
      <c r="E4" s="3">
        <v>14</v>
      </c>
      <c r="F4" s="3">
        <v>1</v>
      </c>
      <c r="G4" s="3">
        <v>21</v>
      </c>
      <c r="H4" s="2">
        <v>17</v>
      </c>
      <c r="I4" s="3">
        <v>4</v>
      </c>
      <c r="J4" s="3">
        <v>91.7</v>
      </c>
      <c r="K4" s="2">
        <v>88.2</v>
      </c>
      <c r="L4" s="3">
        <v>92.2</v>
      </c>
      <c r="M4" s="2"/>
      <c r="N4" s="20">
        <f>SUM(J4:L4)/3</f>
        <v>90.7</v>
      </c>
    </row>
    <row r="5" spans="1:16" x14ac:dyDescent="0.2">
      <c r="A5" s="2" t="s">
        <v>31</v>
      </c>
      <c r="B5" s="10" t="s">
        <v>2</v>
      </c>
      <c r="C5" s="2">
        <v>0</v>
      </c>
      <c r="D5" s="2">
        <v>29</v>
      </c>
      <c r="E5" s="3">
        <v>17</v>
      </c>
      <c r="F5" s="3">
        <v>12</v>
      </c>
      <c r="G5" s="3">
        <v>23</v>
      </c>
      <c r="H5" s="2">
        <v>14</v>
      </c>
      <c r="I5" s="3">
        <v>9</v>
      </c>
      <c r="J5" s="3">
        <v>97.9</v>
      </c>
      <c r="K5" s="2">
        <v>94.4</v>
      </c>
      <c r="L5" s="3">
        <v>89.4</v>
      </c>
      <c r="M5" s="2"/>
      <c r="N5" s="20">
        <f>SUM(J5:L5)/3</f>
        <v>93.90000000000002</v>
      </c>
    </row>
    <row r="6" spans="1:16" x14ac:dyDescent="0.2">
      <c r="A6" s="3" t="s">
        <v>8</v>
      </c>
      <c r="B6" s="3" t="s">
        <v>2</v>
      </c>
      <c r="C6" s="2"/>
      <c r="D6" s="2"/>
      <c r="E6" s="3"/>
      <c r="F6" s="3"/>
      <c r="G6" s="3"/>
      <c r="H6" s="2"/>
      <c r="I6" s="3"/>
      <c r="J6" s="2">
        <v>75.599999999999994</v>
      </c>
      <c r="K6" s="2">
        <v>78.599999999999994</v>
      </c>
      <c r="L6" s="3">
        <v>80.599999999999994</v>
      </c>
      <c r="M6" s="2"/>
      <c r="N6" s="20">
        <f>SUM(J6:L6)/3</f>
        <v>78.266666666666666</v>
      </c>
    </row>
    <row r="7" spans="1:16" x14ac:dyDescent="0.2">
      <c r="A7" s="3" t="s">
        <v>8</v>
      </c>
      <c r="B7" s="3" t="s">
        <v>5</v>
      </c>
      <c r="C7" s="2"/>
      <c r="D7" s="2"/>
      <c r="E7" s="3"/>
      <c r="F7" s="3"/>
      <c r="G7" s="3"/>
      <c r="H7" s="2"/>
      <c r="I7" s="3"/>
      <c r="J7" s="2">
        <v>93.69</v>
      </c>
      <c r="K7" s="2">
        <v>91.69</v>
      </c>
      <c r="L7" s="3">
        <v>96.69</v>
      </c>
      <c r="M7" s="2">
        <v>105.69</v>
      </c>
      <c r="N7" s="20">
        <f>SUM(J7:M7)/4</f>
        <v>96.94</v>
      </c>
    </row>
    <row r="8" spans="1:16" x14ac:dyDescent="0.2">
      <c r="A8" s="9" t="s">
        <v>8</v>
      </c>
      <c r="B8" s="9" t="s">
        <v>4</v>
      </c>
      <c r="C8" s="6"/>
      <c r="D8" s="6"/>
      <c r="H8" s="6"/>
      <c r="J8" s="6">
        <v>82.8</v>
      </c>
      <c r="K8" s="6">
        <v>86.8</v>
      </c>
      <c r="L8" s="9">
        <v>87.8</v>
      </c>
      <c r="M8" s="6">
        <v>89.8</v>
      </c>
      <c r="N8" s="20">
        <f>SUM(J8:M8)/4</f>
        <v>86.8</v>
      </c>
    </row>
    <row r="9" spans="1:16" x14ac:dyDescent="0.2">
      <c r="C9" s="6"/>
      <c r="D9" s="6"/>
      <c r="H9" s="6"/>
      <c r="K9" s="6"/>
      <c r="M9" s="6"/>
      <c r="N9" s="21"/>
    </row>
    <row r="10" spans="1:16" x14ac:dyDescent="0.2">
      <c r="C10" s="6"/>
      <c r="D10" s="6"/>
      <c r="H10" s="6"/>
      <c r="K10" s="6"/>
      <c r="M10" s="6"/>
      <c r="N10" s="21"/>
    </row>
    <row r="11" spans="1:16" x14ac:dyDescent="0.2">
      <c r="C11" s="6"/>
      <c r="D11" s="6"/>
      <c r="H11" s="6"/>
      <c r="J11" s="22"/>
      <c r="K11" s="6"/>
      <c r="M11" s="6"/>
      <c r="N11" s="21"/>
    </row>
    <row r="12" spans="1:16" x14ac:dyDescent="0.2">
      <c r="C12" s="6"/>
      <c r="D12" s="6"/>
      <c r="H12" s="6"/>
      <c r="J12" s="22"/>
      <c r="K12" s="6"/>
      <c r="M12" s="6"/>
      <c r="N12" s="21"/>
    </row>
    <row r="13" spans="1:16" x14ac:dyDescent="0.2">
      <c r="C13" s="6"/>
      <c r="D13" s="6"/>
      <c r="H13" s="6"/>
      <c r="I13" s="6"/>
      <c r="J13" s="22"/>
      <c r="K13" s="6"/>
      <c r="M13" s="6"/>
      <c r="N13" s="21"/>
    </row>
    <row r="14" spans="1:16" x14ac:dyDescent="0.2">
      <c r="C14" s="9"/>
      <c r="D14" s="6"/>
      <c r="H14" s="6"/>
      <c r="I14" s="6"/>
      <c r="J14" s="22"/>
      <c r="K14" s="6"/>
      <c r="M14" s="6"/>
      <c r="N14" s="21"/>
    </row>
    <row r="15" spans="1:16" x14ac:dyDescent="0.2">
      <c r="C15" s="9"/>
      <c r="D15" s="6"/>
      <c r="H15" s="6"/>
      <c r="I15" s="6"/>
      <c r="K15" s="6"/>
      <c r="M15" s="6"/>
      <c r="N15" s="21"/>
    </row>
    <row r="16" spans="1:16" x14ac:dyDescent="0.2">
      <c r="C16" s="9"/>
      <c r="D16" s="6"/>
      <c r="H16" s="6"/>
      <c r="K16" s="6"/>
      <c r="M16" s="6"/>
      <c r="N16" s="21"/>
    </row>
    <row r="17" spans="3:14" x14ac:dyDescent="0.2">
      <c r="C17" s="9"/>
      <c r="D17" s="6"/>
      <c r="H17" s="6"/>
      <c r="K17" s="6"/>
      <c r="M17" s="6"/>
      <c r="N17" s="21"/>
    </row>
    <row r="18" spans="3:14" x14ac:dyDescent="0.2">
      <c r="C18" s="6"/>
      <c r="D18" s="6"/>
      <c r="H18" s="6"/>
      <c r="K18" s="6"/>
      <c r="M18" s="6"/>
      <c r="N18" s="21"/>
    </row>
    <row r="19" spans="3:14" x14ac:dyDescent="0.2">
      <c r="C19" s="6"/>
      <c r="D19" s="6"/>
      <c r="H19" s="6"/>
      <c r="K19" s="6"/>
      <c r="M19" s="6"/>
      <c r="N19" s="21"/>
    </row>
    <row r="20" spans="3:14" x14ac:dyDescent="0.2">
      <c r="C20" s="6"/>
      <c r="D20" s="6"/>
      <c r="H20" s="6"/>
      <c r="K20" s="6"/>
      <c r="M20" s="6"/>
      <c r="N20" s="21"/>
    </row>
    <row r="21" spans="3:14" x14ac:dyDescent="0.2">
      <c r="C21" s="6"/>
      <c r="D21" s="6"/>
      <c r="H21" s="6"/>
      <c r="K21" s="6"/>
      <c r="M21" s="6"/>
      <c r="N21" s="21"/>
    </row>
    <row r="22" spans="3:14" x14ac:dyDescent="0.2">
      <c r="C22" s="6"/>
      <c r="D22" s="6"/>
      <c r="H22" s="6"/>
      <c r="K22" s="6"/>
      <c r="M22" s="6"/>
      <c r="N22" s="21"/>
    </row>
    <row r="23" spans="3:14" x14ac:dyDescent="0.2">
      <c r="C23" s="6"/>
      <c r="D23" s="6"/>
      <c r="H23" s="6"/>
      <c r="K23" s="6"/>
      <c r="M23" s="6"/>
    </row>
    <row r="24" spans="3:14" x14ac:dyDescent="0.2">
      <c r="C24" s="6"/>
      <c r="D24" s="6"/>
      <c r="H24" s="6"/>
      <c r="K24" s="6"/>
      <c r="M24" s="6"/>
    </row>
    <row r="25" spans="3:14" x14ac:dyDescent="0.2">
      <c r="C25" s="6"/>
      <c r="D25" s="6"/>
      <c r="H25" s="6"/>
      <c r="K25" s="6"/>
      <c r="M25" s="6"/>
    </row>
    <row r="26" spans="3:14" x14ac:dyDescent="0.2">
      <c r="C26" s="6"/>
      <c r="D26" s="6"/>
      <c r="H26" s="6"/>
      <c r="K26" s="6"/>
      <c r="M26" s="6"/>
    </row>
    <row r="27" spans="3:14" x14ac:dyDescent="0.2">
      <c r="C27" s="6"/>
      <c r="D27" s="6"/>
      <c r="H27" s="6"/>
      <c r="K27" s="6"/>
      <c r="M27" s="6"/>
    </row>
    <row r="28" spans="3:14" x14ac:dyDescent="0.2">
      <c r="C28" s="6"/>
      <c r="D28" s="6"/>
      <c r="H28" s="6"/>
      <c r="K28" s="6"/>
      <c r="M28" s="6"/>
    </row>
    <row r="29" spans="3:14" x14ac:dyDescent="0.2">
      <c r="C29" s="6"/>
      <c r="D29" s="6"/>
      <c r="H29" s="6"/>
      <c r="K29" s="6"/>
      <c r="M29" s="6"/>
    </row>
    <row r="30" spans="3:14" x14ac:dyDescent="0.2">
      <c r="C30" s="6"/>
      <c r="D30" s="6"/>
      <c r="H30" s="6"/>
      <c r="K30" s="6"/>
      <c r="M30" s="6"/>
    </row>
    <row r="31" spans="3:14" x14ac:dyDescent="0.2">
      <c r="C31" s="6"/>
      <c r="D31" s="6"/>
      <c r="H31" s="6"/>
      <c r="K31" s="6"/>
      <c r="M31" s="6"/>
    </row>
    <row r="32" spans="3:14" x14ac:dyDescent="0.2">
      <c r="C32" s="6"/>
      <c r="D32" s="6"/>
      <c r="H32" s="6"/>
      <c r="K32" s="6"/>
      <c r="M32" s="6"/>
    </row>
    <row r="33" spans="3:13" x14ac:dyDescent="0.2">
      <c r="C33" s="6"/>
      <c r="D33" s="6"/>
      <c r="H33" s="6"/>
      <c r="K33" s="6"/>
      <c r="M33" s="6"/>
    </row>
    <row r="34" spans="3:13" x14ac:dyDescent="0.2">
      <c r="C34" s="6"/>
      <c r="D34" s="6"/>
      <c r="H34" s="6"/>
      <c r="K34" s="6"/>
      <c r="M34" s="6"/>
    </row>
    <row r="35" spans="3:13" x14ac:dyDescent="0.2">
      <c r="C35" s="6"/>
      <c r="D35" s="6"/>
      <c r="H35" s="6"/>
      <c r="K35" s="6"/>
      <c r="M35" s="6"/>
    </row>
    <row r="36" spans="3:13" x14ac:dyDescent="0.2">
      <c r="C36" s="6"/>
      <c r="D36" s="6"/>
      <c r="H36" s="6"/>
      <c r="K36" s="6"/>
      <c r="M36" s="6"/>
    </row>
    <row r="37" spans="3:13" x14ac:dyDescent="0.2">
      <c r="C37" s="6"/>
      <c r="D37" s="6"/>
      <c r="H37" s="6"/>
      <c r="K37" s="6"/>
      <c r="M37" s="6"/>
    </row>
    <row r="38" spans="3:13" x14ac:dyDescent="0.2">
      <c r="C38" s="6"/>
      <c r="D38" s="6"/>
      <c r="H38" s="6"/>
      <c r="K38" s="6"/>
      <c r="M38" s="6"/>
    </row>
    <row r="39" spans="3:13" x14ac:dyDescent="0.2">
      <c r="C39" s="6"/>
      <c r="D39" s="6"/>
      <c r="H39" s="6"/>
      <c r="K39" s="6"/>
      <c r="M39" s="6"/>
    </row>
    <row r="40" spans="3:13" x14ac:dyDescent="0.2">
      <c r="C40" s="6"/>
      <c r="D40" s="6"/>
      <c r="H40" s="6"/>
      <c r="K40" s="6"/>
      <c r="M40" s="6"/>
    </row>
    <row r="41" spans="3:13" x14ac:dyDescent="0.2">
      <c r="C41" s="6"/>
      <c r="D41" s="6"/>
      <c r="H41" s="6"/>
      <c r="K41" s="6"/>
      <c r="M41" s="6"/>
    </row>
    <row r="42" spans="3:13" x14ac:dyDescent="0.2">
      <c r="C42" s="6"/>
      <c r="D42" s="6"/>
      <c r="H42" s="6"/>
      <c r="K42" s="6"/>
      <c r="M42" s="6"/>
    </row>
    <row r="43" spans="3:13" x14ac:dyDescent="0.2">
      <c r="C43" s="6"/>
      <c r="D43" s="6"/>
      <c r="H43" s="6"/>
      <c r="K43" s="6"/>
      <c r="M43" s="6"/>
    </row>
    <row r="44" spans="3:13" x14ac:dyDescent="0.2">
      <c r="C44" s="6"/>
      <c r="D44" s="6"/>
      <c r="H44" s="6"/>
      <c r="K44" s="6"/>
      <c r="M44" s="6"/>
    </row>
    <row r="45" spans="3:13" x14ac:dyDescent="0.2">
      <c r="C45" s="6"/>
      <c r="D45" s="6"/>
      <c r="H45" s="6"/>
      <c r="K45" s="6"/>
      <c r="M45" s="6"/>
    </row>
    <row r="46" spans="3:13" x14ac:dyDescent="0.2">
      <c r="C46" s="6"/>
      <c r="D46" s="6"/>
      <c r="H46" s="6"/>
      <c r="K46" s="6"/>
      <c r="M46" s="6"/>
    </row>
    <row r="47" spans="3:13" x14ac:dyDescent="0.2">
      <c r="C47" s="6"/>
      <c r="D47" s="6"/>
      <c r="H47" s="6"/>
      <c r="K47" s="6"/>
      <c r="M47" s="6"/>
    </row>
    <row r="48" spans="3:13" x14ac:dyDescent="0.2">
      <c r="C48" s="6"/>
      <c r="D48" s="6"/>
      <c r="H48" s="6"/>
      <c r="K48" s="6"/>
      <c r="M48" s="6"/>
    </row>
    <row r="49" spans="3:13" x14ac:dyDescent="0.2">
      <c r="C49" s="6"/>
      <c r="D49" s="6"/>
      <c r="H49" s="6"/>
      <c r="K49" s="6"/>
      <c r="M49" s="6"/>
    </row>
    <row r="50" spans="3:13" x14ac:dyDescent="0.2">
      <c r="C50" s="6"/>
      <c r="D50" s="6"/>
      <c r="H50" s="6"/>
      <c r="K50" s="6"/>
      <c r="M50" s="6"/>
    </row>
    <row r="51" spans="3:13" x14ac:dyDescent="0.2">
      <c r="C51" s="6"/>
      <c r="D51" s="6"/>
      <c r="H51" s="6"/>
      <c r="K51" s="6"/>
      <c r="M51" s="6"/>
    </row>
    <row r="52" spans="3:13" x14ac:dyDescent="0.2">
      <c r="C52" s="6"/>
      <c r="D52" s="6"/>
      <c r="H52" s="6"/>
      <c r="K52" s="6"/>
      <c r="M52" s="6"/>
    </row>
    <row r="53" spans="3:13" x14ac:dyDescent="0.2">
      <c r="C53" s="6"/>
      <c r="D53" s="6"/>
      <c r="H53" s="6"/>
      <c r="K53" s="6"/>
      <c r="M53" s="6"/>
    </row>
    <row r="54" spans="3:13" x14ac:dyDescent="0.2">
      <c r="C54" s="6"/>
      <c r="D54" s="6"/>
      <c r="H54" s="6"/>
      <c r="K54" s="6"/>
      <c r="M54" s="6"/>
    </row>
    <row r="55" spans="3:13" x14ac:dyDescent="0.2">
      <c r="C55" s="6"/>
      <c r="D55" s="6"/>
      <c r="H55" s="6"/>
      <c r="K55" s="6"/>
      <c r="M55" s="6"/>
    </row>
    <row r="56" spans="3:13" x14ac:dyDescent="0.2">
      <c r="C56" s="6"/>
      <c r="D56" s="6"/>
      <c r="H56" s="6"/>
      <c r="K56" s="6"/>
      <c r="M56" s="6"/>
    </row>
    <row r="57" spans="3:13" x14ac:dyDescent="0.2">
      <c r="C57" s="6"/>
      <c r="D57" s="6"/>
      <c r="H57" s="6"/>
      <c r="K57" s="6"/>
      <c r="M57" s="6"/>
    </row>
    <row r="58" spans="3:13" x14ac:dyDescent="0.2">
      <c r="C58" s="6"/>
      <c r="D58" s="6"/>
      <c r="H58" s="6"/>
      <c r="K58" s="6"/>
      <c r="M58" s="6"/>
    </row>
    <row r="59" spans="3:13" x14ac:dyDescent="0.2">
      <c r="C59" s="6"/>
      <c r="D59" s="6"/>
      <c r="H59" s="6"/>
      <c r="K59" s="6"/>
      <c r="M59" s="6"/>
    </row>
    <row r="60" spans="3:13" x14ac:dyDescent="0.2">
      <c r="C60" s="6"/>
      <c r="D60" s="6"/>
      <c r="H60" s="6"/>
      <c r="K60" s="6"/>
      <c r="M60" s="6"/>
    </row>
    <row r="61" spans="3:13" x14ac:dyDescent="0.2">
      <c r="C61" s="6"/>
      <c r="D61" s="6"/>
      <c r="H61" s="6"/>
      <c r="K61" s="6"/>
      <c r="M61" s="6"/>
    </row>
    <row r="62" spans="3:13" x14ac:dyDescent="0.2">
      <c r="C62" s="6"/>
      <c r="D62" s="6"/>
      <c r="H62" s="6"/>
      <c r="K62" s="6"/>
      <c r="M62" s="6"/>
    </row>
    <row r="63" spans="3:13" x14ac:dyDescent="0.2">
      <c r="C63" s="6"/>
      <c r="D63" s="6"/>
      <c r="H63" s="6"/>
      <c r="K63" s="6"/>
      <c r="M63" s="6"/>
    </row>
    <row r="64" spans="3:13" x14ac:dyDescent="0.2">
      <c r="C64" s="6"/>
      <c r="D64" s="6"/>
      <c r="H64" s="6"/>
      <c r="K64" s="6"/>
      <c r="M64" s="6"/>
    </row>
    <row r="65" spans="3:13" x14ac:dyDescent="0.2">
      <c r="C65" s="6"/>
      <c r="D65" s="6"/>
      <c r="H65" s="6"/>
      <c r="K65" s="6"/>
      <c r="M65" s="6"/>
    </row>
    <row r="66" spans="3:13" x14ac:dyDescent="0.2">
      <c r="C66" s="6"/>
      <c r="D66" s="6"/>
      <c r="H66" s="6"/>
      <c r="K66" s="6"/>
      <c r="M66" s="6"/>
    </row>
    <row r="67" spans="3:13" x14ac:dyDescent="0.2">
      <c r="C67" s="6"/>
      <c r="D67" s="6"/>
      <c r="H67" s="6"/>
      <c r="K67" s="6"/>
      <c r="M67" s="6"/>
    </row>
    <row r="68" spans="3:13" x14ac:dyDescent="0.2">
      <c r="C68" s="6"/>
      <c r="D68" s="6"/>
      <c r="H68" s="6"/>
      <c r="K68" s="6"/>
      <c r="M68" s="6"/>
    </row>
    <row r="69" spans="3:13" x14ac:dyDescent="0.2">
      <c r="C69" s="6"/>
      <c r="D69" s="6"/>
      <c r="H69" s="6"/>
      <c r="K69" s="6"/>
      <c r="M69" s="6"/>
    </row>
    <row r="70" spans="3:13" x14ac:dyDescent="0.2">
      <c r="C70" s="6"/>
      <c r="D70" s="6"/>
      <c r="H70" s="6"/>
      <c r="K70" s="6"/>
      <c r="M70" s="6"/>
    </row>
    <row r="71" spans="3:13" x14ac:dyDescent="0.2">
      <c r="C71" s="6"/>
      <c r="D71" s="6"/>
      <c r="H71" s="6"/>
      <c r="K71" s="6"/>
      <c r="M71" s="6"/>
    </row>
    <row r="72" spans="3:13" x14ac:dyDescent="0.2">
      <c r="C72" s="6"/>
      <c r="D72" s="6"/>
      <c r="H72" s="6"/>
      <c r="K72" s="6"/>
      <c r="M72" s="6"/>
    </row>
    <row r="73" spans="3:13" x14ac:dyDescent="0.2">
      <c r="C73" s="6"/>
      <c r="D73" s="6"/>
      <c r="H73" s="6"/>
      <c r="K73" s="6"/>
      <c r="M73" s="6"/>
    </row>
    <row r="74" spans="3:13" x14ac:dyDescent="0.2">
      <c r="C74" s="6"/>
      <c r="D74" s="6"/>
      <c r="H74" s="6"/>
      <c r="K74" s="6"/>
      <c r="M74" s="6"/>
    </row>
    <row r="75" spans="3:13" x14ac:dyDescent="0.2">
      <c r="C75" s="6"/>
      <c r="D75" s="6"/>
      <c r="H75" s="6"/>
      <c r="K75" s="6"/>
      <c r="M75" s="6"/>
    </row>
    <row r="76" spans="3:13" x14ac:dyDescent="0.2">
      <c r="C76" s="6"/>
      <c r="D76" s="6"/>
      <c r="H76" s="6"/>
      <c r="K76" s="6"/>
      <c r="M76" s="6"/>
    </row>
    <row r="77" spans="3:13" x14ac:dyDescent="0.2">
      <c r="C77" s="6"/>
      <c r="D77" s="6"/>
      <c r="H77" s="6"/>
      <c r="K77" s="6"/>
      <c r="M77" s="6"/>
    </row>
    <row r="78" spans="3:13" x14ac:dyDescent="0.2">
      <c r="C78" s="6"/>
      <c r="D78" s="6"/>
      <c r="H78" s="6"/>
      <c r="K78" s="6"/>
      <c r="M78" s="6"/>
    </row>
    <row r="79" spans="3:13" x14ac:dyDescent="0.2">
      <c r="C79" s="6"/>
      <c r="D79" s="6"/>
      <c r="H79" s="6"/>
      <c r="K79" s="6"/>
      <c r="M79" s="6"/>
    </row>
    <row r="80" spans="3:13" x14ac:dyDescent="0.2">
      <c r="C80" s="6"/>
      <c r="D80" s="6"/>
      <c r="H80" s="6"/>
      <c r="K80" s="6"/>
      <c r="M80" s="6"/>
    </row>
    <row r="81" spans="3:13" x14ac:dyDescent="0.2">
      <c r="C81" s="6"/>
      <c r="D81" s="6"/>
      <c r="H81" s="6"/>
      <c r="K81" s="6"/>
      <c r="M81" s="6"/>
    </row>
    <row r="82" spans="3:13" x14ac:dyDescent="0.2">
      <c r="C82" s="6"/>
      <c r="D82" s="6"/>
      <c r="H82" s="6"/>
      <c r="K82" s="6"/>
      <c r="M82" s="6"/>
    </row>
    <row r="83" spans="3:13" x14ac:dyDescent="0.2">
      <c r="C83" s="6"/>
      <c r="D83" s="6"/>
      <c r="H83" s="6"/>
      <c r="K83" s="6"/>
      <c r="M83" s="6"/>
    </row>
    <row r="84" spans="3:13" x14ac:dyDescent="0.2">
      <c r="C84" s="6"/>
      <c r="D84" s="6"/>
      <c r="H84" s="6"/>
      <c r="K84" s="6"/>
      <c r="M84" s="6"/>
    </row>
    <row r="85" spans="3:13" x14ac:dyDescent="0.2">
      <c r="C85" s="6"/>
      <c r="D85" s="6"/>
      <c r="H85" s="6"/>
      <c r="K85" s="6"/>
      <c r="M85" s="6"/>
    </row>
    <row r="86" spans="3:13" x14ac:dyDescent="0.2">
      <c r="C86" s="6"/>
      <c r="D86" s="6"/>
      <c r="H86" s="6"/>
      <c r="K86" s="6"/>
      <c r="M86" s="6"/>
    </row>
    <row r="87" spans="3:13" x14ac:dyDescent="0.2">
      <c r="C87" s="6"/>
      <c r="D87" s="6"/>
      <c r="H87" s="6"/>
      <c r="K87" s="6"/>
      <c r="M87" s="6"/>
    </row>
    <row r="88" spans="3:13" x14ac:dyDescent="0.2">
      <c r="C88" s="6"/>
      <c r="D88" s="6"/>
      <c r="H88" s="6"/>
      <c r="K88" s="6"/>
      <c r="M88" s="6"/>
    </row>
    <row r="89" spans="3:13" x14ac:dyDescent="0.2">
      <c r="C89" s="6"/>
      <c r="D89" s="6"/>
      <c r="H89" s="6"/>
      <c r="K89" s="6"/>
      <c r="M89" s="6"/>
    </row>
    <row r="90" spans="3:13" x14ac:dyDescent="0.2">
      <c r="C90" s="6"/>
      <c r="D90" s="6"/>
      <c r="H90" s="6"/>
      <c r="K90" s="6"/>
      <c r="M90" s="6"/>
    </row>
    <row r="91" spans="3:13" x14ac:dyDescent="0.2">
      <c r="C91" s="6"/>
      <c r="D91" s="6"/>
      <c r="H91" s="6"/>
      <c r="K91" s="6"/>
      <c r="M91" s="6"/>
    </row>
    <row r="92" spans="3:13" x14ac:dyDescent="0.2">
      <c r="C92" s="6"/>
      <c r="D92" s="6"/>
      <c r="H92" s="6"/>
      <c r="K92" s="6"/>
      <c r="M92" s="6"/>
    </row>
    <row r="93" spans="3:13" x14ac:dyDescent="0.2">
      <c r="C93" s="6"/>
      <c r="D93" s="6"/>
      <c r="H93" s="6"/>
      <c r="K93" s="6"/>
      <c r="M93" s="6"/>
    </row>
    <row r="94" spans="3:13" x14ac:dyDescent="0.2">
      <c r="C94" s="6"/>
      <c r="D94" s="6"/>
      <c r="H94" s="6"/>
      <c r="K94" s="6"/>
      <c r="M94" s="6"/>
    </row>
    <row r="95" spans="3:13" x14ac:dyDescent="0.2">
      <c r="C95" s="6"/>
      <c r="D95" s="6"/>
      <c r="H95" s="6"/>
      <c r="K95" s="6"/>
      <c r="M95" s="6"/>
    </row>
    <row r="96" spans="3:13" x14ac:dyDescent="0.2">
      <c r="C96" s="6"/>
      <c r="D96" s="6"/>
      <c r="H96" s="6"/>
      <c r="K96" s="6"/>
      <c r="M96" s="6"/>
    </row>
    <row r="97" spans="3:13" x14ac:dyDescent="0.2">
      <c r="C97" s="6"/>
      <c r="D97" s="6"/>
      <c r="H97" s="6"/>
      <c r="K97" s="6"/>
      <c r="M97" s="6"/>
    </row>
    <row r="98" spans="3:13" x14ac:dyDescent="0.2">
      <c r="C98" s="6"/>
      <c r="D98" s="6"/>
      <c r="H98" s="6"/>
      <c r="K98" s="6"/>
      <c r="M98" s="6"/>
    </row>
    <row r="99" spans="3:13" x14ac:dyDescent="0.2">
      <c r="C99" s="6"/>
      <c r="D99" s="6"/>
      <c r="H99" s="6"/>
      <c r="K99" s="6"/>
      <c r="M99" s="6"/>
    </row>
    <row r="100" spans="3:13" x14ac:dyDescent="0.2">
      <c r="C100" s="6"/>
      <c r="D100" s="6"/>
      <c r="H100" s="6"/>
      <c r="K100" s="6"/>
      <c r="M100" s="6"/>
    </row>
    <row r="101" spans="3:13" x14ac:dyDescent="0.2">
      <c r="C101" s="6"/>
      <c r="D101" s="6"/>
      <c r="H101" s="6"/>
      <c r="K101" s="6"/>
      <c r="M101" s="6"/>
    </row>
    <row r="102" spans="3:13" x14ac:dyDescent="0.2">
      <c r="C102" s="6"/>
      <c r="D102" s="6"/>
      <c r="H102" s="6"/>
      <c r="K102" s="6"/>
      <c r="M102" s="6"/>
    </row>
    <row r="103" spans="3:13" x14ac:dyDescent="0.2">
      <c r="C103" s="6"/>
      <c r="D103" s="6"/>
      <c r="H103" s="6"/>
      <c r="K103" s="6"/>
      <c r="M103" s="6"/>
    </row>
    <row r="104" spans="3:13" x14ac:dyDescent="0.2">
      <c r="C104" s="6"/>
      <c r="D104" s="6"/>
      <c r="H104" s="6"/>
      <c r="K104" s="6"/>
      <c r="M104" s="6"/>
    </row>
    <row r="105" spans="3:13" x14ac:dyDescent="0.2">
      <c r="C105" s="6"/>
      <c r="D105" s="6"/>
      <c r="H105" s="6"/>
      <c r="K105" s="6"/>
      <c r="M105" s="6"/>
    </row>
    <row r="106" spans="3:13" x14ac:dyDescent="0.2">
      <c r="C106" s="6"/>
      <c r="D106" s="6"/>
      <c r="H106" s="6"/>
      <c r="K106" s="6"/>
      <c r="M106" s="6"/>
    </row>
    <row r="107" spans="3:13" x14ac:dyDescent="0.2">
      <c r="C107" s="6"/>
      <c r="D107" s="6"/>
      <c r="H107" s="6"/>
      <c r="K107" s="6"/>
      <c r="M107" s="6"/>
    </row>
    <row r="108" spans="3:13" x14ac:dyDescent="0.2">
      <c r="C108" s="6"/>
      <c r="D108" s="6"/>
      <c r="H108" s="6"/>
      <c r="K108" s="6"/>
      <c r="M108" s="6"/>
    </row>
    <row r="109" spans="3:13" x14ac:dyDescent="0.2">
      <c r="C109" s="6"/>
      <c r="D109" s="6"/>
      <c r="H109" s="6"/>
      <c r="K109" s="6"/>
      <c r="M109" s="6"/>
    </row>
    <row r="110" spans="3:13" x14ac:dyDescent="0.2">
      <c r="C110" s="6"/>
      <c r="D110" s="6"/>
      <c r="H110" s="6"/>
      <c r="K110" s="6"/>
      <c r="M110" s="6"/>
    </row>
    <row r="111" spans="3:13" x14ac:dyDescent="0.2">
      <c r="C111" s="6"/>
      <c r="D111" s="6"/>
      <c r="H111" s="6"/>
      <c r="K111" s="6"/>
      <c r="M111" s="6"/>
    </row>
    <row r="112" spans="3:13" x14ac:dyDescent="0.2">
      <c r="C112" s="6"/>
      <c r="D112" s="6"/>
      <c r="H112" s="6"/>
      <c r="K112" s="6"/>
      <c r="M112" s="6"/>
    </row>
    <row r="113" spans="3:13" x14ac:dyDescent="0.2">
      <c r="C113" s="6"/>
      <c r="D113" s="6"/>
      <c r="H113" s="6"/>
      <c r="K113" s="6"/>
      <c r="M113" s="6"/>
    </row>
    <row r="114" spans="3:13" x14ac:dyDescent="0.2">
      <c r="C114" s="6"/>
      <c r="D114" s="6"/>
      <c r="H114" s="6"/>
      <c r="K114" s="6"/>
      <c r="M114" s="6"/>
    </row>
    <row r="115" spans="3:13" x14ac:dyDescent="0.2">
      <c r="C115" s="6"/>
      <c r="D115" s="6"/>
      <c r="H115" s="6"/>
      <c r="K115" s="6"/>
      <c r="M115" s="6"/>
    </row>
    <row r="116" spans="3:13" x14ac:dyDescent="0.2">
      <c r="C116" s="6"/>
      <c r="D116" s="6"/>
      <c r="H116" s="6"/>
      <c r="K116" s="6"/>
      <c r="M116" s="6"/>
    </row>
    <row r="117" spans="3:13" x14ac:dyDescent="0.2">
      <c r="C117" s="6"/>
      <c r="D117" s="6"/>
      <c r="H117" s="6"/>
      <c r="K117" s="6"/>
      <c r="M117" s="6"/>
    </row>
    <row r="118" spans="3:13" x14ac:dyDescent="0.2">
      <c r="C118" s="6"/>
      <c r="D118" s="6"/>
      <c r="H118" s="6"/>
      <c r="K118" s="6"/>
      <c r="M118" s="6"/>
    </row>
    <row r="119" spans="3:13" x14ac:dyDescent="0.2">
      <c r="C119" s="6"/>
      <c r="D119" s="6"/>
      <c r="H119" s="6"/>
      <c r="K119" s="6"/>
      <c r="M119" s="6"/>
    </row>
    <row r="120" spans="3:13" x14ac:dyDescent="0.2">
      <c r="C120" s="6"/>
      <c r="D120" s="6"/>
      <c r="H120" s="6"/>
      <c r="K120" s="6"/>
      <c r="M120" s="6"/>
    </row>
    <row r="121" spans="3:13" x14ac:dyDescent="0.2">
      <c r="C121" s="6"/>
      <c r="D121" s="6"/>
      <c r="H121" s="6"/>
      <c r="K121" s="6"/>
      <c r="M121" s="6"/>
    </row>
    <row r="122" spans="3:13" x14ac:dyDescent="0.2">
      <c r="C122" s="6"/>
      <c r="D122" s="6"/>
      <c r="H122" s="6"/>
      <c r="K122" s="6"/>
      <c r="M122" s="6"/>
    </row>
    <row r="123" spans="3:13" x14ac:dyDescent="0.2">
      <c r="C123" s="6"/>
      <c r="D123" s="6"/>
      <c r="H123" s="6"/>
      <c r="K123" s="6"/>
      <c r="M123" s="6"/>
    </row>
    <row r="124" spans="3:13" x14ac:dyDescent="0.2">
      <c r="C124" s="6"/>
      <c r="D124" s="6"/>
      <c r="H124" s="6"/>
      <c r="K124" s="6"/>
      <c r="M124" s="6"/>
    </row>
    <row r="125" spans="3:13" x14ac:dyDescent="0.2">
      <c r="C125" s="6"/>
      <c r="D125" s="6"/>
      <c r="H125" s="6"/>
      <c r="K125" s="6"/>
      <c r="M125" s="6"/>
    </row>
    <row r="126" spans="3:13" x14ac:dyDescent="0.2">
      <c r="C126" s="6"/>
      <c r="D126" s="6"/>
      <c r="H126" s="6"/>
      <c r="K126" s="6"/>
      <c r="M126" s="6"/>
    </row>
    <row r="127" spans="3:13" x14ac:dyDescent="0.2">
      <c r="C127" s="6"/>
      <c r="D127" s="6"/>
      <c r="H127" s="6"/>
      <c r="K127" s="6"/>
      <c r="M127" s="6"/>
    </row>
    <row r="128" spans="3:13" x14ac:dyDescent="0.2">
      <c r="C128" s="6"/>
      <c r="D128" s="6"/>
      <c r="H128" s="6"/>
      <c r="K128" s="6"/>
      <c r="M128" s="6"/>
    </row>
    <row r="129" spans="3:13" x14ac:dyDescent="0.2">
      <c r="C129" s="6"/>
      <c r="D129" s="6"/>
      <c r="H129" s="6"/>
      <c r="K129" s="6"/>
      <c r="M129" s="6"/>
    </row>
    <row r="130" spans="3:13" x14ac:dyDescent="0.2">
      <c r="C130" s="6"/>
      <c r="D130" s="6"/>
      <c r="H130" s="6"/>
      <c r="K130" s="6"/>
      <c r="M130" s="6"/>
    </row>
    <row r="131" spans="3:13" x14ac:dyDescent="0.2">
      <c r="C131" s="6"/>
      <c r="D131" s="6"/>
      <c r="H131" s="6"/>
      <c r="K131" s="6"/>
      <c r="M131" s="6"/>
    </row>
    <row r="132" spans="3:13" x14ac:dyDescent="0.2">
      <c r="C132" s="6"/>
      <c r="D132" s="6"/>
      <c r="H132" s="6"/>
      <c r="K132" s="6"/>
      <c r="M132" s="6"/>
    </row>
    <row r="133" spans="3:13" x14ac:dyDescent="0.2">
      <c r="C133" s="6"/>
      <c r="D133" s="6"/>
      <c r="H133" s="6"/>
      <c r="K133" s="6"/>
      <c r="M133" s="6"/>
    </row>
    <row r="134" spans="3:13" x14ac:dyDescent="0.2">
      <c r="C134" s="6"/>
      <c r="D134" s="6"/>
      <c r="H134" s="6"/>
      <c r="K134" s="6"/>
      <c r="M134" s="6"/>
    </row>
    <row r="135" spans="3:13" x14ac:dyDescent="0.2">
      <c r="C135" s="6"/>
      <c r="D135" s="6"/>
      <c r="H135" s="6"/>
      <c r="K135" s="6"/>
      <c r="M135" s="6"/>
    </row>
    <row r="136" spans="3:13" x14ac:dyDescent="0.2">
      <c r="C136" s="6"/>
      <c r="D136" s="6"/>
      <c r="H136" s="6"/>
      <c r="K136" s="6"/>
      <c r="M136" s="6"/>
    </row>
    <row r="137" spans="3:13" x14ac:dyDescent="0.2">
      <c r="C137" s="6"/>
      <c r="D137" s="6"/>
      <c r="H137" s="6"/>
      <c r="K137" s="6"/>
      <c r="M137" s="6"/>
    </row>
    <row r="138" spans="3:13" x14ac:dyDescent="0.2">
      <c r="C138" s="6"/>
      <c r="D138" s="6"/>
      <c r="H138" s="6"/>
      <c r="K138" s="6"/>
      <c r="M138" s="6"/>
    </row>
    <row r="139" spans="3:13" x14ac:dyDescent="0.2">
      <c r="C139" s="6"/>
      <c r="D139" s="6"/>
      <c r="H139" s="6"/>
      <c r="K139" s="6"/>
      <c r="M139" s="6"/>
    </row>
    <row r="140" spans="3:13" x14ac:dyDescent="0.2">
      <c r="C140" s="6"/>
      <c r="D140" s="6"/>
      <c r="H140" s="6"/>
      <c r="K140" s="6"/>
      <c r="M140" s="6"/>
    </row>
    <row r="141" spans="3:13" x14ac:dyDescent="0.2">
      <c r="C141" s="6"/>
      <c r="D141" s="6"/>
      <c r="H141" s="6"/>
      <c r="K141" s="6"/>
      <c r="M141" s="6"/>
    </row>
    <row r="142" spans="3:13" x14ac:dyDescent="0.2">
      <c r="C142" s="6"/>
      <c r="D142" s="6"/>
      <c r="H142" s="6"/>
      <c r="K142" s="6"/>
      <c r="M142" s="6"/>
    </row>
    <row r="143" spans="3:13" x14ac:dyDescent="0.2">
      <c r="C143" s="6"/>
      <c r="D143" s="6"/>
      <c r="H143" s="6"/>
      <c r="K143" s="6"/>
      <c r="M143" s="6"/>
    </row>
    <row r="144" spans="3:13" x14ac:dyDescent="0.2">
      <c r="C144" s="6"/>
      <c r="D144" s="6"/>
      <c r="H144" s="6"/>
      <c r="K144" s="6"/>
      <c r="M144" s="6"/>
    </row>
    <row r="145" spans="3:13" x14ac:dyDescent="0.2">
      <c r="C145" s="6"/>
      <c r="D145" s="6"/>
      <c r="H145" s="6"/>
      <c r="K145" s="6"/>
      <c r="M145" s="6"/>
    </row>
    <row r="146" spans="3:13" x14ac:dyDescent="0.2">
      <c r="C146" s="6"/>
      <c r="D146" s="6"/>
      <c r="H146" s="6"/>
      <c r="K146" s="6"/>
      <c r="M146" s="6"/>
    </row>
    <row r="147" spans="3:13" x14ac:dyDescent="0.2">
      <c r="C147" s="6"/>
      <c r="D147" s="6"/>
      <c r="H147" s="6"/>
      <c r="K147" s="6"/>
      <c r="M147" s="6"/>
    </row>
    <row r="148" spans="3:13" x14ac:dyDescent="0.2">
      <c r="C148" s="6"/>
      <c r="D148" s="6"/>
      <c r="H148" s="6"/>
      <c r="K148" s="6"/>
      <c r="M148" s="6"/>
    </row>
    <row r="149" spans="3:13" x14ac:dyDescent="0.2">
      <c r="C149" s="6"/>
      <c r="D149" s="6"/>
      <c r="H149" s="6"/>
      <c r="K149" s="6"/>
      <c r="M149" s="6"/>
    </row>
    <row r="150" spans="3:13" x14ac:dyDescent="0.2">
      <c r="C150" s="6"/>
      <c r="D150" s="6"/>
      <c r="H150" s="6"/>
      <c r="K150" s="6"/>
      <c r="M150" s="6"/>
    </row>
    <row r="151" spans="3:13" x14ac:dyDescent="0.2">
      <c r="C151" s="6"/>
      <c r="D151" s="6"/>
      <c r="H151" s="6"/>
      <c r="K151" s="6"/>
      <c r="M151" s="6"/>
    </row>
    <row r="152" spans="3:13" x14ac:dyDescent="0.2">
      <c r="C152" s="6"/>
      <c r="D152" s="6"/>
      <c r="H152" s="6"/>
      <c r="K152" s="6"/>
      <c r="M152" s="6"/>
    </row>
    <row r="153" spans="3:13" x14ac:dyDescent="0.2">
      <c r="C153" s="6"/>
      <c r="D153" s="6"/>
      <c r="H153" s="6"/>
      <c r="K153" s="6"/>
      <c r="M153" s="6"/>
    </row>
    <row r="154" spans="3:13" x14ac:dyDescent="0.2">
      <c r="C154" s="6"/>
      <c r="D154" s="6"/>
      <c r="H154" s="6"/>
      <c r="K154" s="6"/>
      <c r="M154" s="6"/>
    </row>
    <row r="155" spans="3:13" x14ac:dyDescent="0.2">
      <c r="C155" s="6"/>
      <c r="D155" s="6"/>
      <c r="H155" s="6"/>
      <c r="K155" s="6"/>
      <c r="M155" s="6"/>
    </row>
    <row r="156" spans="3:13" x14ac:dyDescent="0.2">
      <c r="C156" s="6"/>
      <c r="D156" s="6"/>
      <c r="H156" s="6"/>
      <c r="K156" s="6"/>
      <c r="M156" s="6"/>
    </row>
    <row r="157" spans="3:13" x14ac:dyDescent="0.2">
      <c r="C157" s="6"/>
      <c r="D157" s="6"/>
      <c r="H157" s="6"/>
      <c r="K157" s="6"/>
      <c r="M157" s="6"/>
    </row>
    <row r="158" spans="3:13" x14ac:dyDescent="0.2">
      <c r="C158" s="6"/>
      <c r="D158" s="6"/>
      <c r="H158" s="6"/>
      <c r="K158" s="6"/>
      <c r="M158" s="6"/>
    </row>
    <row r="159" spans="3:13" x14ac:dyDescent="0.2">
      <c r="C159" s="6"/>
      <c r="D159" s="6"/>
      <c r="H159" s="6"/>
      <c r="K159" s="6"/>
      <c r="M159" s="6"/>
    </row>
    <row r="160" spans="3:13" x14ac:dyDescent="0.2">
      <c r="C160" s="6"/>
      <c r="D160" s="6"/>
      <c r="H160" s="6"/>
      <c r="K160" s="6"/>
      <c r="M160" s="6"/>
    </row>
    <row r="161" spans="3:13" x14ac:dyDescent="0.2">
      <c r="C161" s="6"/>
      <c r="D161" s="6"/>
      <c r="H161" s="6"/>
      <c r="K161" s="6"/>
      <c r="M161" s="6"/>
    </row>
    <row r="162" spans="3:13" x14ac:dyDescent="0.2">
      <c r="C162" s="6"/>
      <c r="D162" s="6"/>
      <c r="H162" s="6"/>
      <c r="K162" s="6"/>
      <c r="M162" s="6"/>
    </row>
    <row r="163" spans="3:13" x14ac:dyDescent="0.2">
      <c r="C163" s="6"/>
      <c r="D163" s="6"/>
      <c r="H163" s="6"/>
      <c r="K163" s="6"/>
      <c r="M163" s="6"/>
    </row>
    <row r="164" spans="3:13" x14ac:dyDescent="0.2">
      <c r="C164" s="6"/>
      <c r="D164" s="6"/>
      <c r="H164" s="6"/>
      <c r="K164" s="6"/>
      <c r="M164" s="6"/>
    </row>
    <row r="165" spans="3:13" x14ac:dyDescent="0.2">
      <c r="C165" s="6"/>
      <c r="D165" s="6"/>
      <c r="H165" s="6"/>
      <c r="K165" s="6"/>
      <c r="M165" s="6"/>
    </row>
    <row r="166" spans="3:13" x14ac:dyDescent="0.2">
      <c r="C166" s="6"/>
      <c r="D166" s="6"/>
      <c r="H166" s="6"/>
      <c r="K166" s="6"/>
      <c r="M166" s="6"/>
    </row>
    <row r="167" spans="3:13" x14ac:dyDescent="0.2">
      <c r="C167" s="6"/>
      <c r="D167" s="6"/>
      <c r="H167" s="6"/>
      <c r="K167" s="6"/>
      <c r="M167" s="6"/>
    </row>
    <row r="168" spans="3:13" x14ac:dyDescent="0.2">
      <c r="C168" s="6"/>
      <c r="D168" s="6"/>
      <c r="H168" s="6"/>
      <c r="K168" s="6"/>
      <c r="M168" s="6"/>
    </row>
    <row r="169" spans="3:13" x14ac:dyDescent="0.2">
      <c r="C169" s="6"/>
      <c r="D169" s="6"/>
      <c r="H169" s="6"/>
      <c r="K169" s="6"/>
      <c r="M169" s="6"/>
    </row>
    <row r="170" spans="3:13" x14ac:dyDescent="0.2">
      <c r="C170" s="6"/>
      <c r="D170" s="6"/>
      <c r="H170" s="6"/>
      <c r="K170" s="6"/>
      <c r="M170" s="6"/>
    </row>
    <row r="171" spans="3:13" x14ac:dyDescent="0.2">
      <c r="C171" s="6"/>
      <c r="D171" s="6"/>
      <c r="H171" s="6"/>
      <c r="K171" s="6"/>
      <c r="M171" s="6"/>
    </row>
    <row r="172" spans="3:13" x14ac:dyDescent="0.2">
      <c r="C172" s="6"/>
      <c r="D172" s="6"/>
      <c r="H172" s="6"/>
      <c r="K172" s="6"/>
      <c r="M172" s="6"/>
    </row>
    <row r="173" spans="3:13" x14ac:dyDescent="0.2">
      <c r="C173" s="6"/>
      <c r="D173" s="6"/>
      <c r="H173" s="6"/>
      <c r="K173" s="6"/>
      <c r="M173" s="6"/>
    </row>
    <row r="174" spans="3:13" x14ac:dyDescent="0.2">
      <c r="C174" s="6"/>
      <c r="D174" s="6"/>
      <c r="H174" s="6"/>
      <c r="K174" s="6"/>
      <c r="M174" s="6"/>
    </row>
    <row r="175" spans="3:13" x14ac:dyDescent="0.2">
      <c r="C175" s="6"/>
      <c r="D175" s="6"/>
      <c r="H175" s="6"/>
      <c r="K175" s="6"/>
      <c r="M175" s="6"/>
    </row>
    <row r="176" spans="3:13" x14ac:dyDescent="0.2">
      <c r="C176" s="6"/>
      <c r="D176" s="6"/>
      <c r="H176" s="6"/>
      <c r="K176" s="6"/>
      <c r="M176" s="6"/>
    </row>
    <row r="177" spans="3:13" x14ac:dyDescent="0.2">
      <c r="C177" s="6"/>
      <c r="D177" s="6"/>
      <c r="H177" s="6"/>
      <c r="K177" s="6"/>
      <c r="M177" s="6"/>
    </row>
    <row r="178" spans="3:13" x14ac:dyDescent="0.2">
      <c r="C178" s="6"/>
      <c r="D178" s="6"/>
      <c r="H178" s="6"/>
      <c r="K178" s="6"/>
      <c r="M178" s="6"/>
    </row>
    <row r="179" spans="3:13" x14ac:dyDescent="0.2">
      <c r="C179" s="6"/>
      <c r="D179" s="6"/>
      <c r="H179" s="6"/>
      <c r="K179" s="6"/>
      <c r="M179" s="6"/>
    </row>
    <row r="180" spans="3:13" x14ac:dyDescent="0.2">
      <c r="C180" s="6"/>
      <c r="D180" s="6"/>
      <c r="H180" s="6"/>
      <c r="K180" s="6"/>
      <c r="M180" s="6"/>
    </row>
    <row r="181" spans="3:13" x14ac:dyDescent="0.2">
      <c r="C181" s="6"/>
      <c r="D181" s="6"/>
      <c r="H181" s="6"/>
      <c r="K181" s="6"/>
      <c r="M181" s="6"/>
    </row>
    <row r="182" spans="3:13" x14ac:dyDescent="0.2">
      <c r="C182" s="6"/>
      <c r="D182" s="6"/>
      <c r="H182" s="6"/>
      <c r="K182" s="6"/>
      <c r="M182" s="6"/>
    </row>
    <row r="183" spans="3:13" x14ac:dyDescent="0.2">
      <c r="C183" s="6"/>
      <c r="D183" s="6"/>
      <c r="H183" s="6"/>
      <c r="K183" s="6"/>
      <c r="M183" s="6"/>
    </row>
    <row r="184" spans="3:13" x14ac:dyDescent="0.2">
      <c r="C184" s="6"/>
      <c r="D184" s="6"/>
      <c r="H184" s="6"/>
      <c r="K184" s="6"/>
      <c r="M184" s="6"/>
    </row>
    <row r="185" spans="3:13" x14ac:dyDescent="0.2">
      <c r="C185" s="6"/>
      <c r="D185" s="6"/>
      <c r="H185" s="6"/>
      <c r="K185" s="6"/>
      <c r="M185" s="6"/>
    </row>
    <row r="186" spans="3:13" x14ac:dyDescent="0.2">
      <c r="C186" s="6"/>
      <c r="D186" s="6"/>
      <c r="H186" s="6"/>
      <c r="K186" s="6"/>
      <c r="M186" s="6"/>
    </row>
    <row r="187" spans="3:13" x14ac:dyDescent="0.2">
      <c r="C187" s="6"/>
      <c r="D187" s="6"/>
      <c r="H187" s="6"/>
      <c r="K187" s="6"/>
      <c r="M187" s="6"/>
    </row>
    <row r="188" spans="3:13" x14ac:dyDescent="0.2">
      <c r="C188" s="6"/>
      <c r="D188" s="6"/>
      <c r="H188" s="6"/>
      <c r="K188" s="6"/>
      <c r="M188" s="6"/>
    </row>
    <row r="189" spans="3:13" x14ac:dyDescent="0.2">
      <c r="C189" s="6"/>
      <c r="D189" s="6"/>
      <c r="H189" s="6"/>
      <c r="K189" s="6"/>
      <c r="M189" s="6"/>
    </row>
    <row r="190" spans="3:13" x14ac:dyDescent="0.2">
      <c r="C190" s="6"/>
      <c r="D190" s="6"/>
      <c r="H190" s="6"/>
      <c r="K190" s="6"/>
      <c r="M190" s="6"/>
    </row>
    <row r="191" spans="3:13" x14ac:dyDescent="0.2">
      <c r="C191" s="6"/>
      <c r="D191" s="6"/>
      <c r="H191" s="6"/>
      <c r="K191" s="6"/>
      <c r="M191" s="6"/>
    </row>
    <row r="192" spans="3:13" x14ac:dyDescent="0.2">
      <c r="C192" s="6"/>
      <c r="D192" s="6"/>
      <c r="H192" s="6"/>
      <c r="K192" s="6"/>
      <c r="M192" s="6"/>
    </row>
    <row r="193" spans="3:13" x14ac:dyDescent="0.2">
      <c r="C193" s="6"/>
      <c r="D193" s="6"/>
      <c r="H193" s="6"/>
      <c r="K193" s="6"/>
      <c r="M193" s="6"/>
    </row>
    <row r="194" spans="3:13" x14ac:dyDescent="0.2">
      <c r="C194" s="6"/>
      <c r="D194" s="6"/>
      <c r="H194" s="6"/>
      <c r="K194" s="6"/>
      <c r="M194" s="6"/>
    </row>
    <row r="195" spans="3:13" x14ac:dyDescent="0.2">
      <c r="C195" s="6"/>
      <c r="D195" s="6"/>
      <c r="H195" s="6"/>
      <c r="K195" s="6"/>
      <c r="M195" s="6"/>
    </row>
    <row r="196" spans="3:13" x14ac:dyDescent="0.2">
      <c r="C196" s="6"/>
      <c r="D196" s="6"/>
      <c r="H196" s="6"/>
      <c r="K196" s="6"/>
      <c r="M196" s="6"/>
    </row>
    <row r="197" spans="3:13" x14ac:dyDescent="0.2">
      <c r="C197" s="6"/>
      <c r="D197" s="6"/>
      <c r="H197" s="6"/>
      <c r="K197" s="6"/>
      <c r="M197" s="6"/>
    </row>
    <row r="198" spans="3:13" x14ac:dyDescent="0.2">
      <c r="C198" s="6"/>
      <c r="D198" s="6"/>
      <c r="H198" s="6"/>
      <c r="K198" s="6"/>
      <c r="M198" s="6"/>
    </row>
    <row r="199" spans="3:13" x14ac:dyDescent="0.2">
      <c r="C199" s="6"/>
      <c r="D199" s="6"/>
      <c r="H199" s="6"/>
      <c r="K199" s="6"/>
      <c r="M199" s="6"/>
    </row>
    <row r="200" spans="3:13" x14ac:dyDescent="0.2">
      <c r="C200" s="6"/>
      <c r="D200" s="6"/>
      <c r="H200" s="6"/>
      <c r="K200" s="6"/>
      <c r="M200" s="6"/>
    </row>
  </sheetData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baseColWidth="10" defaultRowHeight="15" x14ac:dyDescent="0.2"/>
  <sheetData>
    <row r="1" spans="1:19" ht="24" x14ac:dyDescent="0.2">
      <c r="A1" s="6" t="s">
        <v>171</v>
      </c>
      <c r="B1" s="9" t="s">
        <v>507</v>
      </c>
      <c r="C1" s="6" t="s">
        <v>525</v>
      </c>
      <c r="D1" s="9" t="s">
        <v>527</v>
      </c>
      <c r="E1" s="6" t="s">
        <v>514</v>
      </c>
      <c r="F1" s="9" t="s">
        <v>526</v>
      </c>
      <c r="G1" s="9" t="s">
        <v>523</v>
      </c>
      <c r="H1" s="9" t="s">
        <v>524</v>
      </c>
      <c r="I1" s="25" t="s">
        <v>511</v>
      </c>
      <c r="J1" s="9" t="s">
        <v>499</v>
      </c>
      <c r="K1" s="23" t="s">
        <v>506</v>
      </c>
      <c r="L1" s="23" t="s">
        <v>499</v>
      </c>
      <c r="M1" s="36" t="s">
        <v>515</v>
      </c>
      <c r="N1" s="37"/>
      <c r="O1" s="37"/>
      <c r="P1" s="37"/>
      <c r="Q1" s="37"/>
      <c r="R1" s="37"/>
      <c r="S1" s="37"/>
    </row>
    <row r="2" spans="1:19" x14ac:dyDescent="0.2">
      <c r="A2" s="26">
        <v>43359</v>
      </c>
      <c r="B2" s="9" t="s">
        <v>3</v>
      </c>
      <c r="C2" s="6" t="s">
        <v>5</v>
      </c>
      <c r="D2" s="9">
        <v>30</v>
      </c>
      <c r="E2" s="6">
        <v>0</v>
      </c>
      <c r="F2" s="9">
        <f>40*0.725</f>
        <v>29</v>
      </c>
      <c r="G2" s="9">
        <v>25</v>
      </c>
      <c r="H2" s="9">
        <v>5</v>
      </c>
      <c r="I2" s="21">
        <f t="shared" ref="I2:I21" si="0">SUM(D2:H2)</f>
        <v>89</v>
      </c>
      <c r="J2" s="9" t="s">
        <v>504</v>
      </c>
      <c r="K2" s="8"/>
      <c r="L2" s="8"/>
      <c r="M2" s="37"/>
      <c r="N2" s="37"/>
      <c r="O2" s="37"/>
      <c r="P2" s="37"/>
      <c r="Q2" s="37"/>
      <c r="R2" s="37"/>
      <c r="S2" s="37"/>
    </row>
    <row r="3" spans="1:19" x14ac:dyDescent="0.2">
      <c r="A3" s="26">
        <v>43359</v>
      </c>
      <c r="B3" s="9" t="s">
        <v>2</v>
      </c>
      <c r="C3" s="6" t="s">
        <v>5</v>
      </c>
      <c r="D3" s="6">
        <v>30</v>
      </c>
      <c r="E3" s="6">
        <v>0</v>
      </c>
      <c r="F3" s="28">
        <f>40*0.725</f>
        <v>29</v>
      </c>
      <c r="G3" s="9">
        <v>26</v>
      </c>
      <c r="H3" s="9">
        <v>10</v>
      </c>
      <c r="I3" s="24">
        <f t="shared" si="0"/>
        <v>95</v>
      </c>
      <c r="J3" s="9" t="s">
        <v>505</v>
      </c>
      <c r="K3" s="8"/>
      <c r="L3" s="8"/>
      <c r="M3" s="37"/>
      <c r="N3" s="37"/>
      <c r="O3" s="37"/>
      <c r="P3" s="37"/>
      <c r="Q3" s="37"/>
      <c r="R3" s="37"/>
      <c r="S3" s="37"/>
    </row>
    <row r="4" spans="1:19" x14ac:dyDescent="0.2">
      <c r="A4" s="26">
        <v>43359</v>
      </c>
      <c r="B4" s="9" t="s">
        <v>4</v>
      </c>
      <c r="C4" s="6" t="s">
        <v>5</v>
      </c>
      <c r="D4" s="6">
        <v>30</v>
      </c>
      <c r="E4" s="6">
        <v>0</v>
      </c>
      <c r="F4" s="28">
        <f>40*0.725</f>
        <v>29</v>
      </c>
      <c r="G4" s="9">
        <v>28</v>
      </c>
      <c r="H4" s="9">
        <v>6</v>
      </c>
      <c r="I4" s="24">
        <f t="shared" si="0"/>
        <v>93</v>
      </c>
      <c r="J4" s="9" t="s">
        <v>516</v>
      </c>
      <c r="K4" s="8"/>
      <c r="L4" s="8"/>
      <c r="M4" s="37"/>
      <c r="N4" s="37"/>
      <c r="O4" s="37"/>
      <c r="P4" s="37"/>
      <c r="Q4" s="37"/>
      <c r="R4" s="37"/>
      <c r="S4" s="37"/>
    </row>
    <row r="5" spans="1:19" x14ac:dyDescent="0.2">
      <c r="A5" s="26">
        <v>43352</v>
      </c>
      <c r="B5" s="9" t="s">
        <v>3</v>
      </c>
      <c r="C5" s="6" t="s">
        <v>2</v>
      </c>
      <c r="D5" s="9">
        <v>20</v>
      </c>
      <c r="E5" s="6">
        <v>0</v>
      </c>
      <c r="F5" s="9">
        <f>40*0.81</f>
        <v>32.400000000000006</v>
      </c>
      <c r="G5" s="9">
        <f>0.85*30</f>
        <v>25.5</v>
      </c>
      <c r="H5" s="9">
        <v>20</v>
      </c>
      <c r="I5" s="24">
        <f t="shared" si="0"/>
        <v>97.9</v>
      </c>
      <c r="K5" s="8"/>
      <c r="L5" s="8"/>
      <c r="M5" s="37"/>
      <c r="N5" s="37"/>
      <c r="O5" s="37"/>
      <c r="P5" s="37"/>
      <c r="Q5" s="37"/>
      <c r="R5" s="37"/>
      <c r="S5" s="37"/>
    </row>
    <row r="6" spans="1:19" x14ac:dyDescent="0.2">
      <c r="A6" s="26">
        <v>43352</v>
      </c>
      <c r="B6" s="9" t="s">
        <v>4</v>
      </c>
      <c r="C6" s="6" t="s">
        <v>2</v>
      </c>
      <c r="D6" s="6">
        <v>20</v>
      </c>
      <c r="E6" s="6">
        <v>0</v>
      </c>
      <c r="F6" s="6">
        <f>40*0.81</f>
        <v>32.400000000000006</v>
      </c>
      <c r="G6" s="6">
        <f>0.9*30</f>
        <v>27</v>
      </c>
      <c r="H6" s="9">
        <v>15</v>
      </c>
      <c r="I6" s="24">
        <f t="shared" si="0"/>
        <v>94.4</v>
      </c>
      <c r="K6" s="8"/>
      <c r="L6" s="8"/>
      <c r="M6" s="37"/>
      <c r="N6" s="37"/>
      <c r="O6" s="37"/>
      <c r="P6" s="37"/>
      <c r="Q6" s="37"/>
      <c r="R6" s="37"/>
      <c r="S6" s="37"/>
    </row>
    <row r="7" spans="1:19" x14ac:dyDescent="0.2">
      <c r="A7" s="26">
        <v>43352</v>
      </c>
      <c r="B7" s="9" t="s">
        <v>5</v>
      </c>
      <c r="C7" s="6" t="s">
        <v>2</v>
      </c>
      <c r="D7" s="6">
        <v>20</v>
      </c>
      <c r="E7" s="6">
        <v>0</v>
      </c>
      <c r="F7" s="6">
        <f>40*0.81</f>
        <v>32.400000000000006</v>
      </c>
      <c r="G7" s="6">
        <f>0.9*30</f>
        <v>27</v>
      </c>
      <c r="H7" s="9">
        <v>10</v>
      </c>
      <c r="I7" s="24">
        <f t="shared" si="0"/>
        <v>89.4</v>
      </c>
      <c r="K7" s="8"/>
      <c r="L7" s="8"/>
      <c r="M7" s="37"/>
      <c r="N7" s="37"/>
      <c r="O7" s="37"/>
      <c r="P7" s="37"/>
      <c r="Q7" s="37"/>
      <c r="R7" s="37"/>
      <c r="S7" s="37"/>
    </row>
    <row r="8" spans="1:19" x14ac:dyDescent="0.2">
      <c r="A8" s="26">
        <v>43369</v>
      </c>
      <c r="B8" s="9" t="s">
        <v>3</v>
      </c>
      <c r="C8" s="6" t="s">
        <v>4</v>
      </c>
      <c r="D8" s="9">
        <f>25</f>
        <v>25</v>
      </c>
      <c r="E8" s="6">
        <v>0</v>
      </c>
      <c r="F8" s="9">
        <f>40*0.83</f>
        <v>33.199999999999996</v>
      </c>
      <c r="G8" s="9">
        <f>28.5</f>
        <v>28.5</v>
      </c>
      <c r="H8" s="9">
        <f>5</f>
        <v>5</v>
      </c>
      <c r="I8" s="24">
        <f t="shared" si="0"/>
        <v>91.699999999999989</v>
      </c>
      <c r="J8" s="9" t="s">
        <v>517</v>
      </c>
      <c r="K8" s="8"/>
      <c r="L8" s="8"/>
      <c r="M8" s="37"/>
      <c r="N8" s="37"/>
      <c r="O8" s="37"/>
      <c r="P8" s="37"/>
      <c r="Q8" s="37"/>
      <c r="R8" s="37"/>
      <c r="S8" s="37"/>
    </row>
    <row r="9" spans="1:19" x14ac:dyDescent="0.2">
      <c r="A9" s="26">
        <v>43369</v>
      </c>
      <c r="B9" s="9" t="s">
        <v>2</v>
      </c>
      <c r="C9" s="6" t="s">
        <v>4</v>
      </c>
      <c r="D9" s="9">
        <v>25</v>
      </c>
      <c r="E9" s="19">
        <v>0</v>
      </c>
      <c r="F9" s="9">
        <v>33.200000000000003</v>
      </c>
      <c r="G9" s="9">
        <v>30</v>
      </c>
      <c r="H9" s="9">
        <v>0</v>
      </c>
      <c r="I9" s="24">
        <f t="shared" si="0"/>
        <v>88.2</v>
      </c>
      <c r="J9" s="9" t="s">
        <v>518</v>
      </c>
      <c r="K9" s="8"/>
      <c r="L9" s="8"/>
      <c r="M9" s="37"/>
      <c r="N9" s="37"/>
      <c r="O9" s="37"/>
      <c r="P9" s="37"/>
      <c r="Q9" s="37"/>
      <c r="R9" s="37"/>
      <c r="S9" s="37"/>
    </row>
    <row r="10" spans="1:19" x14ac:dyDescent="0.2">
      <c r="A10" s="26">
        <v>43369</v>
      </c>
      <c r="B10" s="9" t="s">
        <v>5</v>
      </c>
      <c r="C10" s="6" t="s">
        <v>4</v>
      </c>
      <c r="D10" s="6">
        <v>25</v>
      </c>
      <c r="E10" s="19">
        <v>0</v>
      </c>
      <c r="F10" s="6">
        <v>33.200000000000003</v>
      </c>
      <c r="G10" s="9">
        <v>29</v>
      </c>
      <c r="H10" s="9">
        <v>5</v>
      </c>
      <c r="I10" s="24">
        <f t="shared" si="0"/>
        <v>92.2</v>
      </c>
      <c r="J10" s="9" t="s">
        <v>519</v>
      </c>
      <c r="K10" s="8"/>
      <c r="L10" s="8"/>
      <c r="M10" s="37"/>
      <c r="N10" s="37"/>
      <c r="O10" s="37"/>
      <c r="P10" s="37"/>
      <c r="Q10" s="37"/>
      <c r="R10" s="37"/>
      <c r="S10" s="37"/>
    </row>
    <row r="11" spans="1:19" x14ac:dyDescent="0.2">
      <c r="A11" s="26">
        <v>43380</v>
      </c>
      <c r="B11" s="9" t="s">
        <v>3</v>
      </c>
      <c r="C11" s="6" t="s">
        <v>2</v>
      </c>
      <c r="D11" s="9">
        <v>20</v>
      </c>
      <c r="E11" s="19">
        <v>0</v>
      </c>
      <c r="F11" s="9">
        <v>33.6</v>
      </c>
      <c r="G11" s="9">
        <v>22</v>
      </c>
      <c r="H11" s="9">
        <v>0</v>
      </c>
      <c r="I11" s="24">
        <f t="shared" si="0"/>
        <v>75.599999999999994</v>
      </c>
      <c r="J11" s="9" t="s">
        <v>520</v>
      </c>
      <c r="K11" s="8"/>
      <c r="L11" s="8"/>
      <c r="M11" s="37"/>
      <c r="N11" s="37"/>
      <c r="O11" s="37"/>
      <c r="P11" s="37"/>
      <c r="Q11" s="37"/>
      <c r="R11" s="37"/>
      <c r="S11" s="37"/>
    </row>
    <row r="12" spans="1:19" x14ac:dyDescent="0.2">
      <c r="A12" s="26">
        <v>43380</v>
      </c>
      <c r="B12" s="9" t="s">
        <v>5</v>
      </c>
      <c r="C12" s="6" t="s">
        <v>2</v>
      </c>
      <c r="D12" s="6">
        <v>20</v>
      </c>
      <c r="E12" s="19">
        <v>0</v>
      </c>
      <c r="F12" s="6">
        <v>33.6</v>
      </c>
      <c r="G12" s="6">
        <v>25</v>
      </c>
      <c r="H12" s="9">
        <v>0</v>
      </c>
      <c r="I12" s="24">
        <f t="shared" si="0"/>
        <v>78.599999999999994</v>
      </c>
      <c r="J12" s="9" t="s">
        <v>521</v>
      </c>
      <c r="K12" s="8"/>
      <c r="L12" s="8"/>
      <c r="M12" s="37"/>
      <c r="N12" s="37"/>
      <c r="O12" s="37"/>
      <c r="P12" s="37"/>
      <c r="Q12" s="37"/>
      <c r="R12" s="37"/>
      <c r="S12" s="37"/>
    </row>
    <row r="13" spans="1:19" x14ac:dyDescent="0.2">
      <c r="A13" s="26">
        <v>43380</v>
      </c>
      <c r="B13" s="9" t="s">
        <v>4</v>
      </c>
      <c r="C13" s="6" t="s">
        <v>2</v>
      </c>
      <c r="D13" s="6">
        <v>20</v>
      </c>
      <c r="E13" s="19">
        <v>0</v>
      </c>
      <c r="F13" s="6">
        <v>33.6</v>
      </c>
      <c r="G13" s="9">
        <v>27</v>
      </c>
      <c r="H13" s="9">
        <v>0</v>
      </c>
      <c r="I13" s="24">
        <f t="shared" si="0"/>
        <v>80.599999999999994</v>
      </c>
      <c r="J13" s="9" t="s">
        <v>522</v>
      </c>
      <c r="K13" s="8"/>
      <c r="L13" s="8"/>
      <c r="M13" s="37"/>
      <c r="N13" s="37"/>
      <c r="O13" s="37"/>
      <c r="P13" s="37"/>
      <c r="Q13" s="37"/>
      <c r="R13" s="37"/>
      <c r="S13" s="37"/>
    </row>
    <row r="14" spans="1:19" x14ac:dyDescent="0.2">
      <c r="A14" s="26">
        <v>43387</v>
      </c>
      <c r="B14" s="9" t="s">
        <v>3</v>
      </c>
      <c r="C14" s="6" t="s">
        <v>5</v>
      </c>
      <c r="D14" s="9">
        <v>20</v>
      </c>
      <c r="E14" s="6">
        <v>19</v>
      </c>
      <c r="F14" s="6">
        <f>72/78*30</f>
        <v>27.692307692307693</v>
      </c>
      <c r="G14" s="9">
        <v>24</v>
      </c>
      <c r="H14" s="9">
        <v>3</v>
      </c>
      <c r="I14" s="24">
        <f t="shared" si="0"/>
        <v>93.692307692307693</v>
      </c>
      <c r="J14" s="9" t="s">
        <v>509</v>
      </c>
      <c r="K14" s="8"/>
      <c r="L14" s="8"/>
      <c r="M14" s="37"/>
      <c r="N14" s="37"/>
      <c r="O14" s="37"/>
      <c r="P14" s="37"/>
      <c r="Q14" s="37"/>
      <c r="R14" s="37"/>
      <c r="S14" s="37"/>
    </row>
    <row r="15" spans="1:19" x14ac:dyDescent="0.2">
      <c r="A15" s="26">
        <v>43387</v>
      </c>
      <c r="B15" s="9" t="s">
        <v>2</v>
      </c>
      <c r="C15" s="6" t="s">
        <v>5</v>
      </c>
      <c r="D15" s="19">
        <v>20</v>
      </c>
      <c r="E15" s="6">
        <v>19</v>
      </c>
      <c r="F15" s="6">
        <f>72/78*30</f>
        <v>27.692307692307693</v>
      </c>
      <c r="G15" s="9">
        <v>20</v>
      </c>
      <c r="H15" s="9">
        <v>5</v>
      </c>
      <c r="I15" s="24">
        <f t="shared" si="0"/>
        <v>91.692307692307693</v>
      </c>
      <c r="J15" s="9" t="s">
        <v>513</v>
      </c>
      <c r="K15" s="8"/>
      <c r="L15" s="8"/>
      <c r="M15" s="37"/>
      <c r="N15" s="37"/>
      <c r="O15" s="37"/>
      <c r="P15" s="37"/>
      <c r="Q15" s="37"/>
      <c r="R15" s="37"/>
      <c r="S15" s="37"/>
    </row>
    <row r="16" spans="1:19" x14ac:dyDescent="0.2">
      <c r="A16" s="26">
        <v>43387</v>
      </c>
      <c r="B16" s="9" t="s">
        <v>4</v>
      </c>
      <c r="C16" s="6" t="s">
        <v>5</v>
      </c>
      <c r="D16" s="19">
        <v>20</v>
      </c>
      <c r="E16" s="6">
        <v>19</v>
      </c>
      <c r="F16" s="6">
        <f>72/78*30</f>
        <v>27.692307692307693</v>
      </c>
      <c r="G16" s="9">
        <v>29</v>
      </c>
      <c r="H16" s="9">
        <v>1</v>
      </c>
      <c r="I16" s="24">
        <f t="shared" si="0"/>
        <v>96.692307692307693</v>
      </c>
      <c r="J16" s="9" t="s">
        <v>512</v>
      </c>
      <c r="K16" s="8"/>
      <c r="L16" s="8"/>
      <c r="M16" s="37"/>
      <c r="N16" s="37"/>
      <c r="O16" s="37"/>
      <c r="P16" s="37"/>
      <c r="Q16" s="37"/>
      <c r="R16" s="37"/>
      <c r="S16" s="37"/>
    </row>
    <row r="17" spans="1:19" x14ac:dyDescent="0.2">
      <c r="A17" s="26">
        <v>43387</v>
      </c>
      <c r="B17" s="6" t="s">
        <v>1</v>
      </c>
      <c r="C17" s="6" t="s">
        <v>5</v>
      </c>
      <c r="D17" s="19">
        <v>20</v>
      </c>
      <c r="E17" s="6">
        <v>19</v>
      </c>
      <c r="F17" s="6">
        <f>72/78*30</f>
        <v>27.692307692307693</v>
      </c>
      <c r="G17" s="19">
        <v>29</v>
      </c>
      <c r="H17" s="6">
        <v>10</v>
      </c>
      <c r="I17" s="22">
        <f t="shared" si="0"/>
        <v>105.69230769230769</v>
      </c>
      <c r="J17" s="9" t="s">
        <v>510</v>
      </c>
      <c r="K17" s="8"/>
      <c r="L17" s="8"/>
      <c r="M17" s="37"/>
      <c r="N17" s="37"/>
      <c r="O17" s="37"/>
      <c r="P17" s="37"/>
      <c r="Q17" s="37"/>
      <c r="R17" s="37"/>
      <c r="S17" s="37"/>
    </row>
    <row r="18" spans="1:19" x14ac:dyDescent="0.2">
      <c r="A18" s="6"/>
      <c r="B18" s="9" t="s">
        <v>3</v>
      </c>
      <c r="C18" s="6" t="s">
        <v>4</v>
      </c>
      <c r="D18" s="6">
        <v>20</v>
      </c>
      <c r="E18" s="19">
        <v>14</v>
      </c>
      <c r="F18" s="6">
        <f>0.86*30</f>
        <v>25.8</v>
      </c>
      <c r="G18" s="9">
        <v>23</v>
      </c>
      <c r="H18" s="9">
        <v>0</v>
      </c>
      <c r="I18" s="22">
        <f t="shared" si="0"/>
        <v>82.8</v>
      </c>
      <c r="J18" s="9" t="s">
        <v>508</v>
      </c>
      <c r="K18" s="8">
        <v>24</v>
      </c>
      <c r="L18" s="8" t="s">
        <v>496</v>
      </c>
      <c r="M18" s="37"/>
      <c r="N18" s="37"/>
      <c r="O18" s="37"/>
      <c r="P18" s="37"/>
      <c r="Q18" s="37"/>
      <c r="R18" s="37"/>
      <c r="S18" s="37"/>
    </row>
    <row r="19" spans="1:19" x14ac:dyDescent="0.2">
      <c r="A19" s="6"/>
      <c r="B19" s="9" t="s">
        <v>1</v>
      </c>
      <c r="C19" s="6" t="s">
        <v>4</v>
      </c>
      <c r="D19" s="9">
        <v>20</v>
      </c>
      <c r="E19" s="6">
        <v>14</v>
      </c>
      <c r="F19" s="6">
        <f>0.86*30</f>
        <v>25.8</v>
      </c>
      <c r="G19" s="9">
        <v>25</v>
      </c>
      <c r="H19" s="9">
        <v>2</v>
      </c>
      <c r="I19" s="22">
        <f t="shared" si="0"/>
        <v>86.8</v>
      </c>
      <c r="J19" s="9" t="s">
        <v>503</v>
      </c>
      <c r="K19" s="6">
        <v>26</v>
      </c>
      <c r="L19" s="6" t="s">
        <v>497</v>
      </c>
    </row>
    <row r="20" spans="1:19" x14ac:dyDescent="0.2">
      <c r="A20" s="6"/>
      <c r="B20" s="9" t="s">
        <v>5</v>
      </c>
      <c r="C20" s="6" t="s">
        <v>4</v>
      </c>
      <c r="D20" s="6">
        <v>20</v>
      </c>
      <c r="E20" s="19">
        <v>14</v>
      </c>
      <c r="F20" s="6">
        <f>0.86*30</f>
        <v>25.8</v>
      </c>
      <c r="G20" s="9">
        <v>28</v>
      </c>
      <c r="H20" s="9">
        <v>0</v>
      </c>
      <c r="I20" s="22">
        <f t="shared" si="0"/>
        <v>87.8</v>
      </c>
      <c r="J20" s="9" t="s">
        <v>502</v>
      </c>
      <c r="K20" s="6">
        <v>29</v>
      </c>
      <c r="L20" s="6" t="s">
        <v>498</v>
      </c>
    </row>
    <row r="21" spans="1:19" x14ac:dyDescent="0.2">
      <c r="A21" s="6"/>
      <c r="B21" s="9" t="s">
        <v>2</v>
      </c>
      <c r="C21" s="6" t="s">
        <v>4</v>
      </c>
      <c r="D21" s="6">
        <v>20</v>
      </c>
      <c r="E21" s="19">
        <v>14</v>
      </c>
      <c r="F21" s="6">
        <f>0.86*30</f>
        <v>25.8</v>
      </c>
      <c r="G21" s="9">
        <v>30</v>
      </c>
      <c r="H21" s="9">
        <v>0</v>
      </c>
      <c r="I21" s="22">
        <f t="shared" si="0"/>
        <v>89.8</v>
      </c>
      <c r="J21" s="9" t="s">
        <v>501</v>
      </c>
      <c r="K21" s="6">
        <v>24</v>
      </c>
      <c r="L21" s="6" t="s">
        <v>500</v>
      </c>
    </row>
    <row r="22" spans="1:19" x14ac:dyDescent="0.2">
      <c r="A22" s="6"/>
      <c r="C22" s="6"/>
      <c r="E22" s="6"/>
      <c r="I22" s="21"/>
      <c r="K22" s="6"/>
      <c r="L22" s="6"/>
    </row>
    <row r="23" spans="1:19" x14ac:dyDescent="0.2">
      <c r="A23" s="6"/>
      <c r="C23" s="6"/>
      <c r="E23" s="6"/>
      <c r="I23" s="21"/>
      <c r="K23" s="6"/>
      <c r="L23" s="6"/>
    </row>
    <row r="24" spans="1:19" x14ac:dyDescent="0.2">
      <c r="A24" s="6"/>
      <c r="C24" s="6"/>
      <c r="E24" s="6"/>
      <c r="I24" s="21"/>
      <c r="K24" s="6"/>
      <c r="L24" s="6"/>
    </row>
    <row r="25" spans="1:19" x14ac:dyDescent="0.2">
      <c r="A25" s="6"/>
      <c r="C25" s="6"/>
      <c r="E25" s="6"/>
      <c r="I25" s="21"/>
      <c r="K25" s="6"/>
      <c r="L25" s="6"/>
    </row>
    <row r="26" spans="1:19" x14ac:dyDescent="0.2">
      <c r="A26" s="6"/>
      <c r="C26" s="6"/>
      <c r="E26" s="6"/>
      <c r="I26" s="21"/>
      <c r="K26" s="6"/>
      <c r="L26" s="6"/>
    </row>
    <row r="27" spans="1:19" x14ac:dyDescent="0.2">
      <c r="A27" s="6"/>
      <c r="C27" s="6"/>
      <c r="E27" s="6"/>
      <c r="I27" s="21"/>
      <c r="K27" s="6"/>
      <c r="L27" s="6"/>
    </row>
    <row r="28" spans="1:19" x14ac:dyDescent="0.2">
      <c r="A28" s="6"/>
      <c r="C28" s="6"/>
      <c r="E28" s="6"/>
      <c r="I28" s="21"/>
      <c r="K28" s="6"/>
      <c r="L28" s="6"/>
    </row>
    <row r="29" spans="1:19" x14ac:dyDescent="0.2">
      <c r="A29" s="6"/>
      <c r="C29" s="6"/>
      <c r="E29" s="6"/>
      <c r="I29" s="21"/>
      <c r="K29" s="6"/>
      <c r="L29" s="6"/>
    </row>
    <row r="30" spans="1:19" x14ac:dyDescent="0.2">
      <c r="A30" s="6"/>
      <c r="C30" s="6"/>
      <c r="E30" s="6"/>
      <c r="I30" s="21"/>
      <c r="K30" s="6"/>
      <c r="L30" s="6"/>
    </row>
    <row r="31" spans="1:19" x14ac:dyDescent="0.2">
      <c r="A31" s="6"/>
      <c r="C31" s="6"/>
      <c r="E31" s="6"/>
      <c r="I31" s="21"/>
      <c r="K31" s="6"/>
      <c r="L31" s="6"/>
    </row>
    <row r="32" spans="1:19" x14ac:dyDescent="0.2">
      <c r="A32" s="6"/>
      <c r="C32" s="6"/>
      <c r="E32" s="6"/>
      <c r="I32" s="21"/>
      <c r="K32" s="6"/>
      <c r="L32" s="6"/>
    </row>
    <row r="33" spans="1:12" x14ac:dyDescent="0.2">
      <c r="A33" s="6"/>
      <c r="C33" s="6"/>
      <c r="E33" s="6"/>
      <c r="I33" s="21"/>
      <c r="K33" s="6"/>
      <c r="L33" s="6"/>
    </row>
    <row r="34" spans="1:12" x14ac:dyDescent="0.2">
      <c r="A34" s="6"/>
      <c r="C34" s="6"/>
      <c r="E34" s="6"/>
      <c r="I34" s="21"/>
      <c r="K34" s="6"/>
      <c r="L34" s="6"/>
    </row>
    <row r="35" spans="1:12" x14ac:dyDescent="0.2">
      <c r="A35" s="6"/>
      <c r="C35" s="6"/>
      <c r="E35" s="6"/>
      <c r="I35" s="21"/>
      <c r="K35" s="6"/>
      <c r="L35" s="6"/>
    </row>
    <row r="36" spans="1:12" x14ac:dyDescent="0.2">
      <c r="A36" s="6"/>
      <c r="C36" s="6"/>
      <c r="E36" s="6"/>
      <c r="I36" s="21"/>
      <c r="K36" s="6"/>
      <c r="L36" s="6"/>
    </row>
    <row r="37" spans="1:12" x14ac:dyDescent="0.2">
      <c r="A37" s="6"/>
      <c r="C37" s="6"/>
      <c r="E37" s="6"/>
      <c r="I37" s="21"/>
      <c r="K37" s="6"/>
      <c r="L37" s="6"/>
    </row>
    <row r="38" spans="1:12" x14ac:dyDescent="0.2">
      <c r="A38" s="6"/>
      <c r="C38" s="6"/>
      <c r="E38" s="6"/>
      <c r="I38" s="21"/>
      <c r="K38" s="6"/>
      <c r="L38" s="6"/>
    </row>
    <row r="39" spans="1:12" x14ac:dyDescent="0.2">
      <c r="A39" s="6"/>
      <c r="C39" s="6"/>
      <c r="E39" s="6"/>
      <c r="I39" s="21"/>
      <c r="K39" s="6"/>
      <c r="L39" s="6"/>
    </row>
    <row r="40" spans="1:12" x14ac:dyDescent="0.2">
      <c r="A40" s="6"/>
      <c r="C40" s="6"/>
      <c r="E40" s="6"/>
      <c r="I40" s="21"/>
      <c r="K40" s="6"/>
      <c r="L40" s="6"/>
    </row>
    <row r="41" spans="1:12" x14ac:dyDescent="0.2">
      <c r="A41" s="6"/>
      <c r="C41" s="6"/>
      <c r="E41" s="6"/>
      <c r="I41" s="21"/>
      <c r="K41" s="6"/>
      <c r="L41" s="6"/>
    </row>
    <row r="42" spans="1:12" x14ac:dyDescent="0.2">
      <c r="A42" s="6"/>
      <c r="C42" s="6"/>
      <c r="E42" s="6"/>
      <c r="I42" s="21"/>
      <c r="K42" s="6"/>
      <c r="L42" s="6"/>
    </row>
    <row r="43" spans="1:12" x14ac:dyDescent="0.2">
      <c r="A43" s="6"/>
      <c r="C43" s="6"/>
      <c r="E43" s="6"/>
      <c r="I43" s="21"/>
      <c r="K43" s="6"/>
      <c r="L43" s="6"/>
    </row>
    <row r="44" spans="1:12" x14ac:dyDescent="0.2">
      <c r="A44" s="6"/>
      <c r="C44" s="6"/>
      <c r="E44" s="6"/>
      <c r="I44" s="21"/>
      <c r="K44" s="6"/>
      <c r="L44" s="6"/>
    </row>
    <row r="45" spans="1:12" x14ac:dyDescent="0.2">
      <c r="A45" s="6"/>
      <c r="C45" s="6"/>
      <c r="E45" s="6"/>
      <c r="I45" s="21"/>
      <c r="K45" s="6"/>
      <c r="L45" s="6"/>
    </row>
    <row r="46" spans="1:12" x14ac:dyDescent="0.2">
      <c r="A46" s="6"/>
      <c r="C46" s="6"/>
      <c r="E46" s="6"/>
      <c r="I46" s="21"/>
      <c r="K46" s="6"/>
      <c r="L46" s="6"/>
    </row>
    <row r="47" spans="1:12" x14ac:dyDescent="0.2">
      <c r="A47" s="6"/>
      <c r="C47" s="6"/>
      <c r="E47" s="6"/>
      <c r="I47" s="21"/>
      <c r="K47" s="6"/>
      <c r="L47" s="6"/>
    </row>
    <row r="48" spans="1:12" x14ac:dyDescent="0.2">
      <c r="A48" s="6"/>
      <c r="C48" s="6"/>
      <c r="E48" s="6"/>
      <c r="I48" s="21"/>
      <c r="K48" s="6"/>
      <c r="L48" s="6"/>
    </row>
    <row r="49" spans="1:12" x14ac:dyDescent="0.2">
      <c r="A49" s="6"/>
      <c r="C49" s="6"/>
      <c r="E49" s="6"/>
      <c r="I49" s="21"/>
      <c r="K49" s="6"/>
      <c r="L49" s="6"/>
    </row>
    <row r="50" spans="1:12" x14ac:dyDescent="0.2">
      <c r="A50" s="6"/>
      <c r="C50" s="6"/>
      <c r="E50" s="6"/>
      <c r="I50" s="21"/>
      <c r="K50" s="6"/>
      <c r="L50" s="6"/>
    </row>
    <row r="51" spans="1:12" x14ac:dyDescent="0.2">
      <c r="A51" s="6"/>
      <c r="C51" s="6"/>
      <c r="E51" s="6"/>
      <c r="I51" s="21"/>
      <c r="K51" s="6"/>
      <c r="L51" s="6"/>
    </row>
    <row r="52" spans="1:12" x14ac:dyDescent="0.2">
      <c r="A52" s="6"/>
      <c r="C52" s="6"/>
      <c r="E52" s="6"/>
      <c r="I52" s="21"/>
      <c r="K52" s="6"/>
      <c r="L52" s="6"/>
    </row>
    <row r="53" spans="1:12" x14ac:dyDescent="0.2">
      <c r="A53" s="6"/>
      <c r="C53" s="6"/>
      <c r="E53" s="6"/>
      <c r="I53" s="21"/>
      <c r="K53" s="6"/>
      <c r="L53" s="6"/>
    </row>
    <row r="54" spans="1:12" x14ac:dyDescent="0.2">
      <c r="A54" s="6"/>
      <c r="C54" s="6"/>
      <c r="E54" s="6"/>
      <c r="I54" s="21"/>
      <c r="K54" s="6"/>
      <c r="L54" s="6"/>
    </row>
    <row r="55" spans="1:12" x14ac:dyDescent="0.2">
      <c r="A55" s="6"/>
      <c r="C55" s="6"/>
      <c r="E55" s="6"/>
      <c r="I55" s="21"/>
      <c r="K55" s="6"/>
      <c r="L55" s="6"/>
    </row>
    <row r="56" spans="1:12" x14ac:dyDescent="0.2">
      <c r="A56" s="6"/>
      <c r="C56" s="6"/>
      <c r="E56" s="6"/>
      <c r="I56" s="21"/>
      <c r="K56" s="6"/>
      <c r="L56" s="6"/>
    </row>
    <row r="57" spans="1:12" x14ac:dyDescent="0.2">
      <c r="A57" s="6"/>
      <c r="C57" s="6"/>
      <c r="E57" s="6"/>
      <c r="I57" s="21"/>
      <c r="K57" s="6"/>
      <c r="L57" s="6"/>
    </row>
    <row r="58" spans="1:12" x14ac:dyDescent="0.2">
      <c r="A58" s="6"/>
      <c r="C58" s="6"/>
      <c r="E58" s="6"/>
      <c r="I58" s="21"/>
      <c r="K58" s="6"/>
      <c r="L58" s="6"/>
    </row>
    <row r="59" spans="1:12" x14ac:dyDescent="0.2">
      <c r="A59" s="6"/>
      <c r="C59" s="6"/>
      <c r="E59" s="6"/>
      <c r="I59" s="21"/>
      <c r="K59" s="6"/>
      <c r="L59" s="6"/>
    </row>
    <row r="60" spans="1:12" x14ac:dyDescent="0.2">
      <c r="A60" s="6"/>
      <c r="C60" s="6"/>
      <c r="E60" s="6"/>
      <c r="I60" s="21"/>
      <c r="K60" s="6"/>
      <c r="L60" s="6"/>
    </row>
    <row r="61" spans="1:12" x14ac:dyDescent="0.2">
      <c r="A61" s="6"/>
      <c r="C61" s="6"/>
      <c r="E61" s="6"/>
      <c r="I61" s="21"/>
      <c r="K61" s="6"/>
      <c r="L61" s="6"/>
    </row>
    <row r="62" spans="1:12" x14ac:dyDescent="0.2">
      <c r="A62" s="6"/>
      <c r="C62" s="6"/>
      <c r="E62" s="6"/>
      <c r="I62" s="21"/>
      <c r="K62" s="6"/>
      <c r="L62" s="6"/>
    </row>
    <row r="63" spans="1:12" x14ac:dyDescent="0.2">
      <c r="A63" s="6"/>
      <c r="C63" s="6"/>
      <c r="E63" s="6"/>
      <c r="I63" s="21"/>
      <c r="K63" s="6"/>
      <c r="L63" s="6"/>
    </row>
    <row r="64" spans="1:12" x14ac:dyDescent="0.2">
      <c r="A64" s="6"/>
      <c r="C64" s="6"/>
      <c r="E64" s="6"/>
      <c r="I64" s="21"/>
      <c r="K64" s="6"/>
      <c r="L64" s="6"/>
    </row>
    <row r="65" spans="1:12" x14ac:dyDescent="0.2">
      <c r="A65" s="6"/>
      <c r="C65" s="6"/>
      <c r="E65" s="6"/>
      <c r="I65" s="21"/>
      <c r="K65" s="6"/>
      <c r="L65" s="6"/>
    </row>
    <row r="66" spans="1:12" x14ac:dyDescent="0.2">
      <c r="A66" s="6"/>
      <c r="C66" s="6"/>
      <c r="E66" s="6"/>
      <c r="I66" s="21"/>
      <c r="K66" s="6"/>
      <c r="L66" s="6"/>
    </row>
    <row r="67" spans="1:12" x14ac:dyDescent="0.2">
      <c r="A67" s="6"/>
      <c r="C67" s="6"/>
      <c r="E67" s="6"/>
      <c r="I67" s="21"/>
      <c r="K67" s="6"/>
      <c r="L67" s="6"/>
    </row>
    <row r="68" spans="1:12" x14ac:dyDescent="0.2">
      <c r="A68" s="6"/>
      <c r="C68" s="6"/>
      <c r="E68" s="6"/>
      <c r="I68" s="21"/>
      <c r="K68" s="6"/>
      <c r="L68" s="6"/>
    </row>
    <row r="69" spans="1:12" x14ac:dyDescent="0.2">
      <c r="A69" s="6"/>
      <c r="C69" s="6"/>
      <c r="E69" s="6"/>
      <c r="I69" s="21"/>
      <c r="K69" s="6"/>
      <c r="L69" s="6"/>
    </row>
    <row r="70" spans="1:12" x14ac:dyDescent="0.2">
      <c r="A70" s="6"/>
      <c r="C70" s="6"/>
      <c r="E70" s="6"/>
      <c r="I70" s="21"/>
      <c r="K70" s="6"/>
      <c r="L70" s="6"/>
    </row>
    <row r="71" spans="1:12" x14ac:dyDescent="0.2">
      <c r="A71" s="6"/>
      <c r="C71" s="6"/>
      <c r="E71" s="6"/>
      <c r="I71" s="21"/>
      <c r="K71" s="6"/>
      <c r="L71" s="6"/>
    </row>
    <row r="72" spans="1:12" x14ac:dyDescent="0.2">
      <c r="A72" s="6"/>
      <c r="C72" s="6"/>
      <c r="E72" s="6"/>
      <c r="I72" s="21"/>
      <c r="K72" s="6"/>
      <c r="L72" s="6"/>
    </row>
    <row r="73" spans="1:12" x14ac:dyDescent="0.2">
      <c r="A73" s="6"/>
      <c r="C73" s="6"/>
      <c r="E73" s="6"/>
      <c r="I73" s="21"/>
      <c r="K73" s="6"/>
      <c r="L73" s="6"/>
    </row>
    <row r="74" spans="1:12" x14ac:dyDescent="0.2">
      <c r="A74" s="6"/>
      <c r="C74" s="6"/>
      <c r="E74" s="6"/>
      <c r="I74" s="21"/>
      <c r="K74" s="6"/>
      <c r="L74" s="6"/>
    </row>
    <row r="75" spans="1:12" x14ac:dyDescent="0.2">
      <c r="A75" s="6"/>
      <c r="C75" s="6"/>
      <c r="E75" s="6"/>
      <c r="I75" s="21"/>
      <c r="K75" s="6"/>
      <c r="L75" s="6"/>
    </row>
    <row r="76" spans="1:12" x14ac:dyDescent="0.2">
      <c r="A76" s="6"/>
      <c r="C76" s="6"/>
      <c r="E76" s="6"/>
      <c r="I76" s="21"/>
      <c r="K76" s="6"/>
      <c r="L76" s="6"/>
    </row>
    <row r="77" spans="1:12" x14ac:dyDescent="0.2">
      <c r="A77" s="6"/>
      <c r="C77" s="6"/>
      <c r="E77" s="6"/>
      <c r="I77" s="21"/>
      <c r="K77" s="6"/>
      <c r="L77" s="6"/>
    </row>
    <row r="78" spans="1:12" x14ac:dyDescent="0.2">
      <c r="A78" s="6"/>
      <c r="C78" s="6"/>
      <c r="E78" s="6"/>
      <c r="I78" s="21"/>
      <c r="K78" s="6"/>
      <c r="L78" s="6"/>
    </row>
    <row r="79" spans="1:12" x14ac:dyDescent="0.2">
      <c r="A79" s="6"/>
      <c r="C79" s="6"/>
      <c r="E79" s="6"/>
      <c r="I79" s="21"/>
      <c r="K79" s="6"/>
      <c r="L79" s="6"/>
    </row>
    <row r="80" spans="1:12" x14ac:dyDescent="0.2">
      <c r="A80" s="6"/>
      <c r="C80" s="6"/>
      <c r="E80" s="6"/>
      <c r="I80" s="21"/>
      <c r="K80" s="6"/>
      <c r="L80" s="6"/>
    </row>
    <row r="81" spans="1:12" x14ac:dyDescent="0.2">
      <c r="A81" s="6"/>
      <c r="C81" s="6"/>
      <c r="E81" s="6"/>
      <c r="I81" s="21"/>
      <c r="K81" s="6"/>
      <c r="L81" s="6"/>
    </row>
    <row r="82" spans="1:12" x14ac:dyDescent="0.2">
      <c r="A82" s="6"/>
      <c r="C82" s="6"/>
      <c r="E82" s="6"/>
      <c r="I82" s="21"/>
      <c r="K82" s="6"/>
      <c r="L82" s="6"/>
    </row>
    <row r="83" spans="1:12" x14ac:dyDescent="0.2">
      <c r="A83" s="6"/>
      <c r="C83" s="6"/>
      <c r="E83" s="6"/>
      <c r="I83" s="21"/>
      <c r="K83" s="6"/>
      <c r="L83" s="6"/>
    </row>
    <row r="84" spans="1:12" x14ac:dyDescent="0.2">
      <c r="A84" s="6"/>
      <c r="C84" s="6"/>
      <c r="E84" s="6"/>
      <c r="I84" s="21"/>
      <c r="K84" s="6"/>
      <c r="L84" s="6"/>
    </row>
    <row r="85" spans="1:12" x14ac:dyDescent="0.2">
      <c r="A85" s="6"/>
      <c r="C85" s="6"/>
      <c r="E85" s="6"/>
      <c r="I85" s="21"/>
      <c r="K85" s="6"/>
      <c r="L85" s="6"/>
    </row>
    <row r="86" spans="1:12" x14ac:dyDescent="0.2">
      <c r="A86" s="6"/>
      <c r="C86" s="6"/>
      <c r="E86" s="6"/>
      <c r="I86" s="21"/>
      <c r="K86" s="6"/>
      <c r="L86" s="6"/>
    </row>
    <row r="87" spans="1:12" x14ac:dyDescent="0.2">
      <c r="A87" s="6"/>
      <c r="C87" s="6"/>
      <c r="E87" s="6"/>
      <c r="I87" s="21"/>
      <c r="K87" s="6"/>
      <c r="L87" s="6"/>
    </row>
    <row r="88" spans="1:12" x14ac:dyDescent="0.2">
      <c r="A88" s="6"/>
      <c r="C88" s="6"/>
      <c r="E88" s="6"/>
      <c r="I88" s="21"/>
      <c r="K88" s="6"/>
      <c r="L88" s="6"/>
    </row>
    <row r="89" spans="1:12" x14ac:dyDescent="0.2">
      <c r="A89" s="6"/>
      <c r="C89" s="6"/>
      <c r="E89" s="6"/>
      <c r="I89" s="21"/>
      <c r="K89" s="6"/>
      <c r="L89" s="6"/>
    </row>
    <row r="90" spans="1:12" x14ac:dyDescent="0.2">
      <c r="A90" s="6"/>
      <c r="C90" s="6"/>
      <c r="E90" s="6"/>
      <c r="I90" s="21"/>
      <c r="K90" s="6"/>
      <c r="L90" s="6"/>
    </row>
    <row r="91" spans="1:12" x14ac:dyDescent="0.2">
      <c r="A91" s="6"/>
      <c r="C91" s="6"/>
      <c r="E91" s="6"/>
      <c r="I91" s="21"/>
      <c r="K91" s="6"/>
      <c r="L91" s="6"/>
    </row>
    <row r="92" spans="1:12" x14ac:dyDescent="0.2">
      <c r="A92" s="6"/>
      <c r="C92" s="6"/>
      <c r="E92" s="6"/>
      <c r="I92" s="21"/>
      <c r="K92" s="6"/>
      <c r="L92" s="6"/>
    </row>
    <row r="93" spans="1:12" x14ac:dyDescent="0.2">
      <c r="A93" s="6"/>
      <c r="C93" s="6"/>
      <c r="E93" s="6"/>
      <c r="I93" s="21"/>
      <c r="K93" s="6"/>
      <c r="L93" s="6"/>
    </row>
    <row r="94" spans="1:12" x14ac:dyDescent="0.2">
      <c r="A94" s="6"/>
      <c r="C94" s="6"/>
      <c r="E94" s="6"/>
      <c r="I94" s="21"/>
      <c r="K94" s="6"/>
      <c r="L94" s="6"/>
    </row>
    <row r="95" spans="1:12" x14ac:dyDescent="0.2">
      <c r="A95" s="6"/>
      <c r="C95" s="6"/>
      <c r="E95" s="6"/>
      <c r="I95" s="21"/>
      <c r="K95" s="6"/>
      <c r="L95" s="6"/>
    </row>
    <row r="96" spans="1:12" x14ac:dyDescent="0.2">
      <c r="A96" s="6"/>
      <c r="C96" s="6"/>
      <c r="E96" s="6"/>
      <c r="I96" s="21"/>
      <c r="K96" s="6"/>
      <c r="L96" s="6"/>
    </row>
    <row r="97" spans="1:12" x14ac:dyDescent="0.2">
      <c r="A97" s="6"/>
      <c r="C97" s="6"/>
      <c r="E97" s="6"/>
      <c r="I97" s="21"/>
      <c r="K97" s="6"/>
      <c r="L97" s="6"/>
    </row>
    <row r="98" spans="1:12" x14ac:dyDescent="0.2">
      <c r="A98" s="6"/>
      <c r="C98" s="6"/>
      <c r="E98" s="6"/>
      <c r="I98" s="21"/>
      <c r="K98" s="6"/>
      <c r="L98" s="6"/>
    </row>
    <row r="99" spans="1:12" x14ac:dyDescent="0.2">
      <c r="A99" s="6"/>
      <c r="C99" s="6"/>
      <c r="E99" s="6"/>
      <c r="I99" s="21"/>
      <c r="K99" s="6"/>
      <c r="L99" s="6"/>
    </row>
    <row r="100" spans="1:12" x14ac:dyDescent="0.2">
      <c r="A100" s="6"/>
      <c r="C100" s="6"/>
      <c r="E100" s="6"/>
      <c r="I100" s="21"/>
      <c r="K100" s="6"/>
      <c r="L100" s="6"/>
    </row>
    <row r="101" spans="1:12" x14ac:dyDescent="0.2">
      <c r="A101" s="6"/>
      <c r="C101" s="6"/>
      <c r="E101" s="6"/>
      <c r="I101" s="21"/>
      <c r="K101" s="6"/>
      <c r="L101" s="6"/>
    </row>
    <row r="102" spans="1:12" x14ac:dyDescent="0.2">
      <c r="A102" s="6"/>
      <c r="C102" s="6"/>
      <c r="E102" s="6"/>
      <c r="I102" s="21"/>
      <c r="K102" s="6"/>
      <c r="L102" s="6"/>
    </row>
    <row r="103" spans="1:12" x14ac:dyDescent="0.2">
      <c r="A103" s="6"/>
      <c r="C103" s="6"/>
      <c r="E103" s="6"/>
      <c r="I103" s="21"/>
      <c r="K103" s="6"/>
      <c r="L103" s="6"/>
    </row>
    <row r="104" spans="1:12" x14ac:dyDescent="0.2">
      <c r="A104" s="6"/>
      <c r="C104" s="6"/>
      <c r="E104" s="6"/>
      <c r="I104" s="21"/>
      <c r="K104" s="6"/>
      <c r="L104" s="6"/>
    </row>
    <row r="105" spans="1:12" x14ac:dyDescent="0.2">
      <c r="A105" s="6"/>
      <c r="C105" s="6"/>
      <c r="E105" s="6"/>
      <c r="I105" s="21"/>
      <c r="K105" s="6"/>
      <c r="L105" s="6"/>
    </row>
    <row r="106" spans="1:12" x14ac:dyDescent="0.2">
      <c r="A106" s="6"/>
      <c r="C106" s="6"/>
      <c r="E106" s="6"/>
      <c r="I106" s="21"/>
      <c r="K106" s="6"/>
      <c r="L106" s="6"/>
    </row>
    <row r="107" spans="1:12" x14ac:dyDescent="0.2">
      <c r="A107" s="6"/>
      <c r="C107" s="6"/>
      <c r="E107" s="6"/>
      <c r="I107" s="21"/>
      <c r="K107" s="6"/>
      <c r="L107" s="6"/>
    </row>
    <row r="108" spans="1:12" x14ac:dyDescent="0.2">
      <c r="A108" s="6"/>
      <c r="C108" s="6"/>
      <c r="E108" s="6"/>
      <c r="I108" s="21"/>
      <c r="K108" s="6"/>
      <c r="L108" s="6"/>
    </row>
    <row r="109" spans="1:12" x14ac:dyDescent="0.2">
      <c r="A109" s="6"/>
      <c r="C109" s="6"/>
      <c r="E109" s="6"/>
      <c r="I109" s="21"/>
      <c r="K109" s="6"/>
      <c r="L109" s="6"/>
    </row>
    <row r="110" spans="1:12" x14ac:dyDescent="0.2">
      <c r="A110" s="6"/>
      <c r="C110" s="6"/>
      <c r="E110" s="6"/>
      <c r="I110" s="21"/>
      <c r="K110" s="6"/>
      <c r="L110" s="6"/>
    </row>
    <row r="111" spans="1:12" x14ac:dyDescent="0.2">
      <c r="A111" s="6"/>
      <c r="C111" s="6"/>
      <c r="E111" s="6"/>
      <c r="I111" s="21"/>
      <c r="K111" s="6"/>
      <c r="L111" s="6"/>
    </row>
    <row r="112" spans="1:12" x14ac:dyDescent="0.2">
      <c r="A112" s="6"/>
      <c r="C112" s="6"/>
      <c r="E112" s="6"/>
      <c r="I112" s="21"/>
      <c r="K112" s="6"/>
      <c r="L112" s="6"/>
    </row>
    <row r="113" spans="1:12" x14ac:dyDescent="0.2">
      <c r="A113" s="6"/>
      <c r="C113" s="6"/>
      <c r="E113" s="6"/>
      <c r="I113" s="21"/>
      <c r="K113" s="6"/>
      <c r="L113" s="6"/>
    </row>
    <row r="114" spans="1:12" x14ac:dyDescent="0.2">
      <c r="A114" s="6"/>
      <c r="C114" s="6"/>
      <c r="E114" s="6"/>
      <c r="I114" s="21"/>
      <c r="K114" s="6"/>
      <c r="L114" s="6"/>
    </row>
    <row r="115" spans="1:12" x14ac:dyDescent="0.2">
      <c r="A115" s="6"/>
      <c r="C115" s="6"/>
      <c r="E115" s="6"/>
      <c r="I115" s="21"/>
      <c r="K115" s="6"/>
      <c r="L115" s="6"/>
    </row>
    <row r="116" spans="1:12" x14ac:dyDescent="0.2">
      <c r="A116" s="6"/>
      <c r="C116" s="6"/>
      <c r="E116" s="6"/>
      <c r="I116" s="21"/>
      <c r="K116" s="6"/>
      <c r="L116" s="6"/>
    </row>
    <row r="117" spans="1:12" x14ac:dyDescent="0.2">
      <c r="A117" s="6"/>
      <c r="C117" s="6"/>
      <c r="E117" s="6"/>
      <c r="I117" s="21"/>
      <c r="K117" s="6"/>
      <c r="L117" s="6"/>
    </row>
    <row r="118" spans="1:12" x14ac:dyDescent="0.2">
      <c r="A118" s="6"/>
      <c r="C118" s="6"/>
      <c r="E118" s="6"/>
      <c r="I118" s="21"/>
      <c r="K118" s="6"/>
      <c r="L118" s="6"/>
    </row>
    <row r="119" spans="1:12" x14ac:dyDescent="0.2">
      <c r="A119" s="6"/>
      <c r="C119" s="6"/>
      <c r="E119" s="6"/>
      <c r="I119" s="21"/>
      <c r="K119" s="6"/>
      <c r="L119" s="6"/>
    </row>
    <row r="120" spans="1:12" x14ac:dyDescent="0.2">
      <c r="A120" s="6"/>
      <c r="C120" s="6"/>
      <c r="E120" s="6"/>
      <c r="I120" s="21"/>
      <c r="K120" s="6"/>
      <c r="L120" s="6"/>
    </row>
    <row r="121" spans="1:12" x14ac:dyDescent="0.2">
      <c r="A121" s="6"/>
      <c r="C121" s="6"/>
      <c r="E121" s="6"/>
      <c r="I121" s="21"/>
      <c r="K121" s="6"/>
      <c r="L121" s="6"/>
    </row>
    <row r="122" spans="1:12" x14ac:dyDescent="0.2">
      <c r="A122" s="6"/>
      <c r="C122" s="6"/>
      <c r="E122" s="6"/>
      <c r="I122" s="21"/>
      <c r="K122" s="6"/>
      <c r="L122" s="6"/>
    </row>
    <row r="123" spans="1:12" x14ac:dyDescent="0.2">
      <c r="A123" s="6"/>
      <c r="C123" s="6"/>
      <c r="E123" s="6"/>
      <c r="I123" s="21"/>
      <c r="K123" s="6"/>
      <c r="L123" s="6"/>
    </row>
    <row r="124" spans="1:12" x14ac:dyDescent="0.2">
      <c r="A124" s="6"/>
      <c r="C124" s="6"/>
      <c r="E124" s="6"/>
      <c r="I124" s="21"/>
      <c r="K124" s="6"/>
      <c r="L124" s="6"/>
    </row>
    <row r="125" spans="1:12" x14ac:dyDescent="0.2">
      <c r="A125" s="6"/>
      <c r="C125" s="6"/>
      <c r="E125" s="6"/>
      <c r="I125" s="21"/>
      <c r="K125" s="6"/>
      <c r="L125" s="6"/>
    </row>
    <row r="126" spans="1:12" x14ac:dyDescent="0.2">
      <c r="A126" s="6"/>
      <c r="C126" s="6"/>
      <c r="E126" s="6"/>
      <c r="I126" s="21"/>
      <c r="K126" s="6"/>
      <c r="L126" s="6"/>
    </row>
    <row r="127" spans="1:12" x14ac:dyDescent="0.2">
      <c r="A127" s="6"/>
      <c r="C127" s="6"/>
      <c r="E127" s="6"/>
      <c r="I127" s="21"/>
      <c r="K127" s="6"/>
      <c r="L127" s="6"/>
    </row>
    <row r="128" spans="1:12" x14ac:dyDescent="0.2">
      <c r="A128" s="6"/>
      <c r="C128" s="6"/>
      <c r="E128" s="6"/>
      <c r="I128" s="21"/>
      <c r="K128" s="6"/>
      <c r="L128" s="6"/>
    </row>
    <row r="129" spans="1:12" x14ac:dyDescent="0.2">
      <c r="A129" s="6"/>
      <c r="C129" s="6"/>
      <c r="E129" s="6"/>
      <c r="I129" s="21"/>
      <c r="K129" s="6"/>
      <c r="L129" s="6"/>
    </row>
    <row r="130" spans="1:12" x14ac:dyDescent="0.2">
      <c r="A130" s="6"/>
      <c r="C130" s="6"/>
      <c r="E130" s="6"/>
      <c r="I130" s="21"/>
      <c r="K130" s="6"/>
      <c r="L130" s="6"/>
    </row>
    <row r="131" spans="1:12" x14ac:dyDescent="0.2">
      <c r="A131" s="6"/>
      <c r="C131" s="6"/>
      <c r="E131" s="6"/>
      <c r="I131" s="21"/>
      <c r="K131" s="6"/>
      <c r="L131" s="6"/>
    </row>
    <row r="132" spans="1:12" x14ac:dyDescent="0.2">
      <c r="A132" s="6"/>
      <c r="C132" s="6"/>
      <c r="E132" s="6"/>
      <c r="I132" s="21"/>
      <c r="K132" s="6"/>
      <c r="L132" s="6"/>
    </row>
    <row r="133" spans="1:12" x14ac:dyDescent="0.2">
      <c r="A133" s="6"/>
      <c r="C133" s="6"/>
      <c r="E133" s="6"/>
      <c r="I133" s="21"/>
      <c r="K133" s="6"/>
      <c r="L133" s="6"/>
    </row>
    <row r="134" spans="1:12" x14ac:dyDescent="0.2">
      <c r="A134" s="6"/>
      <c r="C134" s="6"/>
      <c r="E134" s="6"/>
      <c r="I134" s="21"/>
      <c r="K134" s="6"/>
      <c r="L134" s="6"/>
    </row>
    <row r="135" spans="1:12" x14ac:dyDescent="0.2">
      <c r="A135" s="6"/>
      <c r="C135" s="6"/>
      <c r="E135" s="6"/>
      <c r="I135" s="21"/>
      <c r="K135" s="6"/>
      <c r="L135" s="6"/>
    </row>
    <row r="136" spans="1:12" x14ac:dyDescent="0.2">
      <c r="A136" s="6"/>
      <c r="C136" s="6"/>
      <c r="E136" s="6"/>
      <c r="I136" s="21"/>
      <c r="K136" s="6"/>
      <c r="L136" s="6"/>
    </row>
    <row r="137" spans="1:12" x14ac:dyDescent="0.2">
      <c r="A137" s="6"/>
      <c r="C137" s="6"/>
      <c r="E137" s="6"/>
      <c r="I137" s="21"/>
      <c r="K137" s="6"/>
      <c r="L137" s="6"/>
    </row>
    <row r="138" spans="1:12" x14ac:dyDescent="0.2">
      <c r="A138" s="6"/>
      <c r="C138" s="6"/>
      <c r="E138" s="6"/>
      <c r="I138" s="21"/>
      <c r="K138" s="6"/>
      <c r="L138" s="6"/>
    </row>
    <row r="139" spans="1:12" x14ac:dyDescent="0.2">
      <c r="A139" s="6"/>
      <c r="C139" s="6"/>
      <c r="E139" s="6"/>
      <c r="I139" s="21"/>
      <c r="K139" s="6"/>
      <c r="L139" s="6"/>
    </row>
    <row r="140" spans="1:12" x14ac:dyDescent="0.2">
      <c r="A140" s="6"/>
      <c r="C140" s="6"/>
      <c r="E140" s="6"/>
      <c r="I140" s="21"/>
      <c r="K140" s="6"/>
      <c r="L140" s="6"/>
    </row>
    <row r="141" spans="1:12" x14ac:dyDescent="0.2">
      <c r="A141" s="6"/>
      <c r="C141" s="6"/>
      <c r="E141" s="6"/>
      <c r="I141" s="21"/>
      <c r="K141" s="6"/>
      <c r="L141" s="6"/>
    </row>
    <row r="142" spans="1:12" x14ac:dyDescent="0.2">
      <c r="A142" s="6"/>
      <c r="C142" s="6"/>
      <c r="E142" s="6"/>
      <c r="I142" s="21"/>
      <c r="K142" s="6"/>
      <c r="L142" s="6"/>
    </row>
    <row r="143" spans="1:12" x14ac:dyDescent="0.2">
      <c r="A143" s="6"/>
      <c r="C143" s="6"/>
      <c r="E143" s="6"/>
      <c r="I143" s="21"/>
      <c r="K143" s="6"/>
      <c r="L143" s="6"/>
    </row>
    <row r="144" spans="1:12" x14ac:dyDescent="0.2">
      <c r="A144" s="6"/>
      <c r="C144" s="6"/>
      <c r="E144" s="6"/>
      <c r="I144" s="21"/>
      <c r="K144" s="6"/>
      <c r="L144" s="6"/>
    </row>
    <row r="145" spans="1:12" x14ac:dyDescent="0.2">
      <c r="A145" s="6"/>
      <c r="C145" s="6"/>
      <c r="E145" s="6"/>
      <c r="I145" s="21"/>
      <c r="K145" s="6"/>
      <c r="L145" s="6"/>
    </row>
    <row r="146" spans="1:12" x14ac:dyDescent="0.2">
      <c r="A146" s="6"/>
      <c r="C146" s="6"/>
      <c r="E146" s="6"/>
      <c r="I146" s="21"/>
      <c r="K146" s="6"/>
      <c r="L146" s="6"/>
    </row>
    <row r="147" spans="1:12" x14ac:dyDescent="0.2">
      <c r="A147" s="6"/>
      <c r="C147" s="6"/>
      <c r="E147" s="6"/>
      <c r="I147" s="21"/>
      <c r="K147" s="6"/>
      <c r="L147" s="6"/>
    </row>
    <row r="148" spans="1:12" x14ac:dyDescent="0.2">
      <c r="A148" s="6"/>
      <c r="C148" s="6"/>
      <c r="E148" s="6"/>
      <c r="I148" s="21"/>
      <c r="K148" s="6"/>
      <c r="L148" s="6"/>
    </row>
    <row r="149" spans="1:12" x14ac:dyDescent="0.2">
      <c r="A149" s="6"/>
      <c r="C149" s="6"/>
      <c r="E149" s="6"/>
      <c r="I149" s="21"/>
      <c r="K149" s="6"/>
      <c r="L149" s="6"/>
    </row>
    <row r="150" spans="1:12" x14ac:dyDescent="0.2">
      <c r="A150" s="6"/>
      <c r="C150" s="6"/>
      <c r="E150" s="6"/>
      <c r="I150" s="21"/>
      <c r="K150" s="6"/>
      <c r="L150" s="6"/>
    </row>
    <row r="151" spans="1:12" x14ac:dyDescent="0.2">
      <c r="A151" s="6"/>
      <c r="C151" s="6"/>
      <c r="E151" s="6"/>
      <c r="I151" s="21"/>
      <c r="K151" s="6"/>
      <c r="L151" s="6"/>
    </row>
    <row r="152" spans="1:12" x14ac:dyDescent="0.2">
      <c r="A152" s="6"/>
      <c r="C152" s="6"/>
      <c r="E152" s="6"/>
      <c r="I152" s="21"/>
      <c r="K152" s="6"/>
      <c r="L152" s="6"/>
    </row>
    <row r="153" spans="1:12" x14ac:dyDescent="0.2">
      <c r="A153" s="6"/>
      <c r="C153" s="6"/>
      <c r="E153" s="6"/>
      <c r="I153" s="21"/>
      <c r="K153" s="6"/>
      <c r="L153" s="6"/>
    </row>
    <row r="154" spans="1:12" x14ac:dyDescent="0.2">
      <c r="A154" s="6"/>
      <c r="C154" s="6"/>
      <c r="E154" s="6"/>
      <c r="I154" s="21"/>
      <c r="K154" s="6"/>
      <c r="L154" s="6"/>
    </row>
    <row r="155" spans="1:12" x14ac:dyDescent="0.2">
      <c r="A155" s="6"/>
      <c r="C155" s="6"/>
      <c r="E155" s="6"/>
      <c r="I155" s="21"/>
      <c r="K155" s="6"/>
      <c r="L155" s="6"/>
    </row>
    <row r="156" spans="1:12" x14ac:dyDescent="0.2">
      <c r="A156" s="6"/>
      <c r="C156" s="6"/>
      <c r="E156" s="6"/>
      <c r="I156" s="21"/>
      <c r="K156" s="6"/>
      <c r="L156" s="6"/>
    </row>
    <row r="157" spans="1:12" x14ac:dyDescent="0.2">
      <c r="A157" s="6"/>
      <c r="C157" s="6"/>
      <c r="E157" s="6"/>
      <c r="I157" s="21"/>
      <c r="K157" s="6"/>
      <c r="L157" s="6"/>
    </row>
    <row r="158" spans="1:12" x14ac:dyDescent="0.2">
      <c r="A158" s="6"/>
      <c r="C158" s="6"/>
      <c r="E158" s="6"/>
      <c r="I158" s="21"/>
      <c r="K158" s="6"/>
      <c r="L158" s="6"/>
    </row>
    <row r="159" spans="1:12" x14ac:dyDescent="0.2">
      <c r="A159" s="6"/>
      <c r="C159" s="6"/>
      <c r="E159" s="6"/>
      <c r="I159" s="21"/>
      <c r="K159" s="6"/>
      <c r="L159" s="6"/>
    </row>
    <row r="160" spans="1:12" x14ac:dyDescent="0.2">
      <c r="A160" s="6"/>
      <c r="C160" s="6"/>
      <c r="E160" s="6"/>
      <c r="I160" s="21"/>
      <c r="K160" s="6"/>
      <c r="L160" s="6"/>
    </row>
    <row r="161" spans="1:12" x14ac:dyDescent="0.2">
      <c r="A161" s="6"/>
      <c r="C161" s="6"/>
      <c r="E161" s="6"/>
      <c r="I161" s="21"/>
      <c r="K161" s="6"/>
      <c r="L161" s="6"/>
    </row>
    <row r="162" spans="1:12" x14ac:dyDescent="0.2">
      <c r="A162" s="6"/>
      <c r="C162" s="6"/>
      <c r="E162" s="6"/>
      <c r="I162" s="21"/>
      <c r="K162" s="6"/>
      <c r="L162" s="6"/>
    </row>
    <row r="163" spans="1:12" x14ac:dyDescent="0.2">
      <c r="A163" s="6"/>
      <c r="C163" s="6"/>
      <c r="E163" s="6"/>
      <c r="I163" s="21"/>
      <c r="K163" s="6"/>
      <c r="L163" s="6"/>
    </row>
    <row r="164" spans="1:12" x14ac:dyDescent="0.2">
      <c r="A164" s="6"/>
      <c r="C164" s="6"/>
      <c r="E164" s="6"/>
      <c r="I164" s="21"/>
      <c r="K164" s="6"/>
      <c r="L164" s="6"/>
    </row>
    <row r="165" spans="1:12" x14ac:dyDescent="0.2">
      <c r="A165" s="6"/>
      <c r="C165" s="6"/>
      <c r="E165" s="6"/>
      <c r="I165" s="21"/>
      <c r="K165" s="6"/>
      <c r="L165" s="6"/>
    </row>
    <row r="166" spans="1:12" x14ac:dyDescent="0.2">
      <c r="A166" s="6"/>
      <c r="C166" s="6"/>
      <c r="E166" s="6"/>
      <c r="I166" s="21"/>
      <c r="K166" s="6"/>
      <c r="L166" s="6"/>
    </row>
    <row r="167" spans="1:12" x14ac:dyDescent="0.2">
      <c r="A167" s="6"/>
      <c r="C167" s="6"/>
      <c r="E167" s="6"/>
      <c r="I167" s="21"/>
      <c r="K167" s="6"/>
      <c r="L167" s="6"/>
    </row>
    <row r="168" spans="1:12" x14ac:dyDescent="0.2">
      <c r="A168" s="6"/>
      <c r="C168" s="6"/>
      <c r="E168" s="6"/>
      <c r="I168" s="21"/>
      <c r="K168" s="6"/>
      <c r="L168" s="6"/>
    </row>
    <row r="169" spans="1:12" x14ac:dyDescent="0.2">
      <c r="A169" s="6"/>
      <c r="C169" s="6"/>
      <c r="E169" s="6"/>
      <c r="I169" s="21"/>
      <c r="K169" s="6"/>
      <c r="L169" s="6"/>
    </row>
    <row r="170" spans="1:12" x14ac:dyDescent="0.2">
      <c r="A170" s="6"/>
      <c r="C170" s="6"/>
      <c r="E170" s="6"/>
      <c r="I170" s="21"/>
      <c r="K170" s="6"/>
      <c r="L170" s="6"/>
    </row>
    <row r="171" spans="1:12" x14ac:dyDescent="0.2">
      <c r="A171" s="6"/>
      <c r="C171" s="6"/>
      <c r="E171" s="6"/>
      <c r="I171" s="21"/>
      <c r="K171" s="6"/>
      <c r="L171" s="6"/>
    </row>
    <row r="172" spans="1:12" x14ac:dyDescent="0.2">
      <c r="A172" s="6"/>
      <c r="C172" s="6"/>
      <c r="E172" s="6"/>
      <c r="I172" s="21"/>
      <c r="K172" s="6"/>
      <c r="L172" s="6"/>
    </row>
    <row r="173" spans="1:12" x14ac:dyDescent="0.2">
      <c r="A173" s="6"/>
      <c r="C173" s="6"/>
      <c r="E173" s="6"/>
      <c r="I173" s="21"/>
      <c r="K173" s="6"/>
      <c r="L173" s="6"/>
    </row>
    <row r="174" spans="1:12" x14ac:dyDescent="0.2">
      <c r="A174" s="6"/>
      <c r="C174" s="6"/>
      <c r="E174" s="6"/>
      <c r="I174" s="21"/>
      <c r="K174" s="6"/>
      <c r="L174" s="6"/>
    </row>
    <row r="175" spans="1:12" x14ac:dyDescent="0.2">
      <c r="A175" s="6"/>
      <c r="C175" s="6"/>
      <c r="E175" s="6"/>
      <c r="I175" s="21"/>
      <c r="K175" s="6"/>
      <c r="L175" s="6"/>
    </row>
    <row r="176" spans="1:12" x14ac:dyDescent="0.2">
      <c r="A176" s="6"/>
      <c r="C176" s="6"/>
      <c r="E176" s="6"/>
      <c r="I176" s="21"/>
      <c r="K176" s="6"/>
      <c r="L176" s="6"/>
    </row>
    <row r="177" spans="1:12" x14ac:dyDescent="0.2">
      <c r="A177" s="6"/>
      <c r="C177" s="6"/>
      <c r="E177" s="6"/>
      <c r="I177" s="21"/>
      <c r="K177" s="6"/>
      <c r="L177" s="6"/>
    </row>
    <row r="178" spans="1:12" x14ac:dyDescent="0.2">
      <c r="A178" s="6"/>
      <c r="C178" s="6"/>
      <c r="E178" s="6"/>
      <c r="I178" s="21"/>
      <c r="K178" s="6"/>
      <c r="L178" s="6"/>
    </row>
    <row r="179" spans="1:12" x14ac:dyDescent="0.2">
      <c r="A179" s="6"/>
      <c r="C179" s="6"/>
      <c r="E179" s="6"/>
      <c r="I179" s="21"/>
      <c r="K179" s="6"/>
      <c r="L179" s="6"/>
    </row>
    <row r="180" spans="1:12" x14ac:dyDescent="0.2">
      <c r="A180" s="6"/>
      <c r="C180" s="6"/>
      <c r="E180" s="6"/>
      <c r="I180" s="21"/>
      <c r="K180" s="6"/>
      <c r="L180" s="6"/>
    </row>
    <row r="181" spans="1:12" x14ac:dyDescent="0.2">
      <c r="A181" s="6"/>
      <c r="C181" s="6"/>
      <c r="E181" s="6"/>
      <c r="I181" s="21"/>
      <c r="K181" s="6"/>
      <c r="L181" s="6"/>
    </row>
    <row r="182" spans="1:12" x14ac:dyDescent="0.2">
      <c r="A182" s="6"/>
      <c r="C182" s="6"/>
      <c r="E182" s="6"/>
      <c r="I182" s="21"/>
      <c r="K182" s="6"/>
      <c r="L182" s="6"/>
    </row>
    <row r="183" spans="1:12" x14ac:dyDescent="0.2">
      <c r="A183" s="6"/>
      <c r="C183" s="6"/>
      <c r="E183" s="6"/>
      <c r="I183" s="21"/>
      <c r="K183" s="6"/>
      <c r="L183" s="6"/>
    </row>
    <row r="184" spans="1:12" x14ac:dyDescent="0.2">
      <c r="A184" s="6"/>
      <c r="C184" s="6"/>
      <c r="E184" s="6"/>
      <c r="I184" s="21"/>
      <c r="K184" s="6"/>
      <c r="L184" s="6"/>
    </row>
    <row r="185" spans="1:12" x14ac:dyDescent="0.2">
      <c r="A185" s="6"/>
      <c r="C185" s="6"/>
      <c r="E185" s="6"/>
      <c r="I185" s="21"/>
      <c r="K185" s="6"/>
      <c r="L185" s="6"/>
    </row>
    <row r="186" spans="1:12" x14ac:dyDescent="0.2">
      <c r="A186" s="6"/>
      <c r="C186" s="6"/>
      <c r="E186" s="6"/>
      <c r="I186" s="21"/>
      <c r="K186" s="6"/>
      <c r="L186" s="6"/>
    </row>
    <row r="187" spans="1:12" x14ac:dyDescent="0.2">
      <c r="A187" s="6"/>
      <c r="C187" s="6"/>
      <c r="E187" s="6"/>
      <c r="I187" s="21"/>
      <c r="K187" s="6"/>
      <c r="L187" s="6"/>
    </row>
    <row r="188" spans="1:12" x14ac:dyDescent="0.2">
      <c r="A188" s="6"/>
      <c r="C188" s="6"/>
      <c r="E188" s="6"/>
      <c r="I188" s="21"/>
      <c r="K188" s="6"/>
      <c r="L188" s="6"/>
    </row>
    <row r="189" spans="1:12" x14ac:dyDescent="0.2">
      <c r="A189" s="6"/>
      <c r="C189" s="6"/>
      <c r="E189" s="6"/>
      <c r="I189" s="21"/>
      <c r="K189" s="6"/>
      <c r="L189" s="6"/>
    </row>
    <row r="190" spans="1:12" x14ac:dyDescent="0.2">
      <c r="A190" s="6"/>
      <c r="C190" s="6"/>
      <c r="E190" s="6"/>
      <c r="I190" s="21"/>
      <c r="K190" s="6"/>
      <c r="L190" s="6"/>
    </row>
    <row r="191" spans="1:12" x14ac:dyDescent="0.2">
      <c r="A191" s="6"/>
      <c r="C191" s="6"/>
      <c r="E191" s="6"/>
      <c r="I191" s="21"/>
      <c r="K191" s="6"/>
      <c r="L191" s="6"/>
    </row>
    <row r="192" spans="1:12" x14ac:dyDescent="0.2">
      <c r="A192" s="6"/>
      <c r="C192" s="6"/>
      <c r="E192" s="6"/>
      <c r="I192" s="21"/>
      <c r="K192" s="6"/>
      <c r="L192" s="6"/>
    </row>
    <row r="193" spans="1:12" x14ac:dyDescent="0.2">
      <c r="A193" s="6"/>
      <c r="C193" s="6"/>
      <c r="E193" s="6"/>
      <c r="I193" s="21"/>
      <c r="K193" s="6"/>
      <c r="L193" s="6"/>
    </row>
    <row r="194" spans="1:12" x14ac:dyDescent="0.2">
      <c r="A194" s="6"/>
      <c r="C194" s="6"/>
      <c r="E194" s="6"/>
      <c r="I194" s="21"/>
      <c r="K194" s="6"/>
      <c r="L194" s="6"/>
    </row>
    <row r="195" spans="1:12" x14ac:dyDescent="0.2">
      <c r="A195" s="6"/>
      <c r="C195" s="6"/>
      <c r="E195" s="6"/>
      <c r="I195" s="21"/>
      <c r="K195" s="6"/>
      <c r="L195" s="6"/>
    </row>
    <row r="196" spans="1:12" x14ac:dyDescent="0.2">
      <c r="A196" s="6"/>
      <c r="C196" s="6"/>
      <c r="E196" s="6"/>
      <c r="I196" s="21"/>
      <c r="K196" s="6"/>
      <c r="L196" s="6"/>
    </row>
    <row r="197" spans="1:12" x14ac:dyDescent="0.2">
      <c r="A197" s="6"/>
      <c r="C197" s="6"/>
      <c r="E197" s="6"/>
      <c r="I197" s="21"/>
      <c r="K197" s="6"/>
      <c r="L197" s="6"/>
    </row>
    <row r="198" spans="1:12" x14ac:dyDescent="0.2">
      <c r="A198" s="6"/>
      <c r="C198" s="6"/>
      <c r="E198" s="6"/>
      <c r="I198" s="21"/>
      <c r="K198" s="6"/>
      <c r="L198" s="6"/>
    </row>
    <row r="199" spans="1:12" x14ac:dyDescent="0.2">
      <c r="A199" s="6"/>
      <c r="C199" s="6"/>
      <c r="E199" s="6"/>
      <c r="I199" s="21"/>
      <c r="K199" s="6"/>
      <c r="L199" s="6"/>
    </row>
    <row r="200" spans="1:12" x14ac:dyDescent="0.2">
      <c r="A200" s="6"/>
      <c r="C200" s="6"/>
      <c r="E200" s="6"/>
      <c r="I200" s="21"/>
      <c r="K200" s="6"/>
      <c r="L200" s="6"/>
    </row>
  </sheetData>
  <mergeCells count="1">
    <mergeCell ref="M1:S18"/>
  </mergeCells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RowHeight="15" x14ac:dyDescent="0.2"/>
  <sheetData>
    <row r="1" spans="1:15" x14ac:dyDescent="0.2">
      <c r="A1" s="27" t="s">
        <v>0</v>
      </c>
      <c r="B1" s="8" t="s">
        <v>529</v>
      </c>
      <c r="C1" s="30" t="s">
        <v>528</v>
      </c>
      <c r="D1" s="8" t="s">
        <v>530</v>
      </c>
      <c r="E1" s="12" t="s">
        <v>531</v>
      </c>
      <c r="F1" s="12" t="s">
        <v>532</v>
      </c>
      <c r="G1" s="12" t="s">
        <v>10</v>
      </c>
      <c r="H1" s="12" t="s">
        <v>533</v>
      </c>
      <c r="I1" s="12" t="s">
        <v>534</v>
      </c>
      <c r="J1" s="33" t="s">
        <v>9</v>
      </c>
      <c r="K1" s="12" t="s">
        <v>535</v>
      </c>
      <c r="L1" s="12" t="s">
        <v>536</v>
      </c>
      <c r="M1" s="12" t="s">
        <v>537</v>
      </c>
      <c r="N1" s="12" t="s">
        <v>538</v>
      </c>
      <c r="O1" s="12" t="s">
        <v>539</v>
      </c>
    </row>
    <row r="2" spans="1:15" x14ac:dyDescent="0.2">
      <c r="A2" s="12" t="str">
        <f>数据流!A2</f>
        <v>2018-5</v>
      </c>
      <c r="B2" s="12" t="str">
        <f>数据流!B2</f>
        <v>李锟</v>
      </c>
      <c r="C2" s="31">
        <f t="shared" ref="C2:C33" si="0">SUM(D2:R2)-J2*2</f>
        <v>0</v>
      </c>
      <c r="D2" s="12"/>
      <c r="E2" s="12"/>
      <c r="F2" s="34">
        <f>数据流!O2</f>
        <v>0</v>
      </c>
      <c r="G2" s="34">
        <f>数据流!Q2*3</f>
        <v>0</v>
      </c>
      <c r="H2" s="34">
        <f>数据流!R2*5</f>
        <v>0</v>
      </c>
      <c r="I2" s="34">
        <f>数据流!S2*8</f>
        <v>0</v>
      </c>
      <c r="J2" s="33">
        <f>数据流!T2*8</f>
        <v>0</v>
      </c>
      <c r="K2" s="34">
        <f>数据流!K2*15</f>
        <v>0</v>
      </c>
      <c r="L2" s="34">
        <f>数据流!K2*30</f>
        <v>0</v>
      </c>
      <c r="M2" s="34">
        <f>数据流!N2*3</f>
        <v>0</v>
      </c>
      <c r="N2" s="29">
        <f>数据流!H2*6</f>
        <v>0</v>
      </c>
      <c r="O2" s="34">
        <f>数据流!P2*10</f>
        <v>0</v>
      </c>
    </row>
    <row r="3" spans="1:15" x14ac:dyDescent="0.2">
      <c r="A3" s="8" t="str">
        <f>数据流!A3</f>
        <v>2018-5</v>
      </c>
      <c r="B3" s="8" t="str">
        <f>数据流!B3</f>
        <v>王思密</v>
      </c>
      <c r="C3" s="31">
        <f t="shared" si="0"/>
        <v>75</v>
      </c>
      <c r="D3" s="12"/>
      <c r="E3" s="12"/>
      <c r="F3" s="29">
        <f>数据流!O3</f>
        <v>0</v>
      </c>
      <c r="G3" s="29">
        <f>数据流!Q3*3</f>
        <v>0</v>
      </c>
      <c r="H3" s="29">
        <f>数据流!R3*5</f>
        <v>0</v>
      </c>
      <c r="I3" s="29">
        <f>数据流!S3*8</f>
        <v>0</v>
      </c>
      <c r="J3" s="11">
        <f>数据流!T3*8</f>
        <v>0</v>
      </c>
      <c r="K3" s="29">
        <f>数据流!K3*15</f>
        <v>15</v>
      </c>
      <c r="L3" s="29">
        <f>数据流!K3*30</f>
        <v>30</v>
      </c>
      <c r="M3" s="29">
        <f>数据流!N3*3</f>
        <v>0</v>
      </c>
      <c r="N3" s="29">
        <f>数据流!H3*6</f>
        <v>30</v>
      </c>
      <c r="O3" s="29">
        <f>数据流!P3*10</f>
        <v>0</v>
      </c>
    </row>
    <row r="4" spans="1:15" x14ac:dyDescent="0.2">
      <c r="A4" s="8" t="str">
        <f>数据流!A4</f>
        <v>2018-5</v>
      </c>
      <c r="B4" s="8" t="str">
        <f>数据流!B4</f>
        <v>王海梦</v>
      </c>
      <c r="C4" s="31">
        <f t="shared" si="0"/>
        <v>135</v>
      </c>
      <c r="D4" s="12"/>
      <c r="E4" s="12"/>
      <c r="F4" s="29">
        <f>数据流!O4</f>
        <v>0</v>
      </c>
      <c r="G4" s="29">
        <f>数据流!Q4*3</f>
        <v>0</v>
      </c>
      <c r="H4" s="29">
        <f>数据流!R4*5</f>
        <v>0</v>
      </c>
      <c r="I4" s="29">
        <f>数据流!S4*8</f>
        <v>0</v>
      </c>
      <c r="J4" s="11">
        <f>数据流!T4*8</f>
        <v>0</v>
      </c>
      <c r="K4" s="29">
        <f>数据流!K4*15</f>
        <v>45</v>
      </c>
      <c r="L4" s="29">
        <f>数据流!K4*30</f>
        <v>90</v>
      </c>
      <c r="M4" s="29">
        <f>数据流!N4*3</f>
        <v>0</v>
      </c>
      <c r="N4" s="29">
        <f>数据流!H4*6</f>
        <v>0</v>
      </c>
      <c r="O4" s="29">
        <f>数据流!P4*10</f>
        <v>0</v>
      </c>
    </row>
    <row r="5" spans="1:15" x14ac:dyDescent="0.2">
      <c r="A5" s="8" t="str">
        <f>数据流!A5</f>
        <v>2018-5</v>
      </c>
      <c r="B5" s="8" t="str">
        <f>数据流!B5</f>
        <v>乌江线</v>
      </c>
      <c r="C5" s="31">
        <f t="shared" si="0"/>
        <v>45</v>
      </c>
      <c r="D5" s="12"/>
      <c r="E5" s="12"/>
      <c r="F5" s="29">
        <f>数据流!O5</f>
        <v>0</v>
      </c>
      <c r="G5" s="29">
        <f>数据流!Q5*3</f>
        <v>0</v>
      </c>
      <c r="H5" s="29">
        <f>数据流!R5*5</f>
        <v>0</v>
      </c>
      <c r="I5" s="29">
        <f>数据流!S5*8</f>
        <v>0</v>
      </c>
      <c r="J5" s="11">
        <f>数据流!T5*8</f>
        <v>0</v>
      </c>
      <c r="K5" s="29">
        <f>数据流!K5*15</f>
        <v>15</v>
      </c>
      <c r="L5" s="29">
        <f>数据流!K5*30</f>
        <v>30</v>
      </c>
      <c r="M5" s="29">
        <f>数据流!N5*3</f>
        <v>0</v>
      </c>
      <c r="N5" s="29">
        <f>数据流!H5*6</f>
        <v>0</v>
      </c>
      <c r="O5" s="29">
        <f>数据流!P5*10</f>
        <v>0</v>
      </c>
    </row>
    <row r="6" spans="1:15" x14ac:dyDescent="0.2">
      <c r="A6" s="8" t="str">
        <f>数据流!A6</f>
        <v>2018-6</v>
      </c>
      <c r="B6" s="8" t="str">
        <f>数据流!B6</f>
        <v>乌江线</v>
      </c>
      <c r="C6" s="31">
        <f t="shared" si="0"/>
        <v>0</v>
      </c>
      <c r="D6" s="12"/>
      <c r="E6" s="12"/>
      <c r="F6" s="29">
        <f>数据流!O6</f>
        <v>0</v>
      </c>
      <c r="G6" s="29">
        <f>数据流!Q6*3</f>
        <v>0</v>
      </c>
      <c r="H6" s="29">
        <f>数据流!R6*5</f>
        <v>0</v>
      </c>
      <c r="I6" s="29">
        <f>数据流!S6*8</f>
        <v>0</v>
      </c>
      <c r="J6" s="11">
        <f>数据流!T6*8</f>
        <v>0</v>
      </c>
      <c r="K6" s="29">
        <f>数据流!K6*15</f>
        <v>0</v>
      </c>
      <c r="L6" s="29">
        <f>数据流!K6*30</f>
        <v>0</v>
      </c>
      <c r="M6" s="29">
        <f>数据流!N6*3</f>
        <v>0</v>
      </c>
      <c r="N6" s="29">
        <f>数据流!H6*6</f>
        <v>0</v>
      </c>
      <c r="O6" s="29">
        <f>数据流!P6*10</f>
        <v>0</v>
      </c>
    </row>
    <row r="7" spans="1:15" x14ac:dyDescent="0.2">
      <c r="A7" s="8" t="str">
        <f>数据流!A7</f>
        <v>2018-6</v>
      </c>
      <c r="B7" s="8" t="str">
        <f>数据流!B7</f>
        <v>王海梦</v>
      </c>
      <c r="C7" s="31">
        <f t="shared" si="0"/>
        <v>277</v>
      </c>
      <c r="D7" s="12"/>
      <c r="E7" s="12"/>
      <c r="F7" s="29">
        <f>数据流!O7*8</f>
        <v>40</v>
      </c>
      <c r="G7" s="29">
        <f>数据流!Q7*3</f>
        <v>0</v>
      </c>
      <c r="H7" s="29">
        <f>数据流!R7*5</f>
        <v>0</v>
      </c>
      <c r="I7" s="29">
        <f>数据流!S7*8</f>
        <v>0</v>
      </c>
      <c r="J7" s="11">
        <f>数据流!T7*8</f>
        <v>0</v>
      </c>
      <c r="K7" s="29">
        <f>数据流!K7*15</f>
        <v>15</v>
      </c>
      <c r="L7" s="29">
        <f>数据流!K7*30</f>
        <v>30</v>
      </c>
      <c r="M7" s="29">
        <f>数据流!N7*3</f>
        <v>0</v>
      </c>
      <c r="N7" s="29">
        <f>数据流!H7*6</f>
        <v>192</v>
      </c>
      <c r="O7" s="29">
        <f>数据流!P7*10</f>
        <v>0</v>
      </c>
    </row>
    <row r="8" spans="1:15" x14ac:dyDescent="0.2">
      <c r="A8" s="8" t="str">
        <f>数据流!A8</f>
        <v>2018-6</v>
      </c>
      <c r="B8" s="8" t="str">
        <f>数据流!B8</f>
        <v>李锟</v>
      </c>
      <c r="C8" s="31">
        <f t="shared" si="0"/>
        <v>196</v>
      </c>
      <c r="D8" s="12"/>
      <c r="E8" s="12"/>
      <c r="F8" s="29">
        <f>数据流!O8*8</f>
        <v>88</v>
      </c>
      <c r="G8" s="29">
        <f>数据流!Q8*3</f>
        <v>0</v>
      </c>
      <c r="H8" s="29">
        <f>数据流!R8*5</f>
        <v>0</v>
      </c>
      <c r="I8" s="29">
        <f>数据流!S8*8</f>
        <v>0</v>
      </c>
      <c r="J8" s="11">
        <f>数据流!T8*8</f>
        <v>0</v>
      </c>
      <c r="K8" s="29">
        <f>数据流!K8*15</f>
        <v>30</v>
      </c>
      <c r="L8" s="29">
        <f>数据流!K8*30</f>
        <v>60</v>
      </c>
      <c r="M8" s="29">
        <f>数据流!N8*3</f>
        <v>0</v>
      </c>
      <c r="N8" s="29">
        <f>数据流!H8*6</f>
        <v>18</v>
      </c>
      <c r="O8" s="29">
        <f>数据流!P8*10</f>
        <v>0</v>
      </c>
    </row>
    <row r="9" spans="1:15" x14ac:dyDescent="0.2">
      <c r="A9" s="8" t="str">
        <f>数据流!A9</f>
        <v>2018-6</v>
      </c>
      <c r="B9" s="8" t="str">
        <f>数据流!B9</f>
        <v>王思密</v>
      </c>
      <c r="C9" s="31">
        <f t="shared" si="0"/>
        <v>266</v>
      </c>
      <c r="D9" s="12"/>
      <c r="E9" s="12"/>
      <c r="F9" s="29">
        <f>数据流!O9*8</f>
        <v>104</v>
      </c>
      <c r="G9" s="29">
        <f>数据流!Q9*3</f>
        <v>0</v>
      </c>
      <c r="H9" s="29">
        <f>数据流!R9*5</f>
        <v>0</v>
      </c>
      <c r="I9" s="29">
        <f>数据流!S9*8</f>
        <v>0</v>
      </c>
      <c r="J9" s="11">
        <f>数据流!T9*8</f>
        <v>0</v>
      </c>
      <c r="K9" s="29">
        <f>数据流!K9*15</f>
        <v>30</v>
      </c>
      <c r="L9" s="29">
        <f>数据流!K9*30</f>
        <v>60</v>
      </c>
      <c r="M9" s="29">
        <f>数据流!N9*3</f>
        <v>0</v>
      </c>
      <c r="N9" s="29">
        <f>数据流!H9*6</f>
        <v>72</v>
      </c>
      <c r="O9" s="29">
        <f>数据流!P9*10</f>
        <v>0</v>
      </c>
    </row>
    <row r="10" spans="1:15" x14ac:dyDescent="0.2">
      <c r="A10" s="8" t="str">
        <f>数据流!A10</f>
        <v>2018-7</v>
      </c>
      <c r="B10" s="8" t="str">
        <f>数据流!B10</f>
        <v>乌江线</v>
      </c>
      <c r="C10" s="31">
        <f t="shared" si="0"/>
        <v>0</v>
      </c>
      <c r="D10" s="12"/>
      <c r="E10" s="12"/>
      <c r="F10" s="29">
        <f>数据流!O10*8</f>
        <v>0</v>
      </c>
      <c r="G10" s="29">
        <f>数据流!Q10*3</f>
        <v>0</v>
      </c>
      <c r="H10" s="29">
        <f>数据流!R10*5</f>
        <v>0</v>
      </c>
      <c r="I10" s="29">
        <f>数据流!S10*8</f>
        <v>0</v>
      </c>
      <c r="J10" s="11">
        <f>数据流!T10*8</f>
        <v>0</v>
      </c>
      <c r="K10" s="29">
        <f>数据流!K10*15</f>
        <v>0</v>
      </c>
      <c r="L10" s="29">
        <f>数据流!K10*30</f>
        <v>0</v>
      </c>
      <c r="M10" s="29">
        <f>数据流!N10*3</f>
        <v>0</v>
      </c>
      <c r="N10" s="29">
        <f>数据流!H10*6</f>
        <v>0</v>
      </c>
      <c r="O10" s="29">
        <f>数据流!P10*10</f>
        <v>0</v>
      </c>
    </row>
    <row r="11" spans="1:15" x14ac:dyDescent="0.2">
      <c r="A11" s="8" t="str">
        <f>数据流!A11</f>
        <v>2018-7</v>
      </c>
      <c r="B11" s="8" t="str">
        <f>数据流!B11</f>
        <v>王海梦</v>
      </c>
      <c r="C11" s="31">
        <f t="shared" si="0"/>
        <v>140</v>
      </c>
      <c r="D11" s="12"/>
      <c r="E11" s="12"/>
      <c r="F11" s="29">
        <f>数据流!O11*8</f>
        <v>104</v>
      </c>
      <c r="G11" s="29">
        <f>数据流!Q11*3</f>
        <v>0</v>
      </c>
      <c r="H11" s="29">
        <f>数据流!R11*5</f>
        <v>0</v>
      </c>
      <c r="I11" s="29">
        <f>数据流!S11*8</f>
        <v>0</v>
      </c>
      <c r="J11" s="11">
        <f>数据流!T11*8</f>
        <v>0</v>
      </c>
      <c r="K11" s="29">
        <f>数据流!K11*15</f>
        <v>0</v>
      </c>
      <c r="L11" s="29">
        <f>数据流!K11*30</f>
        <v>0</v>
      </c>
      <c r="M11" s="29">
        <f>数据流!N11*3</f>
        <v>0</v>
      </c>
      <c r="N11" s="29">
        <f>数据流!H11*6</f>
        <v>36</v>
      </c>
      <c r="O11" s="29">
        <f>数据流!P11*10</f>
        <v>0</v>
      </c>
    </row>
    <row r="12" spans="1:15" x14ac:dyDescent="0.2">
      <c r="A12" s="8" t="str">
        <f>数据流!A12</f>
        <v>2018-7</v>
      </c>
      <c r="B12" s="8" t="str">
        <f>数据流!B12</f>
        <v>李锟</v>
      </c>
      <c r="C12" s="31">
        <f t="shared" si="0"/>
        <v>177</v>
      </c>
      <c r="D12" s="12"/>
      <c r="E12" s="12"/>
      <c r="F12" s="29">
        <f>数据流!O12*8</f>
        <v>96</v>
      </c>
      <c r="G12" s="29">
        <f>数据流!Q12*3</f>
        <v>0</v>
      </c>
      <c r="H12" s="29">
        <f>数据流!R12*5</f>
        <v>0</v>
      </c>
      <c r="I12" s="29">
        <f>数据流!S12*8</f>
        <v>0</v>
      </c>
      <c r="J12" s="11">
        <f>数据流!T12*8</f>
        <v>0</v>
      </c>
      <c r="K12" s="29">
        <f>数据流!K12*15</f>
        <v>15</v>
      </c>
      <c r="L12" s="29">
        <f>数据流!K12*30</f>
        <v>30</v>
      </c>
      <c r="M12" s="29">
        <f>数据流!N12*3</f>
        <v>0</v>
      </c>
      <c r="N12" s="29">
        <f>数据流!H12*6</f>
        <v>36</v>
      </c>
      <c r="O12" s="29">
        <f>数据流!P12*10</f>
        <v>0</v>
      </c>
    </row>
    <row r="13" spans="1:15" x14ac:dyDescent="0.2">
      <c r="A13" s="8" t="str">
        <f>数据流!A13</f>
        <v>2018-7</v>
      </c>
      <c r="B13" s="8" t="str">
        <f>数据流!B13</f>
        <v>王思密</v>
      </c>
      <c r="C13" s="31">
        <f t="shared" si="0"/>
        <v>316</v>
      </c>
      <c r="D13" s="12"/>
      <c r="E13" s="12"/>
      <c r="F13" s="29">
        <f>数据流!O13*8</f>
        <v>88</v>
      </c>
      <c r="G13" s="29">
        <f>数据流!Q13*3</f>
        <v>0</v>
      </c>
      <c r="H13" s="29">
        <f>数据流!R13*5</f>
        <v>0</v>
      </c>
      <c r="I13" s="29">
        <f>数据流!S13*8</f>
        <v>0</v>
      </c>
      <c r="J13" s="11">
        <f>数据流!T13*8</f>
        <v>0</v>
      </c>
      <c r="K13" s="29">
        <f>数据流!K13*15</f>
        <v>60</v>
      </c>
      <c r="L13" s="29">
        <f>数据流!K13*30</f>
        <v>120</v>
      </c>
      <c r="M13" s="29">
        <f>数据流!N13*3</f>
        <v>0</v>
      </c>
      <c r="N13" s="29">
        <f>数据流!H13*6</f>
        <v>48</v>
      </c>
      <c r="O13" s="29">
        <f>数据流!P13*10</f>
        <v>0</v>
      </c>
    </row>
    <row r="14" spans="1:15" x14ac:dyDescent="0.2">
      <c r="A14" s="8" t="str">
        <f>数据流!A14</f>
        <v>2018-8</v>
      </c>
      <c r="B14" s="8" t="str">
        <f>数据流!B14</f>
        <v>乌江线</v>
      </c>
      <c r="C14" s="31">
        <f t="shared" si="0"/>
        <v>10</v>
      </c>
      <c r="D14" s="12"/>
      <c r="E14" s="12"/>
      <c r="F14" s="29">
        <f>数据流!O14*8</f>
        <v>0</v>
      </c>
      <c r="G14" s="29">
        <f>数据流!Q14*3</f>
        <v>0</v>
      </c>
      <c r="H14" s="29">
        <f>数据流!R14*5</f>
        <v>0</v>
      </c>
      <c r="I14" s="29">
        <f>数据流!S14*8</f>
        <v>0</v>
      </c>
      <c r="J14" s="11">
        <f>数据流!T14*8</f>
        <v>0</v>
      </c>
      <c r="K14" s="29">
        <f>数据流!K14*15</f>
        <v>0</v>
      </c>
      <c r="L14" s="29">
        <f>数据流!K14*30</f>
        <v>0</v>
      </c>
      <c r="M14" s="29">
        <f>数据流!N14*3</f>
        <v>0</v>
      </c>
      <c r="N14" s="29">
        <f>数据流!H14*6</f>
        <v>0</v>
      </c>
      <c r="O14" s="29">
        <f>数据流!P14*10</f>
        <v>10</v>
      </c>
    </row>
    <row r="15" spans="1:15" x14ac:dyDescent="0.2">
      <c r="A15" s="8" t="str">
        <f>数据流!A15</f>
        <v>2018-8</v>
      </c>
      <c r="B15" s="8" t="str">
        <f>数据流!B15</f>
        <v>王海梦</v>
      </c>
      <c r="C15" s="31">
        <f t="shared" si="0"/>
        <v>189</v>
      </c>
      <c r="D15" s="12"/>
      <c r="E15" s="12"/>
      <c r="F15" s="29">
        <f>数据流!O15*8</f>
        <v>48</v>
      </c>
      <c r="G15" s="29">
        <f>数据流!Q15*3</f>
        <v>0</v>
      </c>
      <c r="H15" s="29">
        <f>数据流!R15*5</f>
        <v>0</v>
      </c>
      <c r="I15" s="29">
        <f>数据流!S15*8</f>
        <v>0</v>
      </c>
      <c r="J15" s="11">
        <f>数据流!T15*8</f>
        <v>0</v>
      </c>
      <c r="K15" s="29">
        <f>数据流!K15*15</f>
        <v>45</v>
      </c>
      <c r="L15" s="29">
        <f>数据流!K15*30</f>
        <v>90</v>
      </c>
      <c r="M15" s="29">
        <f>数据流!N15*3</f>
        <v>0</v>
      </c>
      <c r="N15" s="29">
        <f>数据流!H15*6</f>
        <v>6</v>
      </c>
      <c r="O15" s="29">
        <f>数据流!P15*10</f>
        <v>0</v>
      </c>
    </row>
    <row r="16" spans="1:15" x14ac:dyDescent="0.2">
      <c r="A16" s="8" t="str">
        <f>数据流!A17</f>
        <v>2018-8</v>
      </c>
      <c r="B16" s="8" t="str">
        <f>数据流!B17</f>
        <v>李锟</v>
      </c>
      <c r="C16" s="31">
        <f t="shared" si="0"/>
        <v>107</v>
      </c>
      <c r="D16" s="12"/>
      <c r="E16" s="12"/>
      <c r="F16" s="29">
        <f>数据流!O17*8</f>
        <v>40</v>
      </c>
      <c r="G16" s="29">
        <f>数据流!Q17*3</f>
        <v>0</v>
      </c>
      <c r="H16" s="29">
        <f>数据流!R17*5</f>
        <v>0</v>
      </c>
      <c r="I16" s="29">
        <f>数据流!S17*8</f>
        <v>0</v>
      </c>
      <c r="J16" s="11">
        <f>数据流!T17*8</f>
        <v>0</v>
      </c>
      <c r="K16" s="29">
        <f>数据流!K17*15</f>
        <v>15</v>
      </c>
      <c r="L16" s="29">
        <f>数据流!K17*30</f>
        <v>30</v>
      </c>
      <c r="M16" s="29">
        <f>数据流!N17*3</f>
        <v>0</v>
      </c>
      <c r="N16" s="29">
        <f>数据流!H17*6</f>
        <v>12</v>
      </c>
      <c r="O16" s="29">
        <f>数据流!P17*10</f>
        <v>10</v>
      </c>
    </row>
    <row r="17" spans="1:15" x14ac:dyDescent="0.2">
      <c r="A17" s="8" t="str">
        <f>数据流!A18</f>
        <v>2018-8</v>
      </c>
      <c r="B17" s="8" t="str">
        <f>数据流!B18</f>
        <v>王思密</v>
      </c>
      <c r="C17" s="31">
        <f t="shared" si="0"/>
        <v>182</v>
      </c>
      <c r="D17" s="12"/>
      <c r="E17" s="12"/>
      <c r="F17" s="29">
        <f>数据流!O18*8</f>
        <v>80</v>
      </c>
      <c r="G17" s="29">
        <f>数据流!Q18*3</f>
        <v>0</v>
      </c>
      <c r="H17" s="29">
        <f>数据流!R18*5</f>
        <v>0</v>
      </c>
      <c r="I17" s="29">
        <f>数据流!S18*8</f>
        <v>0</v>
      </c>
      <c r="J17" s="11">
        <f>数据流!T18*8</f>
        <v>0</v>
      </c>
      <c r="K17" s="29">
        <f>数据流!K18*15</f>
        <v>30</v>
      </c>
      <c r="L17" s="29">
        <f>数据流!K18*30</f>
        <v>60</v>
      </c>
      <c r="M17" s="29">
        <f>数据流!N18*3</f>
        <v>0</v>
      </c>
      <c r="N17" s="29">
        <f>数据流!H18*6</f>
        <v>12</v>
      </c>
      <c r="O17" s="29">
        <f>数据流!P18*10</f>
        <v>0</v>
      </c>
    </row>
    <row r="18" spans="1:15" x14ac:dyDescent="0.2">
      <c r="A18" s="8" t="str">
        <f>数据流!A19</f>
        <v>2018-9</v>
      </c>
      <c r="B18" s="8" t="str">
        <f>数据流!B19</f>
        <v>乌江线</v>
      </c>
      <c r="C18" s="31">
        <f t="shared" si="0"/>
        <v>419</v>
      </c>
      <c r="D18" s="12"/>
      <c r="E18" s="12"/>
      <c r="F18" s="29">
        <f>数据流!O19*8</f>
        <v>0</v>
      </c>
      <c r="G18" s="29">
        <f>数据流!Q19*3</f>
        <v>285</v>
      </c>
      <c r="H18" s="29">
        <f>数据流!R19*5</f>
        <v>70</v>
      </c>
      <c r="I18" s="29">
        <f>数据流!S19*8</f>
        <v>64</v>
      </c>
      <c r="J18" s="11">
        <f>数据流!T19*8</f>
        <v>0</v>
      </c>
      <c r="K18" s="29">
        <f>数据流!K19*15</f>
        <v>0</v>
      </c>
      <c r="L18" s="29">
        <f>数据流!K19*30</f>
        <v>0</v>
      </c>
      <c r="M18" s="29">
        <f>数据流!N19*3</f>
        <v>0</v>
      </c>
      <c r="N18" s="29">
        <f>数据流!H19*6</f>
        <v>0</v>
      </c>
      <c r="O18" s="29">
        <f>数据流!P19*10</f>
        <v>0</v>
      </c>
    </row>
    <row r="19" spans="1:15" x14ac:dyDescent="0.2">
      <c r="A19" s="8" t="str">
        <f>数据流!A20</f>
        <v>2018-9</v>
      </c>
      <c r="B19" s="8" t="str">
        <f>数据流!B20</f>
        <v>王思密</v>
      </c>
      <c r="C19" s="31">
        <f t="shared" si="0"/>
        <v>519</v>
      </c>
      <c r="D19" s="12"/>
      <c r="E19" s="12"/>
      <c r="F19" s="29">
        <f>数据流!O20*8</f>
        <v>72</v>
      </c>
      <c r="G19" s="29">
        <f>数据流!Q20*3</f>
        <v>198</v>
      </c>
      <c r="H19" s="29">
        <f>数据流!R20*5</f>
        <v>20</v>
      </c>
      <c r="I19" s="29">
        <f>数据流!S20*8</f>
        <v>64</v>
      </c>
      <c r="J19" s="11">
        <f>数据流!T20*8</f>
        <v>0</v>
      </c>
      <c r="K19" s="29">
        <f>数据流!K20*15</f>
        <v>30</v>
      </c>
      <c r="L19" s="29">
        <f>数据流!K20*30</f>
        <v>60</v>
      </c>
      <c r="M19" s="29">
        <f>数据流!N20*3</f>
        <v>69</v>
      </c>
      <c r="N19" s="29">
        <f>数据流!H20*6</f>
        <v>6</v>
      </c>
      <c r="O19" s="29">
        <f>数据流!P20*10</f>
        <v>0</v>
      </c>
    </row>
    <row r="20" spans="1:15" x14ac:dyDescent="0.2">
      <c r="A20" s="8" t="str">
        <f>数据流!A21</f>
        <v>2018-9</v>
      </c>
      <c r="B20" s="8" t="str">
        <f>数据流!B21</f>
        <v>李锟</v>
      </c>
      <c r="C20" s="31">
        <f t="shared" si="0"/>
        <v>468</v>
      </c>
      <c r="D20" s="12"/>
      <c r="E20" s="12"/>
      <c r="F20" s="29">
        <f>数据流!O21*8</f>
        <v>88</v>
      </c>
      <c r="G20" s="29">
        <f>数据流!Q21*3</f>
        <v>183</v>
      </c>
      <c r="H20" s="29">
        <f>数据流!R21*5</f>
        <v>60</v>
      </c>
      <c r="I20" s="29">
        <f>数据流!S21*8</f>
        <v>88</v>
      </c>
      <c r="J20" s="11">
        <f>数据流!T21*8</f>
        <v>0</v>
      </c>
      <c r="K20" s="29">
        <f>数据流!K21*15</f>
        <v>0</v>
      </c>
      <c r="L20" s="29">
        <f>数据流!K21*30</f>
        <v>0</v>
      </c>
      <c r="M20" s="29">
        <f>数据流!N21*3</f>
        <v>27</v>
      </c>
      <c r="N20" s="29">
        <f>数据流!H21*6</f>
        <v>12</v>
      </c>
      <c r="O20" s="29">
        <f>数据流!P21*10</f>
        <v>10</v>
      </c>
    </row>
    <row r="21" spans="1:15" x14ac:dyDescent="0.2">
      <c r="A21" s="8" t="str">
        <f>数据流!A22</f>
        <v>2018-9</v>
      </c>
      <c r="B21" s="8" t="str">
        <f>数据流!B22</f>
        <v>王海梦</v>
      </c>
      <c r="C21" s="31">
        <f t="shared" si="0"/>
        <v>510</v>
      </c>
      <c r="D21" s="12"/>
      <c r="E21" s="12"/>
      <c r="F21" s="29">
        <f>数据流!O22*8</f>
        <v>48</v>
      </c>
      <c r="G21" s="29">
        <f>数据流!Q22*3</f>
        <v>249</v>
      </c>
      <c r="H21" s="29">
        <f>数据流!R22*5</f>
        <v>60</v>
      </c>
      <c r="I21" s="29">
        <f>数据流!S22*8</f>
        <v>56</v>
      </c>
      <c r="J21" s="11">
        <f>数据流!T22*8</f>
        <v>0</v>
      </c>
      <c r="K21" s="29">
        <f>数据流!K22*15</f>
        <v>0</v>
      </c>
      <c r="L21" s="29">
        <f>数据流!K22*30</f>
        <v>0</v>
      </c>
      <c r="M21" s="29">
        <f>数据流!N22*3</f>
        <v>69</v>
      </c>
      <c r="N21" s="29">
        <f>数据流!H22*6</f>
        <v>18</v>
      </c>
      <c r="O21" s="29">
        <f>数据流!P22*10</f>
        <v>10</v>
      </c>
    </row>
    <row r="22" spans="1:15" x14ac:dyDescent="0.2">
      <c r="A22" s="8" t="str">
        <f>数据流!A23</f>
        <v>2018-9</v>
      </c>
      <c r="B22" s="8" t="str">
        <f>数据流!B23</f>
        <v>邓冲</v>
      </c>
      <c r="C22" s="31">
        <f t="shared" si="0"/>
        <v>154</v>
      </c>
      <c r="D22" s="12"/>
      <c r="E22" s="12"/>
      <c r="F22" s="29">
        <f>数据流!O23*8</f>
        <v>80</v>
      </c>
      <c r="G22" s="29">
        <f>数据流!Q23*3</f>
        <v>69</v>
      </c>
      <c r="H22" s="29">
        <f>数据流!R23*5</f>
        <v>5</v>
      </c>
      <c r="I22" s="29">
        <f>数据流!S23*8</f>
        <v>0</v>
      </c>
      <c r="J22" s="11">
        <f>数据流!T23*8</f>
        <v>0</v>
      </c>
      <c r="K22" s="29">
        <f>数据流!K23*15</f>
        <v>0</v>
      </c>
      <c r="L22" s="29">
        <f>数据流!K23*30</f>
        <v>0</v>
      </c>
      <c r="M22" s="29">
        <f>数据流!N23*3</f>
        <v>0</v>
      </c>
      <c r="N22" s="29">
        <f>数据流!H23*6</f>
        <v>0</v>
      </c>
      <c r="O22" s="29">
        <f>数据流!P23*10</f>
        <v>0</v>
      </c>
    </row>
    <row r="23" spans="1:15" x14ac:dyDescent="0.2">
      <c r="A23" s="8" t="str">
        <f>数据流!A24</f>
        <v>2018-10</v>
      </c>
      <c r="B23" s="8" t="str">
        <f>数据流!B24</f>
        <v>王思密</v>
      </c>
      <c r="C23" s="31">
        <f t="shared" si="0"/>
        <v>491.94</v>
      </c>
      <c r="D23" s="12">
        <v>96.94</v>
      </c>
      <c r="E23" s="12">
        <v>29</v>
      </c>
      <c r="F23" s="29">
        <f>数据流!O24*8</f>
        <v>88</v>
      </c>
      <c r="G23" s="29">
        <f>数据流!Q24*3</f>
        <v>96</v>
      </c>
      <c r="H23" s="29">
        <f>数据流!R24*5</f>
        <v>10</v>
      </c>
      <c r="I23" s="29">
        <f>数据流!S24*8</f>
        <v>24</v>
      </c>
      <c r="J23" s="11">
        <f>数据流!T24*8</f>
        <v>0</v>
      </c>
      <c r="K23" s="29">
        <f>数据流!K24*15</f>
        <v>0</v>
      </c>
      <c r="L23" s="29">
        <f>数据流!K24*30</f>
        <v>0</v>
      </c>
      <c r="M23" s="29">
        <f>数据流!N24*3</f>
        <v>138</v>
      </c>
      <c r="N23" s="29">
        <f>数据流!H24*6</f>
        <v>0</v>
      </c>
      <c r="O23" s="29">
        <f>数据流!P24*10</f>
        <v>10</v>
      </c>
    </row>
    <row r="24" spans="1:15" x14ac:dyDescent="0.2">
      <c r="A24" s="8" t="str">
        <f>数据流!A25</f>
        <v>2018-10</v>
      </c>
      <c r="B24" s="8" t="str">
        <f>数据流!B25</f>
        <v>李锟</v>
      </c>
      <c r="C24" s="31">
        <f t="shared" si="0"/>
        <v>378.8</v>
      </c>
      <c r="D24" s="12">
        <v>86.8</v>
      </c>
      <c r="E24" s="12">
        <v>0</v>
      </c>
      <c r="F24" s="29">
        <f>数据流!O25*8</f>
        <v>72</v>
      </c>
      <c r="G24" s="29">
        <f>数据流!Q25*3</f>
        <v>105</v>
      </c>
      <c r="H24" s="29">
        <f>数据流!R25*5</f>
        <v>5</v>
      </c>
      <c r="I24" s="29">
        <f>数据流!S25*8</f>
        <v>16</v>
      </c>
      <c r="J24" s="11">
        <f>数据流!T25*8</f>
        <v>8</v>
      </c>
      <c r="K24" s="29">
        <f>数据流!K25*15</f>
        <v>0</v>
      </c>
      <c r="L24" s="29">
        <f>数据流!K25*30</f>
        <v>0</v>
      </c>
      <c r="M24" s="29">
        <f>数据流!N25*3</f>
        <v>102</v>
      </c>
      <c r="N24" s="29">
        <f>数据流!H25*6</f>
        <v>0</v>
      </c>
      <c r="O24" s="29">
        <f>数据流!P25*10</f>
        <v>0</v>
      </c>
    </row>
    <row r="25" spans="1:15" x14ac:dyDescent="0.2">
      <c r="A25" s="8" t="str">
        <f>数据流!A26</f>
        <v>2018-10</v>
      </c>
      <c r="B25" s="8" t="str">
        <f>数据流!B26</f>
        <v>王海梦</v>
      </c>
      <c r="C25" s="31">
        <f t="shared" si="0"/>
        <v>396.27</v>
      </c>
      <c r="D25" s="12">
        <v>78.27</v>
      </c>
      <c r="E25" s="12">
        <v>24</v>
      </c>
      <c r="F25" s="29">
        <f>数据流!O26*8</f>
        <v>88</v>
      </c>
      <c r="G25" s="29">
        <f>数据流!Q26*3</f>
        <v>123</v>
      </c>
      <c r="H25" s="29">
        <f>数据流!R26*5</f>
        <v>5</v>
      </c>
      <c r="I25" s="29">
        <f>数据流!S26*8</f>
        <v>8</v>
      </c>
      <c r="J25" s="11">
        <f>数据流!T26*8</f>
        <v>32</v>
      </c>
      <c r="K25" s="29">
        <f>数据流!K26*15</f>
        <v>30</v>
      </c>
      <c r="L25" s="29">
        <f>数据流!K26*30</f>
        <v>60</v>
      </c>
      <c r="M25" s="29">
        <f>数据流!N26*3</f>
        <v>0</v>
      </c>
      <c r="N25" s="29">
        <f>数据流!H26*6</f>
        <v>12</v>
      </c>
      <c r="O25" s="29">
        <f>数据流!P26*10</f>
        <v>0</v>
      </c>
    </row>
    <row r="26" spans="1:15" x14ac:dyDescent="0.2">
      <c r="A26" s="8" t="str">
        <f>数据流!A27</f>
        <v>2018-10</v>
      </c>
      <c r="B26" s="8" t="str">
        <f>数据流!B27</f>
        <v>邓冲</v>
      </c>
      <c r="C26" s="31">
        <f t="shared" si="0"/>
        <v>255</v>
      </c>
      <c r="D26" s="12"/>
      <c r="E26" s="12">
        <v>26</v>
      </c>
      <c r="F26" s="29">
        <f>数据流!O27*8</f>
        <v>128</v>
      </c>
      <c r="G26" s="29">
        <f>数据流!Q27*3</f>
        <v>57</v>
      </c>
      <c r="H26" s="29">
        <f>数据流!R27*5</f>
        <v>0</v>
      </c>
      <c r="I26" s="29">
        <f>数据流!S27*8</f>
        <v>8</v>
      </c>
      <c r="J26" s="11">
        <f>数据流!T27*8</f>
        <v>0</v>
      </c>
      <c r="K26" s="29">
        <f>数据流!K27*15</f>
        <v>0</v>
      </c>
      <c r="L26" s="29">
        <f>数据流!K27*30</f>
        <v>0</v>
      </c>
      <c r="M26" s="29">
        <f>数据流!N27*3</f>
        <v>36</v>
      </c>
      <c r="N26" s="29">
        <f>数据流!H27*6</f>
        <v>0</v>
      </c>
      <c r="O26" s="29">
        <f>数据流!P27*10</f>
        <v>0</v>
      </c>
    </row>
    <row r="27" spans="1:15" x14ac:dyDescent="0.2">
      <c r="A27" s="8" t="str">
        <f>数据流!A28</f>
        <v>2018-10</v>
      </c>
      <c r="B27" s="8" t="str">
        <f>数据流!B28</f>
        <v>王波</v>
      </c>
      <c r="C27" s="31">
        <f t="shared" si="0"/>
        <v>0</v>
      </c>
      <c r="D27" s="12"/>
      <c r="E27" s="12"/>
      <c r="F27" s="29">
        <f>数据流!O28*8</f>
        <v>0</v>
      </c>
      <c r="G27" s="29">
        <f>数据流!Q28*3</f>
        <v>0</v>
      </c>
      <c r="H27" s="29">
        <f>数据流!R28*5</f>
        <v>0</v>
      </c>
      <c r="I27" s="29">
        <f>数据流!S28*8</f>
        <v>0</v>
      </c>
      <c r="J27" s="11">
        <f>数据流!T28*8</f>
        <v>0</v>
      </c>
      <c r="K27" s="29">
        <f>数据流!K28*15</f>
        <v>0</v>
      </c>
      <c r="L27" s="29">
        <f>数据流!K28*30</f>
        <v>0</v>
      </c>
      <c r="M27" s="29">
        <f>数据流!N28*3</f>
        <v>0</v>
      </c>
      <c r="N27" s="29">
        <f>数据流!H28*6</f>
        <v>0</v>
      </c>
      <c r="O27" s="29">
        <f>数据流!P28*10</f>
        <v>0</v>
      </c>
    </row>
    <row r="28" spans="1:15" x14ac:dyDescent="0.2">
      <c r="A28" s="8">
        <f>数据流!A29</f>
        <v>0</v>
      </c>
      <c r="B28" s="8">
        <f>数据流!B29</f>
        <v>0</v>
      </c>
      <c r="C28" s="31">
        <f t="shared" si="0"/>
        <v>0</v>
      </c>
      <c r="D28" s="12"/>
      <c r="E28" s="12"/>
      <c r="F28" s="29">
        <f>数据流!O29*8</f>
        <v>0</v>
      </c>
      <c r="G28" s="29">
        <f>数据流!Q29*3</f>
        <v>0</v>
      </c>
      <c r="H28" s="29">
        <f>数据流!R29*5</f>
        <v>0</v>
      </c>
      <c r="I28" s="29">
        <f>数据流!S29*8</f>
        <v>0</v>
      </c>
      <c r="J28" s="11">
        <f>数据流!T29*8</f>
        <v>0</v>
      </c>
      <c r="K28" s="29">
        <f>数据流!K29*15</f>
        <v>0</v>
      </c>
      <c r="L28" s="29">
        <f>数据流!K29*30</f>
        <v>0</v>
      </c>
      <c r="M28" s="29">
        <f>数据流!N29*3</f>
        <v>0</v>
      </c>
      <c r="N28" s="29">
        <f>数据流!H29*6</f>
        <v>0</v>
      </c>
      <c r="O28" s="29">
        <f>数据流!P29*10</f>
        <v>0</v>
      </c>
    </row>
    <row r="29" spans="1:15" x14ac:dyDescent="0.2">
      <c r="A29" s="8">
        <f>数据流!A30</f>
        <v>0</v>
      </c>
      <c r="B29" s="8">
        <f>数据流!B30</f>
        <v>0</v>
      </c>
      <c r="C29" s="31">
        <f t="shared" si="0"/>
        <v>0</v>
      </c>
      <c r="D29" s="12"/>
      <c r="E29" s="12"/>
      <c r="F29" s="29">
        <f>数据流!O30*8</f>
        <v>0</v>
      </c>
      <c r="G29" s="29">
        <f>数据流!Q30*3</f>
        <v>0</v>
      </c>
      <c r="H29" s="29">
        <f>数据流!R30*5</f>
        <v>0</v>
      </c>
      <c r="I29" s="29">
        <f>数据流!S30*8</f>
        <v>0</v>
      </c>
      <c r="J29" s="11">
        <f>数据流!T30*8</f>
        <v>0</v>
      </c>
      <c r="K29" s="29">
        <f>数据流!K30*15</f>
        <v>0</v>
      </c>
      <c r="L29" s="29">
        <f>数据流!K30*30</f>
        <v>0</v>
      </c>
      <c r="M29" s="29">
        <f>数据流!N30*3</f>
        <v>0</v>
      </c>
      <c r="N29" s="29">
        <f>数据流!H30*6</f>
        <v>0</v>
      </c>
      <c r="O29" s="29">
        <f>数据流!P30*10</f>
        <v>0</v>
      </c>
    </row>
    <row r="30" spans="1:15" x14ac:dyDescent="0.2">
      <c r="A30" s="8">
        <f>数据流!A31</f>
        <v>0</v>
      </c>
      <c r="B30" s="8">
        <f>数据流!B31</f>
        <v>0</v>
      </c>
      <c r="C30" s="31">
        <f t="shared" si="0"/>
        <v>0</v>
      </c>
      <c r="D30" s="12"/>
      <c r="E30" s="12"/>
      <c r="F30" s="29">
        <f>数据流!O31*8</f>
        <v>0</v>
      </c>
      <c r="G30" s="29">
        <f>数据流!Q31*3</f>
        <v>0</v>
      </c>
      <c r="H30" s="29">
        <f>数据流!R31*5</f>
        <v>0</v>
      </c>
      <c r="I30" s="29">
        <f>数据流!S31*8</f>
        <v>0</v>
      </c>
      <c r="J30" s="11">
        <f>数据流!T31*8</f>
        <v>0</v>
      </c>
      <c r="K30" s="29">
        <f>数据流!K31*15</f>
        <v>0</v>
      </c>
      <c r="L30" s="29">
        <f>数据流!K31*30</f>
        <v>0</v>
      </c>
      <c r="M30" s="29">
        <f>数据流!N31*3</f>
        <v>0</v>
      </c>
      <c r="N30" s="29">
        <f>数据流!H31*6</f>
        <v>0</v>
      </c>
      <c r="O30" s="29">
        <f>数据流!P31*10</f>
        <v>0</v>
      </c>
    </row>
    <row r="31" spans="1:15" x14ac:dyDescent="0.2">
      <c r="A31" s="8">
        <f>数据流!A32</f>
        <v>0</v>
      </c>
      <c r="B31" s="8">
        <f>数据流!B32</f>
        <v>0</v>
      </c>
      <c r="C31" s="31">
        <f t="shared" si="0"/>
        <v>0</v>
      </c>
      <c r="D31" s="12"/>
      <c r="E31" s="12"/>
      <c r="F31" s="29">
        <f>数据流!O32*8</f>
        <v>0</v>
      </c>
      <c r="G31" s="29">
        <f>数据流!Q32*3</f>
        <v>0</v>
      </c>
      <c r="H31" s="29">
        <f>数据流!R32*5</f>
        <v>0</v>
      </c>
      <c r="I31" s="29">
        <f>数据流!S32*8</f>
        <v>0</v>
      </c>
      <c r="J31" s="11">
        <f>数据流!T32*8</f>
        <v>0</v>
      </c>
      <c r="K31" s="29">
        <f>数据流!K32*15</f>
        <v>0</v>
      </c>
      <c r="L31" s="29">
        <f>数据流!K32*30</f>
        <v>0</v>
      </c>
      <c r="M31" s="29">
        <f>数据流!N32*3</f>
        <v>0</v>
      </c>
      <c r="N31" s="29">
        <f>数据流!H32*6</f>
        <v>0</v>
      </c>
      <c r="O31" s="29">
        <f>数据流!P32*10</f>
        <v>0</v>
      </c>
    </row>
    <row r="32" spans="1:15" x14ac:dyDescent="0.2">
      <c r="A32" s="8">
        <f>数据流!A33</f>
        <v>0</v>
      </c>
      <c r="B32" s="8">
        <f>数据流!B33</f>
        <v>0</v>
      </c>
      <c r="C32" s="31">
        <f t="shared" si="0"/>
        <v>0</v>
      </c>
      <c r="D32" s="12"/>
      <c r="E32" s="12"/>
      <c r="F32" s="29">
        <f>数据流!O33*8</f>
        <v>0</v>
      </c>
      <c r="G32" s="29">
        <f>数据流!Q33*3</f>
        <v>0</v>
      </c>
      <c r="H32" s="29">
        <f>数据流!R33*5</f>
        <v>0</v>
      </c>
      <c r="I32" s="29">
        <f>数据流!S33*8</f>
        <v>0</v>
      </c>
      <c r="J32" s="11">
        <f>数据流!T33*8</f>
        <v>0</v>
      </c>
      <c r="K32" s="29">
        <f>数据流!K33*15</f>
        <v>0</v>
      </c>
      <c r="L32" s="29">
        <f>数据流!K33*30</f>
        <v>0</v>
      </c>
      <c r="M32" s="29">
        <f>数据流!N33*3</f>
        <v>0</v>
      </c>
      <c r="N32" s="29">
        <f>数据流!H33*6</f>
        <v>0</v>
      </c>
      <c r="O32" s="29">
        <f>数据流!P33*10</f>
        <v>0</v>
      </c>
    </row>
    <row r="33" spans="1:15" x14ac:dyDescent="0.2">
      <c r="A33" s="8">
        <f>数据流!A34</f>
        <v>0</v>
      </c>
      <c r="B33" s="8">
        <f>数据流!B34</f>
        <v>0</v>
      </c>
      <c r="C33" s="31">
        <f t="shared" si="0"/>
        <v>0</v>
      </c>
      <c r="D33" s="12"/>
      <c r="E33" s="12"/>
      <c r="F33" s="29">
        <f>数据流!O34*8</f>
        <v>0</v>
      </c>
      <c r="G33" s="29">
        <f>数据流!Q34*3</f>
        <v>0</v>
      </c>
      <c r="H33" s="29">
        <f>数据流!R34*5</f>
        <v>0</v>
      </c>
      <c r="I33" s="29">
        <f>数据流!S34*8</f>
        <v>0</v>
      </c>
      <c r="J33" s="11">
        <f>数据流!T34*8</f>
        <v>0</v>
      </c>
      <c r="K33" s="29">
        <f>数据流!K34*15</f>
        <v>0</v>
      </c>
      <c r="L33" s="29">
        <f>数据流!K34*30</f>
        <v>0</v>
      </c>
      <c r="M33" s="29">
        <f>数据流!N34*3</f>
        <v>0</v>
      </c>
      <c r="N33" s="29">
        <f>数据流!H34*6</f>
        <v>0</v>
      </c>
      <c r="O33" s="29">
        <f>数据流!P34*10</f>
        <v>0</v>
      </c>
    </row>
    <row r="34" spans="1:15" x14ac:dyDescent="0.2">
      <c r="A34" s="8">
        <f>数据流!A35</f>
        <v>0</v>
      </c>
      <c r="B34" s="8">
        <f>数据流!B35</f>
        <v>0</v>
      </c>
      <c r="C34" s="31">
        <f t="shared" ref="C34:C65" si="1">SUM(D34:R34)-J34*2</f>
        <v>0</v>
      </c>
      <c r="D34" s="12"/>
      <c r="E34" s="12"/>
      <c r="F34" s="29">
        <f>数据流!O35*8</f>
        <v>0</v>
      </c>
      <c r="G34" s="29">
        <f>数据流!Q35*3</f>
        <v>0</v>
      </c>
      <c r="H34" s="29">
        <f>数据流!R35*5</f>
        <v>0</v>
      </c>
      <c r="I34" s="29">
        <f>数据流!S35*8</f>
        <v>0</v>
      </c>
      <c r="J34" s="11">
        <f>数据流!T35*8</f>
        <v>0</v>
      </c>
      <c r="K34" s="29">
        <f>数据流!K35*15</f>
        <v>0</v>
      </c>
      <c r="L34" s="29">
        <f>数据流!K35*30</f>
        <v>0</v>
      </c>
      <c r="M34" s="29">
        <f>数据流!N35*3</f>
        <v>0</v>
      </c>
      <c r="N34" s="29">
        <f>数据流!H35*6</f>
        <v>0</v>
      </c>
      <c r="O34" s="29">
        <f>数据流!P35*10</f>
        <v>0</v>
      </c>
    </row>
    <row r="35" spans="1:15" x14ac:dyDescent="0.2">
      <c r="A35" s="8">
        <f>数据流!A36</f>
        <v>0</v>
      </c>
      <c r="B35" s="8">
        <f>数据流!B36</f>
        <v>0</v>
      </c>
      <c r="C35" s="31">
        <f t="shared" si="1"/>
        <v>0</v>
      </c>
      <c r="D35" s="12"/>
      <c r="E35" s="12"/>
      <c r="F35" s="29">
        <f>数据流!O36*8</f>
        <v>0</v>
      </c>
      <c r="G35" s="29">
        <f>数据流!Q36*3</f>
        <v>0</v>
      </c>
      <c r="H35" s="29">
        <f>数据流!R36*5</f>
        <v>0</v>
      </c>
      <c r="I35" s="29">
        <f>数据流!S36*8</f>
        <v>0</v>
      </c>
      <c r="J35" s="11">
        <f>数据流!T36*8</f>
        <v>0</v>
      </c>
      <c r="K35" s="29">
        <f>数据流!K36*15</f>
        <v>0</v>
      </c>
      <c r="L35" s="29">
        <f>数据流!K36*30</f>
        <v>0</v>
      </c>
      <c r="M35" s="29">
        <f>数据流!N36*3</f>
        <v>0</v>
      </c>
      <c r="N35" s="29">
        <f>数据流!H36*6</f>
        <v>0</v>
      </c>
      <c r="O35" s="29">
        <f>数据流!P36*10</f>
        <v>0</v>
      </c>
    </row>
    <row r="36" spans="1:15" x14ac:dyDescent="0.2">
      <c r="A36" s="8">
        <f>数据流!A37</f>
        <v>0</v>
      </c>
      <c r="B36" s="8">
        <f>数据流!B37</f>
        <v>0</v>
      </c>
      <c r="C36" s="31">
        <f t="shared" si="1"/>
        <v>0</v>
      </c>
      <c r="D36" s="12"/>
      <c r="E36" s="12"/>
      <c r="F36" s="29">
        <f>数据流!O37*8</f>
        <v>0</v>
      </c>
      <c r="G36" s="29">
        <f>数据流!Q37*3</f>
        <v>0</v>
      </c>
      <c r="H36" s="29">
        <f>数据流!R37*5</f>
        <v>0</v>
      </c>
      <c r="I36" s="29">
        <f>数据流!S37*8</f>
        <v>0</v>
      </c>
      <c r="J36" s="11">
        <f>数据流!T37*8</f>
        <v>0</v>
      </c>
      <c r="K36" s="29">
        <f>数据流!K37*15</f>
        <v>0</v>
      </c>
      <c r="L36" s="29">
        <f>数据流!K37*30</f>
        <v>0</v>
      </c>
      <c r="M36" s="29">
        <f>数据流!N37*3</f>
        <v>0</v>
      </c>
      <c r="N36" s="29">
        <f>数据流!H37*6</f>
        <v>0</v>
      </c>
      <c r="O36" s="29">
        <f>数据流!P37*10</f>
        <v>0</v>
      </c>
    </row>
    <row r="37" spans="1:15" x14ac:dyDescent="0.2">
      <c r="A37" s="8">
        <f>数据流!A38</f>
        <v>0</v>
      </c>
      <c r="B37" s="8">
        <f>数据流!B38</f>
        <v>0</v>
      </c>
      <c r="C37" s="31">
        <f t="shared" si="1"/>
        <v>0</v>
      </c>
      <c r="D37" s="12"/>
      <c r="E37" s="12"/>
      <c r="F37" s="29">
        <f>数据流!O38*8</f>
        <v>0</v>
      </c>
      <c r="G37" s="29">
        <f>数据流!Q38*3</f>
        <v>0</v>
      </c>
      <c r="H37" s="29">
        <f>数据流!R38*5</f>
        <v>0</v>
      </c>
      <c r="I37" s="29">
        <f>数据流!S38*8</f>
        <v>0</v>
      </c>
      <c r="J37" s="11">
        <f>数据流!T38*8</f>
        <v>0</v>
      </c>
      <c r="K37" s="29">
        <f>数据流!K38*15</f>
        <v>0</v>
      </c>
      <c r="L37" s="29">
        <f>数据流!K38*30</f>
        <v>0</v>
      </c>
      <c r="M37" s="29">
        <f>数据流!N38*3</f>
        <v>0</v>
      </c>
      <c r="N37" s="29">
        <f>数据流!H38*6</f>
        <v>0</v>
      </c>
      <c r="O37" s="29">
        <f>数据流!P38*10</f>
        <v>0</v>
      </c>
    </row>
    <row r="38" spans="1:15" x14ac:dyDescent="0.2">
      <c r="A38" s="8">
        <f>数据流!A39</f>
        <v>0</v>
      </c>
      <c r="B38" s="8">
        <f>数据流!B39</f>
        <v>0</v>
      </c>
      <c r="C38" s="31">
        <f t="shared" si="1"/>
        <v>0</v>
      </c>
      <c r="D38" s="12"/>
      <c r="E38" s="12"/>
      <c r="F38" s="29">
        <f>数据流!O39*8</f>
        <v>0</v>
      </c>
      <c r="G38" s="29">
        <f>数据流!Q39*3</f>
        <v>0</v>
      </c>
      <c r="H38" s="29">
        <f>数据流!R39*5</f>
        <v>0</v>
      </c>
      <c r="I38" s="29">
        <f>数据流!S39*8</f>
        <v>0</v>
      </c>
      <c r="J38" s="11">
        <f>数据流!T39*8</f>
        <v>0</v>
      </c>
      <c r="K38" s="29">
        <f>数据流!K39*15</f>
        <v>0</v>
      </c>
      <c r="L38" s="29">
        <f>数据流!K39*30</f>
        <v>0</v>
      </c>
      <c r="M38" s="29">
        <f>数据流!N39*3</f>
        <v>0</v>
      </c>
      <c r="N38" s="29">
        <f>数据流!H39*6</f>
        <v>0</v>
      </c>
      <c r="O38" s="29">
        <f>数据流!P39*10</f>
        <v>0</v>
      </c>
    </row>
    <row r="39" spans="1:15" x14ac:dyDescent="0.2">
      <c r="A39" s="8">
        <f>数据流!A40</f>
        <v>0</v>
      </c>
      <c r="B39" s="8">
        <f>数据流!B40</f>
        <v>0</v>
      </c>
      <c r="C39" s="31">
        <f t="shared" si="1"/>
        <v>0</v>
      </c>
      <c r="D39" s="12"/>
      <c r="E39" s="12"/>
      <c r="F39" s="29">
        <f>数据流!O40*8</f>
        <v>0</v>
      </c>
      <c r="G39" s="29">
        <f>数据流!Q40*3</f>
        <v>0</v>
      </c>
      <c r="H39" s="29">
        <f>数据流!R40*5</f>
        <v>0</v>
      </c>
      <c r="I39" s="29">
        <f>数据流!S40*8</f>
        <v>0</v>
      </c>
      <c r="J39" s="11">
        <f>数据流!T40*8</f>
        <v>0</v>
      </c>
      <c r="K39" s="29">
        <f>数据流!K40*15</f>
        <v>0</v>
      </c>
      <c r="L39" s="29">
        <f>数据流!K40*30</f>
        <v>0</v>
      </c>
      <c r="M39" s="29">
        <f>数据流!N40*3</f>
        <v>0</v>
      </c>
      <c r="N39" s="29">
        <f>数据流!H40*6</f>
        <v>0</v>
      </c>
      <c r="O39" s="29">
        <f>数据流!P40*10</f>
        <v>0</v>
      </c>
    </row>
    <row r="40" spans="1:15" x14ac:dyDescent="0.2">
      <c r="A40" s="8">
        <f>数据流!A41</f>
        <v>0</v>
      </c>
      <c r="B40" s="8">
        <f>数据流!B41</f>
        <v>0</v>
      </c>
      <c r="C40" s="31">
        <f t="shared" si="1"/>
        <v>0</v>
      </c>
      <c r="D40" s="12"/>
      <c r="E40" s="12"/>
      <c r="F40" s="29">
        <f>数据流!O41*8</f>
        <v>0</v>
      </c>
      <c r="G40" s="29">
        <f>数据流!Q41*3</f>
        <v>0</v>
      </c>
      <c r="H40" s="29">
        <f>数据流!R41*5</f>
        <v>0</v>
      </c>
      <c r="I40" s="29">
        <f>数据流!S41*8</f>
        <v>0</v>
      </c>
      <c r="J40" s="11">
        <f>数据流!T41*8</f>
        <v>0</v>
      </c>
      <c r="K40" s="29">
        <f>数据流!K41*15</f>
        <v>0</v>
      </c>
      <c r="L40" s="29">
        <f>数据流!K41*30</f>
        <v>0</v>
      </c>
      <c r="M40" s="29">
        <f>数据流!N41*3</f>
        <v>0</v>
      </c>
      <c r="N40" s="29">
        <f>数据流!H41*6</f>
        <v>0</v>
      </c>
      <c r="O40" s="29">
        <f>数据流!P41*10</f>
        <v>0</v>
      </c>
    </row>
    <row r="41" spans="1:15" x14ac:dyDescent="0.2">
      <c r="A41" s="8">
        <f>数据流!A42</f>
        <v>0</v>
      </c>
      <c r="B41" s="8">
        <f>数据流!B42</f>
        <v>0</v>
      </c>
      <c r="C41" s="31">
        <f t="shared" si="1"/>
        <v>0</v>
      </c>
      <c r="D41" s="12"/>
      <c r="E41" s="12"/>
      <c r="F41" s="29">
        <f>数据流!O42*8</f>
        <v>0</v>
      </c>
      <c r="G41" s="29">
        <f>数据流!Q42*3</f>
        <v>0</v>
      </c>
      <c r="H41" s="29">
        <f>数据流!R42*5</f>
        <v>0</v>
      </c>
      <c r="I41" s="29">
        <f>数据流!S42*8</f>
        <v>0</v>
      </c>
      <c r="J41" s="11">
        <f>数据流!T42*8</f>
        <v>0</v>
      </c>
      <c r="K41" s="29">
        <f>数据流!K42*15</f>
        <v>0</v>
      </c>
      <c r="L41" s="29">
        <f>数据流!K42*30</f>
        <v>0</v>
      </c>
      <c r="M41" s="29">
        <f>数据流!N42*3</f>
        <v>0</v>
      </c>
      <c r="N41" s="29">
        <f>数据流!H42*6</f>
        <v>0</v>
      </c>
      <c r="O41" s="29">
        <f>数据流!P42*10</f>
        <v>0</v>
      </c>
    </row>
    <row r="42" spans="1:15" x14ac:dyDescent="0.2">
      <c r="A42" s="8">
        <f>数据流!A43</f>
        <v>0</v>
      </c>
      <c r="B42" s="8">
        <f>数据流!B43</f>
        <v>0</v>
      </c>
      <c r="C42" s="31">
        <f t="shared" si="1"/>
        <v>0</v>
      </c>
      <c r="D42" s="12"/>
      <c r="E42" s="12"/>
      <c r="F42" s="29">
        <f>数据流!O43*8</f>
        <v>0</v>
      </c>
      <c r="G42" s="29">
        <f>数据流!Q43*3</f>
        <v>0</v>
      </c>
      <c r="H42" s="29">
        <f>数据流!R43*5</f>
        <v>0</v>
      </c>
      <c r="I42" s="29">
        <f>数据流!S43*8</f>
        <v>0</v>
      </c>
      <c r="J42" s="11">
        <f>数据流!T43*8</f>
        <v>0</v>
      </c>
      <c r="K42" s="29">
        <f>数据流!K43*15</f>
        <v>0</v>
      </c>
      <c r="L42" s="29">
        <f>数据流!K43*30</f>
        <v>0</v>
      </c>
      <c r="M42" s="29">
        <f>数据流!N43*3</f>
        <v>0</v>
      </c>
      <c r="N42" s="29">
        <f>数据流!H43*6</f>
        <v>0</v>
      </c>
      <c r="O42" s="29">
        <f>数据流!P43*10</f>
        <v>0</v>
      </c>
    </row>
    <row r="43" spans="1:15" x14ac:dyDescent="0.2">
      <c r="A43" s="8">
        <f>数据流!A44</f>
        <v>0</v>
      </c>
      <c r="B43" s="8">
        <f>数据流!B44</f>
        <v>0</v>
      </c>
      <c r="C43" s="31">
        <f t="shared" si="1"/>
        <v>0</v>
      </c>
      <c r="D43" s="12"/>
      <c r="E43" s="12"/>
      <c r="F43" s="29">
        <f>数据流!O44*8</f>
        <v>0</v>
      </c>
      <c r="G43" s="29">
        <f>数据流!Q44*3</f>
        <v>0</v>
      </c>
      <c r="H43" s="29">
        <f>数据流!R44*5</f>
        <v>0</v>
      </c>
      <c r="I43" s="29">
        <f>数据流!S44*8</f>
        <v>0</v>
      </c>
      <c r="J43" s="11">
        <f>数据流!T44*8</f>
        <v>0</v>
      </c>
      <c r="K43" s="29">
        <f>数据流!K44*15</f>
        <v>0</v>
      </c>
      <c r="L43" s="29">
        <f>数据流!K44*30</f>
        <v>0</v>
      </c>
      <c r="M43" s="29">
        <f>数据流!N44*3</f>
        <v>0</v>
      </c>
      <c r="N43" s="29">
        <f>数据流!H44*6</f>
        <v>0</v>
      </c>
      <c r="O43" s="29">
        <f>数据流!P44*10</f>
        <v>0</v>
      </c>
    </row>
    <row r="44" spans="1:15" x14ac:dyDescent="0.2">
      <c r="A44" s="8">
        <f>数据流!A45</f>
        <v>0</v>
      </c>
      <c r="B44" s="8">
        <f>数据流!B45</f>
        <v>0</v>
      </c>
      <c r="C44" s="31">
        <f t="shared" si="1"/>
        <v>0</v>
      </c>
      <c r="D44" s="12"/>
      <c r="E44" s="12"/>
      <c r="F44" s="29">
        <f>数据流!O45*8</f>
        <v>0</v>
      </c>
      <c r="G44" s="29">
        <f>数据流!Q45*3</f>
        <v>0</v>
      </c>
      <c r="H44" s="29">
        <f>数据流!R45*5</f>
        <v>0</v>
      </c>
      <c r="I44" s="29">
        <f>数据流!S45*8</f>
        <v>0</v>
      </c>
      <c r="J44" s="11">
        <f>数据流!T45*8</f>
        <v>0</v>
      </c>
      <c r="K44" s="29">
        <f>数据流!K45*15</f>
        <v>0</v>
      </c>
      <c r="L44" s="29">
        <f>数据流!K45*30</f>
        <v>0</v>
      </c>
      <c r="M44" s="29">
        <f>数据流!N45*3</f>
        <v>0</v>
      </c>
      <c r="N44" s="29">
        <f>数据流!H45*6</f>
        <v>0</v>
      </c>
      <c r="O44" s="29">
        <f>数据流!P45*10</f>
        <v>0</v>
      </c>
    </row>
    <row r="45" spans="1:15" x14ac:dyDescent="0.2">
      <c r="A45" s="8">
        <f>数据流!A46</f>
        <v>0</v>
      </c>
      <c r="B45" s="8">
        <f>数据流!B46</f>
        <v>0</v>
      </c>
      <c r="C45" s="31">
        <f t="shared" si="1"/>
        <v>0</v>
      </c>
      <c r="D45" s="12"/>
      <c r="E45" s="12"/>
      <c r="F45" s="29">
        <f>数据流!O46*8</f>
        <v>0</v>
      </c>
      <c r="G45" s="29">
        <f>数据流!Q46*3</f>
        <v>0</v>
      </c>
      <c r="H45" s="29">
        <f>数据流!R46*5</f>
        <v>0</v>
      </c>
      <c r="I45" s="29">
        <f>数据流!S46*8</f>
        <v>0</v>
      </c>
      <c r="J45" s="11">
        <f>数据流!T46*8</f>
        <v>0</v>
      </c>
      <c r="K45" s="29">
        <f>数据流!K46*15</f>
        <v>0</v>
      </c>
      <c r="L45" s="29">
        <f>数据流!K46*30</f>
        <v>0</v>
      </c>
      <c r="M45" s="29">
        <f>数据流!N46*3</f>
        <v>0</v>
      </c>
      <c r="N45" s="29">
        <f>数据流!H46*6</f>
        <v>0</v>
      </c>
      <c r="O45" s="29">
        <f>数据流!P46*10</f>
        <v>0</v>
      </c>
    </row>
    <row r="46" spans="1:15" x14ac:dyDescent="0.2">
      <c r="A46" s="8">
        <f>数据流!A47</f>
        <v>0</v>
      </c>
      <c r="B46" s="8">
        <f>数据流!B47</f>
        <v>0</v>
      </c>
      <c r="C46" s="31">
        <f t="shared" si="1"/>
        <v>0</v>
      </c>
      <c r="D46" s="12"/>
      <c r="E46" s="12"/>
      <c r="F46" s="29">
        <f>数据流!O47*8</f>
        <v>0</v>
      </c>
      <c r="G46" s="29">
        <f>数据流!Q47*3</f>
        <v>0</v>
      </c>
      <c r="H46" s="29">
        <f>数据流!R47*5</f>
        <v>0</v>
      </c>
      <c r="I46" s="29">
        <f>数据流!S47*8</f>
        <v>0</v>
      </c>
      <c r="J46" s="11">
        <f>数据流!T47*8</f>
        <v>0</v>
      </c>
      <c r="K46" s="29">
        <f>数据流!K47*15</f>
        <v>0</v>
      </c>
      <c r="L46" s="29">
        <f>数据流!K47*30</f>
        <v>0</v>
      </c>
      <c r="M46" s="29">
        <f>数据流!N47*3</f>
        <v>0</v>
      </c>
      <c r="N46" s="29">
        <f>数据流!H47*6</f>
        <v>0</v>
      </c>
      <c r="O46" s="29">
        <f>数据流!P47*10</f>
        <v>0</v>
      </c>
    </row>
    <row r="47" spans="1:15" x14ac:dyDescent="0.2">
      <c r="A47" s="8">
        <f>数据流!A48</f>
        <v>0</v>
      </c>
      <c r="B47" s="8">
        <f>数据流!B48</f>
        <v>0</v>
      </c>
      <c r="C47" s="31">
        <f t="shared" si="1"/>
        <v>0</v>
      </c>
      <c r="D47" s="12"/>
      <c r="E47" s="12"/>
      <c r="F47" s="29">
        <f>数据流!O48*8</f>
        <v>0</v>
      </c>
      <c r="G47" s="29">
        <f>数据流!Q48*3</f>
        <v>0</v>
      </c>
      <c r="H47" s="29">
        <f>数据流!R48*5</f>
        <v>0</v>
      </c>
      <c r="I47" s="29">
        <f>数据流!S48*8</f>
        <v>0</v>
      </c>
      <c r="J47" s="11">
        <f>数据流!T48*8</f>
        <v>0</v>
      </c>
      <c r="K47" s="29">
        <f>数据流!K48*15</f>
        <v>0</v>
      </c>
      <c r="L47" s="29">
        <f>数据流!K48*30</f>
        <v>0</v>
      </c>
      <c r="M47" s="29">
        <f>数据流!N48*3</f>
        <v>0</v>
      </c>
      <c r="N47" s="29">
        <f>数据流!H48*6</f>
        <v>0</v>
      </c>
      <c r="O47" s="29">
        <f>数据流!P48*10</f>
        <v>0</v>
      </c>
    </row>
    <row r="48" spans="1:15" x14ac:dyDescent="0.2">
      <c r="A48" s="8">
        <f>数据流!A49</f>
        <v>0</v>
      </c>
      <c r="B48" s="8">
        <f>数据流!B49</f>
        <v>0</v>
      </c>
      <c r="C48" s="31">
        <f t="shared" si="1"/>
        <v>0</v>
      </c>
      <c r="D48" s="12"/>
      <c r="E48" s="12"/>
      <c r="F48" s="29">
        <f>数据流!O49*8</f>
        <v>0</v>
      </c>
      <c r="G48" s="29">
        <f>数据流!Q49*3</f>
        <v>0</v>
      </c>
      <c r="H48" s="29">
        <f>数据流!R49*5</f>
        <v>0</v>
      </c>
      <c r="I48" s="29">
        <f>数据流!S49*8</f>
        <v>0</v>
      </c>
      <c r="J48" s="11">
        <f>数据流!T49*8</f>
        <v>0</v>
      </c>
      <c r="K48" s="29">
        <f>数据流!K49*15</f>
        <v>0</v>
      </c>
      <c r="L48" s="29">
        <f>数据流!K49*30</f>
        <v>0</v>
      </c>
      <c r="M48" s="29">
        <f>数据流!N49*3</f>
        <v>0</v>
      </c>
      <c r="N48" s="29">
        <f>数据流!H49*6</f>
        <v>0</v>
      </c>
      <c r="O48" s="29">
        <f>数据流!P49*10</f>
        <v>0</v>
      </c>
    </row>
    <row r="49" spans="1:15" x14ac:dyDescent="0.2">
      <c r="A49" s="8">
        <f>数据流!A50</f>
        <v>0</v>
      </c>
      <c r="B49" s="8">
        <f>数据流!B50</f>
        <v>0</v>
      </c>
      <c r="C49" s="31">
        <f t="shared" si="1"/>
        <v>0</v>
      </c>
      <c r="D49" s="12"/>
      <c r="E49" s="12"/>
      <c r="F49" s="29">
        <f>数据流!O50*8</f>
        <v>0</v>
      </c>
      <c r="G49" s="29">
        <f>数据流!Q50*3</f>
        <v>0</v>
      </c>
      <c r="H49" s="29">
        <f>数据流!R50*5</f>
        <v>0</v>
      </c>
      <c r="I49" s="29">
        <f>数据流!S50*8</f>
        <v>0</v>
      </c>
      <c r="J49" s="11">
        <f>数据流!T50*8</f>
        <v>0</v>
      </c>
      <c r="K49" s="29">
        <f>数据流!K50*15</f>
        <v>0</v>
      </c>
      <c r="L49" s="29">
        <f>数据流!K50*30</f>
        <v>0</v>
      </c>
      <c r="M49" s="29">
        <f>数据流!N50*3</f>
        <v>0</v>
      </c>
      <c r="N49" s="29">
        <f>数据流!H50*6</f>
        <v>0</v>
      </c>
      <c r="O49" s="29">
        <f>数据流!P50*10</f>
        <v>0</v>
      </c>
    </row>
    <row r="50" spans="1:15" x14ac:dyDescent="0.2">
      <c r="A50" s="8">
        <f>数据流!A51</f>
        <v>0</v>
      </c>
      <c r="B50" s="8">
        <f>数据流!B51</f>
        <v>0</v>
      </c>
      <c r="C50" s="31">
        <f t="shared" si="1"/>
        <v>0</v>
      </c>
      <c r="D50" s="12"/>
      <c r="E50" s="12"/>
      <c r="F50" s="29">
        <f>数据流!O51*8</f>
        <v>0</v>
      </c>
      <c r="G50" s="29">
        <f>数据流!Q51*3</f>
        <v>0</v>
      </c>
      <c r="H50" s="29">
        <f>数据流!R51*5</f>
        <v>0</v>
      </c>
      <c r="I50" s="29">
        <f>数据流!S51*8</f>
        <v>0</v>
      </c>
      <c r="J50" s="11">
        <f>数据流!T51*8</f>
        <v>0</v>
      </c>
      <c r="K50" s="29">
        <f>数据流!K51*15</f>
        <v>0</v>
      </c>
      <c r="L50" s="29">
        <f>数据流!K51*30</f>
        <v>0</v>
      </c>
      <c r="M50" s="29">
        <f>数据流!N51*3</f>
        <v>0</v>
      </c>
      <c r="N50" s="29">
        <f>数据流!H51*6</f>
        <v>0</v>
      </c>
      <c r="O50" s="29">
        <f>数据流!P51*10</f>
        <v>0</v>
      </c>
    </row>
    <row r="51" spans="1:15" x14ac:dyDescent="0.2">
      <c r="A51" s="8">
        <f>数据流!A52</f>
        <v>0</v>
      </c>
      <c r="B51" s="8">
        <f>数据流!B52</f>
        <v>0</v>
      </c>
      <c r="C51" s="31">
        <f t="shared" si="1"/>
        <v>0</v>
      </c>
      <c r="D51" s="12"/>
      <c r="E51" s="12"/>
      <c r="F51" s="29">
        <f>数据流!O52*8</f>
        <v>0</v>
      </c>
      <c r="G51" s="29">
        <f>数据流!Q52*3</f>
        <v>0</v>
      </c>
      <c r="H51" s="29">
        <f>数据流!R52*5</f>
        <v>0</v>
      </c>
      <c r="I51" s="29">
        <f>数据流!S52*8</f>
        <v>0</v>
      </c>
      <c r="J51" s="11">
        <f>数据流!T52*8</f>
        <v>0</v>
      </c>
      <c r="K51" s="29">
        <f>数据流!K52*15</f>
        <v>0</v>
      </c>
      <c r="L51" s="29">
        <f>数据流!K52*30</f>
        <v>0</v>
      </c>
      <c r="M51" s="29">
        <f>数据流!N52*3</f>
        <v>0</v>
      </c>
      <c r="N51" s="29">
        <f>数据流!H52*6</f>
        <v>0</v>
      </c>
      <c r="O51" s="29">
        <f>数据流!P52*10</f>
        <v>0</v>
      </c>
    </row>
    <row r="52" spans="1:15" x14ac:dyDescent="0.2">
      <c r="A52" s="8">
        <f>数据流!A53</f>
        <v>0</v>
      </c>
      <c r="B52" s="8">
        <f>数据流!B53</f>
        <v>0</v>
      </c>
      <c r="C52" s="31">
        <f t="shared" si="1"/>
        <v>0</v>
      </c>
      <c r="D52" s="12"/>
      <c r="E52" s="12"/>
      <c r="F52" s="29">
        <f>数据流!O53*8</f>
        <v>0</v>
      </c>
      <c r="G52" s="29">
        <f>数据流!Q53*3</f>
        <v>0</v>
      </c>
      <c r="H52" s="29">
        <f>数据流!R53*5</f>
        <v>0</v>
      </c>
      <c r="I52" s="29">
        <f>数据流!S53*8</f>
        <v>0</v>
      </c>
      <c r="J52" s="11">
        <f>数据流!T53*8</f>
        <v>0</v>
      </c>
      <c r="K52" s="29">
        <f>数据流!K53*15</f>
        <v>0</v>
      </c>
      <c r="L52" s="29">
        <f>数据流!K53*30</f>
        <v>0</v>
      </c>
      <c r="M52" s="29">
        <f>数据流!N53*3</f>
        <v>0</v>
      </c>
      <c r="N52" s="29">
        <f>数据流!H53*6</f>
        <v>0</v>
      </c>
      <c r="O52" s="29">
        <f>数据流!P53*10</f>
        <v>0</v>
      </c>
    </row>
    <row r="53" spans="1:15" x14ac:dyDescent="0.2">
      <c r="A53" s="8">
        <f>数据流!A54</f>
        <v>0</v>
      </c>
      <c r="B53" s="8">
        <f>数据流!B54</f>
        <v>0</v>
      </c>
      <c r="C53" s="31">
        <f t="shared" si="1"/>
        <v>0</v>
      </c>
      <c r="D53" s="12"/>
      <c r="E53" s="12"/>
      <c r="F53" s="29">
        <f>数据流!O54*8</f>
        <v>0</v>
      </c>
      <c r="G53" s="29">
        <f>数据流!Q54*3</f>
        <v>0</v>
      </c>
      <c r="H53" s="29">
        <f>数据流!R54*5</f>
        <v>0</v>
      </c>
      <c r="I53" s="29">
        <f>数据流!S54*8</f>
        <v>0</v>
      </c>
      <c r="J53" s="11">
        <f>数据流!T54*8</f>
        <v>0</v>
      </c>
      <c r="K53" s="29">
        <f>数据流!K54*15</f>
        <v>0</v>
      </c>
      <c r="L53" s="29">
        <f>数据流!K54*30</f>
        <v>0</v>
      </c>
      <c r="M53" s="29">
        <f>数据流!N54*3</f>
        <v>0</v>
      </c>
      <c r="N53" s="29">
        <f>数据流!H54*6</f>
        <v>0</v>
      </c>
      <c r="O53" s="29">
        <f>数据流!P54*10</f>
        <v>0</v>
      </c>
    </row>
    <row r="54" spans="1:15" x14ac:dyDescent="0.2">
      <c r="A54" s="8">
        <f>数据流!A55</f>
        <v>0</v>
      </c>
      <c r="B54" s="8">
        <f>数据流!B55</f>
        <v>0</v>
      </c>
      <c r="C54" s="31">
        <f t="shared" si="1"/>
        <v>0</v>
      </c>
      <c r="D54" s="12"/>
      <c r="E54" s="12"/>
      <c r="F54" s="29">
        <f>数据流!O55*8</f>
        <v>0</v>
      </c>
      <c r="G54" s="29">
        <f>数据流!Q55*3</f>
        <v>0</v>
      </c>
      <c r="H54" s="29">
        <f>数据流!R55*5</f>
        <v>0</v>
      </c>
      <c r="I54" s="29">
        <f>数据流!S55*8</f>
        <v>0</v>
      </c>
      <c r="J54" s="11">
        <f>数据流!T55*8</f>
        <v>0</v>
      </c>
      <c r="K54" s="29">
        <f>数据流!K55*15</f>
        <v>0</v>
      </c>
      <c r="L54" s="29">
        <f>数据流!K55*30</f>
        <v>0</v>
      </c>
      <c r="M54" s="29">
        <f>数据流!N55*3</f>
        <v>0</v>
      </c>
      <c r="N54" s="29">
        <f>数据流!H55*6</f>
        <v>0</v>
      </c>
      <c r="O54" s="29">
        <f>数据流!P55*10</f>
        <v>0</v>
      </c>
    </row>
    <row r="55" spans="1:15" x14ac:dyDescent="0.2">
      <c r="A55" s="8">
        <f>数据流!A56</f>
        <v>0</v>
      </c>
      <c r="B55" s="8">
        <f>数据流!B56</f>
        <v>0</v>
      </c>
      <c r="C55" s="31">
        <f t="shared" si="1"/>
        <v>0</v>
      </c>
      <c r="D55" s="12"/>
      <c r="E55" s="12"/>
      <c r="F55" s="29">
        <f>数据流!O56*8</f>
        <v>0</v>
      </c>
      <c r="G55" s="29">
        <f>数据流!Q56*3</f>
        <v>0</v>
      </c>
      <c r="H55" s="29">
        <f>数据流!R56*5</f>
        <v>0</v>
      </c>
      <c r="I55" s="29">
        <f>数据流!S56*8</f>
        <v>0</v>
      </c>
      <c r="J55" s="11">
        <f>数据流!T56*8</f>
        <v>0</v>
      </c>
      <c r="K55" s="29">
        <f>数据流!K56*15</f>
        <v>0</v>
      </c>
      <c r="L55" s="29">
        <f>数据流!K56*30</f>
        <v>0</v>
      </c>
      <c r="M55" s="29">
        <f>数据流!N56*3</f>
        <v>0</v>
      </c>
      <c r="N55" s="29">
        <f>数据流!H56*6</f>
        <v>0</v>
      </c>
      <c r="O55" s="29">
        <f>数据流!P56*10</f>
        <v>0</v>
      </c>
    </row>
    <row r="56" spans="1:15" x14ac:dyDescent="0.2">
      <c r="A56" s="8">
        <f>数据流!A57</f>
        <v>0</v>
      </c>
      <c r="B56" s="8">
        <f>数据流!B57</f>
        <v>0</v>
      </c>
      <c r="C56" s="31">
        <f t="shared" si="1"/>
        <v>0</v>
      </c>
      <c r="D56" s="12"/>
      <c r="E56" s="12"/>
      <c r="F56" s="29">
        <f>数据流!O57*8</f>
        <v>0</v>
      </c>
      <c r="G56" s="29">
        <f>数据流!Q57*3</f>
        <v>0</v>
      </c>
      <c r="H56" s="29">
        <f>数据流!R57*5</f>
        <v>0</v>
      </c>
      <c r="I56" s="29">
        <f>数据流!S57*8</f>
        <v>0</v>
      </c>
      <c r="J56" s="11">
        <f>数据流!T57*8</f>
        <v>0</v>
      </c>
      <c r="K56" s="29">
        <f>数据流!K57*15</f>
        <v>0</v>
      </c>
      <c r="L56" s="29">
        <f>数据流!K57*30</f>
        <v>0</v>
      </c>
      <c r="M56" s="29">
        <f>数据流!N57*3</f>
        <v>0</v>
      </c>
      <c r="N56" s="29">
        <f>数据流!H57*6</f>
        <v>0</v>
      </c>
      <c r="O56" s="29">
        <f>数据流!P57*10</f>
        <v>0</v>
      </c>
    </row>
    <row r="57" spans="1:15" x14ac:dyDescent="0.2">
      <c r="A57" s="8">
        <f>数据流!A58</f>
        <v>0</v>
      </c>
      <c r="B57" s="8">
        <f>数据流!B58</f>
        <v>0</v>
      </c>
      <c r="C57" s="31">
        <f t="shared" si="1"/>
        <v>0</v>
      </c>
      <c r="D57" s="12"/>
      <c r="E57" s="12"/>
      <c r="F57" s="29">
        <f>数据流!O58*8</f>
        <v>0</v>
      </c>
      <c r="G57" s="29">
        <f>数据流!Q58*3</f>
        <v>0</v>
      </c>
      <c r="H57" s="29">
        <f>数据流!R58*5</f>
        <v>0</v>
      </c>
      <c r="I57" s="29">
        <f>数据流!S58*8</f>
        <v>0</v>
      </c>
      <c r="J57" s="11">
        <f>数据流!T58*8</f>
        <v>0</v>
      </c>
      <c r="K57" s="29">
        <f>数据流!K58*15</f>
        <v>0</v>
      </c>
      <c r="L57" s="29">
        <f>数据流!K58*30</f>
        <v>0</v>
      </c>
      <c r="M57" s="29">
        <f>数据流!N58*3</f>
        <v>0</v>
      </c>
      <c r="N57" s="29">
        <f>数据流!H58*6</f>
        <v>0</v>
      </c>
      <c r="O57" s="29">
        <f>数据流!P58*10</f>
        <v>0</v>
      </c>
    </row>
    <row r="58" spans="1:15" x14ac:dyDescent="0.2">
      <c r="A58" s="8">
        <f>数据流!A59</f>
        <v>0</v>
      </c>
      <c r="B58" s="8">
        <f>数据流!B59</f>
        <v>0</v>
      </c>
      <c r="C58" s="31">
        <f t="shared" si="1"/>
        <v>0</v>
      </c>
      <c r="D58" s="12"/>
      <c r="E58" s="12"/>
      <c r="F58" s="29">
        <f>数据流!O59*8</f>
        <v>0</v>
      </c>
      <c r="G58" s="29">
        <f>数据流!Q59*3</f>
        <v>0</v>
      </c>
      <c r="H58" s="29">
        <f>数据流!R59*5</f>
        <v>0</v>
      </c>
      <c r="I58" s="29">
        <f>数据流!S59*8</f>
        <v>0</v>
      </c>
      <c r="J58" s="11">
        <f>数据流!T59*8</f>
        <v>0</v>
      </c>
      <c r="K58" s="29">
        <f>数据流!K59*15</f>
        <v>0</v>
      </c>
      <c r="L58" s="29">
        <f>数据流!K59*30</f>
        <v>0</v>
      </c>
      <c r="M58" s="29">
        <f>数据流!N59*3</f>
        <v>0</v>
      </c>
      <c r="N58" s="29">
        <f>数据流!H59*6</f>
        <v>0</v>
      </c>
      <c r="O58" s="29">
        <f>数据流!P59*10</f>
        <v>0</v>
      </c>
    </row>
    <row r="59" spans="1:15" x14ac:dyDescent="0.2">
      <c r="A59" s="8">
        <f>数据流!A60</f>
        <v>0</v>
      </c>
      <c r="B59" s="8">
        <f>数据流!B60</f>
        <v>0</v>
      </c>
      <c r="C59" s="31">
        <f t="shared" si="1"/>
        <v>0</v>
      </c>
      <c r="D59" s="12"/>
      <c r="E59" s="12"/>
      <c r="F59" s="29">
        <f>数据流!O60*8</f>
        <v>0</v>
      </c>
      <c r="G59" s="29">
        <f>数据流!Q60*3</f>
        <v>0</v>
      </c>
      <c r="H59" s="29">
        <f>数据流!R60*5</f>
        <v>0</v>
      </c>
      <c r="I59" s="29">
        <f>数据流!S60*8</f>
        <v>0</v>
      </c>
      <c r="J59" s="11">
        <f>数据流!T60*8</f>
        <v>0</v>
      </c>
      <c r="K59" s="29">
        <f>数据流!K60*15</f>
        <v>0</v>
      </c>
      <c r="L59" s="29">
        <f>数据流!K60*30</f>
        <v>0</v>
      </c>
      <c r="M59" s="29">
        <f>数据流!N60*3</f>
        <v>0</v>
      </c>
      <c r="N59" s="29">
        <f>数据流!H60*6</f>
        <v>0</v>
      </c>
      <c r="O59" s="29">
        <f>数据流!P60*10</f>
        <v>0</v>
      </c>
    </row>
    <row r="60" spans="1:15" x14ac:dyDescent="0.2">
      <c r="A60" s="8">
        <f>数据流!A61</f>
        <v>0</v>
      </c>
      <c r="B60" s="8">
        <f>数据流!B61</f>
        <v>0</v>
      </c>
      <c r="C60" s="31">
        <f t="shared" si="1"/>
        <v>0</v>
      </c>
      <c r="D60" s="12"/>
      <c r="E60" s="12"/>
      <c r="F60" s="29">
        <f>数据流!O61*8</f>
        <v>0</v>
      </c>
      <c r="G60" s="29">
        <f>数据流!Q61*3</f>
        <v>0</v>
      </c>
      <c r="H60" s="29">
        <f>数据流!R61*5</f>
        <v>0</v>
      </c>
      <c r="I60" s="29">
        <f>数据流!S61*8</f>
        <v>0</v>
      </c>
      <c r="J60" s="11">
        <f>数据流!T61*8</f>
        <v>0</v>
      </c>
      <c r="K60" s="29">
        <f>数据流!K61*15</f>
        <v>0</v>
      </c>
      <c r="L60" s="29">
        <f>数据流!K61*30</f>
        <v>0</v>
      </c>
      <c r="M60" s="29">
        <f>数据流!N61*3</f>
        <v>0</v>
      </c>
      <c r="N60" s="29">
        <f>数据流!H61*6</f>
        <v>0</v>
      </c>
      <c r="O60" s="29">
        <f>数据流!P61*10</f>
        <v>0</v>
      </c>
    </row>
    <row r="61" spans="1:15" x14ac:dyDescent="0.2">
      <c r="A61" s="8">
        <f>数据流!A62</f>
        <v>0</v>
      </c>
      <c r="B61" s="8">
        <f>数据流!B62</f>
        <v>0</v>
      </c>
      <c r="C61" s="31">
        <f t="shared" si="1"/>
        <v>0</v>
      </c>
      <c r="D61" s="12"/>
      <c r="E61" s="12"/>
      <c r="F61" s="29">
        <f>数据流!O62*8</f>
        <v>0</v>
      </c>
      <c r="G61" s="29">
        <f>数据流!Q62*3</f>
        <v>0</v>
      </c>
      <c r="H61" s="29">
        <f>数据流!R62*5</f>
        <v>0</v>
      </c>
      <c r="I61" s="29">
        <f>数据流!S62*8</f>
        <v>0</v>
      </c>
      <c r="J61" s="11">
        <f>数据流!T62*8</f>
        <v>0</v>
      </c>
      <c r="K61" s="29">
        <f>数据流!K62*15</f>
        <v>0</v>
      </c>
      <c r="L61" s="29">
        <f>数据流!K62*30</f>
        <v>0</v>
      </c>
      <c r="M61" s="29">
        <f>数据流!N62*3</f>
        <v>0</v>
      </c>
      <c r="N61" s="29">
        <f>数据流!H62*6</f>
        <v>0</v>
      </c>
      <c r="O61" s="29">
        <f>数据流!P62*10</f>
        <v>0</v>
      </c>
    </row>
    <row r="62" spans="1:15" x14ac:dyDescent="0.2">
      <c r="A62" s="8">
        <f>数据流!A63</f>
        <v>0</v>
      </c>
      <c r="B62" s="8">
        <f>数据流!B63</f>
        <v>0</v>
      </c>
      <c r="C62" s="31">
        <f t="shared" si="1"/>
        <v>0</v>
      </c>
      <c r="D62" s="12"/>
      <c r="E62" s="12"/>
      <c r="F62" s="29">
        <f>数据流!O63*8</f>
        <v>0</v>
      </c>
      <c r="G62" s="29">
        <f>数据流!Q63*3</f>
        <v>0</v>
      </c>
      <c r="H62" s="29">
        <f>数据流!R63*5</f>
        <v>0</v>
      </c>
      <c r="I62" s="29">
        <f>数据流!S63*8</f>
        <v>0</v>
      </c>
      <c r="J62" s="11">
        <f>数据流!T63*8</f>
        <v>0</v>
      </c>
      <c r="K62" s="29">
        <f>数据流!K63*15</f>
        <v>0</v>
      </c>
      <c r="L62" s="29">
        <f>数据流!K63*30</f>
        <v>0</v>
      </c>
      <c r="M62" s="29">
        <f>数据流!N63*3</f>
        <v>0</v>
      </c>
      <c r="N62" s="29">
        <f>数据流!H63*6</f>
        <v>0</v>
      </c>
      <c r="O62" s="29">
        <f>数据流!P63*10</f>
        <v>0</v>
      </c>
    </row>
    <row r="63" spans="1:15" x14ac:dyDescent="0.2">
      <c r="A63" s="8">
        <f>数据流!A64</f>
        <v>0</v>
      </c>
      <c r="B63" s="8">
        <f>数据流!B64</f>
        <v>0</v>
      </c>
      <c r="C63" s="31">
        <f t="shared" si="1"/>
        <v>0</v>
      </c>
      <c r="D63" s="12"/>
      <c r="E63" s="12"/>
      <c r="F63" s="29">
        <f>数据流!O64*8</f>
        <v>0</v>
      </c>
      <c r="G63" s="29">
        <f>数据流!Q64*3</f>
        <v>0</v>
      </c>
      <c r="H63" s="29">
        <f>数据流!R64*5</f>
        <v>0</v>
      </c>
      <c r="I63" s="29">
        <f>数据流!S64*8</f>
        <v>0</v>
      </c>
      <c r="J63" s="11">
        <f>数据流!T64*8</f>
        <v>0</v>
      </c>
      <c r="K63" s="29">
        <f>数据流!K64*15</f>
        <v>0</v>
      </c>
      <c r="L63" s="29">
        <f>数据流!K64*30</f>
        <v>0</v>
      </c>
      <c r="M63" s="29">
        <f>数据流!N64*3</f>
        <v>0</v>
      </c>
      <c r="N63" s="29">
        <f>数据流!H64*6</f>
        <v>0</v>
      </c>
      <c r="O63" s="29">
        <f>数据流!P64*10</f>
        <v>0</v>
      </c>
    </row>
    <row r="64" spans="1:15" x14ac:dyDescent="0.2">
      <c r="A64" s="8">
        <f>数据流!A65</f>
        <v>0</v>
      </c>
      <c r="B64" s="8">
        <f>数据流!B65</f>
        <v>0</v>
      </c>
      <c r="C64" s="31">
        <f t="shared" si="1"/>
        <v>0</v>
      </c>
      <c r="D64" s="12"/>
      <c r="E64" s="12"/>
      <c r="F64" s="29">
        <f>数据流!O65*8</f>
        <v>0</v>
      </c>
      <c r="G64" s="29">
        <f>数据流!Q65*3</f>
        <v>0</v>
      </c>
      <c r="H64" s="29">
        <f>数据流!R65*5</f>
        <v>0</v>
      </c>
      <c r="I64" s="29">
        <f>数据流!S65*8</f>
        <v>0</v>
      </c>
      <c r="J64" s="11">
        <f>数据流!T65*8</f>
        <v>0</v>
      </c>
      <c r="K64" s="29">
        <f>数据流!K65*15</f>
        <v>0</v>
      </c>
      <c r="L64" s="29">
        <f>数据流!K65*30</f>
        <v>0</v>
      </c>
      <c r="M64" s="29">
        <f>数据流!N65*3</f>
        <v>0</v>
      </c>
      <c r="N64" s="29">
        <f>数据流!H65*6</f>
        <v>0</v>
      </c>
      <c r="O64" s="29">
        <f>数据流!P65*10</f>
        <v>0</v>
      </c>
    </row>
    <row r="65" spans="1:15" x14ac:dyDescent="0.2">
      <c r="A65" s="8">
        <f>数据流!A66</f>
        <v>0</v>
      </c>
      <c r="B65" s="8">
        <f>数据流!B66</f>
        <v>0</v>
      </c>
      <c r="C65" s="31">
        <f t="shared" si="1"/>
        <v>0</v>
      </c>
      <c r="D65" s="12"/>
      <c r="E65" s="12"/>
      <c r="F65" s="29">
        <f>数据流!O66*8</f>
        <v>0</v>
      </c>
      <c r="G65" s="29">
        <f>数据流!Q66*3</f>
        <v>0</v>
      </c>
      <c r="H65" s="29">
        <f>数据流!R66*5</f>
        <v>0</v>
      </c>
      <c r="I65" s="29">
        <f>数据流!S66*8</f>
        <v>0</v>
      </c>
      <c r="J65" s="11">
        <f>数据流!T66*8</f>
        <v>0</v>
      </c>
      <c r="K65" s="29">
        <f>数据流!K66*15</f>
        <v>0</v>
      </c>
      <c r="L65" s="29">
        <f>数据流!K66*30</f>
        <v>0</v>
      </c>
      <c r="M65" s="29">
        <f>数据流!N66*3</f>
        <v>0</v>
      </c>
      <c r="N65" s="29">
        <f>数据流!H66*6</f>
        <v>0</v>
      </c>
      <c r="O65" s="29">
        <f>数据流!P66*10</f>
        <v>0</v>
      </c>
    </row>
    <row r="66" spans="1:15" x14ac:dyDescent="0.2">
      <c r="A66" s="8">
        <f>数据流!A67</f>
        <v>0</v>
      </c>
      <c r="B66" s="8">
        <f>数据流!B67</f>
        <v>0</v>
      </c>
      <c r="C66" s="31">
        <f t="shared" ref="C66:C97" si="2">SUM(D66:R66)-J66*2</f>
        <v>0</v>
      </c>
      <c r="D66" s="12"/>
      <c r="E66" s="12"/>
      <c r="F66" s="29">
        <f>数据流!O67*8</f>
        <v>0</v>
      </c>
      <c r="G66" s="29">
        <f>数据流!Q67*3</f>
        <v>0</v>
      </c>
      <c r="H66" s="29">
        <f>数据流!R67*5</f>
        <v>0</v>
      </c>
      <c r="I66" s="29">
        <f>数据流!S67*8</f>
        <v>0</v>
      </c>
      <c r="J66" s="11">
        <f>数据流!T67*8</f>
        <v>0</v>
      </c>
      <c r="K66" s="29">
        <f>数据流!K67*15</f>
        <v>0</v>
      </c>
      <c r="L66" s="29">
        <f>数据流!K67*30</f>
        <v>0</v>
      </c>
      <c r="M66" s="29">
        <f>数据流!N67*3</f>
        <v>0</v>
      </c>
      <c r="N66" s="29">
        <f>数据流!H67*6</f>
        <v>0</v>
      </c>
      <c r="O66" s="29">
        <f>数据流!P67*10</f>
        <v>0</v>
      </c>
    </row>
    <row r="67" spans="1:15" x14ac:dyDescent="0.2">
      <c r="A67" s="8">
        <f>数据流!A68</f>
        <v>0</v>
      </c>
      <c r="B67" s="8">
        <f>数据流!B68</f>
        <v>0</v>
      </c>
      <c r="C67" s="31">
        <f t="shared" si="2"/>
        <v>0</v>
      </c>
      <c r="D67" s="12"/>
      <c r="E67" s="12"/>
      <c r="F67" s="29">
        <f>数据流!O68*8</f>
        <v>0</v>
      </c>
      <c r="G67" s="29">
        <f>数据流!Q68*3</f>
        <v>0</v>
      </c>
      <c r="H67" s="29">
        <f>数据流!R68*5</f>
        <v>0</v>
      </c>
      <c r="I67" s="29">
        <f>数据流!S68*8</f>
        <v>0</v>
      </c>
      <c r="J67" s="11">
        <f>数据流!T68*8</f>
        <v>0</v>
      </c>
      <c r="K67" s="29">
        <f>数据流!K68*15</f>
        <v>0</v>
      </c>
      <c r="L67" s="29">
        <f>数据流!K68*30</f>
        <v>0</v>
      </c>
      <c r="M67" s="29">
        <f>数据流!N68*3</f>
        <v>0</v>
      </c>
      <c r="N67" s="29">
        <f>数据流!H68*6</f>
        <v>0</v>
      </c>
      <c r="O67" s="29">
        <f>数据流!P68*10</f>
        <v>0</v>
      </c>
    </row>
    <row r="68" spans="1:15" x14ac:dyDescent="0.2">
      <c r="A68" s="8">
        <f>数据流!A69</f>
        <v>0</v>
      </c>
      <c r="B68" s="8">
        <f>数据流!B69</f>
        <v>0</v>
      </c>
      <c r="C68" s="31">
        <f t="shared" si="2"/>
        <v>0</v>
      </c>
      <c r="D68" s="12"/>
      <c r="E68" s="12"/>
      <c r="F68" s="29">
        <f>数据流!O69*8</f>
        <v>0</v>
      </c>
      <c r="G68" s="29">
        <f>数据流!Q69*3</f>
        <v>0</v>
      </c>
      <c r="H68" s="29">
        <f>数据流!R69*5</f>
        <v>0</v>
      </c>
      <c r="I68" s="29">
        <f>数据流!S69*8</f>
        <v>0</v>
      </c>
      <c r="J68" s="11">
        <f>数据流!T69*8</f>
        <v>0</v>
      </c>
      <c r="K68" s="29">
        <f>数据流!K69*15</f>
        <v>0</v>
      </c>
      <c r="L68" s="29">
        <f>数据流!K69*30</f>
        <v>0</v>
      </c>
      <c r="M68" s="29">
        <f>数据流!N69*3</f>
        <v>0</v>
      </c>
      <c r="N68" s="29">
        <f>数据流!H69*6</f>
        <v>0</v>
      </c>
      <c r="O68" s="29">
        <f>数据流!P69*10</f>
        <v>0</v>
      </c>
    </row>
    <row r="69" spans="1:15" x14ac:dyDescent="0.2">
      <c r="A69" s="8">
        <f>数据流!A70</f>
        <v>0</v>
      </c>
      <c r="B69" s="8">
        <f>数据流!B70</f>
        <v>0</v>
      </c>
      <c r="C69" s="31">
        <f t="shared" si="2"/>
        <v>0</v>
      </c>
      <c r="D69" s="12"/>
      <c r="E69" s="12"/>
      <c r="F69" s="29">
        <f>数据流!O70*8</f>
        <v>0</v>
      </c>
      <c r="G69" s="29">
        <f>数据流!Q70*3</f>
        <v>0</v>
      </c>
      <c r="H69" s="29">
        <f>数据流!R70*5</f>
        <v>0</v>
      </c>
      <c r="I69" s="29">
        <f>数据流!S70*8</f>
        <v>0</v>
      </c>
      <c r="J69" s="11">
        <f>数据流!T70*8</f>
        <v>0</v>
      </c>
      <c r="K69" s="29">
        <f>数据流!K70*15</f>
        <v>0</v>
      </c>
      <c r="L69" s="29">
        <f>数据流!K70*30</f>
        <v>0</v>
      </c>
      <c r="M69" s="29">
        <f>数据流!N70*3</f>
        <v>0</v>
      </c>
      <c r="N69" s="29">
        <f>数据流!H70*6</f>
        <v>0</v>
      </c>
      <c r="O69" s="29">
        <f>数据流!P70*10</f>
        <v>0</v>
      </c>
    </row>
    <row r="70" spans="1:15" x14ac:dyDescent="0.2">
      <c r="A70" s="8">
        <f>数据流!A71</f>
        <v>0</v>
      </c>
      <c r="B70" s="8">
        <f>数据流!B71</f>
        <v>0</v>
      </c>
      <c r="C70" s="31">
        <f t="shared" si="2"/>
        <v>0</v>
      </c>
      <c r="D70" s="12"/>
      <c r="E70" s="12"/>
      <c r="F70" s="29">
        <f>数据流!O71*8</f>
        <v>0</v>
      </c>
      <c r="G70" s="29">
        <f>数据流!Q71*3</f>
        <v>0</v>
      </c>
      <c r="H70" s="29">
        <f>数据流!R71*5</f>
        <v>0</v>
      </c>
      <c r="I70" s="29">
        <f>数据流!S71*8</f>
        <v>0</v>
      </c>
      <c r="J70" s="11">
        <f>数据流!T71*8</f>
        <v>0</v>
      </c>
      <c r="K70" s="29">
        <f>数据流!K71*15</f>
        <v>0</v>
      </c>
      <c r="L70" s="29">
        <f>数据流!K71*30</f>
        <v>0</v>
      </c>
      <c r="M70" s="29">
        <f>数据流!N71*3</f>
        <v>0</v>
      </c>
      <c r="N70" s="29">
        <f>数据流!H71*6</f>
        <v>0</v>
      </c>
      <c r="O70" s="29">
        <f>数据流!P71*10</f>
        <v>0</v>
      </c>
    </row>
    <row r="71" spans="1:15" x14ac:dyDescent="0.2">
      <c r="A71" s="8">
        <f>数据流!A72</f>
        <v>0</v>
      </c>
      <c r="B71" s="8">
        <f>数据流!B72</f>
        <v>0</v>
      </c>
      <c r="C71" s="31">
        <f t="shared" si="2"/>
        <v>0</v>
      </c>
      <c r="D71" s="12"/>
      <c r="E71" s="12"/>
      <c r="F71" s="29">
        <f>数据流!O72*8</f>
        <v>0</v>
      </c>
      <c r="G71" s="29">
        <f>数据流!Q72*3</f>
        <v>0</v>
      </c>
      <c r="H71" s="29">
        <f>数据流!R72*5</f>
        <v>0</v>
      </c>
      <c r="I71" s="29">
        <f>数据流!S72*8</f>
        <v>0</v>
      </c>
      <c r="J71" s="11">
        <f>数据流!T72*8</f>
        <v>0</v>
      </c>
      <c r="K71" s="29">
        <f>数据流!K72*15</f>
        <v>0</v>
      </c>
      <c r="L71" s="29">
        <f>数据流!K72*30</f>
        <v>0</v>
      </c>
      <c r="M71" s="29">
        <f>数据流!N72*3</f>
        <v>0</v>
      </c>
      <c r="N71" s="29">
        <f>数据流!H72*6</f>
        <v>0</v>
      </c>
      <c r="O71" s="29">
        <f>数据流!P72*10</f>
        <v>0</v>
      </c>
    </row>
    <row r="72" spans="1:15" x14ac:dyDescent="0.2">
      <c r="A72" s="8">
        <f>数据流!A73</f>
        <v>0</v>
      </c>
      <c r="B72" s="8">
        <f>数据流!B73</f>
        <v>0</v>
      </c>
      <c r="C72" s="31">
        <f t="shared" si="2"/>
        <v>0</v>
      </c>
      <c r="D72" s="12"/>
      <c r="E72" s="12"/>
      <c r="F72" s="29">
        <f>数据流!O73*8</f>
        <v>0</v>
      </c>
      <c r="G72" s="29">
        <f>数据流!Q73*3</f>
        <v>0</v>
      </c>
      <c r="H72" s="29">
        <f>数据流!R73*5</f>
        <v>0</v>
      </c>
      <c r="I72" s="29">
        <f>数据流!S73*8</f>
        <v>0</v>
      </c>
      <c r="J72" s="11">
        <f>数据流!T73*8</f>
        <v>0</v>
      </c>
      <c r="K72" s="29">
        <f>数据流!K73*15</f>
        <v>0</v>
      </c>
      <c r="L72" s="29">
        <f>数据流!K73*30</f>
        <v>0</v>
      </c>
      <c r="M72" s="29">
        <f>数据流!N73*3</f>
        <v>0</v>
      </c>
      <c r="N72" s="29">
        <f>数据流!H73*6</f>
        <v>0</v>
      </c>
      <c r="O72" s="29">
        <f>数据流!P73*10</f>
        <v>0</v>
      </c>
    </row>
    <row r="73" spans="1:15" x14ac:dyDescent="0.2">
      <c r="A73" s="8">
        <f>数据流!A74</f>
        <v>0</v>
      </c>
      <c r="B73" s="8">
        <f>数据流!B74</f>
        <v>0</v>
      </c>
      <c r="C73" s="31">
        <f t="shared" si="2"/>
        <v>0</v>
      </c>
      <c r="D73" s="12"/>
      <c r="E73" s="12"/>
      <c r="F73" s="29">
        <f>数据流!O74*8</f>
        <v>0</v>
      </c>
      <c r="G73" s="29">
        <f>数据流!Q74*3</f>
        <v>0</v>
      </c>
      <c r="H73" s="29">
        <f>数据流!R74*5</f>
        <v>0</v>
      </c>
      <c r="I73" s="29">
        <f>数据流!S74*8</f>
        <v>0</v>
      </c>
      <c r="J73" s="11">
        <f>数据流!T74*8</f>
        <v>0</v>
      </c>
      <c r="K73" s="29">
        <f>数据流!K74*15</f>
        <v>0</v>
      </c>
      <c r="L73" s="29">
        <f>数据流!K74*30</f>
        <v>0</v>
      </c>
      <c r="M73" s="29">
        <f>数据流!N74*3</f>
        <v>0</v>
      </c>
      <c r="N73" s="29">
        <f>数据流!H74*6</f>
        <v>0</v>
      </c>
      <c r="O73" s="29">
        <f>数据流!P74*10</f>
        <v>0</v>
      </c>
    </row>
    <row r="74" spans="1:15" x14ac:dyDescent="0.2">
      <c r="A74" s="8">
        <f>数据流!A75</f>
        <v>0</v>
      </c>
      <c r="B74" s="8">
        <f>数据流!B75</f>
        <v>0</v>
      </c>
      <c r="C74" s="31">
        <f t="shared" si="2"/>
        <v>0</v>
      </c>
      <c r="D74" s="12"/>
      <c r="E74" s="12"/>
      <c r="F74" s="29">
        <f>数据流!O75*8</f>
        <v>0</v>
      </c>
      <c r="G74" s="29">
        <f>数据流!Q75*3</f>
        <v>0</v>
      </c>
      <c r="H74" s="29">
        <f>数据流!R75*5</f>
        <v>0</v>
      </c>
      <c r="I74" s="29">
        <f>数据流!S75*8</f>
        <v>0</v>
      </c>
      <c r="J74" s="11">
        <f>数据流!T75*8</f>
        <v>0</v>
      </c>
      <c r="K74" s="29">
        <f>数据流!K75*15</f>
        <v>0</v>
      </c>
      <c r="L74" s="29">
        <f>数据流!K75*30</f>
        <v>0</v>
      </c>
      <c r="M74" s="29">
        <f>数据流!N75*3</f>
        <v>0</v>
      </c>
      <c r="N74" s="29">
        <f>数据流!H75*6</f>
        <v>0</v>
      </c>
      <c r="O74" s="29">
        <f>数据流!P75*10</f>
        <v>0</v>
      </c>
    </row>
    <row r="75" spans="1:15" x14ac:dyDescent="0.2">
      <c r="C75" s="32"/>
      <c r="J75" s="35"/>
    </row>
    <row r="76" spans="1:15" x14ac:dyDescent="0.2">
      <c r="C76" s="32"/>
      <c r="J76" s="35"/>
    </row>
    <row r="77" spans="1:15" x14ac:dyDescent="0.2">
      <c r="C77" s="32"/>
      <c r="J77" s="35"/>
    </row>
    <row r="78" spans="1:15" x14ac:dyDescent="0.2">
      <c r="C78" s="32"/>
      <c r="J78" s="35"/>
    </row>
    <row r="79" spans="1:15" x14ac:dyDescent="0.2">
      <c r="C79" s="32"/>
      <c r="J79" s="35"/>
    </row>
    <row r="80" spans="1:15" x14ac:dyDescent="0.2">
      <c r="C80" s="32"/>
      <c r="J80" s="35"/>
    </row>
    <row r="81" spans="3:10" x14ac:dyDescent="0.2">
      <c r="C81" s="32"/>
      <c r="J81" s="35"/>
    </row>
    <row r="82" spans="3:10" x14ac:dyDescent="0.2">
      <c r="C82" s="32"/>
      <c r="J82" s="35"/>
    </row>
    <row r="83" spans="3:10" x14ac:dyDescent="0.2">
      <c r="C83" s="32"/>
      <c r="J83" s="35"/>
    </row>
    <row r="84" spans="3:10" x14ac:dyDescent="0.2">
      <c r="C84" s="32"/>
      <c r="J84" s="35"/>
    </row>
    <row r="85" spans="3:10" x14ac:dyDescent="0.2">
      <c r="C85" s="32"/>
      <c r="J85" s="35"/>
    </row>
    <row r="86" spans="3:10" x14ac:dyDescent="0.2">
      <c r="C86" s="32"/>
      <c r="J86" s="35"/>
    </row>
    <row r="87" spans="3:10" x14ac:dyDescent="0.2">
      <c r="C87" s="32"/>
      <c r="J87" s="35"/>
    </row>
    <row r="88" spans="3:10" x14ac:dyDescent="0.2">
      <c r="C88" s="32"/>
      <c r="J88" s="35"/>
    </row>
    <row r="89" spans="3:10" x14ac:dyDescent="0.2">
      <c r="C89" s="32"/>
      <c r="J89" s="35"/>
    </row>
    <row r="90" spans="3:10" x14ac:dyDescent="0.2">
      <c r="C90" s="32"/>
      <c r="J90" s="35"/>
    </row>
    <row r="91" spans="3:10" x14ac:dyDescent="0.2">
      <c r="C91" s="32"/>
      <c r="J91" s="35"/>
    </row>
    <row r="92" spans="3:10" x14ac:dyDescent="0.2">
      <c r="C92" s="32"/>
      <c r="J92" s="35"/>
    </row>
    <row r="93" spans="3:10" x14ac:dyDescent="0.2">
      <c r="C93" s="32"/>
      <c r="J93" s="35"/>
    </row>
    <row r="94" spans="3:10" x14ac:dyDescent="0.2">
      <c r="C94" s="32"/>
      <c r="J94" s="35"/>
    </row>
    <row r="95" spans="3:10" x14ac:dyDescent="0.2">
      <c r="C95" s="32"/>
      <c r="J95" s="35"/>
    </row>
    <row r="96" spans="3:10" x14ac:dyDescent="0.2">
      <c r="C96" s="32"/>
      <c r="J96" s="35"/>
    </row>
    <row r="97" spans="3:10" x14ac:dyDescent="0.2">
      <c r="C97" s="32"/>
      <c r="J97" s="35"/>
    </row>
    <row r="98" spans="3:10" x14ac:dyDescent="0.2">
      <c r="C98" s="32"/>
      <c r="J98" s="35"/>
    </row>
    <row r="99" spans="3:10" x14ac:dyDescent="0.2">
      <c r="C99" s="32"/>
      <c r="J99" s="35"/>
    </row>
    <row r="100" spans="3:10" x14ac:dyDescent="0.2">
      <c r="C100" s="32"/>
      <c r="J100" s="35"/>
    </row>
    <row r="101" spans="3:10" x14ac:dyDescent="0.2">
      <c r="C101" s="32"/>
      <c r="J101" s="35"/>
    </row>
    <row r="102" spans="3:10" x14ac:dyDescent="0.2">
      <c r="C102" s="32"/>
      <c r="J102" s="35"/>
    </row>
    <row r="103" spans="3:10" x14ac:dyDescent="0.2">
      <c r="C103" s="32"/>
      <c r="J103" s="35"/>
    </row>
    <row r="104" spans="3:10" x14ac:dyDescent="0.2">
      <c r="C104" s="32"/>
      <c r="J104" s="35"/>
    </row>
    <row r="105" spans="3:10" x14ac:dyDescent="0.2">
      <c r="C105" s="32"/>
      <c r="J105" s="35"/>
    </row>
    <row r="106" spans="3:10" x14ac:dyDescent="0.2">
      <c r="C106" s="32"/>
      <c r="J106" s="35"/>
    </row>
    <row r="107" spans="3:10" x14ac:dyDescent="0.2">
      <c r="C107" s="32"/>
      <c r="J107" s="35"/>
    </row>
    <row r="108" spans="3:10" x14ac:dyDescent="0.2">
      <c r="C108" s="32"/>
      <c r="J108" s="35"/>
    </row>
    <row r="109" spans="3:10" x14ac:dyDescent="0.2">
      <c r="C109" s="32"/>
      <c r="J109" s="35"/>
    </row>
    <row r="110" spans="3:10" x14ac:dyDescent="0.2">
      <c r="C110" s="32"/>
      <c r="J110" s="35"/>
    </row>
    <row r="111" spans="3:10" x14ac:dyDescent="0.2">
      <c r="C111" s="32"/>
      <c r="J111" s="35"/>
    </row>
    <row r="112" spans="3:10" x14ac:dyDescent="0.2">
      <c r="C112" s="32"/>
      <c r="J112" s="35"/>
    </row>
    <row r="113" spans="3:10" x14ac:dyDescent="0.2">
      <c r="C113" s="32"/>
      <c r="J113" s="35"/>
    </row>
    <row r="114" spans="3:10" x14ac:dyDescent="0.2">
      <c r="C114" s="32"/>
      <c r="J114" s="35"/>
    </row>
    <row r="115" spans="3:10" x14ac:dyDescent="0.2">
      <c r="C115" s="32"/>
      <c r="J115" s="35"/>
    </row>
    <row r="116" spans="3:10" x14ac:dyDescent="0.2">
      <c r="C116" s="32"/>
      <c r="J116" s="35"/>
    </row>
    <row r="117" spans="3:10" x14ac:dyDescent="0.2">
      <c r="C117" s="32"/>
      <c r="J117" s="35"/>
    </row>
    <row r="118" spans="3:10" x14ac:dyDescent="0.2">
      <c r="C118" s="32"/>
      <c r="J118" s="35"/>
    </row>
    <row r="119" spans="3:10" x14ac:dyDescent="0.2">
      <c r="C119" s="32"/>
      <c r="J119" s="35"/>
    </row>
    <row r="120" spans="3:10" x14ac:dyDescent="0.2">
      <c r="C120" s="32"/>
      <c r="J120" s="35"/>
    </row>
    <row r="121" spans="3:10" x14ac:dyDescent="0.2">
      <c r="C121" s="32"/>
      <c r="J121" s="35"/>
    </row>
    <row r="122" spans="3:10" x14ac:dyDescent="0.2">
      <c r="C122" s="32"/>
      <c r="J122" s="35"/>
    </row>
    <row r="123" spans="3:10" x14ac:dyDescent="0.2">
      <c r="C123" s="32"/>
      <c r="J123" s="35"/>
    </row>
    <row r="124" spans="3:10" x14ac:dyDescent="0.2">
      <c r="C124" s="32"/>
      <c r="J124" s="35"/>
    </row>
    <row r="125" spans="3:10" x14ac:dyDescent="0.2">
      <c r="C125" s="32"/>
      <c r="J125" s="35"/>
    </row>
    <row r="126" spans="3:10" x14ac:dyDescent="0.2">
      <c r="C126" s="32"/>
      <c r="J126" s="35"/>
    </row>
    <row r="127" spans="3:10" x14ac:dyDescent="0.2">
      <c r="C127" s="32"/>
      <c r="J127" s="35"/>
    </row>
    <row r="128" spans="3:10" x14ac:dyDescent="0.2">
      <c r="C128" s="32"/>
      <c r="J128" s="35"/>
    </row>
    <row r="129" spans="3:10" x14ac:dyDescent="0.2">
      <c r="C129" s="32"/>
      <c r="J129" s="35"/>
    </row>
    <row r="130" spans="3:10" x14ac:dyDescent="0.2">
      <c r="C130" s="32"/>
      <c r="J130" s="35"/>
    </row>
    <row r="131" spans="3:10" x14ac:dyDescent="0.2">
      <c r="C131" s="32"/>
      <c r="J131" s="35"/>
    </row>
    <row r="132" spans="3:10" x14ac:dyDescent="0.2">
      <c r="C132" s="32"/>
      <c r="J132" s="35"/>
    </row>
    <row r="133" spans="3:10" x14ac:dyDescent="0.2">
      <c r="C133" s="32"/>
      <c r="J133" s="35"/>
    </row>
    <row r="134" spans="3:10" x14ac:dyDescent="0.2">
      <c r="C134" s="32"/>
      <c r="J134" s="35"/>
    </row>
    <row r="135" spans="3:10" x14ac:dyDescent="0.2">
      <c r="C135" s="32"/>
      <c r="J135" s="35"/>
    </row>
    <row r="136" spans="3:10" x14ac:dyDescent="0.2">
      <c r="C136" s="32"/>
      <c r="J136" s="35"/>
    </row>
    <row r="137" spans="3:10" x14ac:dyDescent="0.2">
      <c r="C137" s="32"/>
      <c r="J137" s="35"/>
    </row>
    <row r="138" spans="3:10" x14ac:dyDescent="0.2">
      <c r="C138" s="32"/>
      <c r="J138" s="35"/>
    </row>
    <row r="139" spans="3:10" x14ac:dyDescent="0.2">
      <c r="C139" s="32"/>
      <c r="J139" s="35"/>
    </row>
    <row r="140" spans="3:10" x14ac:dyDescent="0.2">
      <c r="C140" s="32"/>
      <c r="J140" s="35"/>
    </row>
    <row r="141" spans="3:10" x14ac:dyDescent="0.2">
      <c r="C141" s="32"/>
      <c r="J141" s="35"/>
    </row>
    <row r="142" spans="3:10" x14ac:dyDescent="0.2">
      <c r="C142" s="32"/>
      <c r="J142" s="35"/>
    </row>
    <row r="143" spans="3:10" x14ac:dyDescent="0.2">
      <c r="C143" s="32"/>
      <c r="J143" s="35"/>
    </row>
    <row r="144" spans="3:10" x14ac:dyDescent="0.2">
      <c r="C144" s="32"/>
      <c r="J144" s="35"/>
    </row>
    <row r="145" spans="3:10" x14ac:dyDescent="0.2">
      <c r="C145" s="32"/>
      <c r="J145" s="35"/>
    </row>
    <row r="146" spans="3:10" x14ac:dyDescent="0.2">
      <c r="C146" s="32"/>
      <c r="J146" s="35"/>
    </row>
    <row r="147" spans="3:10" x14ac:dyDescent="0.2">
      <c r="C147" s="32"/>
      <c r="J147" s="35"/>
    </row>
    <row r="148" spans="3:10" x14ac:dyDescent="0.2">
      <c r="C148" s="32"/>
      <c r="J148" s="35"/>
    </row>
    <row r="149" spans="3:10" x14ac:dyDescent="0.2">
      <c r="C149" s="32"/>
      <c r="J149" s="35"/>
    </row>
    <row r="150" spans="3:10" x14ac:dyDescent="0.2">
      <c r="C150" s="32"/>
      <c r="J150" s="35"/>
    </row>
    <row r="151" spans="3:10" x14ac:dyDescent="0.2">
      <c r="C151" s="32"/>
      <c r="J151" s="35"/>
    </row>
    <row r="152" spans="3:10" x14ac:dyDescent="0.2">
      <c r="C152" s="32"/>
      <c r="J152" s="35"/>
    </row>
    <row r="153" spans="3:10" x14ac:dyDescent="0.2">
      <c r="C153" s="32"/>
      <c r="J153" s="35"/>
    </row>
    <row r="154" spans="3:10" x14ac:dyDescent="0.2">
      <c r="C154" s="32"/>
      <c r="J154" s="35"/>
    </row>
    <row r="155" spans="3:10" x14ac:dyDescent="0.2">
      <c r="C155" s="32"/>
      <c r="J155" s="35"/>
    </row>
    <row r="156" spans="3:10" x14ac:dyDescent="0.2">
      <c r="C156" s="32"/>
      <c r="J156" s="35"/>
    </row>
    <row r="157" spans="3:10" x14ac:dyDescent="0.2">
      <c r="C157" s="32"/>
      <c r="J157" s="35"/>
    </row>
    <row r="158" spans="3:10" x14ac:dyDescent="0.2">
      <c r="C158" s="32"/>
      <c r="J158" s="35"/>
    </row>
    <row r="159" spans="3:10" x14ac:dyDescent="0.2">
      <c r="C159" s="32"/>
      <c r="J159" s="35"/>
    </row>
    <row r="160" spans="3:10" x14ac:dyDescent="0.2">
      <c r="C160" s="32"/>
      <c r="J160" s="35"/>
    </row>
    <row r="161" spans="3:10" x14ac:dyDescent="0.2">
      <c r="C161" s="32"/>
      <c r="J161" s="35"/>
    </row>
    <row r="162" spans="3:10" x14ac:dyDescent="0.2">
      <c r="C162" s="32"/>
      <c r="J162" s="35"/>
    </row>
    <row r="163" spans="3:10" x14ac:dyDescent="0.2">
      <c r="C163" s="32"/>
      <c r="J163" s="35"/>
    </row>
    <row r="164" spans="3:10" x14ac:dyDescent="0.2">
      <c r="C164" s="32"/>
      <c r="J164" s="35"/>
    </row>
    <row r="165" spans="3:10" x14ac:dyDescent="0.2">
      <c r="C165" s="32"/>
      <c r="J165" s="35"/>
    </row>
    <row r="166" spans="3:10" x14ac:dyDescent="0.2">
      <c r="C166" s="32"/>
      <c r="J166" s="35"/>
    </row>
    <row r="167" spans="3:10" x14ac:dyDescent="0.2">
      <c r="C167" s="32"/>
      <c r="J167" s="35"/>
    </row>
    <row r="168" spans="3:10" x14ac:dyDescent="0.2">
      <c r="C168" s="32"/>
      <c r="J168" s="35"/>
    </row>
    <row r="169" spans="3:10" x14ac:dyDescent="0.2">
      <c r="C169" s="32"/>
      <c r="J169" s="35"/>
    </row>
    <row r="170" spans="3:10" x14ac:dyDescent="0.2">
      <c r="C170" s="32"/>
      <c r="J170" s="35"/>
    </row>
    <row r="171" spans="3:10" x14ac:dyDescent="0.2">
      <c r="C171" s="32"/>
      <c r="J171" s="35"/>
    </row>
    <row r="172" spans="3:10" x14ac:dyDescent="0.2">
      <c r="C172" s="32"/>
      <c r="J172" s="35"/>
    </row>
    <row r="173" spans="3:10" x14ac:dyDescent="0.2">
      <c r="C173" s="32"/>
      <c r="J173" s="35"/>
    </row>
    <row r="174" spans="3:10" x14ac:dyDescent="0.2">
      <c r="C174" s="32"/>
      <c r="J174" s="35"/>
    </row>
    <row r="175" spans="3:10" x14ac:dyDescent="0.2">
      <c r="C175" s="32"/>
      <c r="J175" s="35"/>
    </row>
    <row r="176" spans="3:10" x14ac:dyDescent="0.2">
      <c r="C176" s="32"/>
      <c r="J176" s="35"/>
    </row>
    <row r="177" spans="3:10" x14ac:dyDescent="0.2">
      <c r="C177" s="32"/>
      <c r="J177" s="35"/>
    </row>
    <row r="178" spans="3:10" x14ac:dyDescent="0.2">
      <c r="C178" s="32"/>
      <c r="J178" s="35"/>
    </row>
    <row r="179" spans="3:10" x14ac:dyDescent="0.2">
      <c r="C179" s="32"/>
      <c r="J179" s="35"/>
    </row>
    <row r="180" spans="3:10" x14ac:dyDescent="0.2">
      <c r="C180" s="32"/>
      <c r="J180" s="35"/>
    </row>
    <row r="181" spans="3:10" x14ac:dyDescent="0.2">
      <c r="C181" s="32"/>
      <c r="J181" s="35"/>
    </row>
    <row r="182" spans="3:10" x14ac:dyDescent="0.2">
      <c r="C182" s="32"/>
      <c r="J182" s="35"/>
    </row>
    <row r="183" spans="3:10" x14ac:dyDescent="0.2">
      <c r="C183" s="32"/>
      <c r="J183" s="35"/>
    </row>
    <row r="184" spans="3:10" x14ac:dyDescent="0.2">
      <c r="C184" s="32"/>
      <c r="J184" s="35"/>
    </row>
    <row r="185" spans="3:10" x14ac:dyDescent="0.2">
      <c r="C185" s="32"/>
      <c r="J185" s="35"/>
    </row>
    <row r="186" spans="3:10" x14ac:dyDescent="0.2">
      <c r="C186" s="32"/>
      <c r="J186" s="35"/>
    </row>
    <row r="187" spans="3:10" x14ac:dyDescent="0.2">
      <c r="C187" s="32"/>
      <c r="J187" s="35"/>
    </row>
    <row r="188" spans="3:10" x14ac:dyDescent="0.2">
      <c r="C188" s="32"/>
      <c r="J188" s="35"/>
    </row>
    <row r="189" spans="3:10" x14ac:dyDescent="0.2">
      <c r="C189" s="32"/>
      <c r="J189" s="35"/>
    </row>
    <row r="190" spans="3:10" x14ac:dyDescent="0.2">
      <c r="C190" s="32"/>
      <c r="J190" s="35"/>
    </row>
    <row r="191" spans="3:10" x14ac:dyDescent="0.2">
      <c r="C191" s="32"/>
      <c r="J191" s="35"/>
    </row>
    <row r="192" spans="3:10" x14ac:dyDescent="0.2">
      <c r="C192" s="32"/>
      <c r="J192" s="35"/>
    </row>
    <row r="193" spans="3:10" x14ac:dyDescent="0.2">
      <c r="C193" s="32"/>
      <c r="J193" s="35"/>
    </row>
    <row r="194" spans="3:10" x14ac:dyDescent="0.2">
      <c r="C194" s="32"/>
      <c r="J194" s="35"/>
    </row>
    <row r="195" spans="3:10" x14ac:dyDescent="0.2">
      <c r="C195" s="32"/>
      <c r="J195" s="35"/>
    </row>
    <row r="196" spans="3:10" x14ac:dyDescent="0.2">
      <c r="C196" s="32"/>
      <c r="J196" s="35"/>
    </row>
    <row r="197" spans="3:10" x14ac:dyDescent="0.2">
      <c r="C197" s="32"/>
      <c r="J197" s="35"/>
    </row>
    <row r="198" spans="3:10" x14ac:dyDescent="0.2">
      <c r="C198" s="32"/>
      <c r="J198" s="3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数据流</vt:lpstr>
      <vt:lpstr>意向客户明细</vt:lpstr>
      <vt:lpstr>新开客户汇总</vt:lpstr>
      <vt:lpstr>副总评估</vt:lpstr>
      <vt:lpstr>打分系统</vt:lpstr>
      <vt:lpstr>渠道玩家经验值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用户</cp:lastModifiedBy>
  <dcterms:created xsi:type="dcterms:W3CDTF">2018-10-26T10:25:15Z</dcterms:created>
  <dcterms:modified xsi:type="dcterms:W3CDTF">2018-10-26T10:33:52Z</dcterms:modified>
</cp:coreProperties>
</file>