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835" windowWidth="24240" windowHeight="6435"/>
  </bookViews>
  <sheets>
    <sheet name="tabelul initial" sheetId="1" r:id="rId1"/>
    <sheet name="tabelul ordonat" sheetId="6" r:id="rId2"/>
    <sheet name="planul" sheetId="2" r:id="rId3"/>
  </sheets>
  <definedNames>
    <definedName name="_xlnm._FilterDatabase" localSheetId="0" hidden="1">'tabelul initial'!$P$1:$P$102</definedName>
    <definedName name="_xlnm._FilterDatabase" localSheetId="1" hidden="1">'tabelul ordonat'!$E$1:$E$102</definedName>
  </definedNames>
  <calcPr calcId="144525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3" i="2"/>
  <c r="J82" i="1" l="1"/>
  <c r="L82" i="1" s="1"/>
  <c r="I82" i="1"/>
  <c r="G82" i="1"/>
  <c r="J81" i="1"/>
  <c r="L81" i="1" s="1"/>
  <c r="I81" i="1"/>
  <c r="G81" i="1"/>
  <c r="J80" i="1"/>
  <c r="L80" i="1" s="1"/>
  <c r="I80" i="1"/>
  <c r="G80" i="1"/>
  <c r="J79" i="1"/>
  <c r="L79" i="1" s="1"/>
  <c r="I79" i="1"/>
  <c r="G79" i="1"/>
  <c r="J77" i="1"/>
  <c r="L77" i="1" s="1"/>
  <c r="I77" i="1"/>
  <c r="G77" i="1"/>
  <c r="L76" i="1"/>
  <c r="L75" i="1"/>
  <c r="J70" i="1"/>
  <c r="L70" i="1" s="1"/>
  <c r="I70" i="1"/>
  <c r="G70" i="1"/>
  <c r="J73" i="1"/>
  <c r="L73" i="1" s="1"/>
  <c r="I73" i="1"/>
  <c r="G73" i="1"/>
  <c r="J72" i="1"/>
  <c r="L72" i="1" s="1"/>
  <c r="I72" i="1"/>
  <c r="G72" i="1"/>
  <c r="J71" i="1"/>
  <c r="L71" i="1" s="1"/>
  <c r="I71" i="1"/>
  <c r="G71" i="1"/>
  <c r="J74" i="1"/>
  <c r="L74" i="1" s="1"/>
  <c r="I74" i="1"/>
  <c r="G74" i="1"/>
  <c r="J69" i="1"/>
  <c r="L69" i="1" s="1"/>
  <c r="I69" i="1"/>
  <c r="G69" i="1"/>
  <c r="J68" i="1"/>
  <c r="L68" i="1" s="1"/>
  <c r="I68" i="1"/>
  <c r="G68" i="1"/>
  <c r="J67" i="1"/>
  <c r="L67" i="1" s="1"/>
  <c r="I67" i="1"/>
  <c r="G67" i="1"/>
  <c r="J66" i="1"/>
  <c r="L66" i="1" s="1"/>
  <c r="I66" i="1"/>
  <c r="G66" i="1"/>
  <c r="J65" i="1"/>
  <c r="L65" i="1" s="1"/>
  <c r="V65" i="1" s="1"/>
  <c r="I65" i="1"/>
  <c r="G65" i="1"/>
  <c r="J64" i="1"/>
  <c r="L64" i="1" s="1"/>
  <c r="I64" i="1"/>
  <c r="G64" i="1"/>
  <c r="J62" i="1"/>
  <c r="L62" i="1" s="1"/>
  <c r="I62" i="1"/>
  <c r="G62" i="1"/>
  <c r="J60" i="1"/>
  <c r="L60" i="1" s="1"/>
  <c r="I60" i="1"/>
  <c r="G60" i="1"/>
  <c r="J59" i="1"/>
  <c r="L59" i="1" s="1"/>
  <c r="I59" i="1"/>
  <c r="G59" i="1"/>
  <c r="J58" i="1"/>
  <c r="L58" i="1" s="1"/>
  <c r="I58" i="1"/>
  <c r="G58" i="1"/>
  <c r="J57" i="1"/>
  <c r="L57" i="1" s="1"/>
  <c r="I57" i="1"/>
  <c r="G57" i="1"/>
  <c r="J56" i="1"/>
  <c r="L56" i="1" s="1"/>
  <c r="I56" i="1"/>
  <c r="G56" i="1"/>
  <c r="J55" i="1"/>
  <c r="L55" i="1" s="1"/>
  <c r="I55" i="1"/>
  <c r="G55" i="1"/>
  <c r="J54" i="1"/>
  <c r="L54" i="1" s="1"/>
  <c r="I54" i="1"/>
  <c r="G54" i="1"/>
  <c r="J52" i="1"/>
  <c r="L52" i="1" s="1"/>
  <c r="I52" i="1"/>
  <c r="G52" i="1"/>
  <c r="J51" i="1"/>
  <c r="L51" i="1" s="1"/>
  <c r="I51" i="1"/>
  <c r="G51" i="1"/>
  <c r="J50" i="1"/>
  <c r="L50" i="1" s="1"/>
  <c r="I50" i="1"/>
  <c r="G50" i="1"/>
  <c r="J49" i="1"/>
  <c r="L49" i="1" s="1"/>
  <c r="I49" i="1"/>
  <c r="G49" i="1"/>
  <c r="J48" i="1"/>
  <c r="L48" i="1" s="1"/>
  <c r="I48" i="1"/>
  <c r="G48" i="1"/>
  <c r="J47" i="1"/>
  <c r="L47" i="1" s="1"/>
  <c r="I47" i="1"/>
  <c r="G47" i="1"/>
  <c r="J46" i="1"/>
  <c r="L46" i="1" s="1"/>
  <c r="I46" i="1"/>
  <c r="G46" i="1"/>
  <c r="J45" i="1"/>
  <c r="L45" i="1" s="1"/>
  <c r="I45" i="1"/>
  <c r="G45" i="1"/>
  <c r="L43" i="1"/>
  <c r="R43" i="1" s="1"/>
  <c r="L41" i="1"/>
  <c r="J42" i="1"/>
  <c r="L42" i="1" s="1"/>
  <c r="I42" i="1"/>
  <c r="G42" i="1"/>
  <c r="J40" i="1"/>
  <c r="L40" i="1" s="1"/>
  <c r="I40" i="1"/>
  <c r="G40" i="1"/>
  <c r="J38" i="1"/>
  <c r="L38" i="1" s="1"/>
  <c r="I38" i="1"/>
  <c r="G38" i="1"/>
  <c r="J37" i="1"/>
  <c r="L37" i="1" s="1"/>
  <c r="I37" i="1"/>
  <c r="G37" i="1"/>
  <c r="J36" i="1"/>
  <c r="L36" i="1" s="1"/>
  <c r="I36" i="1"/>
  <c r="G36" i="1"/>
  <c r="J35" i="1"/>
  <c r="L35" i="1" s="1"/>
  <c r="I35" i="1"/>
  <c r="G35" i="1"/>
  <c r="J34" i="1"/>
  <c r="L34" i="1" s="1"/>
  <c r="Q34" i="1" s="1"/>
  <c r="I34" i="1"/>
  <c r="G34" i="1"/>
  <c r="J33" i="1"/>
  <c r="L33" i="1" s="1"/>
  <c r="I33" i="1"/>
  <c r="G33" i="1"/>
  <c r="J31" i="1"/>
  <c r="L31" i="1" s="1"/>
  <c r="I31" i="1"/>
  <c r="G31" i="1"/>
  <c r="J30" i="1"/>
  <c r="L30" i="1" s="1"/>
  <c r="I30" i="1"/>
  <c r="G30" i="1"/>
  <c r="J29" i="1"/>
  <c r="L29" i="1" s="1"/>
  <c r="I29" i="1"/>
  <c r="G29" i="1"/>
  <c r="J28" i="1"/>
  <c r="L28" i="1" s="1"/>
  <c r="I28" i="1"/>
  <c r="G28" i="1"/>
  <c r="J25" i="1"/>
  <c r="L25" i="1" s="1"/>
  <c r="I25" i="1"/>
  <c r="G25" i="1"/>
  <c r="J27" i="1"/>
  <c r="L27" i="1" s="1"/>
  <c r="I27" i="1"/>
  <c r="G27" i="1"/>
  <c r="J26" i="1"/>
  <c r="L26" i="1" s="1"/>
  <c r="I26" i="1"/>
  <c r="G26" i="1"/>
  <c r="J24" i="1"/>
  <c r="L24" i="1" s="1"/>
  <c r="P24" i="1" s="1"/>
  <c r="I24" i="1"/>
  <c r="G24" i="1"/>
  <c r="J23" i="1"/>
  <c r="L23" i="1" s="1"/>
  <c r="I23" i="1"/>
  <c r="G23" i="1"/>
  <c r="J22" i="1"/>
  <c r="L22" i="1" s="1"/>
  <c r="I22" i="1"/>
  <c r="G22" i="1"/>
  <c r="J21" i="1"/>
  <c r="L21" i="1" s="1"/>
  <c r="I21" i="1"/>
  <c r="G21" i="1"/>
  <c r="J20" i="1"/>
  <c r="L20" i="1" s="1"/>
  <c r="I20" i="1"/>
  <c r="G20" i="1"/>
  <c r="J19" i="1"/>
  <c r="L19" i="1" s="1"/>
  <c r="I19" i="1"/>
  <c r="G19" i="1"/>
  <c r="J17" i="1"/>
  <c r="L17" i="1" s="1"/>
  <c r="I17" i="1"/>
  <c r="G17" i="1"/>
  <c r="J16" i="1"/>
  <c r="L16" i="1" s="1"/>
  <c r="I16" i="1"/>
  <c r="G16" i="1"/>
  <c r="J15" i="1"/>
  <c r="L15" i="1" s="1"/>
  <c r="I15" i="1"/>
  <c r="G15" i="1"/>
  <c r="J14" i="1"/>
  <c r="L14" i="1" s="1"/>
  <c r="I14" i="1"/>
  <c r="G14" i="1"/>
  <c r="J13" i="1"/>
  <c r="L13" i="1" s="1"/>
  <c r="I13" i="1"/>
  <c r="G13" i="1"/>
  <c r="J12" i="1"/>
  <c r="L12" i="1" s="1"/>
  <c r="I12" i="1"/>
  <c r="G12" i="1"/>
  <c r="J11" i="1"/>
  <c r="L11" i="1" s="1"/>
  <c r="I11" i="1"/>
  <c r="G11" i="1"/>
  <c r="J10" i="1"/>
  <c r="L10" i="1" s="1"/>
  <c r="I10" i="1"/>
  <c r="G10" i="1"/>
  <c r="J9" i="1"/>
  <c r="L9" i="1" s="1"/>
  <c r="I9" i="1"/>
  <c r="G9" i="1"/>
  <c r="J8" i="1"/>
  <c r="L8" i="1" s="1"/>
  <c r="I8" i="1"/>
  <c r="G8" i="1"/>
  <c r="J7" i="1"/>
  <c r="L7" i="1" s="1"/>
  <c r="I7" i="1"/>
  <c r="G7" i="1"/>
  <c r="J6" i="1"/>
  <c r="L6" i="1" s="1"/>
  <c r="I6" i="1"/>
  <c r="G6" i="1"/>
  <c r="J5" i="1"/>
  <c r="L5" i="1" s="1"/>
  <c r="I5" i="1"/>
  <c r="G5" i="1"/>
  <c r="J4" i="1"/>
  <c r="L4" i="1" s="1"/>
  <c r="I4" i="1"/>
  <c r="G4" i="1"/>
  <c r="J3" i="1"/>
  <c r="L3" i="1" s="1"/>
  <c r="I3" i="1"/>
  <c r="G3" i="1"/>
  <c r="O6" i="1" l="1"/>
  <c r="Q42" i="1"/>
  <c r="Q35" i="1"/>
  <c r="P26" i="1"/>
  <c r="P27" i="1"/>
  <c r="W79" i="1"/>
  <c r="V71" i="1"/>
  <c r="Q38" i="1"/>
  <c r="Q33" i="1"/>
  <c r="R41" i="1"/>
  <c r="W82" i="1"/>
  <c r="O16" i="1"/>
  <c r="P23" i="1"/>
  <c r="S50" i="1"/>
  <c r="S52" i="1"/>
  <c r="T55" i="1"/>
  <c r="T56" i="1"/>
  <c r="T59" i="1"/>
  <c r="O68" i="1"/>
  <c r="O7" i="1"/>
  <c r="O8" i="1"/>
  <c r="O9" i="1"/>
  <c r="R35" i="1"/>
  <c r="T62" i="1"/>
  <c r="Q48" i="1"/>
  <c r="V73" i="1"/>
  <c r="T54" i="1"/>
  <c r="T57" i="1"/>
  <c r="T58" i="1"/>
  <c r="V75" i="1"/>
  <c r="O5" i="1"/>
  <c r="R52" i="1"/>
  <c r="S46" i="1"/>
  <c r="S47" i="1"/>
  <c r="V72" i="1"/>
  <c r="O65" i="1"/>
  <c r="V76" i="1"/>
  <c r="V77" i="1"/>
  <c r="R37" i="1"/>
  <c r="R59" i="1"/>
  <c r="V70" i="1"/>
  <c r="O10" i="1"/>
  <c r="S45" i="1"/>
  <c r="S48" i="1"/>
  <c r="O3" i="1"/>
  <c r="Q50" i="1"/>
  <c r="U62" i="1"/>
  <c r="O4" i="1"/>
  <c r="S49" i="1"/>
  <c r="R42" i="1"/>
  <c r="R48" i="1"/>
  <c r="Q59" i="1"/>
  <c r="P30" i="1"/>
  <c r="P31" i="1"/>
  <c r="Q36" i="1"/>
  <c r="Q41" i="1"/>
  <c r="Q51" i="1"/>
  <c r="O11" i="1"/>
  <c r="O12" i="1"/>
  <c r="O14" i="1"/>
  <c r="O15" i="1"/>
  <c r="O17" i="1"/>
  <c r="P20" i="1"/>
  <c r="P21" i="1"/>
  <c r="P22" i="1"/>
  <c r="Q37" i="1"/>
  <c r="S51" i="1"/>
  <c r="V68" i="1"/>
  <c r="O13" i="1"/>
  <c r="P25" i="1"/>
  <c r="P19" i="1"/>
  <c r="M98" i="1"/>
  <c r="P29" i="1"/>
  <c r="Q39" i="1" l="1"/>
  <c r="O18" i="1"/>
  <c r="M93" i="1"/>
  <c r="M86" i="1"/>
  <c r="R40" i="1"/>
  <c r="R44" i="1" s="1"/>
  <c r="Q40" i="1"/>
  <c r="Q44" i="1" s="1"/>
  <c r="O67" i="1"/>
  <c r="V67" i="1"/>
  <c r="M92" i="1"/>
  <c r="V74" i="1"/>
  <c r="O74" i="1"/>
  <c r="P28" i="1"/>
  <c r="P32" i="1" s="1"/>
  <c r="M94" i="1"/>
  <c r="M90" i="1"/>
  <c r="M95" i="1" l="1"/>
  <c r="O66" i="1"/>
  <c r="V66" i="1"/>
  <c r="M97" i="1"/>
  <c r="M99" i="1" s="1"/>
  <c r="T60" i="1"/>
  <c r="M101" i="1"/>
  <c r="W81" i="1"/>
  <c r="W83" i="1" s="1"/>
  <c r="M87" i="1" l="1"/>
  <c r="M88" i="1" s="1"/>
  <c r="V69" i="1"/>
</calcChain>
</file>

<file path=xl/comments1.xml><?xml version="1.0" encoding="utf-8"?>
<comments xmlns="http://schemas.openxmlformats.org/spreadsheetml/2006/main">
  <authors>
    <author>gouraudf</author>
    <author>GOURAUDF</author>
  </authors>
  <commentList>
    <comment ref="K3" authorId="0">
      <text>
        <r>
          <rPr>
            <b/>
            <sz val="9"/>
            <color indexed="81"/>
            <rFont val="Tahoma"/>
            <family val="2"/>
            <charset val="238"/>
          </rPr>
          <t>gouraudf:</t>
        </r>
        <r>
          <rPr>
            <sz val="9"/>
            <color indexed="81"/>
            <rFont val="Tahoma"/>
            <family val="2"/>
            <charset val="238"/>
          </rPr>
          <t xml:space="preserve">
170</t>
        </r>
      </text>
    </comment>
    <comment ref="E24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1 + 1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2+2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1 + 1</t>
        </r>
      </text>
    </comment>
    <comment ref="E27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2+2
</t>
        </r>
      </text>
    </comment>
    <comment ref="E33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1 + 1</t>
        </r>
      </text>
    </comment>
    <comment ref="E45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1 + 1</t>
        </r>
      </text>
    </comment>
    <comment ref="E46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1+1</t>
        </r>
      </text>
    </comment>
    <comment ref="C48" authorId="1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lp 1808 </t>
        </r>
      </text>
    </comment>
    <comment ref="K48" authorId="0">
      <text>
        <r>
          <rPr>
            <b/>
            <sz val="9"/>
            <color indexed="81"/>
            <rFont val="Tahoma"/>
            <family val="2"/>
            <charset val="238"/>
          </rPr>
          <t>gouraudf:</t>
        </r>
        <r>
          <rPr>
            <sz val="9"/>
            <color indexed="81"/>
            <rFont val="Tahoma"/>
            <family val="2"/>
            <charset val="238"/>
          </rPr>
          <t xml:space="preserve">
merge si pe KM 350 si KM 351</t>
        </r>
      </text>
    </comment>
    <comment ref="K52" authorId="0">
      <text>
        <r>
          <rPr>
            <b/>
            <sz val="9"/>
            <color indexed="81"/>
            <rFont val="Tahoma"/>
            <family val="2"/>
            <charset val="238"/>
          </rPr>
          <t>gouraudf:</t>
        </r>
        <r>
          <rPr>
            <sz val="9"/>
            <color indexed="81"/>
            <rFont val="Tahoma"/>
            <family val="2"/>
            <charset val="238"/>
          </rPr>
          <t xml:space="preserve">
merge si pe KM 351</t>
        </r>
      </text>
    </comment>
    <comment ref="E55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2 + 2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2 + 2</t>
        </r>
      </text>
    </comment>
  </commentList>
</comments>
</file>

<file path=xl/comments2.xml><?xml version="1.0" encoding="utf-8"?>
<comments xmlns="http://schemas.openxmlformats.org/spreadsheetml/2006/main">
  <authors>
    <author>gouraudf</author>
    <author>GOURAUDF</author>
  </authors>
  <commentList>
    <comment ref="C67" authorId="0">
      <text>
        <r>
          <rPr>
            <b/>
            <sz val="9"/>
            <color indexed="81"/>
            <rFont val="Tahoma"/>
            <family val="2"/>
            <charset val="238"/>
          </rPr>
          <t>gouraudf:</t>
        </r>
        <r>
          <rPr>
            <sz val="9"/>
            <color indexed="81"/>
            <rFont val="Tahoma"/>
            <family val="2"/>
            <charset val="238"/>
          </rPr>
          <t xml:space="preserve">
merge si pe KM 351</t>
        </r>
      </text>
    </comment>
    <comment ref="A72" authorId="1">
      <text>
        <r>
          <rPr>
            <b/>
            <sz val="8"/>
            <color indexed="81"/>
            <rFont val="Tahoma"/>
            <family val="2"/>
          </rPr>
          <t>GOURAUDF:</t>
        </r>
        <r>
          <rPr>
            <sz val="8"/>
            <color indexed="81"/>
            <rFont val="Tahoma"/>
            <family val="2"/>
          </rPr>
          <t xml:space="preserve">
lp 1808 </t>
        </r>
      </text>
    </comment>
    <comment ref="C72" authorId="0">
      <text>
        <r>
          <rPr>
            <b/>
            <sz val="9"/>
            <color indexed="81"/>
            <rFont val="Tahoma"/>
            <family val="2"/>
            <charset val="238"/>
          </rPr>
          <t>gouraudf:</t>
        </r>
        <r>
          <rPr>
            <sz val="9"/>
            <color indexed="81"/>
            <rFont val="Tahoma"/>
            <family val="2"/>
            <charset val="238"/>
          </rPr>
          <t xml:space="preserve">
merge si pe KM 350 si KM 351</t>
        </r>
      </text>
    </comment>
  </commentList>
</comments>
</file>

<file path=xl/sharedStrings.xml><?xml version="1.0" encoding="utf-8"?>
<sst xmlns="http://schemas.openxmlformats.org/spreadsheetml/2006/main" count="440" uniqueCount="145">
  <si>
    <t>CC/ SO</t>
  </si>
  <si>
    <t>Product Name</t>
  </si>
  <si>
    <t>referinta</t>
  </si>
  <si>
    <t>Parts per cycle</t>
  </si>
  <si>
    <t>Parts identic</t>
  </si>
  <si>
    <t>timp in min.</t>
  </si>
  <si>
    <t>timp ciclu sap</t>
  </si>
  <si>
    <t>TB (min/piece)</t>
  </si>
  <si>
    <t>Piese pe ore</t>
  </si>
  <si>
    <t>Masina</t>
  </si>
  <si>
    <t>Piese pe schimb</t>
  </si>
  <si>
    <t>cc</t>
  </si>
  <si>
    <t>CC143-Cover</t>
  </si>
  <si>
    <t xml:space="preserve">KM150 </t>
  </si>
  <si>
    <t>KM150 shift</t>
  </si>
  <si>
    <t>so</t>
  </si>
  <si>
    <t>SO120-Cover</t>
  </si>
  <si>
    <t>SO118-Cover</t>
  </si>
  <si>
    <t>SO 120.1 tube</t>
  </si>
  <si>
    <t>SO 132 valve</t>
  </si>
  <si>
    <t>LSA 763 upper/ lower</t>
  </si>
  <si>
    <t>70388884/ 3</t>
  </si>
  <si>
    <t>SO151 oil</t>
  </si>
  <si>
    <t>SO131 regulator cover</t>
  </si>
  <si>
    <t>SO133 lower</t>
  </si>
  <si>
    <t>SO133 upper</t>
  </si>
  <si>
    <t>SO 167.2 botom distributor</t>
  </si>
  <si>
    <t>SO 167.2 top distributor</t>
  </si>
  <si>
    <t>SO157 upper/ lower</t>
  </si>
  <si>
    <t>70520329/ 30</t>
  </si>
  <si>
    <t>SO 167.4 top distributor</t>
  </si>
  <si>
    <t>SO 167.3 top distributor</t>
  </si>
  <si>
    <t>total schimb</t>
  </si>
  <si>
    <t>SO120-Cyclon Housing</t>
  </si>
  <si>
    <t>KM250</t>
  </si>
  <si>
    <t>KM250 shift</t>
  </si>
  <si>
    <t>SO120-1-Cyclon Housing</t>
  </si>
  <si>
    <t>SO120-3-Cyclon Housing</t>
  </si>
  <si>
    <t>SO92/1-Dirty housing</t>
  </si>
  <si>
    <t>SO92/1-Pipe</t>
  </si>
  <si>
    <t>LSA346-Lower+Upper</t>
  </si>
  <si>
    <t>78092090/78092108</t>
  </si>
  <si>
    <t>SO69/4-Middle+Upper Hous</t>
  </si>
  <si>
    <t>78093577/ 93</t>
  </si>
  <si>
    <t>SO 132 cover si oil separator</t>
  </si>
  <si>
    <t>70367401 / 70367400</t>
  </si>
  <si>
    <t>SO 108 upper+ lower</t>
  </si>
  <si>
    <t>70376559 / 60</t>
  </si>
  <si>
    <t>CC 185 cover lower</t>
  </si>
  <si>
    <t>SO151 prot housing</t>
  </si>
  <si>
    <t>SOV 17</t>
  </si>
  <si>
    <t>SO129 housing</t>
  </si>
  <si>
    <t>S0 121lower upper</t>
  </si>
  <si>
    <t>70358417  /8</t>
  </si>
  <si>
    <t>KM350</t>
  </si>
  <si>
    <t>KM350 shift</t>
  </si>
  <si>
    <t>SO104 housing</t>
  </si>
  <si>
    <t>CC 308.1 housing</t>
  </si>
  <si>
    <t>CC 185 housing 11</t>
  </si>
  <si>
    <t>CC 185 housing 9</t>
  </si>
  <si>
    <t>CC 367 housing</t>
  </si>
  <si>
    <t>SO 132 cyclone housing</t>
  </si>
  <si>
    <t>KM351</t>
  </si>
  <si>
    <t>KM351 shift</t>
  </si>
  <si>
    <t>LP1839 resonator</t>
  </si>
  <si>
    <t>CC 379 housing</t>
  </si>
  <si>
    <t>LSA 939 dirty</t>
  </si>
  <si>
    <t>LSA551/1-lower+upper</t>
  </si>
  <si>
    <t>70349253/4</t>
  </si>
  <si>
    <t>DS300</t>
  </si>
  <si>
    <t>DS300 shift</t>
  </si>
  <si>
    <t>LD87/2(LD88)-lower+upper</t>
  </si>
  <si>
    <t>70349246/ 7</t>
  </si>
  <si>
    <t>SO69/4-Lower Housing</t>
  </si>
  <si>
    <t>LP 1808 body</t>
  </si>
  <si>
    <t>CC360 cover</t>
  </si>
  <si>
    <t>AK30-Body</t>
  </si>
  <si>
    <t>CC 129 housing</t>
  </si>
  <si>
    <t>LP 1839 cover 2</t>
  </si>
  <si>
    <t>AK155/1-Body ( 306.5)</t>
  </si>
  <si>
    <t>KM500</t>
  </si>
  <si>
    <t>KM500 shift</t>
  </si>
  <si>
    <t>CC86-Body+Cover</t>
  </si>
  <si>
    <t>78092322 / 30</t>
  </si>
  <si>
    <t>CC71-Body+Cover</t>
  </si>
  <si>
    <t>78093197/ 78093205</t>
  </si>
  <si>
    <t>AK155-Body ( 306.12)</t>
  </si>
  <si>
    <t>zhm40</t>
  </si>
  <si>
    <t>ZHM 40 cover/ cylinder</t>
  </si>
  <si>
    <t>70377112/ 70377103</t>
  </si>
  <si>
    <t>CC143-Housing</t>
  </si>
  <si>
    <t>SO151 upper / lower</t>
  </si>
  <si>
    <t>70381476 / 53</t>
  </si>
  <si>
    <t>LP 1839 housing</t>
  </si>
  <si>
    <t>KM501</t>
  </si>
  <si>
    <t>KM501 shift</t>
  </si>
  <si>
    <t>AK30-Cover</t>
  </si>
  <si>
    <t>DS170</t>
  </si>
  <si>
    <t>DS170 shift</t>
  </si>
  <si>
    <t>SO92/1-Cover</t>
  </si>
  <si>
    <t>SO102-Connector neck</t>
  </si>
  <si>
    <t>SO 120 dirty</t>
  </si>
  <si>
    <t>SO 92 cyclone</t>
  </si>
  <si>
    <t>SO 102 dirty</t>
  </si>
  <si>
    <t>CC129 cover</t>
  </si>
  <si>
    <t>CC 185 fuel cover</t>
  </si>
  <si>
    <t>70362953/ 70362957</t>
  </si>
  <si>
    <t>CC 185 fuel cover  11</t>
  </si>
  <si>
    <t>CC128 end plat + end plat+ fuel</t>
  </si>
  <si>
    <t>70346736 / 37 + 70369154</t>
  </si>
  <si>
    <t>SO129 cover</t>
  </si>
  <si>
    <t>SO 167.2 upper lower</t>
  </si>
  <si>
    <t>7052866/68</t>
  </si>
  <si>
    <t>SO 167.3 upper lower</t>
  </si>
  <si>
    <t>7052878/79</t>
  </si>
  <si>
    <t>SO 167.4 upper lower</t>
  </si>
  <si>
    <t>7052883/84</t>
  </si>
  <si>
    <t>LP1928 body and cover</t>
  </si>
  <si>
    <t>70388886/ 70388887</t>
  </si>
  <si>
    <t>ES 600</t>
  </si>
  <si>
    <t>ES600 shift</t>
  </si>
  <si>
    <t>LP 1808 cover lower shell</t>
  </si>
  <si>
    <t>LP 1808 cover upper shell</t>
  </si>
  <si>
    <t>cc360 housing</t>
  </si>
  <si>
    <t>aver</t>
  </si>
  <si>
    <t>KM150</t>
  </si>
  <si>
    <t>ES600</t>
  </si>
  <si>
    <t>Nr masini</t>
  </si>
  <si>
    <t>luni</t>
  </si>
  <si>
    <t>marti</t>
  </si>
  <si>
    <t>miercuri</t>
  </si>
  <si>
    <t>joi</t>
  </si>
  <si>
    <t>vineri</t>
  </si>
  <si>
    <t>sambata</t>
  </si>
  <si>
    <t>duminica</t>
  </si>
  <si>
    <t>KM350, KM351</t>
  </si>
  <si>
    <t>DS170, KM150</t>
  </si>
  <si>
    <t>KM500, KM350, KM351</t>
  </si>
  <si>
    <t>ES 600, KM500, KM501</t>
  </si>
  <si>
    <t>total</t>
  </si>
  <si>
    <t>DS300, KM351</t>
  </si>
  <si>
    <t>DS300, KM350</t>
  </si>
  <si>
    <t>KM501, KM501</t>
  </si>
  <si>
    <t>DS300, KM350,KM351</t>
  </si>
  <si>
    <t>E601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</si>
</sst>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Helv"/>
      <family val="2"/>
    </font>
    <font>
      <b/>
      <sz val="11"/>
      <color indexed="9"/>
      <name val="Arial"/>
      <family val="2"/>
    </font>
    <font>
      <sz val="10"/>
      <name val="Arial"/>
      <family val="2"/>
      <charset val="238"/>
    </font>
    <font>
      <sz val="11"/>
      <name val="Arial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dashed">
        <color indexed="8"/>
      </left>
      <right/>
      <top style="dashed">
        <color indexed="8"/>
      </top>
      <bottom style="thick">
        <color indexed="8"/>
      </bottom>
      <diagonal/>
    </border>
    <border>
      <left/>
      <right style="dashed">
        <color indexed="8"/>
      </right>
      <top style="dashed">
        <color indexed="8"/>
      </top>
      <bottom style="thick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thick">
        <color indexed="8"/>
      </bottom>
      <diagonal/>
    </border>
    <border>
      <left style="dashed">
        <color indexed="8"/>
      </left>
      <right style="dashed">
        <color indexed="8"/>
      </right>
      <top/>
      <bottom style="thick">
        <color indexed="8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/>
      <top style="dashed">
        <color indexed="64"/>
      </top>
      <bottom style="thick">
        <color indexed="8"/>
      </bottom>
      <diagonal/>
    </border>
    <border>
      <left/>
      <right style="dashed">
        <color indexed="8"/>
      </right>
      <top style="dashed">
        <color indexed="64"/>
      </top>
      <bottom style="thick">
        <color indexed="8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8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thin">
        <color indexed="64"/>
      </bottom>
      <diagonal/>
    </border>
    <border>
      <left style="dashed">
        <color indexed="8"/>
      </left>
      <right style="dashed">
        <color indexed="8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8"/>
      </left>
      <right style="dashed">
        <color indexed="8"/>
      </right>
      <top/>
      <bottom style="thick">
        <color indexed="64"/>
      </bottom>
      <diagonal/>
    </border>
    <border>
      <left style="dashed">
        <color indexed="64"/>
      </left>
      <right/>
      <top style="dashed">
        <color indexed="8"/>
      </top>
      <bottom style="thick">
        <color indexed="64"/>
      </bottom>
      <diagonal/>
    </border>
    <border>
      <left/>
      <right style="dashed">
        <color indexed="8"/>
      </right>
      <top style="dashed">
        <color indexed="8"/>
      </top>
      <bottom style="thick">
        <color indexed="64"/>
      </bottom>
      <diagonal/>
    </border>
    <border>
      <left/>
      <right/>
      <top style="dashed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8"/>
      </left>
      <right/>
      <top/>
      <bottom style="thick">
        <color indexed="8"/>
      </bottom>
      <diagonal/>
    </border>
    <border>
      <left/>
      <right style="dashed">
        <color indexed="8"/>
      </right>
      <top style="dashed">
        <color indexed="8"/>
      </top>
      <bottom/>
      <diagonal/>
    </border>
    <border>
      <left/>
      <right style="dashed">
        <color indexed="8"/>
      </right>
      <top/>
      <bottom/>
      <diagonal/>
    </border>
    <border>
      <left/>
      <right style="dashed">
        <color indexed="8"/>
      </right>
      <top/>
      <bottom style="dashed">
        <color indexed="8"/>
      </bottom>
      <diagonal/>
    </border>
    <border>
      <left style="dashed">
        <color indexed="64"/>
      </left>
      <right style="dashed">
        <color indexed="8"/>
      </right>
      <top style="dashed">
        <color indexed="8"/>
      </top>
      <bottom/>
      <diagonal/>
    </border>
    <border>
      <left style="dashed">
        <color indexed="64"/>
      </left>
      <right style="dashed">
        <color indexed="8"/>
      </right>
      <top/>
      <bottom/>
      <diagonal/>
    </border>
    <border>
      <left style="dashed">
        <color indexed="64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/>
      <top style="dashed">
        <color indexed="8"/>
      </top>
      <bottom style="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8"/>
      </right>
      <top style="dashed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8" fillId="0" borderId="0"/>
  </cellStyleXfs>
  <cellXfs count="186">
    <xf numFmtId="0" fontId="0" fillId="0" borderId="0" xfId="0"/>
    <xf numFmtId="0" fontId="1" fillId="0" borderId="0" xfId="1" applyFont="1"/>
    <xf numFmtId="0" fontId="1" fillId="0" borderId="0" xfId="1" applyFill="1"/>
    <xf numFmtId="1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4" fillId="2" borderId="1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1" fontId="4" fillId="2" borderId="2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0" fontId="7" fillId="2" borderId="2" xfId="2" applyNumberFormat="1" applyFont="1" applyFill="1" applyBorder="1" applyAlignment="1">
      <alignment vertical="center" wrapText="1"/>
    </xf>
    <xf numFmtId="0" fontId="4" fillId="2" borderId="2" xfId="2" applyNumberFormat="1" applyFont="1" applyFill="1" applyBorder="1" applyAlignment="1">
      <alignment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vertical="center" wrapText="1"/>
    </xf>
    <xf numFmtId="0" fontId="2" fillId="0" borderId="0" xfId="3" applyFont="1" applyFill="1" applyBorder="1" applyAlignment="1">
      <alignment horizontal="left" vertical="center"/>
    </xf>
    <xf numFmtId="0" fontId="1" fillId="3" borderId="0" xfId="1" applyFont="1" applyFill="1"/>
    <xf numFmtId="0" fontId="9" fillId="3" borderId="5" xfId="1" applyFont="1" applyFill="1" applyBorder="1" applyAlignment="1">
      <alignment wrapText="1"/>
    </xf>
    <xf numFmtId="1" fontId="9" fillId="3" borderId="5" xfId="1" applyNumberFormat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wrapText="1"/>
    </xf>
    <xf numFmtId="2" fontId="9" fillId="3" borderId="6" xfId="1" applyNumberFormat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2" fontId="4" fillId="3" borderId="5" xfId="1" applyNumberFormat="1" applyFont="1" applyFill="1" applyBorder="1" applyAlignment="1">
      <alignment horizontal="center"/>
    </xf>
    <xf numFmtId="1" fontId="2" fillId="3" borderId="5" xfId="1" applyNumberFormat="1" applyFont="1" applyFill="1" applyBorder="1" applyAlignment="1">
      <alignment horizontal="center"/>
    </xf>
    <xf numFmtId="1" fontId="1" fillId="3" borderId="6" xfId="1" applyNumberFormat="1" applyFont="1" applyFill="1" applyBorder="1" applyAlignment="1">
      <alignment horizontal="center"/>
    </xf>
    <xf numFmtId="1" fontId="2" fillId="3" borderId="6" xfId="1" applyNumberFormat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9" fillId="0" borderId="5" xfId="1" applyFont="1" applyFill="1" applyBorder="1" applyAlignment="1">
      <alignment wrapText="1"/>
    </xf>
    <xf numFmtId="0" fontId="1" fillId="0" borderId="8" xfId="1" applyFont="1" applyBorder="1"/>
    <xf numFmtId="0" fontId="4" fillId="5" borderId="9" xfId="1" applyFont="1" applyFill="1" applyBorder="1" applyAlignment="1">
      <alignment wrapText="1"/>
    </xf>
    <xf numFmtId="0" fontId="4" fillId="5" borderId="10" xfId="1" applyFont="1" applyFill="1" applyBorder="1" applyAlignment="1">
      <alignment wrapText="1"/>
    </xf>
    <xf numFmtId="0" fontId="9" fillId="0" borderId="11" xfId="1" applyFont="1" applyFill="1" applyBorder="1" applyAlignment="1">
      <alignment horizontal="center" wrapText="1"/>
    </xf>
    <xf numFmtId="2" fontId="9" fillId="0" borderId="12" xfId="1" applyNumberFormat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/>
    </xf>
    <xf numFmtId="2" fontId="4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1" fontId="9" fillId="0" borderId="5" xfId="1" applyNumberFormat="1" applyFont="1" applyFill="1" applyBorder="1" applyAlignment="1">
      <alignment horizontal="center" wrapText="1"/>
    </xf>
    <xf numFmtId="0" fontId="9" fillId="3" borderId="13" xfId="1" applyFont="1" applyFill="1" applyBorder="1" applyAlignment="1">
      <alignment wrapText="1"/>
    </xf>
    <xf numFmtId="1" fontId="9" fillId="3" borderId="13" xfId="1" applyNumberFormat="1" applyFont="1" applyFill="1" applyBorder="1" applyAlignment="1">
      <alignment horizontal="center" wrapText="1"/>
    </xf>
    <xf numFmtId="0" fontId="9" fillId="3" borderId="13" xfId="1" applyFont="1" applyFill="1" applyBorder="1" applyAlignment="1">
      <alignment horizontal="center" wrapText="1"/>
    </xf>
    <xf numFmtId="0" fontId="3" fillId="3" borderId="13" xfId="1" applyFont="1" applyFill="1" applyBorder="1" applyAlignment="1">
      <alignment horizontal="center"/>
    </xf>
    <xf numFmtId="2" fontId="4" fillId="3" borderId="13" xfId="1" applyNumberFormat="1" applyFont="1" applyFill="1" applyBorder="1" applyAlignment="1">
      <alignment horizontal="center"/>
    </xf>
    <xf numFmtId="0" fontId="9" fillId="0" borderId="13" xfId="1" applyFont="1" applyFill="1" applyBorder="1" applyAlignment="1">
      <alignment wrapText="1"/>
    </xf>
    <xf numFmtId="0" fontId="4" fillId="5" borderId="15" xfId="1" applyFont="1" applyFill="1" applyBorder="1" applyAlignment="1">
      <alignment wrapText="1"/>
    </xf>
    <xf numFmtId="0" fontId="4" fillId="5" borderId="16" xfId="1" applyFont="1" applyFill="1" applyBorder="1" applyAlignment="1">
      <alignment wrapText="1"/>
    </xf>
    <xf numFmtId="2" fontId="4" fillId="0" borderId="11" xfId="1" applyNumberFormat="1" applyFont="1" applyFill="1" applyBorder="1" applyAlignment="1">
      <alignment horizontal="center"/>
    </xf>
    <xf numFmtId="0" fontId="9" fillId="3" borderId="14" xfId="1" applyFont="1" applyFill="1" applyBorder="1" applyAlignment="1">
      <alignment wrapText="1"/>
    </xf>
    <xf numFmtId="1" fontId="9" fillId="3" borderId="14" xfId="1" applyNumberFormat="1" applyFont="1" applyFill="1" applyBorder="1" applyAlignment="1">
      <alignment horizontal="center" wrapText="1"/>
    </xf>
    <xf numFmtId="0" fontId="9" fillId="3" borderId="14" xfId="1" applyFont="1" applyFill="1" applyBorder="1" applyAlignment="1">
      <alignment horizontal="center" wrapText="1"/>
    </xf>
    <xf numFmtId="0" fontId="3" fillId="3" borderId="14" xfId="1" applyFont="1" applyFill="1" applyBorder="1" applyAlignment="1">
      <alignment horizontal="center"/>
    </xf>
    <xf numFmtId="2" fontId="4" fillId="3" borderId="6" xfId="1" applyNumberFormat="1" applyFont="1" applyFill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1" fontId="1" fillId="3" borderId="17" xfId="1" applyNumberFormat="1" applyFont="1" applyFill="1" applyBorder="1" applyAlignment="1">
      <alignment horizontal="left"/>
    </xf>
    <xf numFmtId="1" fontId="9" fillId="3" borderId="17" xfId="1" applyNumberFormat="1" applyFont="1" applyFill="1" applyBorder="1" applyAlignment="1">
      <alignment horizontal="center" wrapText="1"/>
    </xf>
    <xf numFmtId="0" fontId="9" fillId="3" borderId="17" xfId="1" applyFont="1" applyFill="1" applyBorder="1" applyAlignment="1">
      <alignment horizontal="center" wrapText="1"/>
    </xf>
    <xf numFmtId="0" fontId="3" fillId="3" borderId="17" xfId="1" applyFont="1" applyFill="1" applyBorder="1" applyAlignment="1">
      <alignment horizontal="center"/>
    </xf>
    <xf numFmtId="2" fontId="4" fillId="3" borderId="17" xfId="1" applyNumberFormat="1" applyFont="1" applyFill="1" applyBorder="1" applyAlignment="1">
      <alignment horizontal="center"/>
    </xf>
    <xf numFmtId="1" fontId="2" fillId="3" borderId="17" xfId="1" applyNumberFormat="1" applyFont="1" applyFill="1" applyBorder="1" applyAlignment="1">
      <alignment horizontal="center"/>
    </xf>
    <xf numFmtId="1" fontId="2" fillId="3" borderId="13" xfId="1" applyNumberFormat="1" applyFont="1" applyFill="1" applyBorder="1" applyAlignment="1">
      <alignment horizontal="center"/>
    </xf>
    <xf numFmtId="1" fontId="1" fillId="3" borderId="18" xfId="1" applyNumberFormat="1" applyFont="1" applyFill="1" applyBorder="1" applyAlignment="1">
      <alignment horizontal="left"/>
    </xf>
    <xf numFmtId="1" fontId="9" fillId="3" borderId="18" xfId="1" applyNumberFormat="1" applyFont="1" applyFill="1" applyBorder="1" applyAlignment="1">
      <alignment horizontal="center" wrapText="1"/>
    </xf>
    <xf numFmtId="0" fontId="9" fillId="3" borderId="18" xfId="1" applyFont="1" applyFill="1" applyBorder="1" applyAlignment="1">
      <alignment horizontal="center" wrapText="1"/>
    </xf>
    <xf numFmtId="0" fontId="3" fillId="3" borderId="18" xfId="1" applyFont="1" applyFill="1" applyBorder="1" applyAlignment="1">
      <alignment horizontal="center"/>
    </xf>
    <xf numFmtId="2" fontId="4" fillId="3" borderId="18" xfId="1" applyNumberFormat="1" applyFont="1" applyFill="1" applyBorder="1" applyAlignment="1">
      <alignment horizontal="center"/>
    </xf>
    <xf numFmtId="1" fontId="2" fillId="3" borderId="18" xfId="1" applyNumberFormat="1" applyFont="1" applyFill="1" applyBorder="1" applyAlignment="1">
      <alignment horizontal="center"/>
    </xf>
    <xf numFmtId="0" fontId="4" fillId="3" borderId="13" xfId="1" applyFont="1" applyFill="1" applyBorder="1" applyAlignment="1">
      <alignment wrapText="1"/>
    </xf>
    <xf numFmtId="0" fontId="9" fillId="3" borderId="7" xfId="1" applyFont="1" applyFill="1" applyBorder="1" applyAlignment="1">
      <alignment wrapText="1"/>
    </xf>
    <xf numFmtId="1" fontId="9" fillId="3" borderId="7" xfId="1" applyNumberFormat="1" applyFont="1" applyFill="1" applyBorder="1" applyAlignment="1">
      <alignment horizontal="center" wrapText="1"/>
    </xf>
    <xf numFmtId="0" fontId="9" fillId="3" borderId="7" xfId="1" applyFont="1" applyFill="1" applyBorder="1" applyAlignment="1">
      <alignment horizontal="center" wrapText="1"/>
    </xf>
    <xf numFmtId="0" fontId="9" fillId="3" borderId="6" xfId="1" applyFont="1" applyFill="1" applyBorder="1" applyAlignment="1">
      <alignment wrapText="1"/>
    </xf>
    <xf numFmtId="1" fontId="9" fillId="3" borderId="6" xfId="1" applyNumberFormat="1" applyFont="1" applyFill="1" applyBorder="1" applyAlignment="1">
      <alignment horizontal="center" wrapText="1"/>
    </xf>
    <xf numFmtId="0" fontId="9" fillId="3" borderId="6" xfId="1" applyFont="1" applyFill="1" applyBorder="1" applyAlignment="1">
      <alignment horizontal="center" wrapText="1"/>
    </xf>
    <xf numFmtId="0" fontId="3" fillId="3" borderId="6" xfId="1" applyFont="1" applyFill="1" applyBorder="1" applyAlignment="1">
      <alignment horizontal="center"/>
    </xf>
    <xf numFmtId="0" fontId="1" fillId="3" borderId="19" xfId="1" applyFont="1" applyFill="1" applyBorder="1"/>
    <xf numFmtId="0" fontId="4" fillId="3" borderId="20" xfId="1" applyFont="1" applyFill="1" applyBorder="1" applyAlignment="1">
      <alignment wrapText="1"/>
    </xf>
    <xf numFmtId="1" fontId="9" fillId="3" borderId="20" xfId="1" applyNumberFormat="1" applyFont="1" applyFill="1" applyBorder="1" applyAlignment="1">
      <alignment horizontal="center" wrapText="1"/>
    </xf>
    <xf numFmtId="0" fontId="9" fillId="3" borderId="20" xfId="1" applyFont="1" applyFill="1" applyBorder="1" applyAlignment="1">
      <alignment horizontal="center" wrapText="1"/>
    </xf>
    <xf numFmtId="2" fontId="9" fillId="3" borderId="21" xfId="1" applyNumberFormat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2" fontId="4" fillId="3" borderId="20" xfId="1" applyNumberFormat="1" applyFont="1" applyFill="1" applyBorder="1" applyAlignment="1">
      <alignment horizontal="center"/>
    </xf>
    <xf numFmtId="1" fontId="2" fillId="3" borderId="20" xfId="1" applyNumberFormat="1" applyFont="1" applyFill="1" applyBorder="1" applyAlignment="1">
      <alignment horizontal="center"/>
    </xf>
    <xf numFmtId="1" fontId="1" fillId="3" borderId="21" xfId="1" applyNumberFormat="1" applyFont="1" applyFill="1" applyBorder="1" applyAlignment="1">
      <alignment horizontal="center"/>
    </xf>
    <xf numFmtId="0" fontId="1" fillId="0" borderId="1" xfId="1" applyFont="1" applyBorder="1"/>
    <xf numFmtId="0" fontId="4" fillId="5" borderId="22" xfId="1" applyFont="1" applyFill="1" applyBorder="1" applyAlignment="1">
      <alignment wrapText="1"/>
    </xf>
    <xf numFmtId="0" fontId="4" fillId="5" borderId="23" xfId="1" applyFont="1" applyFill="1" applyBorder="1" applyAlignment="1">
      <alignment wrapText="1"/>
    </xf>
    <xf numFmtId="0" fontId="9" fillId="0" borderId="24" xfId="1" applyFont="1" applyFill="1" applyBorder="1" applyAlignment="1">
      <alignment horizontal="center" wrapText="1"/>
    </xf>
    <xf numFmtId="2" fontId="9" fillId="0" borderId="25" xfId="1" applyNumberFormat="1" applyFont="1" applyFill="1" applyBorder="1" applyAlignment="1">
      <alignment horizontal="center"/>
    </xf>
    <xf numFmtId="0" fontId="3" fillId="4" borderId="24" xfId="1" applyFont="1" applyFill="1" applyBorder="1" applyAlignment="1">
      <alignment horizontal="center"/>
    </xf>
    <xf numFmtId="2" fontId="4" fillId="0" borderId="24" xfId="1" applyNumberFormat="1" applyFont="1" applyFill="1" applyBorder="1" applyAlignment="1">
      <alignment horizontal="center"/>
    </xf>
    <xf numFmtId="1" fontId="2" fillId="0" borderId="25" xfId="1" applyNumberFormat="1" applyFont="1" applyBorder="1" applyAlignment="1">
      <alignment horizontal="center"/>
    </xf>
    <xf numFmtId="0" fontId="1" fillId="0" borderId="0" xfId="1" applyFont="1" applyBorder="1"/>
    <xf numFmtId="0" fontId="4" fillId="5" borderId="26" xfId="1" applyFont="1" applyFill="1" applyBorder="1" applyAlignment="1">
      <alignment wrapText="1"/>
    </xf>
    <xf numFmtId="0" fontId="4" fillId="5" borderId="27" xfId="1" applyFont="1" applyFill="1" applyBorder="1" applyAlignment="1">
      <alignment wrapText="1"/>
    </xf>
    <xf numFmtId="0" fontId="9" fillId="0" borderId="28" xfId="1" applyFont="1" applyFill="1" applyBorder="1" applyAlignment="1">
      <alignment horizontal="center" wrapText="1"/>
    </xf>
    <xf numFmtId="2" fontId="9" fillId="0" borderId="8" xfId="1" applyNumberFormat="1" applyFont="1" applyFill="1" applyBorder="1" applyAlignment="1">
      <alignment horizontal="center"/>
    </xf>
    <xf numFmtId="0" fontId="3" fillId="4" borderId="28" xfId="1" applyFont="1" applyFill="1" applyBorder="1" applyAlignment="1">
      <alignment horizontal="center"/>
    </xf>
    <xf numFmtId="2" fontId="4" fillId="0" borderId="28" xfId="1" applyNumberFormat="1" applyFont="1" applyFill="1" applyBorder="1" applyAlignment="1">
      <alignment horizontal="center"/>
    </xf>
    <xf numFmtId="1" fontId="2" fillId="0" borderId="28" xfId="1" applyNumberFormat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2" fillId="0" borderId="30" xfId="1" applyNumberFormat="1" applyFont="1" applyBorder="1" applyAlignment="1">
      <alignment horizontal="center"/>
    </xf>
    <xf numFmtId="2" fontId="0" fillId="0" borderId="29" xfId="0" applyNumberFormat="1" applyBorder="1"/>
    <xf numFmtId="1" fontId="2" fillId="0" borderId="0" xfId="1" applyNumberFormat="1" applyFont="1" applyFill="1" applyBorder="1" applyAlignment="1">
      <alignment horizontal="center"/>
    </xf>
    <xf numFmtId="1" fontId="2" fillId="0" borderId="29" xfId="1" applyNumberFormat="1" applyFont="1" applyFill="1" applyBorder="1" applyAlignment="1">
      <alignment horizontal="center"/>
    </xf>
    <xf numFmtId="2" fontId="2" fillId="0" borderId="29" xfId="1" applyNumberFormat="1" applyFont="1" applyFill="1" applyBorder="1" applyAlignment="1">
      <alignment horizontal="center"/>
    </xf>
    <xf numFmtId="0" fontId="1" fillId="0" borderId="0" xfId="1" applyFill="1" applyBorder="1"/>
    <xf numFmtId="0" fontId="2" fillId="0" borderId="0" xfId="1" applyFont="1" applyFill="1" applyBorder="1" applyAlignment="1">
      <alignment horizontal="center"/>
    </xf>
    <xf numFmtId="0" fontId="0" fillId="0" borderId="29" xfId="0" applyBorder="1"/>
    <xf numFmtId="0" fontId="9" fillId="0" borderId="17" xfId="1" applyFont="1" applyFill="1" applyBorder="1" applyAlignment="1">
      <alignment wrapText="1"/>
    </xf>
    <xf numFmtId="1" fontId="9" fillId="0" borderId="37" xfId="1" applyNumberFormat="1" applyFont="1" applyFill="1" applyBorder="1" applyAlignment="1">
      <alignment horizontal="center" wrapText="1"/>
    </xf>
    <xf numFmtId="2" fontId="0" fillId="6" borderId="29" xfId="0" applyNumberFormat="1" applyFill="1" applyBorder="1"/>
    <xf numFmtId="0" fontId="0" fillId="0" borderId="40" xfId="0" applyBorder="1" applyAlignment="1"/>
    <xf numFmtId="0" fontId="0" fillId="0" borderId="40" xfId="0" applyBorder="1"/>
    <xf numFmtId="0" fontId="0" fillId="0" borderId="41" xfId="0" applyBorder="1"/>
    <xf numFmtId="0" fontId="9" fillId="0" borderId="42" xfId="1" applyFont="1" applyFill="1" applyBorder="1" applyAlignment="1">
      <alignment wrapText="1"/>
    </xf>
    <xf numFmtId="0" fontId="0" fillId="0" borderId="43" xfId="0" applyBorder="1"/>
    <xf numFmtId="0" fontId="9" fillId="0" borderId="44" xfId="1" applyFont="1" applyFill="1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9" fillId="0" borderId="0" xfId="1" applyFont="1" applyFill="1" applyBorder="1" applyAlignment="1">
      <alignment wrapText="1"/>
    </xf>
    <xf numFmtId="1" fontId="9" fillId="0" borderId="0" xfId="1" applyNumberFormat="1" applyFont="1" applyFill="1" applyBorder="1" applyAlignment="1">
      <alignment horizontal="center" wrapText="1"/>
    </xf>
    <xf numFmtId="0" fontId="9" fillId="0" borderId="13" xfId="1" applyFont="1" applyFill="1" applyBorder="1" applyAlignment="1">
      <alignment horizontal="center" wrapText="1"/>
    </xf>
    <xf numFmtId="1" fontId="9" fillId="0" borderId="56" xfId="1" applyNumberFormat="1" applyFont="1" applyFill="1" applyBorder="1" applyAlignment="1">
      <alignment horizontal="center" wrapText="1"/>
    </xf>
    <xf numFmtId="0" fontId="0" fillId="0" borderId="57" xfId="0" applyBorder="1"/>
    <xf numFmtId="0" fontId="0" fillId="0" borderId="58" xfId="0" applyBorder="1"/>
    <xf numFmtId="0" fontId="9" fillId="0" borderId="17" xfId="1" applyFont="1" applyFill="1" applyBorder="1" applyAlignment="1">
      <alignment horizontal="center" wrapText="1"/>
    </xf>
    <xf numFmtId="0" fontId="9" fillId="0" borderId="59" xfId="1" applyFont="1" applyFill="1" applyBorder="1" applyAlignment="1">
      <alignment wrapText="1"/>
    </xf>
    <xf numFmtId="1" fontId="9" fillId="0" borderId="60" xfId="1" applyNumberFormat="1" applyFont="1" applyFill="1" applyBorder="1" applyAlignment="1">
      <alignment horizontal="center" wrapText="1"/>
    </xf>
    <xf numFmtId="0" fontId="9" fillId="0" borderId="61" xfId="1" applyFont="1" applyFill="1" applyBorder="1" applyAlignment="1">
      <alignment wrapText="1"/>
    </xf>
    <xf numFmtId="0" fontId="0" fillId="0" borderId="0" xfId="0" applyBorder="1"/>
    <xf numFmtId="0" fontId="0" fillId="0" borderId="62" xfId="0" applyBorder="1"/>
    <xf numFmtId="0" fontId="0" fillId="7" borderId="0" xfId="0" applyFill="1" applyBorder="1"/>
    <xf numFmtId="0" fontId="9" fillId="0" borderId="63" xfId="1" applyFont="1" applyFill="1" applyBorder="1" applyAlignment="1">
      <alignment wrapText="1"/>
    </xf>
    <xf numFmtId="0" fontId="9" fillId="0" borderId="64" xfId="1" applyFont="1" applyFill="1" applyBorder="1" applyAlignment="1">
      <alignment horizontal="center" wrapText="1"/>
    </xf>
    <xf numFmtId="0" fontId="9" fillId="0" borderId="64" xfId="1" applyFont="1" applyFill="1" applyBorder="1" applyAlignment="1">
      <alignment wrapText="1"/>
    </xf>
    <xf numFmtId="1" fontId="2" fillId="3" borderId="21" xfId="1" applyNumberFormat="1" applyFont="1" applyFill="1" applyBorder="1" applyAlignment="1">
      <alignment horizontal="center"/>
    </xf>
    <xf numFmtId="0" fontId="4" fillId="3" borderId="5" xfId="1" applyFont="1" applyFill="1" applyBorder="1" applyAlignment="1">
      <alignment wrapText="1"/>
    </xf>
    <xf numFmtId="0" fontId="9" fillId="3" borderId="20" xfId="1" applyFont="1" applyFill="1" applyBorder="1" applyAlignment="1">
      <alignment wrapText="1"/>
    </xf>
    <xf numFmtId="0" fontId="9" fillId="3" borderId="18" xfId="1" applyFont="1" applyFill="1" applyBorder="1" applyAlignment="1">
      <alignment wrapText="1"/>
    </xf>
    <xf numFmtId="1" fontId="1" fillId="0" borderId="0" xfId="1" applyNumberFormat="1" applyBorder="1" applyAlignment="1">
      <alignment horizontal="center"/>
    </xf>
    <xf numFmtId="0" fontId="1" fillId="0" borderId="0" xfId="1" applyBorder="1"/>
    <xf numFmtId="0" fontId="2" fillId="0" borderId="0" xfId="1" applyFont="1" applyBorder="1" applyAlignment="1">
      <alignment horizontal="center"/>
    </xf>
    <xf numFmtId="0" fontId="4" fillId="3" borderId="7" xfId="1" applyFont="1" applyFill="1" applyBorder="1" applyAlignment="1">
      <alignment wrapText="1"/>
    </xf>
    <xf numFmtId="1" fontId="1" fillId="3" borderId="5" xfId="1" applyNumberFormat="1" applyFont="1" applyFill="1" applyBorder="1" applyAlignment="1">
      <alignment horizontal="left"/>
    </xf>
    <xf numFmtId="1" fontId="1" fillId="3" borderId="7" xfId="1" applyNumberFormat="1" applyFont="1" applyFill="1" applyBorder="1" applyAlignment="1"/>
    <xf numFmtId="1" fontId="1" fillId="3" borderId="14" xfId="1" applyNumberFormat="1" applyFont="1" applyFill="1" applyBorder="1" applyAlignment="1"/>
    <xf numFmtId="1" fontId="1" fillId="3" borderId="6" xfId="1" applyNumberFormat="1" applyFont="1" applyFill="1" applyBorder="1" applyAlignment="1"/>
    <xf numFmtId="1" fontId="1" fillId="3" borderId="31" xfId="1" applyNumberFormat="1" applyFont="1" applyFill="1" applyBorder="1" applyAlignment="1"/>
    <xf numFmtId="1" fontId="1" fillId="3" borderId="32" xfId="1" applyNumberFormat="1" applyFont="1" applyFill="1" applyBorder="1" applyAlignment="1"/>
    <xf numFmtId="1" fontId="1" fillId="3" borderId="33" xfId="1" applyNumberFormat="1" applyFont="1" applyFill="1" applyBorder="1" applyAlignment="1"/>
    <xf numFmtId="0" fontId="4" fillId="5" borderId="15" xfId="1" applyFont="1" applyFill="1" applyBorder="1" applyAlignment="1">
      <alignment horizontal="center" wrapText="1"/>
    </xf>
    <xf numFmtId="0" fontId="4" fillId="5" borderId="16" xfId="1" applyFont="1" applyFill="1" applyBorder="1" applyAlignment="1">
      <alignment horizontal="center" wrapText="1"/>
    </xf>
    <xf numFmtId="1" fontId="1" fillId="3" borderId="14" xfId="1" applyNumberFormat="1" applyFont="1" applyFill="1" applyBorder="1" applyAlignment="1">
      <alignment horizontal="center" vertical="center"/>
    </xf>
    <xf numFmtId="1" fontId="1" fillId="3" borderId="6" xfId="1" applyNumberFormat="1" applyFont="1" applyFill="1" applyBorder="1" applyAlignment="1">
      <alignment horizontal="center" vertical="center"/>
    </xf>
    <xf numFmtId="1" fontId="1" fillId="3" borderId="31" xfId="1" applyNumberFormat="1" applyFont="1" applyFill="1" applyBorder="1" applyAlignment="1">
      <alignment horizontal="center" vertical="center"/>
    </xf>
    <xf numFmtId="1" fontId="1" fillId="3" borderId="32" xfId="1" applyNumberFormat="1" applyFont="1" applyFill="1" applyBorder="1" applyAlignment="1">
      <alignment horizontal="center" vertical="center"/>
    </xf>
    <xf numFmtId="1" fontId="1" fillId="3" borderId="33" xfId="1" applyNumberFormat="1" applyFont="1" applyFill="1" applyBorder="1" applyAlignment="1">
      <alignment horizontal="center" vertical="center"/>
    </xf>
    <xf numFmtId="1" fontId="1" fillId="3" borderId="7" xfId="1" applyNumberFormat="1" applyFont="1" applyFill="1" applyBorder="1" applyAlignment="1">
      <alignment horizontal="center"/>
    </xf>
    <xf numFmtId="1" fontId="1" fillId="3" borderId="14" xfId="1" applyNumberFormat="1" applyFont="1" applyFill="1" applyBorder="1" applyAlignment="1">
      <alignment horizontal="center"/>
    </xf>
    <xf numFmtId="1" fontId="1" fillId="3" borderId="6" xfId="1" applyNumberFormat="1" applyFont="1" applyFill="1" applyBorder="1" applyAlignment="1">
      <alignment horizontal="center"/>
    </xf>
    <xf numFmtId="1" fontId="1" fillId="3" borderId="34" xfId="1" applyNumberFormat="1" applyFont="1" applyFill="1" applyBorder="1" applyAlignment="1">
      <alignment horizontal="center"/>
    </xf>
    <xf numFmtId="1" fontId="1" fillId="3" borderId="36" xfId="1" applyNumberFormat="1" applyFont="1" applyFill="1" applyBorder="1" applyAlignment="1">
      <alignment horizontal="center"/>
    </xf>
    <xf numFmtId="1" fontId="1" fillId="3" borderId="35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2" fontId="0" fillId="8" borderId="29" xfId="0" applyNumberFormat="1" applyFill="1" applyBorder="1"/>
  </cellXfs>
  <cellStyles count="4">
    <cellStyle name="Normal" xfId="0" builtinId="0"/>
    <cellStyle name="Normal 2" xfId="3"/>
    <cellStyle name="Normal_2007_11_30 Kapa actual MCM" xfId="1"/>
    <cellStyle name="常规_Sheet1" xfId="2"/>
  </cellStyles>
  <dxfs count="2">
    <dxf>
      <fill>
        <gradientFill degree="270">
          <stop position="0">
            <color rgb="FFFF0000"/>
          </stop>
          <stop position="1">
            <color rgb="FFFFFF00"/>
          </stop>
        </gradientFill>
      </fill>
    </dxf>
    <dxf>
      <fill>
        <gradientFill degree="270">
          <stop position="0">
            <color rgb="FF00FF00"/>
          </stop>
          <stop position="1">
            <color rgb="FF92D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2"/>
  <sheetViews>
    <sheetView tabSelected="1" zoomScale="85" zoomScaleNormal="85" workbookViewId="0">
      <pane ySplit="2" topLeftCell="A3" activePane="bottomLeft" state="frozen"/>
      <selection pane="bottomLeft" activeCell="O53" sqref="O53"/>
    </sheetView>
  </sheetViews>
  <sheetFormatPr defaultRowHeight="15.75" x14ac:dyDescent="0.25"/>
  <cols>
    <col min="1" max="1" width="8.42578125" style="1" bestFit="1" customWidth="1"/>
    <col min="2" max="2" width="8.42578125" style="1" customWidth="1"/>
    <col min="3" max="3" width="32.28515625" style="2" customWidth="1"/>
    <col min="4" max="4" width="18.28515625" style="3" customWidth="1"/>
    <col min="5" max="5" width="14.28515625" style="4" customWidth="1"/>
    <col min="6" max="6" width="12.28515625" style="4" customWidth="1"/>
    <col min="7" max="7" width="14.140625" style="5" customWidth="1"/>
    <col min="8" max="8" width="19.85546875" style="6" customWidth="1"/>
    <col min="9" max="9" width="15.85546875" style="7" customWidth="1"/>
    <col min="10" max="11" width="13.85546875" style="7" customWidth="1"/>
    <col min="12" max="13" width="12.5703125" style="8" customWidth="1"/>
    <col min="14" max="14" width="12.5703125" style="5" customWidth="1"/>
  </cols>
  <sheetData>
    <row r="1" spans="1:24" ht="16.5" thickBot="1" x14ac:dyDescent="0.3">
      <c r="M1" s="8">
        <v>4</v>
      </c>
    </row>
    <row r="2" spans="1:24" ht="37.5" thickTop="1" thickBot="1" x14ac:dyDescent="0.3">
      <c r="A2" s="9" t="s">
        <v>0</v>
      </c>
      <c r="B2" s="10"/>
      <c r="C2" s="11" t="s">
        <v>1</v>
      </c>
      <c r="D2" s="12" t="s">
        <v>2</v>
      </c>
      <c r="E2" s="13" t="s">
        <v>3</v>
      </c>
      <c r="F2" s="14" t="s">
        <v>4</v>
      </c>
      <c r="G2" s="15" t="s">
        <v>5</v>
      </c>
      <c r="H2" s="15" t="s">
        <v>6</v>
      </c>
      <c r="I2" s="16" t="s">
        <v>7</v>
      </c>
      <c r="J2" s="17" t="s">
        <v>8</v>
      </c>
      <c r="K2" s="18" t="s">
        <v>9</v>
      </c>
      <c r="L2" s="19" t="s">
        <v>10</v>
      </c>
      <c r="M2" s="20">
        <v>1</v>
      </c>
      <c r="N2" s="20" t="s">
        <v>127</v>
      </c>
      <c r="O2" t="s">
        <v>125</v>
      </c>
      <c r="P2" t="s">
        <v>34</v>
      </c>
      <c r="Q2" t="s">
        <v>54</v>
      </c>
      <c r="R2" t="s">
        <v>62</v>
      </c>
      <c r="S2" t="s">
        <v>69</v>
      </c>
      <c r="T2" t="s">
        <v>80</v>
      </c>
      <c r="U2" t="s">
        <v>94</v>
      </c>
      <c r="V2" t="s">
        <v>97</v>
      </c>
      <c r="W2" t="s">
        <v>126</v>
      </c>
      <c r="X2" t="s">
        <v>144</v>
      </c>
    </row>
    <row r="3" spans="1:24" ht="16.5" thickTop="1" x14ac:dyDescent="0.25">
      <c r="A3" s="21" t="s">
        <v>11</v>
      </c>
      <c r="B3" s="21">
        <v>143</v>
      </c>
      <c r="C3" s="22" t="s">
        <v>12</v>
      </c>
      <c r="D3" s="23">
        <v>70316605</v>
      </c>
      <c r="E3" s="24">
        <v>2</v>
      </c>
      <c r="F3" s="24">
        <v>2</v>
      </c>
      <c r="G3" s="25">
        <f t="shared" ref="G3:G17" si="0">H3/60</f>
        <v>0.8</v>
      </c>
      <c r="H3" s="26">
        <v>48</v>
      </c>
      <c r="I3" s="27">
        <f t="shared" ref="I3:I17" si="1">100/((60/H3)*E3)</f>
        <v>40</v>
      </c>
      <c r="J3" s="28">
        <f t="shared" ref="J3:J17" si="2">(3600/H3)*F3</f>
        <v>150</v>
      </c>
      <c r="K3" s="29" t="s">
        <v>13</v>
      </c>
      <c r="L3" s="30">
        <f t="shared" ref="L3:L74" si="3">(J3*8)*0.85</f>
        <v>1020</v>
      </c>
      <c r="M3" s="30">
        <v>5460</v>
      </c>
      <c r="N3" s="109">
        <v>1</v>
      </c>
      <c r="O3" s="107">
        <f>M3/L3</f>
        <v>5.3529411764705879</v>
      </c>
      <c r="P3" s="107"/>
      <c r="Q3" s="107"/>
      <c r="R3" s="107"/>
      <c r="S3" s="107"/>
      <c r="T3" s="107"/>
      <c r="U3" s="107"/>
      <c r="V3" s="107"/>
      <c r="W3" s="107"/>
    </row>
    <row r="4" spans="1:24" x14ac:dyDescent="0.25">
      <c r="A4" s="21" t="s">
        <v>15</v>
      </c>
      <c r="B4" s="21">
        <v>120</v>
      </c>
      <c r="C4" s="22" t="s">
        <v>16</v>
      </c>
      <c r="D4" s="23">
        <v>70349919</v>
      </c>
      <c r="E4" s="24">
        <v>2</v>
      </c>
      <c r="F4" s="24">
        <v>2</v>
      </c>
      <c r="G4" s="25">
        <f t="shared" si="0"/>
        <v>0.56666666666666665</v>
      </c>
      <c r="H4" s="26">
        <v>34</v>
      </c>
      <c r="I4" s="27">
        <f t="shared" si="1"/>
        <v>28.333333333333336</v>
      </c>
      <c r="J4" s="28">
        <f t="shared" si="2"/>
        <v>211.76470588235293</v>
      </c>
      <c r="K4" s="29" t="s">
        <v>13</v>
      </c>
      <c r="L4" s="30">
        <f t="shared" si="3"/>
        <v>1439.9999999999998</v>
      </c>
      <c r="M4" s="30">
        <v>0</v>
      </c>
      <c r="N4" s="109">
        <v>1</v>
      </c>
      <c r="O4" s="107">
        <f t="shared" ref="O4:O17" si="4">M4/L4</f>
        <v>0</v>
      </c>
      <c r="P4" s="107"/>
      <c r="Q4" s="107"/>
      <c r="R4" s="107"/>
      <c r="S4" s="107"/>
      <c r="T4" s="107"/>
      <c r="U4" s="107"/>
      <c r="V4" s="107"/>
      <c r="W4" s="107"/>
    </row>
    <row r="5" spans="1:24" x14ac:dyDescent="0.25">
      <c r="A5" s="21" t="s">
        <v>15</v>
      </c>
      <c r="B5" s="21">
        <v>118</v>
      </c>
      <c r="C5" s="22" t="s">
        <v>17</v>
      </c>
      <c r="D5" s="23">
        <v>70349706</v>
      </c>
      <c r="E5" s="24">
        <v>4</v>
      </c>
      <c r="F5" s="24">
        <v>4</v>
      </c>
      <c r="G5" s="25">
        <f t="shared" si="0"/>
        <v>0.58333333333333337</v>
      </c>
      <c r="H5" s="26">
        <v>35</v>
      </c>
      <c r="I5" s="27">
        <f t="shared" si="1"/>
        <v>14.583333333333334</v>
      </c>
      <c r="J5" s="28">
        <f t="shared" si="2"/>
        <v>411.42857142857144</v>
      </c>
      <c r="K5" s="29" t="s">
        <v>13</v>
      </c>
      <c r="L5" s="30">
        <f t="shared" si="3"/>
        <v>2797.7142857142858</v>
      </c>
      <c r="M5" s="30">
        <v>0</v>
      </c>
      <c r="N5" s="109">
        <v>1</v>
      </c>
      <c r="O5" s="107">
        <f t="shared" si="4"/>
        <v>0</v>
      </c>
      <c r="P5" s="107"/>
      <c r="Q5" s="107"/>
      <c r="R5" s="107"/>
      <c r="S5" s="107"/>
      <c r="T5" s="107"/>
      <c r="U5" s="107"/>
      <c r="V5" s="107"/>
      <c r="W5" s="107"/>
    </row>
    <row r="6" spans="1:24" x14ac:dyDescent="0.25">
      <c r="A6" s="21" t="s">
        <v>15</v>
      </c>
      <c r="B6" s="21">
        <v>120</v>
      </c>
      <c r="C6" s="22" t="s">
        <v>18</v>
      </c>
      <c r="D6" s="23"/>
      <c r="E6" s="24">
        <v>2</v>
      </c>
      <c r="F6" s="24">
        <v>2</v>
      </c>
      <c r="G6" s="25">
        <f t="shared" si="0"/>
        <v>0.5</v>
      </c>
      <c r="H6" s="31">
        <v>30</v>
      </c>
      <c r="I6" s="27">
        <f t="shared" si="1"/>
        <v>25</v>
      </c>
      <c r="J6" s="28">
        <f t="shared" si="2"/>
        <v>240</v>
      </c>
      <c r="K6" s="29" t="s">
        <v>13</v>
      </c>
      <c r="L6" s="30">
        <f t="shared" si="3"/>
        <v>1632</v>
      </c>
      <c r="M6" s="30">
        <v>0</v>
      </c>
      <c r="N6" s="109">
        <v>1</v>
      </c>
      <c r="O6" s="107">
        <f t="shared" si="4"/>
        <v>0</v>
      </c>
      <c r="P6" s="107"/>
      <c r="Q6" s="107"/>
      <c r="R6" s="107"/>
      <c r="S6" s="107"/>
      <c r="T6" s="107"/>
      <c r="U6" s="107"/>
      <c r="V6" s="107"/>
      <c r="W6" s="107"/>
    </row>
    <row r="7" spans="1:24" x14ac:dyDescent="0.25">
      <c r="A7" s="21" t="s">
        <v>15</v>
      </c>
      <c r="B7" s="21">
        <v>132</v>
      </c>
      <c r="C7" s="22" t="s">
        <v>19</v>
      </c>
      <c r="D7" s="23">
        <v>70367402</v>
      </c>
      <c r="E7" s="24">
        <v>2</v>
      </c>
      <c r="F7" s="24">
        <v>2</v>
      </c>
      <c r="G7" s="25">
        <f t="shared" si="0"/>
        <v>0.56666666666666665</v>
      </c>
      <c r="H7" s="26">
        <v>34</v>
      </c>
      <c r="I7" s="27">
        <f t="shared" si="1"/>
        <v>28.333333333333336</v>
      </c>
      <c r="J7" s="28">
        <f t="shared" si="2"/>
        <v>211.76470588235293</v>
      </c>
      <c r="K7" s="29" t="s">
        <v>13</v>
      </c>
      <c r="L7" s="30">
        <f t="shared" si="3"/>
        <v>1439.9999999999998</v>
      </c>
      <c r="M7" s="30">
        <v>0</v>
      </c>
      <c r="N7" s="109">
        <v>1</v>
      </c>
      <c r="O7" s="107">
        <f t="shared" si="4"/>
        <v>0</v>
      </c>
      <c r="P7" s="107"/>
      <c r="Q7" s="107"/>
      <c r="R7" s="107"/>
      <c r="S7" s="107"/>
      <c r="T7" s="107"/>
      <c r="U7" s="107"/>
      <c r="V7" s="107"/>
      <c r="W7" s="107"/>
    </row>
    <row r="8" spans="1:24" x14ac:dyDescent="0.25">
      <c r="A8" s="21" t="s">
        <v>15</v>
      </c>
      <c r="B8" s="21">
        <v>1928</v>
      </c>
      <c r="C8" s="22" t="s">
        <v>20</v>
      </c>
      <c r="D8" s="23" t="s">
        <v>21</v>
      </c>
      <c r="E8" s="24">
        <v>2</v>
      </c>
      <c r="F8" s="24">
        <v>1</v>
      </c>
      <c r="G8" s="25">
        <f t="shared" si="0"/>
        <v>0.7</v>
      </c>
      <c r="H8" s="26">
        <v>42</v>
      </c>
      <c r="I8" s="27">
        <f t="shared" si="1"/>
        <v>35</v>
      </c>
      <c r="J8" s="28">
        <f t="shared" si="2"/>
        <v>85.714285714285708</v>
      </c>
      <c r="K8" s="29" t="s">
        <v>13</v>
      </c>
      <c r="L8" s="30">
        <f t="shared" si="3"/>
        <v>582.85714285714278</v>
      </c>
      <c r="M8" s="30">
        <v>0</v>
      </c>
      <c r="N8" s="109">
        <v>1</v>
      </c>
      <c r="O8" s="107">
        <f t="shared" si="4"/>
        <v>0</v>
      </c>
      <c r="P8" s="107"/>
      <c r="Q8" s="107"/>
      <c r="R8" s="107"/>
      <c r="S8" s="107"/>
      <c r="T8" s="107"/>
      <c r="U8" s="107"/>
      <c r="V8" s="107"/>
      <c r="W8" s="107"/>
    </row>
    <row r="9" spans="1:24" x14ac:dyDescent="0.25">
      <c r="A9" s="21" t="s">
        <v>15</v>
      </c>
      <c r="B9" s="21">
        <v>151</v>
      </c>
      <c r="C9" s="22" t="s">
        <v>22</v>
      </c>
      <c r="D9" s="23">
        <v>70381454</v>
      </c>
      <c r="E9" s="24">
        <v>1</v>
      </c>
      <c r="F9" s="24">
        <v>1</v>
      </c>
      <c r="G9" s="25">
        <f t="shared" si="0"/>
        <v>0.6333333333333333</v>
      </c>
      <c r="H9" s="26">
        <v>38</v>
      </c>
      <c r="I9" s="27">
        <f t="shared" si="1"/>
        <v>63.333333333333336</v>
      </c>
      <c r="J9" s="28">
        <f t="shared" si="2"/>
        <v>94.736842105263165</v>
      </c>
      <c r="K9" s="29" t="s">
        <v>13</v>
      </c>
      <c r="L9" s="30">
        <f t="shared" si="3"/>
        <v>644.21052631578948</v>
      </c>
      <c r="M9" s="30">
        <v>0</v>
      </c>
      <c r="N9" s="109">
        <v>1</v>
      </c>
      <c r="O9" s="107">
        <f t="shared" si="4"/>
        <v>0</v>
      </c>
      <c r="P9" s="107"/>
      <c r="Q9" s="107"/>
      <c r="R9" s="107"/>
      <c r="S9" s="107"/>
      <c r="T9" s="107"/>
      <c r="U9" s="107"/>
      <c r="V9" s="107"/>
      <c r="W9" s="107"/>
    </row>
    <row r="10" spans="1:24" x14ac:dyDescent="0.25">
      <c r="A10" s="21" t="s">
        <v>15</v>
      </c>
      <c r="B10" s="21">
        <v>151</v>
      </c>
      <c r="C10" s="22" t="s">
        <v>23</v>
      </c>
      <c r="D10" s="23">
        <v>70381549</v>
      </c>
      <c r="E10" s="24">
        <v>1</v>
      </c>
      <c r="F10" s="24">
        <v>1</v>
      </c>
      <c r="G10" s="25">
        <f t="shared" si="0"/>
        <v>0.5</v>
      </c>
      <c r="H10" s="26">
        <v>30</v>
      </c>
      <c r="I10" s="27">
        <f t="shared" si="1"/>
        <v>50</v>
      </c>
      <c r="J10" s="28">
        <f t="shared" si="2"/>
        <v>120</v>
      </c>
      <c r="K10" s="29" t="s">
        <v>13</v>
      </c>
      <c r="L10" s="30">
        <f t="shared" si="3"/>
        <v>816</v>
      </c>
      <c r="M10" s="30">
        <v>0</v>
      </c>
      <c r="N10" s="109">
        <v>1</v>
      </c>
      <c r="O10" s="107">
        <f t="shared" si="4"/>
        <v>0</v>
      </c>
      <c r="P10" s="107"/>
      <c r="Q10" s="107"/>
      <c r="R10" s="107"/>
      <c r="S10" s="107"/>
      <c r="T10" s="107"/>
      <c r="U10" s="107"/>
      <c r="V10" s="107"/>
      <c r="W10" s="107"/>
    </row>
    <row r="11" spans="1:24" x14ac:dyDescent="0.25">
      <c r="A11" s="21" t="s">
        <v>15</v>
      </c>
      <c r="B11" s="21">
        <v>133</v>
      </c>
      <c r="C11" s="22" t="s">
        <v>24</v>
      </c>
      <c r="D11" s="23">
        <v>70521135</v>
      </c>
      <c r="E11" s="24">
        <v>1</v>
      </c>
      <c r="F11" s="24">
        <v>1</v>
      </c>
      <c r="G11" s="25">
        <f t="shared" si="0"/>
        <v>0.66666666666666663</v>
      </c>
      <c r="H11" s="26">
        <v>40</v>
      </c>
      <c r="I11" s="27">
        <f t="shared" si="1"/>
        <v>66.666666666666671</v>
      </c>
      <c r="J11" s="28">
        <f t="shared" si="2"/>
        <v>90</v>
      </c>
      <c r="K11" s="29" t="s">
        <v>13</v>
      </c>
      <c r="L11" s="30">
        <f t="shared" si="3"/>
        <v>612</v>
      </c>
      <c r="M11" s="30">
        <v>0</v>
      </c>
      <c r="N11" s="109">
        <v>1</v>
      </c>
      <c r="O11" s="107">
        <f t="shared" si="4"/>
        <v>0</v>
      </c>
      <c r="P11" s="107"/>
      <c r="Q11" s="107"/>
      <c r="R11" s="107"/>
      <c r="S11" s="107"/>
      <c r="T11" s="107"/>
      <c r="U11" s="107"/>
      <c r="V11" s="107"/>
      <c r="W11" s="107"/>
    </row>
    <row r="12" spans="1:24" x14ac:dyDescent="0.25">
      <c r="A12" s="21" t="s">
        <v>15</v>
      </c>
      <c r="B12" s="21">
        <v>133</v>
      </c>
      <c r="C12" s="22" t="s">
        <v>25</v>
      </c>
      <c r="D12" s="23">
        <v>70521119</v>
      </c>
      <c r="E12" s="24">
        <v>1</v>
      </c>
      <c r="F12" s="24">
        <v>1</v>
      </c>
      <c r="G12" s="25">
        <f t="shared" si="0"/>
        <v>0.65</v>
      </c>
      <c r="H12" s="26">
        <v>39</v>
      </c>
      <c r="I12" s="27">
        <f t="shared" si="1"/>
        <v>65</v>
      </c>
      <c r="J12" s="28">
        <f t="shared" si="2"/>
        <v>92.307692307692307</v>
      </c>
      <c r="K12" s="29" t="s">
        <v>13</v>
      </c>
      <c r="L12" s="30">
        <f t="shared" si="3"/>
        <v>627.69230769230762</v>
      </c>
      <c r="M12" s="30">
        <v>0</v>
      </c>
      <c r="N12" s="109">
        <v>1</v>
      </c>
      <c r="O12" s="107">
        <f t="shared" si="4"/>
        <v>0</v>
      </c>
      <c r="P12" s="107"/>
      <c r="Q12" s="107"/>
      <c r="R12" s="107"/>
      <c r="S12" s="107"/>
      <c r="T12" s="107"/>
      <c r="U12" s="107"/>
      <c r="V12" s="107"/>
      <c r="W12" s="107"/>
    </row>
    <row r="13" spans="1:24" x14ac:dyDescent="0.25">
      <c r="A13" s="21" t="s">
        <v>15</v>
      </c>
      <c r="B13" s="21">
        <v>167</v>
      </c>
      <c r="C13" s="22" t="s">
        <v>26</v>
      </c>
      <c r="D13" s="23"/>
      <c r="E13" s="24">
        <v>2</v>
      </c>
      <c r="F13" s="24">
        <v>2</v>
      </c>
      <c r="G13" s="25">
        <f t="shared" ref="G13" si="5">H13/60</f>
        <v>0.58333333333333337</v>
      </c>
      <c r="H13" s="26">
        <v>35</v>
      </c>
      <c r="I13" s="27">
        <f t="shared" ref="I13" si="6">100/((60/H13)*E13)</f>
        <v>29.166666666666668</v>
      </c>
      <c r="J13" s="28">
        <f t="shared" ref="J13" si="7">(3600/H13)*F13</f>
        <v>205.71428571428572</v>
      </c>
      <c r="K13" s="29" t="s">
        <v>13</v>
      </c>
      <c r="L13" s="30">
        <f t="shared" si="3"/>
        <v>1398.8571428571429</v>
      </c>
      <c r="M13" s="30">
        <v>0</v>
      </c>
      <c r="N13" s="109">
        <v>1</v>
      </c>
      <c r="O13" s="107">
        <f t="shared" si="4"/>
        <v>0</v>
      </c>
      <c r="P13" s="107"/>
      <c r="Q13" s="107"/>
      <c r="R13" s="107"/>
      <c r="S13" s="107"/>
      <c r="T13" s="107"/>
      <c r="U13" s="107"/>
      <c r="V13" s="107"/>
      <c r="W13" s="107"/>
    </row>
    <row r="14" spans="1:24" x14ac:dyDescent="0.25">
      <c r="A14" s="21" t="s">
        <v>15</v>
      </c>
      <c r="B14" s="21">
        <v>167</v>
      </c>
      <c r="C14" s="22" t="s">
        <v>27</v>
      </c>
      <c r="D14" s="23">
        <v>70528012</v>
      </c>
      <c r="E14" s="24">
        <v>1</v>
      </c>
      <c r="F14" s="24">
        <v>1</v>
      </c>
      <c r="G14" s="25">
        <f t="shared" si="0"/>
        <v>0.58333333333333337</v>
      </c>
      <c r="H14" s="26">
        <v>35</v>
      </c>
      <c r="I14" s="27">
        <f t="shared" si="1"/>
        <v>58.333333333333336</v>
      </c>
      <c r="J14" s="28">
        <f t="shared" si="2"/>
        <v>102.85714285714286</v>
      </c>
      <c r="K14" s="29" t="s">
        <v>13</v>
      </c>
      <c r="L14" s="30">
        <f t="shared" si="3"/>
        <v>699.42857142857144</v>
      </c>
      <c r="M14" s="30">
        <v>0</v>
      </c>
      <c r="N14" s="109">
        <v>1</v>
      </c>
      <c r="O14" s="107">
        <f t="shared" si="4"/>
        <v>0</v>
      </c>
      <c r="P14" s="107"/>
      <c r="Q14" s="107"/>
      <c r="R14" s="107"/>
      <c r="S14" s="107"/>
      <c r="T14" s="107"/>
      <c r="U14" s="107"/>
      <c r="V14" s="107"/>
      <c r="W14" s="107"/>
    </row>
    <row r="15" spans="1:24" x14ac:dyDescent="0.25">
      <c r="A15" s="21" t="s">
        <v>15</v>
      </c>
      <c r="B15" s="21">
        <v>157</v>
      </c>
      <c r="C15" s="22" t="s">
        <v>28</v>
      </c>
      <c r="D15" s="23" t="s">
        <v>29</v>
      </c>
      <c r="E15" s="24">
        <v>2</v>
      </c>
      <c r="F15" s="24">
        <v>1</v>
      </c>
      <c r="G15" s="25">
        <f t="shared" si="0"/>
        <v>0.68333333333333335</v>
      </c>
      <c r="H15" s="26">
        <v>41</v>
      </c>
      <c r="I15" s="27">
        <f t="shared" si="1"/>
        <v>34.166666666666664</v>
      </c>
      <c r="J15" s="28">
        <f t="shared" si="2"/>
        <v>87.804878048780495</v>
      </c>
      <c r="K15" s="29" t="s">
        <v>13</v>
      </c>
      <c r="L15" s="30">
        <f t="shared" si="3"/>
        <v>597.07317073170736</v>
      </c>
      <c r="M15" s="30">
        <v>0</v>
      </c>
      <c r="N15" s="109">
        <v>1</v>
      </c>
      <c r="O15" s="107">
        <f t="shared" si="4"/>
        <v>0</v>
      </c>
      <c r="P15" s="107"/>
      <c r="Q15" s="107"/>
      <c r="R15" s="107"/>
      <c r="S15" s="107"/>
      <c r="T15" s="107"/>
      <c r="U15" s="107"/>
      <c r="V15" s="107"/>
      <c r="W15" s="107"/>
    </row>
    <row r="16" spans="1:24" x14ac:dyDescent="0.25">
      <c r="A16" s="21" t="s">
        <v>15</v>
      </c>
      <c r="B16" s="21">
        <v>167</v>
      </c>
      <c r="C16" s="22" t="s">
        <v>30</v>
      </c>
      <c r="D16" s="23"/>
      <c r="E16" s="24">
        <v>2</v>
      </c>
      <c r="F16" s="24">
        <v>2</v>
      </c>
      <c r="G16" s="25">
        <f>H16/60</f>
        <v>0.7</v>
      </c>
      <c r="H16" s="26">
        <v>42</v>
      </c>
      <c r="I16" s="27">
        <f>100/((60/H16)*E16)</f>
        <v>35</v>
      </c>
      <c r="J16" s="28">
        <f>(3600/H16)*F16</f>
        <v>171.42857142857142</v>
      </c>
      <c r="K16" s="29" t="s">
        <v>13</v>
      </c>
      <c r="L16" s="30">
        <f t="shared" si="3"/>
        <v>1165.7142857142856</v>
      </c>
      <c r="M16" s="30">
        <v>0</v>
      </c>
      <c r="N16" s="109">
        <v>1</v>
      </c>
      <c r="O16" s="107">
        <f t="shared" si="4"/>
        <v>0</v>
      </c>
      <c r="P16" s="107"/>
      <c r="Q16" s="107"/>
      <c r="R16" s="107"/>
      <c r="S16" s="107"/>
      <c r="T16" s="107"/>
      <c r="U16" s="107"/>
      <c r="V16" s="107"/>
      <c r="W16" s="107"/>
    </row>
    <row r="17" spans="1:23" x14ac:dyDescent="0.25">
      <c r="A17" s="21" t="s">
        <v>15</v>
      </c>
      <c r="B17" s="21">
        <v>167</v>
      </c>
      <c r="C17" s="22" t="s">
        <v>31</v>
      </c>
      <c r="D17" s="23">
        <v>70528291</v>
      </c>
      <c r="E17" s="24">
        <v>2</v>
      </c>
      <c r="F17" s="24">
        <v>2</v>
      </c>
      <c r="G17" s="25">
        <f t="shared" si="0"/>
        <v>0.7</v>
      </c>
      <c r="H17" s="26">
        <v>42</v>
      </c>
      <c r="I17" s="27">
        <f t="shared" si="1"/>
        <v>35</v>
      </c>
      <c r="J17" s="28">
        <f t="shared" si="2"/>
        <v>171.42857142857142</v>
      </c>
      <c r="K17" s="29" t="s">
        <v>13</v>
      </c>
      <c r="L17" s="30">
        <f t="shared" si="3"/>
        <v>1165.7142857142856</v>
      </c>
      <c r="M17" s="30">
        <v>0</v>
      </c>
      <c r="N17" s="109">
        <v>1</v>
      </c>
      <c r="O17" s="107">
        <f t="shared" si="4"/>
        <v>0</v>
      </c>
      <c r="P17" s="107"/>
      <c r="Q17" s="107"/>
      <c r="R17" s="107"/>
      <c r="S17" s="107"/>
      <c r="T17" s="107"/>
      <c r="U17" s="107"/>
      <c r="V17" s="107"/>
      <c r="W17" s="107"/>
    </row>
    <row r="18" spans="1:23" ht="16.5" thickBot="1" x14ac:dyDescent="0.3">
      <c r="A18" s="33"/>
      <c r="B18" s="33"/>
      <c r="C18" s="34" t="s">
        <v>32</v>
      </c>
      <c r="D18" s="35"/>
      <c r="E18" s="36"/>
      <c r="F18" s="36"/>
      <c r="G18" s="37"/>
      <c r="H18" s="38"/>
      <c r="I18" s="39"/>
      <c r="J18" s="40"/>
      <c r="K18" s="41" t="s">
        <v>14</v>
      </c>
      <c r="L18" s="41"/>
      <c r="M18" s="106"/>
      <c r="N18" s="110"/>
      <c r="O18" s="116">
        <f>SUM(O3:O17)</f>
        <v>5.3529411764705879</v>
      </c>
      <c r="P18" s="107"/>
      <c r="Q18" s="107"/>
      <c r="R18" s="107"/>
      <c r="S18" s="107"/>
      <c r="T18" s="107"/>
      <c r="U18" s="107"/>
      <c r="V18" s="107"/>
      <c r="W18" s="107"/>
    </row>
    <row r="19" spans="1:23" ht="16.5" thickTop="1" x14ac:dyDescent="0.25">
      <c r="A19" s="21" t="s">
        <v>15</v>
      </c>
      <c r="B19" s="21">
        <v>120</v>
      </c>
      <c r="C19" s="22" t="s">
        <v>33</v>
      </c>
      <c r="D19" s="23">
        <v>70349918</v>
      </c>
      <c r="E19" s="24">
        <v>2</v>
      </c>
      <c r="F19" s="24">
        <v>2</v>
      </c>
      <c r="G19" s="25">
        <f t="shared" ref="G19:G24" si="8">H19/60</f>
        <v>0.6</v>
      </c>
      <c r="H19" s="26">
        <v>36</v>
      </c>
      <c r="I19" s="27">
        <f t="shared" ref="I19:I24" si="9">100/((60/H19)*E19)</f>
        <v>30</v>
      </c>
      <c r="J19" s="28">
        <f t="shared" ref="J19:J24" si="10">(3600/H19)*F19</f>
        <v>200</v>
      </c>
      <c r="K19" s="29" t="s">
        <v>34</v>
      </c>
      <c r="L19" s="30">
        <f t="shared" ref="L19:L24" si="11">(J19*8)*0.85</f>
        <v>1360</v>
      </c>
      <c r="M19" s="30">
        <v>0</v>
      </c>
      <c r="N19" s="109">
        <v>1</v>
      </c>
      <c r="O19" s="107"/>
      <c r="P19" s="107">
        <f t="shared" ref="P19:P24" si="12">M19/L19</f>
        <v>0</v>
      </c>
      <c r="Q19" s="107"/>
      <c r="R19" s="107"/>
      <c r="S19" s="107"/>
      <c r="T19" s="107"/>
      <c r="U19" s="107"/>
      <c r="V19" s="107"/>
      <c r="W19" s="107"/>
    </row>
    <row r="20" spans="1:23" x14ac:dyDescent="0.25">
      <c r="A20" s="21" t="s">
        <v>15</v>
      </c>
      <c r="B20" s="21">
        <v>120</v>
      </c>
      <c r="C20" s="22" t="s">
        <v>36</v>
      </c>
      <c r="D20" s="23"/>
      <c r="E20" s="24">
        <v>2</v>
      </c>
      <c r="F20" s="24">
        <v>2</v>
      </c>
      <c r="G20" s="25">
        <f t="shared" si="8"/>
        <v>0.6</v>
      </c>
      <c r="H20" s="26">
        <v>36</v>
      </c>
      <c r="I20" s="27">
        <f t="shared" si="9"/>
        <v>30</v>
      </c>
      <c r="J20" s="28">
        <f t="shared" si="10"/>
        <v>200</v>
      </c>
      <c r="K20" s="29" t="s">
        <v>34</v>
      </c>
      <c r="L20" s="30">
        <f t="shared" si="11"/>
        <v>1360</v>
      </c>
      <c r="M20" s="30">
        <v>0</v>
      </c>
      <c r="N20" s="109">
        <v>1</v>
      </c>
      <c r="O20" s="107"/>
      <c r="P20" s="107">
        <f t="shared" si="12"/>
        <v>0</v>
      </c>
      <c r="Q20" s="107"/>
      <c r="R20" s="107"/>
      <c r="S20" s="107"/>
      <c r="T20" s="107"/>
      <c r="U20" s="107"/>
      <c r="V20" s="107"/>
      <c r="W20" s="107"/>
    </row>
    <row r="21" spans="1:23" x14ac:dyDescent="0.25">
      <c r="A21" s="21" t="s">
        <v>15</v>
      </c>
      <c r="B21" s="21">
        <v>120</v>
      </c>
      <c r="C21" s="22" t="s">
        <v>37</v>
      </c>
      <c r="D21" s="23"/>
      <c r="E21" s="24">
        <v>2</v>
      </c>
      <c r="F21" s="24">
        <v>2</v>
      </c>
      <c r="G21" s="25">
        <f t="shared" si="8"/>
        <v>0.6</v>
      </c>
      <c r="H21" s="26">
        <v>36</v>
      </c>
      <c r="I21" s="27">
        <f t="shared" si="9"/>
        <v>30</v>
      </c>
      <c r="J21" s="28">
        <f t="shared" si="10"/>
        <v>200</v>
      </c>
      <c r="K21" s="29" t="s">
        <v>34</v>
      </c>
      <c r="L21" s="30">
        <f t="shared" si="11"/>
        <v>1360</v>
      </c>
      <c r="M21" s="30">
        <v>0</v>
      </c>
      <c r="N21" s="109">
        <v>1</v>
      </c>
      <c r="O21" s="107"/>
      <c r="P21" s="107">
        <f t="shared" si="12"/>
        <v>0</v>
      </c>
      <c r="Q21" s="107"/>
      <c r="R21" s="107"/>
      <c r="S21" s="107"/>
      <c r="T21" s="107"/>
      <c r="U21" s="107"/>
      <c r="V21" s="107"/>
      <c r="W21" s="107"/>
    </row>
    <row r="22" spans="1:23" x14ac:dyDescent="0.25">
      <c r="A22" s="21" t="s">
        <v>15</v>
      </c>
      <c r="B22" s="21">
        <v>92</v>
      </c>
      <c r="C22" s="22" t="s">
        <v>38</v>
      </c>
      <c r="D22" s="23">
        <v>70327424</v>
      </c>
      <c r="E22" s="24">
        <v>3</v>
      </c>
      <c r="F22" s="24">
        <v>3</v>
      </c>
      <c r="G22" s="25">
        <f t="shared" si="8"/>
        <v>0.6333333333333333</v>
      </c>
      <c r="H22" s="26">
        <v>38</v>
      </c>
      <c r="I22" s="27">
        <f t="shared" si="9"/>
        <v>21.111111111111114</v>
      </c>
      <c r="J22" s="28">
        <f t="shared" si="10"/>
        <v>284.21052631578948</v>
      </c>
      <c r="K22" s="29" t="s">
        <v>34</v>
      </c>
      <c r="L22" s="30">
        <f t="shared" si="11"/>
        <v>1932.6315789473683</v>
      </c>
      <c r="M22" s="30">
        <v>0</v>
      </c>
      <c r="N22" s="109">
        <v>1</v>
      </c>
      <c r="O22" s="107"/>
      <c r="P22" s="107">
        <f t="shared" si="12"/>
        <v>0</v>
      </c>
      <c r="Q22" s="107"/>
      <c r="R22" s="107"/>
      <c r="S22" s="107"/>
      <c r="T22" s="107"/>
      <c r="U22" s="107"/>
      <c r="V22" s="107"/>
      <c r="W22" s="107"/>
    </row>
    <row r="23" spans="1:23" x14ac:dyDescent="0.25">
      <c r="A23" s="21" t="s">
        <v>15</v>
      </c>
      <c r="B23" s="21"/>
      <c r="C23" s="22" t="s">
        <v>39</v>
      </c>
      <c r="D23" s="23">
        <v>70327432</v>
      </c>
      <c r="E23" s="24">
        <v>3</v>
      </c>
      <c r="F23" s="24">
        <v>3</v>
      </c>
      <c r="G23" s="25">
        <f t="shared" si="8"/>
        <v>0.41666666666666669</v>
      </c>
      <c r="H23" s="26">
        <v>25</v>
      </c>
      <c r="I23" s="27">
        <f t="shared" si="9"/>
        <v>13.888888888888891</v>
      </c>
      <c r="J23" s="28">
        <f t="shared" si="10"/>
        <v>432</v>
      </c>
      <c r="K23" s="29" t="s">
        <v>34</v>
      </c>
      <c r="L23" s="30">
        <f t="shared" si="11"/>
        <v>2937.6</v>
      </c>
      <c r="M23" s="30">
        <v>0</v>
      </c>
      <c r="N23" s="109">
        <v>1</v>
      </c>
      <c r="O23" s="107"/>
      <c r="P23" s="107">
        <f t="shared" si="12"/>
        <v>0</v>
      </c>
      <c r="Q23" s="107"/>
      <c r="R23" s="107"/>
      <c r="S23" s="107"/>
      <c r="T23" s="107"/>
      <c r="U23" s="107"/>
      <c r="V23" s="107"/>
      <c r="W23" s="107"/>
    </row>
    <row r="24" spans="1:23" ht="29.25" x14ac:dyDescent="0.25">
      <c r="A24" s="21" t="s">
        <v>15</v>
      </c>
      <c r="B24" s="21"/>
      <c r="C24" s="22" t="s">
        <v>40</v>
      </c>
      <c r="D24" s="23" t="s">
        <v>41</v>
      </c>
      <c r="E24" s="24">
        <v>2</v>
      </c>
      <c r="F24" s="24">
        <v>1</v>
      </c>
      <c r="G24" s="25">
        <f t="shared" si="8"/>
        <v>0.65</v>
      </c>
      <c r="H24" s="26">
        <v>39</v>
      </c>
      <c r="I24" s="27">
        <f t="shared" si="9"/>
        <v>32.5</v>
      </c>
      <c r="J24" s="28">
        <f t="shared" si="10"/>
        <v>92.307692307692307</v>
      </c>
      <c r="K24" s="29" t="s">
        <v>34</v>
      </c>
      <c r="L24" s="30">
        <f t="shared" si="11"/>
        <v>627.69230769230762</v>
      </c>
      <c r="M24" s="30"/>
      <c r="N24" s="109">
        <v>1</v>
      </c>
      <c r="O24" s="107"/>
      <c r="P24" s="107">
        <f t="shared" si="12"/>
        <v>0</v>
      </c>
      <c r="Q24" s="107"/>
      <c r="R24" s="107"/>
      <c r="S24" s="107"/>
      <c r="T24" s="107"/>
      <c r="U24" s="107"/>
      <c r="V24" s="107"/>
      <c r="W24" s="107"/>
    </row>
    <row r="25" spans="1:23" x14ac:dyDescent="0.25">
      <c r="A25" s="21" t="s">
        <v>15</v>
      </c>
      <c r="B25" s="21">
        <v>108</v>
      </c>
      <c r="C25" s="22" t="s">
        <v>46</v>
      </c>
      <c r="D25" s="23" t="s">
        <v>47</v>
      </c>
      <c r="E25" s="24">
        <v>2</v>
      </c>
      <c r="F25" s="24">
        <v>2</v>
      </c>
      <c r="G25" s="25">
        <f>H25/60</f>
        <v>0.66666666666666663</v>
      </c>
      <c r="H25" s="26">
        <v>40</v>
      </c>
      <c r="I25" s="27">
        <f>100/((60/H25)*E25)</f>
        <v>33.333333333333336</v>
      </c>
      <c r="J25" s="28">
        <f>(3600/H25)*F25</f>
        <v>180</v>
      </c>
      <c r="K25" s="29" t="s">
        <v>34</v>
      </c>
      <c r="L25" s="30">
        <f>(J25*8)*0.85</f>
        <v>1224</v>
      </c>
      <c r="M25" s="30">
        <v>2400</v>
      </c>
      <c r="N25" s="109">
        <v>1</v>
      </c>
      <c r="O25" s="107"/>
      <c r="P25" s="107">
        <f>M25/L25</f>
        <v>1.9607843137254901</v>
      </c>
      <c r="Q25" s="107"/>
      <c r="R25" s="107"/>
      <c r="S25" s="107"/>
      <c r="T25" s="107"/>
      <c r="U25" s="107"/>
      <c r="V25" s="107"/>
      <c r="W25" s="107"/>
    </row>
    <row r="26" spans="1:23" x14ac:dyDescent="0.25">
      <c r="A26" s="21" t="s">
        <v>15</v>
      </c>
      <c r="B26" s="21">
        <v>69</v>
      </c>
      <c r="C26" s="22" t="s">
        <v>42</v>
      </c>
      <c r="D26" s="23" t="s">
        <v>43</v>
      </c>
      <c r="E26" s="24">
        <v>2</v>
      </c>
      <c r="F26" s="24">
        <v>1</v>
      </c>
      <c r="G26" s="25">
        <f t="shared" ref="G26:G31" si="13">H26/60</f>
        <v>0.6</v>
      </c>
      <c r="H26" s="26">
        <v>36</v>
      </c>
      <c r="I26" s="27">
        <f t="shared" ref="I26:I31" si="14">100/((60/H26)*E26)</f>
        <v>30</v>
      </c>
      <c r="J26" s="28">
        <f t="shared" ref="J26:J31" si="15">(3600/H26)*F26</f>
        <v>100</v>
      </c>
      <c r="K26" s="29" t="s">
        <v>34</v>
      </c>
      <c r="L26" s="30">
        <f t="shared" ref="L26:L31" si="16">(J26*8)*0.85</f>
        <v>680</v>
      </c>
      <c r="M26" s="30">
        <v>1680</v>
      </c>
      <c r="N26" s="109">
        <v>1</v>
      </c>
      <c r="O26" s="107"/>
      <c r="P26" s="107">
        <f t="shared" ref="P26:P31" si="17">M26/L26</f>
        <v>2.4705882352941178</v>
      </c>
      <c r="Q26" s="107"/>
      <c r="R26" s="107"/>
      <c r="S26" s="107"/>
      <c r="T26" s="107"/>
      <c r="U26" s="107"/>
      <c r="V26" s="107"/>
      <c r="W26" s="107"/>
    </row>
    <row r="27" spans="1:23" ht="29.25" x14ac:dyDescent="0.25">
      <c r="A27" s="21" t="s">
        <v>15</v>
      </c>
      <c r="B27" s="21">
        <v>132</v>
      </c>
      <c r="C27" s="22" t="s">
        <v>44</v>
      </c>
      <c r="D27" s="23" t="s">
        <v>45</v>
      </c>
      <c r="E27" s="24">
        <v>4</v>
      </c>
      <c r="F27" s="24">
        <v>2</v>
      </c>
      <c r="G27" s="25">
        <f>H27/60</f>
        <v>0.65</v>
      </c>
      <c r="H27" s="26">
        <v>39</v>
      </c>
      <c r="I27" s="27">
        <f>100/((60/H27)*E27)</f>
        <v>16.25</v>
      </c>
      <c r="J27" s="28">
        <f>(3600/H27)*F27</f>
        <v>184.61538461538461</v>
      </c>
      <c r="K27" s="29" t="s">
        <v>34</v>
      </c>
      <c r="L27" s="30">
        <f>(J27*8)*0.85</f>
        <v>1255.3846153846152</v>
      </c>
      <c r="M27" s="30">
        <v>0</v>
      </c>
      <c r="N27" s="109">
        <v>1</v>
      </c>
      <c r="O27" s="107"/>
      <c r="P27" s="107">
        <f>M27/L27</f>
        <v>0</v>
      </c>
      <c r="Q27" s="107"/>
      <c r="R27" s="107"/>
      <c r="S27" s="107"/>
      <c r="T27" s="107"/>
      <c r="U27" s="107"/>
      <c r="V27" s="107"/>
      <c r="W27" s="107"/>
    </row>
    <row r="28" spans="1:23" x14ac:dyDescent="0.25">
      <c r="A28" s="21" t="s">
        <v>11</v>
      </c>
      <c r="B28" s="21">
        <v>185</v>
      </c>
      <c r="C28" s="22" t="s">
        <v>48</v>
      </c>
      <c r="D28" s="23"/>
      <c r="E28" s="24">
        <v>4</v>
      </c>
      <c r="F28" s="24">
        <v>4</v>
      </c>
      <c r="G28" s="25">
        <f>H28/60</f>
        <v>0.75</v>
      </c>
      <c r="H28" s="26">
        <v>45</v>
      </c>
      <c r="I28" s="27">
        <f>100/((60/H28)*E28)</f>
        <v>18.75</v>
      </c>
      <c r="J28" s="28">
        <f>(3600/H28)*F28</f>
        <v>320</v>
      </c>
      <c r="K28" s="29" t="s">
        <v>34</v>
      </c>
      <c r="L28" s="30">
        <f>(J28*8)*0.85</f>
        <v>2176</v>
      </c>
      <c r="M28" s="30">
        <v>0</v>
      </c>
      <c r="N28" s="109">
        <v>1</v>
      </c>
      <c r="O28" s="107"/>
      <c r="P28" s="107">
        <f>M28/L28</f>
        <v>0</v>
      </c>
      <c r="Q28" s="107"/>
      <c r="R28" s="107"/>
      <c r="S28" s="107"/>
      <c r="T28" s="107"/>
      <c r="U28" s="107"/>
      <c r="V28" s="107"/>
      <c r="W28" s="107"/>
    </row>
    <row r="29" spans="1:23" x14ac:dyDescent="0.25">
      <c r="A29" s="21" t="s">
        <v>15</v>
      </c>
      <c r="B29" s="21">
        <v>151</v>
      </c>
      <c r="C29" s="22" t="s">
        <v>49</v>
      </c>
      <c r="D29" s="23">
        <v>70371588</v>
      </c>
      <c r="E29" s="24">
        <v>1</v>
      </c>
      <c r="F29" s="24">
        <v>1</v>
      </c>
      <c r="G29" s="25">
        <f>H29/60</f>
        <v>0.66666666666666663</v>
      </c>
      <c r="H29" s="26">
        <v>40</v>
      </c>
      <c r="I29" s="27">
        <f>100/((60/H29)*E29)</f>
        <v>66.666666666666671</v>
      </c>
      <c r="J29" s="28">
        <f>(3600/H29)*F29</f>
        <v>90</v>
      </c>
      <c r="K29" s="29" t="s">
        <v>34</v>
      </c>
      <c r="L29" s="30">
        <f>(J29*8)*0.85</f>
        <v>612</v>
      </c>
      <c r="M29" s="30">
        <v>0</v>
      </c>
      <c r="N29" s="109">
        <v>1</v>
      </c>
      <c r="O29" s="107"/>
      <c r="P29" s="107">
        <f>M29/L29</f>
        <v>0</v>
      </c>
      <c r="Q29" s="107"/>
      <c r="R29" s="107"/>
      <c r="S29" s="107"/>
      <c r="T29" s="107"/>
      <c r="U29" s="107"/>
      <c r="V29" s="107"/>
      <c r="W29" s="107"/>
    </row>
    <row r="30" spans="1:23" x14ac:dyDescent="0.25">
      <c r="A30" s="21" t="s">
        <v>15</v>
      </c>
      <c r="B30" s="21"/>
      <c r="C30" s="43" t="s">
        <v>50</v>
      </c>
      <c r="D30" s="44">
        <v>70385409</v>
      </c>
      <c r="E30" s="45">
        <v>1</v>
      </c>
      <c r="F30" s="45">
        <v>1</v>
      </c>
      <c r="G30" s="25">
        <f t="shared" ref="G30" si="18">H30/60</f>
        <v>0.68333333333333335</v>
      </c>
      <c r="H30" s="46">
        <v>41</v>
      </c>
      <c r="I30" s="47">
        <f t="shared" ref="I30" si="19">100/((60/H30)*E30)</f>
        <v>68.333333333333329</v>
      </c>
      <c r="J30" s="28">
        <f t="shared" ref="J30" si="20">(3600/H30)*F30</f>
        <v>87.804878048780495</v>
      </c>
      <c r="K30" s="29" t="s">
        <v>34</v>
      </c>
      <c r="L30" s="30">
        <f>(J30*8)*0.85</f>
        <v>597.07317073170736</v>
      </c>
      <c r="M30" s="30">
        <v>0</v>
      </c>
      <c r="N30" s="109">
        <v>1</v>
      </c>
      <c r="O30" s="107"/>
      <c r="P30" s="107">
        <f t="shared" ref="P30" si="21">M30/L30</f>
        <v>0</v>
      </c>
      <c r="Q30" s="107"/>
      <c r="R30" s="107"/>
      <c r="S30" s="107"/>
      <c r="T30" s="107"/>
      <c r="U30" s="107"/>
      <c r="V30" s="107"/>
      <c r="W30" s="107"/>
    </row>
    <row r="31" spans="1:23" x14ac:dyDescent="0.25">
      <c r="A31" s="21" t="s">
        <v>15</v>
      </c>
      <c r="B31" s="21">
        <v>129</v>
      </c>
      <c r="C31" s="43" t="s">
        <v>51</v>
      </c>
      <c r="D31" s="44">
        <v>70517349</v>
      </c>
      <c r="E31" s="45">
        <v>2</v>
      </c>
      <c r="F31" s="45">
        <v>2</v>
      </c>
      <c r="G31" s="25">
        <f t="shared" si="13"/>
        <v>0.6333333333333333</v>
      </c>
      <c r="H31" s="46">
        <v>38</v>
      </c>
      <c r="I31" s="47">
        <f t="shared" si="14"/>
        <v>31.666666666666668</v>
      </c>
      <c r="J31" s="28">
        <f t="shared" si="15"/>
        <v>189.47368421052633</v>
      </c>
      <c r="K31" s="29" t="s">
        <v>34</v>
      </c>
      <c r="L31" s="30">
        <f t="shared" si="16"/>
        <v>1288.421052631579</v>
      </c>
      <c r="M31" s="30">
        <v>3600</v>
      </c>
      <c r="N31" s="109">
        <v>1</v>
      </c>
      <c r="O31" s="107"/>
      <c r="P31" s="107">
        <f t="shared" si="17"/>
        <v>2.7941176470588234</v>
      </c>
      <c r="Q31" s="107"/>
      <c r="R31" s="107"/>
      <c r="S31" s="107"/>
      <c r="T31" s="107"/>
      <c r="U31" s="107"/>
      <c r="V31" s="107"/>
      <c r="W31" s="107"/>
    </row>
    <row r="32" spans="1:23" ht="16.5" thickBot="1" x14ac:dyDescent="0.3">
      <c r="A32" s="33"/>
      <c r="B32" s="33"/>
      <c r="C32" s="49" t="s">
        <v>32</v>
      </c>
      <c r="D32" s="50"/>
      <c r="E32" s="36"/>
      <c r="F32" s="36"/>
      <c r="G32" s="37"/>
      <c r="H32" s="38"/>
      <c r="I32" s="51"/>
      <c r="J32" s="40"/>
      <c r="K32" s="41" t="s">
        <v>35</v>
      </c>
      <c r="L32" s="41"/>
      <c r="M32" s="106"/>
      <c r="N32" s="110"/>
      <c r="O32" s="107"/>
      <c r="P32" s="116">
        <f>SUM(P19:P31)</f>
        <v>7.2254901960784315</v>
      </c>
      <c r="Q32" s="107"/>
      <c r="R32" s="107"/>
      <c r="S32" s="107"/>
      <c r="T32" s="107"/>
      <c r="U32" s="107"/>
      <c r="V32" s="107"/>
      <c r="W32" s="107"/>
    </row>
    <row r="33" spans="1:23" ht="16.5" thickTop="1" x14ac:dyDescent="0.25">
      <c r="A33" s="21" t="s">
        <v>15</v>
      </c>
      <c r="B33" s="21">
        <v>121</v>
      </c>
      <c r="C33" s="52" t="s">
        <v>52</v>
      </c>
      <c r="D33" s="53" t="s">
        <v>53</v>
      </c>
      <c r="E33" s="54">
        <v>2</v>
      </c>
      <c r="F33" s="54">
        <v>1</v>
      </c>
      <c r="G33" s="25">
        <f t="shared" ref="G33:G38" si="22">H33/60</f>
        <v>1.0666666666666667</v>
      </c>
      <c r="H33" s="55">
        <v>64</v>
      </c>
      <c r="I33" s="56">
        <f t="shared" ref="I33:I38" si="23">100/((60/H33)*E33)</f>
        <v>53.333333333333336</v>
      </c>
      <c r="J33" s="30">
        <f t="shared" ref="J33:J38" si="24">(3600/H33)*F33</f>
        <v>56.25</v>
      </c>
      <c r="K33" s="29" t="s">
        <v>54</v>
      </c>
      <c r="L33" s="30">
        <f t="shared" si="3"/>
        <v>382.5</v>
      </c>
      <c r="M33" s="30">
        <v>0</v>
      </c>
      <c r="N33" s="109">
        <v>1</v>
      </c>
      <c r="O33" s="107"/>
      <c r="P33" s="107"/>
      <c r="Q33" s="107">
        <f t="shared" ref="Q33:Q38" si="25">M33/L33</f>
        <v>0</v>
      </c>
      <c r="R33" s="107"/>
      <c r="S33" s="107"/>
      <c r="T33" s="107"/>
      <c r="U33" s="107"/>
      <c r="V33" s="107"/>
      <c r="W33" s="107"/>
    </row>
    <row r="34" spans="1:23" x14ac:dyDescent="0.25">
      <c r="A34" s="21" t="s">
        <v>15</v>
      </c>
      <c r="B34" s="21"/>
      <c r="C34" s="58" t="s">
        <v>56</v>
      </c>
      <c r="D34" s="59">
        <v>70383846</v>
      </c>
      <c r="E34" s="60">
        <v>1</v>
      </c>
      <c r="F34" s="60">
        <v>1</v>
      </c>
      <c r="G34" s="25">
        <f t="shared" si="22"/>
        <v>0.8</v>
      </c>
      <c r="H34" s="61">
        <v>48</v>
      </c>
      <c r="I34" s="62">
        <f t="shared" si="23"/>
        <v>80</v>
      </c>
      <c r="J34" s="63">
        <f t="shared" si="24"/>
        <v>75</v>
      </c>
      <c r="K34" s="29" t="s">
        <v>54</v>
      </c>
      <c r="L34" s="30">
        <f t="shared" si="3"/>
        <v>510</v>
      </c>
      <c r="M34" s="30">
        <v>0</v>
      </c>
      <c r="N34" s="109"/>
      <c r="O34" s="107"/>
      <c r="P34" s="107"/>
      <c r="Q34" s="107">
        <f t="shared" si="25"/>
        <v>0</v>
      </c>
      <c r="R34" s="107"/>
      <c r="S34" s="107"/>
      <c r="T34" s="107"/>
      <c r="U34" s="107"/>
      <c r="V34" s="107"/>
      <c r="W34" s="107"/>
    </row>
    <row r="35" spans="1:23" x14ac:dyDescent="0.25">
      <c r="A35" s="21" t="s">
        <v>11</v>
      </c>
      <c r="B35" s="21">
        <v>308</v>
      </c>
      <c r="C35" s="43" t="s">
        <v>57</v>
      </c>
      <c r="D35" s="44">
        <v>70364993</v>
      </c>
      <c r="E35" s="45">
        <v>2</v>
      </c>
      <c r="F35" s="45">
        <v>2</v>
      </c>
      <c r="G35" s="25">
        <f t="shared" si="22"/>
        <v>0.91666666666666663</v>
      </c>
      <c r="H35" s="46">
        <v>55</v>
      </c>
      <c r="I35" s="47">
        <f t="shared" si="23"/>
        <v>45.833333333333336</v>
      </c>
      <c r="J35" s="64">
        <f t="shared" si="24"/>
        <v>130.90909090909091</v>
      </c>
      <c r="K35" s="29" t="s">
        <v>54</v>
      </c>
      <c r="L35" s="30">
        <f t="shared" si="3"/>
        <v>890.18181818181813</v>
      </c>
      <c r="M35" s="30">
        <v>0</v>
      </c>
      <c r="N35" s="109">
        <v>2</v>
      </c>
      <c r="O35" s="107"/>
      <c r="P35" s="107"/>
      <c r="Q35" s="107">
        <f t="shared" si="25"/>
        <v>0</v>
      </c>
      <c r="R35" s="107">
        <f>M35/L35</f>
        <v>0</v>
      </c>
      <c r="S35" s="107"/>
      <c r="T35" s="107"/>
      <c r="U35" s="107"/>
      <c r="V35" s="107"/>
      <c r="W35" s="107"/>
    </row>
    <row r="36" spans="1:23" x14ac:dyDescent="0.25">
      <c r="A36" s="21" t="s">
        <v>11</v>
      </c>
      <c r="B36" s="21">
        <v>185</v>
      </c>
      <c r="C36" s="43" t="s">
        <v>58</v>
      </c>
      <c r="D36" s="44"/>
      <c r="E36" s="45">
        <v>2</v>
      </c>
      <c r="F36" s="45">
        <v>2</v>
      </c>
      <c r="G36" s="25">
        <f t="shared" si="22"/>
        <v>0.96666666666666667</v>
      </c>
      <c r="H36" s="46">
        <v>58</v>
      </c>
      <c r="I36" s="47">
        <f t="shared" si="23"/>
        <v>48.333333333333329</v>
      </c>
      <c r="J36" s="64">
        <f t="shared" si="24"/>
        <v>124.13793103448276</v>
      </c>
      <c r="K36" s="29" t="s">
        <v>54</v>
      </c>
      <c r="L36" s="30">
        <f t="shared" si="3"/>
        <v>844.13793103448279</v>
      </c>
      <c r="M36" s="30">
        <v>0</v>
      </c>
      <c r="N36" s="109">
        <v>1</v>
      </c>
      <c r="O36" s="107"/>
      <c r="P36" s="107"/>
      <c r="Q36" s="107">
        <f t="shared" si="25"/>
        <v>0</v>
      </c>
      <c r="R36" s="107"/>
      <c r="S36" s="107"/>
      <c r="T36" s="107"/>
      <c r="U36" s="107"/>
      <c r="V36" s="107"/>
      <c r="W36" s="107"/>
    </row>
    <row r="37" spans="1:23" x14ac:dyDescent="0.25">
      <c r="A37" s="21" t="s">
        <v>11</v>
      </c>
      <c r="B37" s="21">
        <v>185</v>
      </c>
      <c r="C37" s="43" t="s">
        <v>59</v>
      </c>
      <c r="D37" s="44"/>
      <c r="E37" s="45">
        <v>2</v>
      </c>
      <c r="F37" s="45">
        <v>2</v>
      </c>
      <c r="G37" s="25">
        <f t="shared" si="22"/>
        <v>0.96666666666666667</v>
      </c>
      <c r="H37" s="46">
        <v>58</v>
      </c>
      <c r="I37" s="47">
        <f t="shared" si="23"/>
        <v>48.333333333333329</v>
      </c>
      <c r="J37" s="64">
        <f t="shared" si="24"/>
        <v>124.13793103448276</v>
      </c>
      <c r="K37" s="29" t="s">
        <v>54</v>
      </c>
      <c r="L37" s="30">
        <f t="shared" si="3"/>
        <v>844.13793103448279</v>
      </c>
      <c r="M37" s="30">
        <v>0</v>
      </c>
      <c r="N37" s="109">
        <v>2</v>
      </c>
      <c r="O37" s="107"/>
      <c r="P37" s="107"/>
      <c r="Q37" s="107">
        <f t="shared" si="25"/>
        <v>0</v>
      </c>
      <c r="R37" s="107">
        <f>M37/L37</f>
        <v>0</v>
      </c>
      <c r="S37" s="107"/>
      <c r="T37" s="107"/>
      <c r="U37" s="107"/>
      <c r="V37" s="107"/>
      <c r="W37" s="107"/>
    </row>
    <row r="38" spans="1:23" x14ac:dyDescent="0.25">
      <c r="A38" s="21" t="s">
        <v>11</v>
      </c>
      <c r="B38" s="21">
        <v>367</v>
      </c>
      <c r="C38" s="43" t="s">
        <v>60</v>
      </c>
      <c r="D38" s="44">
        <v>70383815</v>
      </c>
      <c r="E38" s="45">
        <v>2</v>
      </c>
      <c r="F38" s="45">
        <v>2</v>
      </c>
      <c r="G38" s="25">
        <f t="shared" si="22"/>
        <v>0.78333333333333333</v>
      </c>
      <c r="H38" s="46">
        <v>47</v>
      </c>
      <c r="I38" s="47">
        <f t="shared" si="23"/>
        <v>39.166666666666664</v>
      </c>
      <c r="J38" s="64">
        <f t="shared" si="24"/>
        <v>153.19148936170214</v>
      </c>
      <c r="K38" s="29" t="s">
        <v>54</v>
      </c>
      <c r="L38" s="30">
        <f t="shared" si="3"/>
        <v>1041.7021276595744</v>
      </c>
      <c r="M38" s="30">
        <v>3360</v>
      </c>
      <c r="N38" s="109">
        <v>1</v>
      </c>
      <c r="O38" s="107"/>
      <c r="P38" s="107"/>
      <c r="Q38" s="107">
        <f t="shared" si="25"/>
        <v>3.2254901960784315</v>
      </c>
      <c r="R38" s="107"/>
      <c r="S38" s="107"/>
      <c r="T38" s="107"/>
      <c r="U38" s="107"/>
      <c r="V38" s="107"/>
      <c r="W38" s="107"/>
    </row>
    <row r="39" spans="1:23" ht="16.5" thickBot="1" x14ac:dyDescent="0.3">
      <c r="A39" s="33"/>
      <c r="B39" s="33"/>
      <c r="C39" s="163" t="s">
        <v>32</v>
      </c>
      <c r="D39" s="164"/>
      <c r="E39" s="36"/>
      <c r="F39" s="36"/>
      <c r="G39" s="37"/>
      <c r="H39" s="38"/>
      <c r="I39" s="51"/>
      <c r="J39" s="40"/>
      <c r="K39" s="41" t="s">
        <v>55</v>
      </c>
      <c r="L39" s="41"/>
      <c r="M39" s="106"/>
      <c r="N39" s="110"/>
      <c r="O39" s="107"/>
      <c r="P39" s="107"/>
      <c r="Q39" s="116">
        <f>SUM(Q33:Q38)</f>
        <v>3.2254901960784315</v>
      </c>
      <c r="R39" s="107"/>
      <c r="S39" s="107"/>
      <c r="T39" s="107"/>
      <c r="U39" s="107"/>
      <c r="V39" s="107"/>
      <c r="W39" s="107"/>
    </row>
    <row r="40" spans="1:23" ht="16.5" thickTop="1" x14ac:dyDescent="0.25">
      <c r="A40" s="21" t="s">
        <v>15</v>
      </c>
      <c r="B40" s="21">
        <v>132</v>
      </c>
      <c r="C40" s="65" t="s">
        <v>61</v>
      </c>
      <c r="D40" s="66">
        <v>70367399</v>
      </c>
      <c r="E40" s="67">
        <v>2</v>
      </c>
      <c r="F40" s="67">
        <v>2</v>
      </c>
      <c r="G40" s="25">
        <f>H40/60</f>
        <v>0.78333333333333333</v>
      </c>
      <c r="H40" s="68">
        <v>47</v>
      </c>
      <c r="I40" s="69">
        <f>100/((60/H40)*E40)</f>
        <v>39.166666666666664</v>
      </c>
      <c r="J40" s="70">
        <f>(3600/H40)*F40</f>
        <v>153.19148936170214</v>
      </c>
      <c r="K40" s="29" t="s">
        <v>62</v>
      </c>
      <c r="L40" s="30">
        <f>(J40*8)*0.85</f>
        <v>1041.7021276595744</v>
      </c>
      <c r="M40" s="30">
        <v>0</v>
      </c>
      <c r="N40" s="109">
        <v>2</v>
      </c>
      <c r="O40" s="107"/>
      <c r="P40" s="107"/>
      <c r="Q40" s="107">
        <f>M40/L40</f>
        <v>0</v>
      </c>
      <c r="R40" s="107">
        <f>M40/L40</f>
        <v>0</v>
      </c>
      <c r="S40" s="107"/>
      <c r="T40" s="107"/>
      <c r="U40" s="107"/>
      <c r="V40" s="107"/>
      <c r="W40" s="107"/>
    </row>
    <row r="41" spans="1:23" x14ac:dyDescent="0.25">
      <c r="A41" s="21" t="s">
        <v>11</v>
      </c>
      <c r="B41" s="21">
        <v>379</v>
      </c>
      <c r="C41" s="43" t="s">
        <v>65</v>
      </c>
      <c r="D41" s="44">
        <v>70520271</v>
      </c>
      <c r="E41" s="45">
        <v>2</v>
      </c>
      <c r="F41" s="45">
        <v>2</v>
      </c>
      <c r="G41" s="25">
        <v>0.8666666666666667</v>
      </c>
      <c r="H41" s="46">
        <v>52</v>
      </c>
      <c r="I41" s="47">
        <v>43.333333333333336</v>
      </c>
      <c r="J41" s="64">
        <v>138.46153846153845</v>
      </c>
      <c r="K41" s="29" t="s">
        <v>62</v>
      </c>
      <c r="L41" s="30">
        <f>(J41*8)*0.85</f>
        <v>941.53846153846143</v>
      </c>
      <c r="M41" s="30">
        <v>6660</v>
      </c>
      <c r="N41" s="109">
        <v>2</v>
      </c>
      <c r="O41" s="107"/>
      <c r="P41" s="107"/>
      <c r="Q41" s="107">
        <f>M41/L41</f>
        <v>7.0735294117647065</v>
      </c>
      <c r="R41" s="107">
        <f>M41/L41</f>
        <v>7.0735294117647065</v>
      </c>
      <c r="S41" s="107"/>
      <c r="T41" s="107"/>
      <c r="U41" s="107"/>
      <c r="V41" s="107"/>
      <c r="W41" s="107"/>
    </row>
    <row r="42" spans="1:23" x14ac:dyDescent="0.25">
      <c r="A42" s="21" t="s">
        <v>15</v>
      </c>
      <c r="B42" s="21">
        <v>1839</v>
      </c>
      <c r="C42" s="71" t="s">
        <v>64</v>
      </c>
      <c r="D42" s="44">
        <v>70523670</v>
      </c>
      <c r="E42" s="45">
        <v>2</v>
      </c>
      <c r="F42" s="45">
        <v>2</v>
      </c>
      <c r="G42" s="25">
        <f>H42/60</f>
        <v>0.75</v>
      </c>
      <c r="H42" s="46">
        <v>45</v>
      </c>
      <c r="I42" s="47">
        <f>100/((60/H42)*E42)</f>
        <v>37.5</v>
      </c>
      <c r="J42" s="64">
        <f>(3600/H42)*F42</f>
        <v>160</v>
      </c>
      <c r="K42" s="29" t="s">
        <v>62</v>
      </c>
      <c r="L42" s="30">
        <f>(J42*8)*0.85</f>
        <v>1088</v>
      </c>
      <c r="M42" s="30">
        <v>3816</v>
      </c>
      <c r="N42" s="109">
        <v>2</v>
      </c>
      <c r="O42" s="107"/>
      <c r="P42" s="107"/>
      <c r="Q42" s="107">
        <f>M42/L42</f>
        <v>3.5073529411764706</v>
      </c>
      <c r="R42" s="107">
        <f>M42/L42</f>
        <v>3.5073529411764706</v>
      </c>
      <c r="S42" s="107"/>
      <c r="T42" s="107"/>
      <c r="U42" s="107"/>
      <c r="V42" s="107"/>
      <c r="W42" s="107"/>
    </row>
    <row r="43" spans="1:23" x14ac:dyDescent="0.25">
      <c r="A43" s="21" t="s">
        <v>15</v>
      </c>
      <c r="B43" s="21">
        <v>939</v>
      </c>
      <c r="C43" s="72" t="s">
        <v>66</v>
      </c>
      <c r="D43" s="73">
        <v>70531106</v>
      </c>
      <c r="E43" s="74">
        <v>2</v>
      </c>
      <c r="F43" s="74">
        <v>2</v>
      </c>
      <c r="G43" s="25">
        <v>0.68333333333333335</v>
      </c>
      <c r="H43" s="31">
        <v>41</v>
      </c>
      <c r="I43" s="27">
        <v>34.166666666666664</v>
      </c>
      <c r="J43" s="28">
        <v>175.60975609756099</v>
      </c>
      <c r="K43" s="29" t="s">
        <v>62</v>
      </c>
      <c r="L43" s="30">
        <f t="shared" si="3"/>
        <v>1194.1463414634147</v>
      </c>
      <c r="M43" s="30">
        <v>0</v>
      </c>
      <c r="N43" s="109">
        <v>1</v>
      </c>
      <c r="O43" s="107"/>
      <c r="P43" s="107"/>
      <c r="Q43" s="107"/>
      <c r="R43" s="107">
        <f>M43/L43</f>
        <v>0</v>
      </c>
      <c r="S43" s="107"/>
      <c r="T43" s="107"/>
      <c r="U43" s="107"/>
      <c r="V43" s="107"/>
      <c r="W43" s="107"/>
    </row>
    <row r="44" spans="1:23" ht="16.5" thickBot="1" x14ac:dyDescent="0.3">
      <c r="A44" s="33"/>
      <c r="B44" s="33"/>
      <c r="C44" s="34" t="s">
        <v>32</v>
      </c>
      <c r="D44" s="35"/>
      <c r="E44" s="36"/>
      <c r="F44" s="36"/>
      <c r="G44" s="37"/>
      <c r="H44" s="38"/>
      <c r="I44" s="51"/>
      <c r="J44" s="40"/>
      <c r="K44" s="41" t="s">
        <v>63</v>
      </c>
      <c r="L44" s="41"/>
      <c r="M44" s="106"/>
      <c r="N44" s="110"/>
      <c r="O44" s="107"/>
      <c r="P44" s="107"/>
      <c r="Q44" s="116">
        <f>SUM(Q40:Q43)</f>
        <v>10.580882352941178</v>
      </c>
      <c r="R44" s="116">
        <f>SUM(R40:R43)</f>
        <v>10.580882352941178</v>
      </c>
      <c r="S44" s="107"/>
      <c r="T44" s="107"/>
      <c r="U44" s="107"/>
      <c r="V44" s="107"/>
      <c r="W44" s="107"/>
    </row>
    <row r="45" spans="1:23" ht="16.5" thickTop="1" x14ac:dyDescent="0.25">
      <c r="A45" s="21" t="s">
        <v>15</v>
      </c>
      <c r="B45" s="21">
        <v>551</v>
      </c>
      <c r="C45" s="75" t="s">
        <v>67</v>
      </c>
      <c r="D45" s="76" t="s">
        <v>68</v>
      </c>
      <c r="E45" s="77">
        <v>2</v>
      </c>
      <c r="F45" s="77">
        <v>1</v>
      </c>
      <c r="G45" s="25">
        <f t="shared" ref="G45:G50" si="26">H45/60</f>
        <v>0.66666666666666663</v>
      </c>
      <c r="H45" s="78">
        <v>40</v>
      </c>
      <c r="I45" s="56">
        <f t="shared" ref="I45:I50" si="27">100/((60/H45)*E45)</f>
        <v>33.333333333333336</v>
      </c>
      <c r="J45" s="30">
        <f t="shared" ref="J45:J50" si="28">(3600/H45)*F45</f>
        <v>90</v>
      </c>
      <c r="K45" s="29" t="s">
        <v>69</v>
      </c>
      <c r="L45" s="30">
        <f t="shared" ref="L45:L50" si="29">(J45*8)*0.85</f>
        <v>612</v>
      </c>
      <c r="M45" s="30">
        <v>0</v>
      </c>
      <c r="N45" s="109">
        <v>1</v>
      </c>
      <c r="O45" s="107"/>
      <c r="P45" s="107"/>
      <c r="Q45" s="107"/>
      <c r="R45" s="107"/>
      <c r="S45" s="107">
        <f t="shared" ref="S45:S50" si="30">M45/L45</f>
        <v>0</v>
      </c>
      <c r="T45" s="107"/>
      <c r="U45" s="107"/>
      <c r="V45" s="107"/>
      <c r="W45" s="107"/>
    </row>
    <row r="46" spans="1:23" x14ac:dyDescent="0.25">
      <c r="A46" s="21" t="s">
        <v>15</v>
      </c>
      <c r="B46" s="21">
        <v>87</v>
      </c>
      <c r="C46" s="75" t="s">
        <v>71</v>
      </c>
      <c r="D46" s="76" t="s">
        <v>72</v>
      </c>
      <c r="E46" s="77">
        <v>2</v>
      </c>
      <c r="F46" s="77">
        <v>1</v>
      </c>
      <c r="G46" s="25">
        <f t="shared" si="26"/>
        <v>0.76666666666666672</v>
      </c>
      <c r="H46" s="78">
        <v>46</v>
      </c>
      <c r="I46" s="56">
        <f t="shared" si="27"/>
        <v>38.333333333333336</v>
      </c>
      <c r="J46" s="28">
        <f t="shared" si="28"/>
        <v>78.260869565217391</v>
      </c>
      <c r="K46" s="29" t="s">
        <v>69</v>
      </c>
      <c r="L46" s="30">
        <f t="shared" si="29"/>
        <v>532.17391304347825</v>
      </c>
      <c r="M46" s="30">
        <v>0</v>
      </c>
      <c r="N46" s="109">
        <v>1</v>
      </c>
      <c r="O46" s="107"/>
      <c r="P46" s="107"/>
      <c r="Q46" s="107"/>
      <c r="R46" s="107"/>
      <c r="S46" s="107">
        <f t="shared" si="30"/>
        <v>0</v>
      </c>
      <c r="T46" s="107"/>
      <c r="U46" s="107"/>
      <c r="V46" s="107"/>
      <c r="W46" s="107"/>
    </row>
    <row r="47" spans="1:23" x14ac:dyDescent="0.25">
      <c r="A47" s="21" t="s">
        <v>15</v>
      </c>
      <c r="B47" s="21">
        <v>69</v>
      </c>
      <c r="C47" s="22" t="s">
        <v>73</v>
      </c>
      <c r="D47" s="23">
        <v>78093635</v>
      </c>
      <c r="E47" s="24">
        <v>1</v>
      </c>
      <c r="F47" s="24">
        <v>1</v>
      </c>
      <c r="G47" s="25">
        <f t="shared" si="26"/>
        <v>0.6333333333333333</v>
      </c>
      <c r="H47" s="26">
        <v>38</v>
      </c>
      <c r="I47" s="27">
        <f t="shared" si="27"/>
        <v>63.333333333333336</v>
      </c>
      <c r="J47" s="28">
        <f t="shared" si="28"/>
        <v>94.736842105263165</v>
      </c>
      <c r="K47" s="29" t="s">
        <v>69</v>
      </c>
      <c r="L47" s="30">
        <f t="shared" si="29"/>
        <v>644.21052631578948</v>
      </c>
      <c r="M47" s="30">
        <v>1680</v>
      </c>
      <c r="N47" s="109">
        <v>1</v>
      </c>
      <c r="O47" s="107"/>
      <c r="P47" s="107"/>
      <c r="Q47" s="107"/>
      <c r="R47" s="107"/>
      <c r="S47" s="107">
        <f t="shared" si="30"/>
        <v>2.607843137254902</v>
      </c>
      <c r="T47" s="107"/>
      <c r="U47" s="107"/>
      <c r="V47" s="107"/>
      <c r="W47" s="107"/>
    </row>
    <row r="48" spans="1:23" x14ac:dyDescent="0.25">
      <c r="A48" s="79" t="s">
        <v>15</v>
      </c>
      <c r="B48" s="79">
        <v>1808</v>
      </c>
      <c r="C48" s="80" t="s">
        <v>74</v>
      </c>
      <c r="D48" s="81">
        <v>70365655</v>
      </c>
      <c r="E48" s="82">
        <v>1</v>
      </c>
      <c r="F48" s="82">
        <v>1</v>
      </c>
      <c r="G48" s="83">
        <f t="shared" si="26"/>
        <v>0.75</v>
      </c>
      <c r="H48" s="84">
        <v>45</v>
      </c>
      <c r="I48" s="85">
        <f t="shared" si="27"/>
        <v>75</v>
      </c>
      <c r="J48" s="86">
        <f t="shared" si="28"/>
        <v>80</v>
      </c>
      <c r="K48" s="87" t="s">
        <v>69</v>
      </c>
      <c r="L48" s="30">
        <f t="shared" si="29"/>
        <v>544</v>
      </c>
      <c r="M48" s="148">
        <v>0</v>
      </c>
      <c r="N48" s="109">
        <v>3</v>
      </c>
      <c r="O48" s="107"/>
      <c r="P48" s="107"/>
      <c r="Q48" s="107">
        <f>M48/L48</f>
        <v>0</v>
      </c>
      <c r="R48" s="107">
        <f>M48/L48</f>
        <v>0</v>
      </c>
      <c r="S48" s="107">
        <f t="shared" si="30"/>
        <v>0</v>
      </c>
      <c r="T48" s="107"/>
      <c r="U48" s="107"/>
      <c r="V48" s="107"/>
      <c r="W48" s="107"/>
    </row>
    <row r="49" spans="1:23" x14ac:dyDescent="0.25">
      <c r="A49" s="21" t="s">
        <v>11</v>
      </c>
      <c r="B49" s="21">
        <v>360</v>
      </c>
      <c r="C49" s="72" t="s">
        <v>75</v>
      </c>
      <c r="D49" s="73"/>
      <c r="E49" s="74">
        <v>4</v>
      </c>
      <c r="F49" s="74">
        <v>4</v>
      </c>
      <c r="G49" s="83">
        <f t="shared" si="26"/>
        <v>0.98333333333333328</v>
      </c>
      <c r="H49" s="31">
        <v>59</v>
      </c>
      <c r="I49" s="85">
        <f t="shared" si="27"/>
        <v>24.583333333333336</v>
      </c>
      <c r="J49" s="86">
        <f t="shared" si="28"/>
        <v>244.06779661016949</v>
      </c>
      <c r="K49" s="29" t="s">
        <v>69</v>
      </c>
      <c r="L49" s="30">
        <f t="shared" si="29"/>
        <v>1659.6610169491526</v>
      </c>
      <c r="M49" s="30">
        <v>6000</v>
      </c>
      <c r="N49" s="109">
        <v>1</v>
      </c>
      <c r="O49" s="107"/>
      <c r="P49" s="107"/>
      <c r="Q49" s="107"/>
      <c r="R49" s="107"/>
      <c r="S49" s="107">
        <f t="shared" si="30"/>
        <v>3.6151960784313726</v>
      </c>
      <c r="T49" s="107"/>
      <c r="U49" s="107"/>
      <c r="V49" s="107"/>
      <c r="W49" s="107"/>
    </row>
    <row r="50" spans="1:23" x14ac:dyDescent="0.25">
      <c r="A50" s="21" t="s">
        <v>11</v>
      </c>
      <c r="B50" s="21">
        <v>30</v>
      </c>
      <c r="C50" s="75" t="s">
        <v>76</v>
      </c>
      <c r="D50" s="76">
        <v>78644205</v>
      </c>
      <c r="E50" s="77">
        <v>2</v>
      </c>
      <c r="F50" s="77">
        <v>2</v>
      </c>
      <c r="G50" s="25">
        <f t="shared" si="26"/>
        <v>0.83333333333333337</v>
      </c>
      <c r="H50" s="78">
        <v>50</v>
      </c>
      <c r="I50" s="56">
        <f t="shared" si="27"/>
        <v>41.666666666666671</v>
      </c>
      <c r="J50" s="30">
        <f t="shared" si="28"/>
        <v>144</v>
      </c>
      <c r="K50" s="29" t="s">
        <v>69</v>
      </c>
      <c r="L50" s="30">
        <f t="shared" si="29"/>
        <v>979.19999999999993</v>
      </c>
      <c r="M50" s="30">
        <v>0</v>
      </c>
      <c r="N50" s="109">
        <v>2</v>
      </c>
      <c r="O50" s="107"/>
      <c r="P50" s="107"/>
      <c r="Q50" s="107">
        <f>M50/L50</f>
        <v>0</v>
      </c>
      <c r="R50" s="107"/>
      <c r="S50" s="107">
        <f t="shared" si="30"/>
        <v>0</v>
      </c>
      <c r="T50" s="107"/>
      <c r="U50" s="107"/>
      <c r="V50" s="107"/>
      <c r="W50" s="107"/>
    </row>
    <row r="51" spans="1:23" x14ac:dyDescent="0.25">
      <c r="A51" s="21" t="s">
        <v>11</v>
      </c>
      <c r="B51" s="21">
        <v>129</v>
      </c>
      <c r="C51" s="72" t="s">
        <v>77</v>
      </c>
      <c r="D51" s="73">
        <v>70346716</v>
      </c>
      <c r="E51" s="74">
        <v>1</v>
      </c>
      <c r="F51" s="74">
        <v>1</v>
      </c>
      <c r="G51" s="25">
        <f t="shared" ref="G51" si="31">H51/60</f>
        <v>0.78333333333333333</v>
      </c>
      <c r="H51" s="31">
        <v>47</v>
      </c>
      <c r="I51" s="27">
        <f t="shared" ref="I51" si="32">100/((60/H51)*E51)</f>
        <v>78.333333333333329</v>
      </c>
      <c r="J51" s="28">
        <f t="shared" ref="J51" si="33">(3600/H51)*F51</f>
        <v>76.59574468085107</v>
      </c>
      <c r="K51" s="29" t="s">
        <v>69</v>
      </c>
      <c r="L51" s="30">
        <f t="shared" ref="L51" si="34">(J51*8)*0.85</f>
        <v>520.85106382978722</v>
      </c>
      <c r="M51" s="30">
        <v>0</v>
      </c>
      <c r="N51" s="109">
        <v>2</v>
      </c>
      <c r="O51" s="107"/>
      <c r="P51" s="107"/>
      <c r="Q51" s="107">
        <f>M51/L51</f>
        <v>0</v>
      </c>
      <c r="R51" s="107"/>
      <c r="S51" s="107">
        <f t="shared" ref="S51" si="35">M51/L51</f>
        <v>0</v>
      </c>
      <c r="T51" s="107"/>
      <c r="U51" s="107"/>
      <c r="V51" s="107"/>
      <c r="W51" s="107"/>
    </row>
    <row r="52" spans="1:23" x14ac:dyDescent="0.25">
      <c r="A52" s="21" t="s">
        <v>15</v>
      </c>
      <c r="B52" s="21">
        <v>1839</v>
      </c>
      <c r="C52" s="72" t="s">
        <v>78</v>
      </c>
      <c r="D52" s="73">
        <v>70535780</v>
      </c>
      <c r="E52" s="74">
        <v>1</v>
      </c>
      <c r="F52" s="74">
        <v>1</v>
      </c>
      <c r="G52" s="25">
        <f>H52/60</f>
        <v>0.7</v>
      </c>
      <c r="H52" s="31">
        <v>42</v>
      </c>
      <c r="I52" s="27">
        <f>100/((60/H52)*E52)</f>
        <v>70</v>
      </c>
      <c r="J52" s="28">
        <f>(3600/H52)*F52</f>
        <v>85.714285714285708</v>
      </c>
      <c r="K52" s="29" t="s">
        <v>69</v>
      </c>
      <c r="L52" s="30">
        <f>(J52*8)*0.85</f>
        <v>582.85714285714278</v>
      </c>
      <c r="M52" s="30">
        <v>3816</v>
      </c>
      <c r="N52" s="109">
        <v>2</v>
      </c>
      <c r="O52" s="107"/>
      <c r="P52" s="107"/>
      <c r="Q52" s="107"/>
      <c r="R52" s="107">
        <f>M52/L52</f>
        <v>6.5470588235294125</v>
      </c>
      <c r="S52" s="107">
        <f>M52/L52</f>
        <v>6.5470588235294125</v>
      </c>
      <c r="T52" s="107"/>
      <c r="U52" s="107"/>
      <c r="V52" s="107"/>
      <c r="W52" s="107"/>
    </row>
    <row r="53" spans="1:23" ht="16.5" thickBot="1" x14ac:dyDescent="0.3">
      <c r="A53" s="33"/>
      <c r="B53" s="33"/>
      <c r="C53" s="34" t="s">
        <v>32</v>
      </c>
      <c r="D53" s="35"/>
      <c r="E53" s="36"/>
      <c r="F53" s="36"/>
      <c r="G53" s="37"/>
      <c r="H53" s="38"/>
      <c r="I53" s="51"/>
      <c r="J53" s="40"/>
      <c r="K53" s="41" t="s">
        <v>70</v>
      </c>
      <c r="L53" s="41"/>
      <c r="M53" s="106"/>
      <c r="N53" s="110"/>
      <c r="O53" s="107"/>
      <c r="P53" s="107"/>
      <c r="Q53" s="107"/>
      <c r="R53" s="107"/>
      <c r="S53" s="107"/>
      <c r="T53" s="107"/>
      <c r="U53" s="107"/>
      <c r="V53" s="107"/>
      <c r="W53" s="107"/>
    </row>
    <row r="54" spans="1:23" ht="16.5" thickTop="1" x14ac:dyDescent="0.25">
      <c r="A54" s="21" t="s">
        <v>11</v>
      </c>
      <c r="B54" s="21">
        <v>306</v>
      </c>
      <c r="C54" s="75" t="s">
        <v>79</v>
      </c>
      <c r="D54" s="76">
        <v>70358713</v>
      </c>
      <c r="E54" s="77">
        <v>2</v>
      </c>
      <c r="F54" s="77">
        <v>2</v>
      </c>
      <c r="G54" s="25">
        <f t="shared" ref="G54:G59" si="36">H54/60</f>
        <v>0.96666666666666667</v>
      </c>
      <c r="H54" s="78">
        <v>58</v>
      </c>
      <c r="I54" s="56">
        <f t="shared" ref="I54:I59" si="37">100/((60/H54)*E54)</f>
        <v>48.333333333333329</v>
      </c>
      <c r="J54" s="30">
        <f t="shared" ref="J54:J59" si="38">(3600/H54)*F54</f>
        <v>124.13793103448276</v>
      </c>
      <c r="K54" s="29" t="s">
        <v>80</v>
      </c>
      <c r="L54" s="30">
        <f t="shared" ref="L54:L59" si="39">(J54*8)*0.85</f>
        <v>844.13793103448279</v>
      </c>
      <c r="M54" s="30">
        <v>0</v>
      </c>
      <c r="N54" s="109">
        <v>1</v>
      </c>
      <c r="O54" s="107"/>
      <c r="P54" s="107"/>
      <c r="Q54" s="107"/>
      <c r="R54" s="107"/>
      <c r="S54" s="107"/>
      <c r="T54" s="107">
        <f t="shared" ref="T54:T59" si="40">M54/L54</f>
        <v>0</v>
      </c>
      <c r="U54" s="107"/>
      <c r="V54" s="107"/>
      <c r="W54" s="107"/>
    </row>
    <row r="55" spans="1:23" x14ac:dyDescent="0.25">
      <c r="A55" s="21" t="s">
        <v>11</v>
      </c>
      <c r="B55" s="21">
        <v>86</v>
      </c>
      <c r="C55" s="22" t="s">
        <v>82</v>
      </c>
      <c r="D55" s="23" t="s">
        <v>83</v>
      </c>
      <c r="E55" s="24">
        <v>1</v>
      </c>
      <c r="F55" s="24">
        <v>1</v>
      </c>
      <c r="G55" s="25">
        <f t="shared" si="36"/>
        <v>0.91666666666666663</v>
      </c>
      <c r="H55" s="26">
        <v>55</v>
      </c>
      <c r="I55" s="27">
        <f t="shared" si="37"/>
        <v>91.666666666666671</v>
      </c>
      <c r="J55" s="28">
        <f t="shared" si="38"/>
        <v>65.454545454545453</v>
      </c>
      <c r="K55" s="29" t="s">
        <v>80</v>
      </c>
      <c r="L55" s="30">
        <f t="shared" si="39"/>
        <v>445.09090909090907</v>
      </c>
      <c r="M55" s="30">
        <v>0</v>
      </c>
      <c r="N55" s="109">
        <v>1</v>
      </c>
      <c r="O55" s="107"/>
      <c r="P55" s="107"/>
      <c r="Q55" s="107"/>
      <c r="R55" s="107"/>
      <c r="S55" s="107"/>
      <c r="T55" s="107">
        <f t="shared" si="40"/>
        <v>0</v>
      </c>
      <c r="U55" s="107"/>
      <c r="V55" s="107"/>
      <c r="W55" s="107"/>
    </row>
    <row r="56" spans="1:23" ht="29.25" x14ac:dyDescent="0.25">
      <c r="A56" s="21" t="s">
        <v>11</v>
      </c>
      <c r="B56" s="21">
        <v>71</v>
      </c>
      <c r="C56" s="22" t="s">
        <v>84</v>
      </c>
      <c r="D56" s="23" t="s">
        <v>85</v>
      </c>
      <c r="E56" s="24">
        <v>2</v>
      </c>
      <c r="F56" s="24">
        <v>1</v>
      </c>
      <c r="G56" s="25">
        <f t="shared" si="36"/>
        <v>0.96666666666666667</v>
      </c>
      <c r="H56" s="26">
        <v>58</v>
      </c>
      <c r="I56" s="27">
        <f t="shared" si="37"/>
        <v>48.333333333333329</v>
      </c>
      <c r="J56" s="28">
        <f t="shared" si="38"/>
        <v>62.068965517241381</v>
      </c>
      <c r="K56" s="29" t="s">
        <v>80</v>
      </c>
      <c r="L56" s="30">
        <f t="shared" si="39"/>
        <v>422.06896551724139</v>
      </c>
      <c r="M56" s="30">
        <v>0</v>
      </c>
      <c r="N56" s="109">
        <v>1</v>
      </c>
      <c r="O56" s="107"/>
      <c r="P56" s="107"/>
      <c r="Q56" s="107"/>
      <c r="R56" s="107"/>
      <c r="S56" s="107"/>
      <c r="T56" s="107">
        <f t="shared" si="40"/>
        <v>0</v>
      </c>
      <c r="U56" s="107"/>
      <c r="V56" s="107"/>
      <c r="W56" s="107"/>
    </row>
    <row r="57" spans="1:23" x14ac:dyDescent="0.25">
      <c r="A57" s="21" t="s">
        <v>11</v>
      </c>
      <c r="B57" s="21">
        <v>306</v>
      </c>
      <c r="C57" s="22" t="s">
        <v>86</v>
      </c>
      <c r="D57" s="23">
        <v>70365147</v>
      </c>
      <c r="E57" s="24">
        <v>2</v>
      </c>
      <c r="F57" s="24">
        <v>2</v>
      </c>
      <c r="G57" s="25">
        <f t="shared" si="36"/>
        <v>0.96666666666666667</v>
      </c>
      <c r="H57" s="26">
        <v>58</v>
      </c>
      <c r="I57" s="27">
        <f t="shared" si="37"/>
        <v>48.333333333333329</v>
      </c>
      <c r="J57" s="28">
        <f t="shared" si="38"/>
        <v>124.13793103448276</v>
      </c>
      <c r="K57" s="29" t="s">
        <v>80</v>
      </c>
      <c r="L57" s="30">
        <f t="shared" si="39"/>
        <v>844.13793103448279</v>
      </c>
      <c r="M57" s="30">
        <v>0</v>
      </c>
      <c r="N57" s="109">
        <v>1</v>
      </c>
      <c r="O57" s="107"/>
      <c r="P57" s="107"/>
      <c r="Q57" s="107"/>
      <c r="R57" s="107"/>
      <c r="S57" s="107"/>
      <c r="T57" s="107">
        <f t="shared" si="40"/>
        <v>0</v>
      </c>
      <c r="U57" s="107"/>
      <c r="V57" s="107"/>
      <c r="W57" s="107"/>
    </row>
    <row r="58" spans="1:23" ht="29.25" x14ac:dyDescent="0.25">
      <c r="A58" s="21" t="s">
        <v>15</v>
      </c>
      <c r="B58" s="21" t="s">
        <v>87</v>
      </c>
      <c r="C58" s="43" t="s">
        <v>88</v>
      </c>
      <c r="D58" s="44" t="s">
        <v>89</v>
      </c>
      <c r="E58" s="45">
        <v>2</v>
      </c>
      <c r="F58" s="45">
        <v>1</v>
      </c>
      <c r="G58" s="25">
        <f t="shared" si="36"/>
        <v>0.8833333333333333</v>
      </c>
      <c r="H58" s="46">
        <v>53</v>
      </c>
      <c r="I58" s="47">
        <f t="shared" si="37"/>
        <v>44.166666666666664</v>
      </c>
      <c r="J58" s="47">
        <f t="shared" si="38"/>
        <v>67.924528301886795</v>
      </c>
      <c r="K58" s="29" t="s">
        <v>80</v>
      </c>
      <c r="L58" s="30">
        <f t="shared" si="39"/>
        <v>461.88679245283021</v>
      </c>
      <c r="M58" s="30">
        <v>0</v>
      </c>
      <c r="N58" s="109">
        <v>1</v>
      </c>
      <c r="O58" s="107"/>
      <c r="P58" s="107"/>
      <c r="Q58" s="107"/>
      <c r="R58" s="107"/>
      <c r="S58" s="107"/>
      <c r="T58" s="107">
        <f t="shared" si="40"/>
        <v>0</v>
      </c>
      <c r="U58" s="107"/>
      <c r="V58" s="107"/>
      <c r="W58" s="107"/>
    </row>
    <row r="59" spans="1:23" x14ac:dyDescent="0.25">
      <c r="A59" s="21" t="s">
        <v>11</v>
      </c>
      <c r="B59" s="21">
        <v>143</v>
      </c>
      <c r="C59" s="22" t="s">
        <v>90</v>
      </c>
      <c r="D59" s="23">
        <v>70316604</v>
      </c>
      <c r="E59" s="24">
        <v>2</v>
      </c>
      <c r="F59" s="24">
        <v>2</v>
      </c>
      <c r="G59" s="25">
        <f t="shared" si="36"/>
        <v>0.8</v>
      </c>
      <c r="H59" s="46">
        <v>48</v>
      </c>
      <c r="I59" s="47">
        <f t="shared" si="37"/>
        <v>40</v>
      </c>
      <c r="J59" s="64">
        <f t="shared" si="38"/>
        <v>150</v>
      </c>
      <c r="K59" s="29" t="s">
        <v>80</v>
      </c>
      <c r="L59" s="30">
        <f t="shared" si="39"/>
        <v>1020</v>
      </c>
      <c r="M59" s="30">
        <v>5460</v>
      </c>
      <c r="N59" s="109">
        <v>3</v>
      </c>
      <c r="O59" s="107"/>
      <c r="P59" s="107"/>
      <c r="Q59" s="185">
        <f>M59/L59</f>
        <v>5.3529411764705879</v>
      </c>
      <c r="R59" s="185">
        <f>M59/L59</f>
        <v>5.3529411764705879</v>
      </c>
      <c r="S59" s="107"/>
      <c r="T59" s="107">
        <f t="shared" si="40"/>
        <v>5.3529411764705879</v>
      </c>
      <c r="U59" s="107"/>
      <c r="V59" s="107"/>
      <c r="W59" s="107"/>
    </row>
    <row r="60" spans="1:23" x14ac:dyDescent="0.25">
      <c r="A60" s="21" t="s">
        <v>15</v>
      </c>
      <c r="B60" s="21">
        <v>151</v>
      </c>
      <c r="C60" s="43" t="s">
        <v>91</v>
      </c>
      <c r="D60" s="44" t="s">
        <v>92</v>
      </c>
      <c r="E60" s="45">
        <v>2</v>
      </c>
      <c r="F60" s="45">
        <v>1</v>
      </c>
      <c r="G60" s="25">
        <f t="shared" ref="G60" si="41">H60/60</f>
        <v>0.83333333333333337</v>
      </c>
      <c r="H60" s="46">
        <v>50</v>
      </c>
      <c r="I60" s="47">
        <f t="shared" ref="I60" si="42">100/((60/H60)*E60)</f>
        <v>41.666666666666671</v>
      </c>
      <c r="J60" s="47">
        <f t="shared" ref="J60" si="43">(3600/H60)*F60</f>
        <v>72</v>
      </c>
      <c r="K60" s="29" t="s">
        <v>80</v>
      </c>
      <c r="L60" s="30">
        <f t="shared" si="3"/>
        <v>489.59999999999997</v>
      </c>
      <c r="M60" s="30">
        <v>0</v>
      </c>
      <c r="N60" s="109">
        <v>1</v>
      </c>
      <c r="O60" s="107"/>
      <c r="P60" s="107"/>
      <c r="Q60" s="107"/>
      <c r="R60" s="107"/>
      <c r="S60" s="107"/>
      <c r="T60" s="107">
        <f t="shared" ref="T60" si="44">M60/L60</f>
        <v>0</v>
      </c>
      <c r="U60" s="107"/>
      <c r="V60" s="107"/>
      <c r="W60" s="107"/>
    </row>
    <row r="61" spans="1:23" ht="16.5" thickBot="1" x14ac:dyDescent="0.3">
      <c r="A61" s="88"/>
      <c r="B61" s="88"/>
      <c r="C61" s="89" t="s">
        <v>32</v>
      </c>
      <c r="D61" s="90"/>
      <c r="E61" s="91"/>
      <c r="F61" s="91"/>
      <c r="G61" s="92"/>
      <c r="H61" s="93"/>
      <c r="I61" s="94"/>
      <c r="J61" s="94"/>
      <c r="K61" s="41" t="s">
        <v>81</v>
      </c>
      <c r="L61" s="95"/>
      <c r="M61" s="106"/>
      <c r="N61" s="110"/>
      <c r="O61" s="107"/>
      <c r="P61" s="107"/>
      <c r="Q61" s="107"/>
      <c r="R61" s="107"/>
      <c r="S61" s="107"/>
      <c r="T61" s="107"/>
      <c r="U61" s="107"/>
      <c r="V61" s="107"/>
      <c r="W61" s="107"/>
    </row>
    <row r="62" spans="1:23" ht="16.5" thickTop="1" x14ac:dyDescent="0.25">
      <c r="A62" s="21" t="s">
        <v>15</v>
      </c>
      <c r="B62" s="21">
        <v>1839</v>
      </c>
      <c r="C62" s="43" t="s">
        <v>93</v>
      </c>
      <c r="D62" s="44">
        <v>70523672</v>
      </c>
      <c r="E62" s="45">
        <v>1</v>
      </c>
      <c r="F62" s="45">
        <v>1</v>
      </c>
      <c r="G62" s="25">
        <f>H62/60</f>
        <v>0.96666666666666667</v>
      </c>
      <c r="H62" s="46">
        <v>58</v>
      </c>
      <c r="I62" s="47">
        <f>100/((60/H62)*E62)</f>
        <v>96.666666666666657</v>
      </c>
      <c r="J62" s="47">
        <f>(3600/H62)*F62</f>
        <v>62.068965517241381</v>
      </c>
      <c r="K62" s="29" t="s">
        <v>94</v>
      </c>
      <c r="L62" s="30">
        <f>(J62*8)*0.85</f>
        <v>422.06896551724139</v>
      </c>
      <c r="M62" s="30">
        <v>3816</v>
      </c>
      <c r="N62" s="109">
        <v>2</v>
      </c>
      <c r="O62" s="107"/>
      <c r="P62" s="107"/>
      <c r="Q62" s="107"/>
      <c r="R62" s="107"/>
      <c r="S62" s="107"/>
      <c r="T62" s="107">
        <f>M62/L62</f>
        <v>9.0411764705882351</v>
      </c>
      <c r="U62" s="107">
        <f>M62/L62</f>
        <v>9.0411764705882351</v>
      </c>
      <c r="V62" s="107"/>
      <c r="W62" s="107"/>
    </row>
    <row r="63" spans="1:23" ht="16.5" thickBot="1" x14ac:dyDescent="0.3">
      <c r="A63" s="88"/>
      <c r="B63" s="88"/>
      <c r="C63" s="89" t="s">
        <v>32</v>
      </c>
      <c r="D63" s="90"/>
      <c r="E63" s="91"/>
      <c r="F63" s="91"/>
      <c r="G63" s="92"/>
      <c r="H63" s="93"/>
      <c r="I63" s="94"/>
      <c r="J63" s="94"/>
      <c r="K63" s="41" t="s">
        <v>95</v>
      </c>
      <c r="L63" s="95"/>
      <c r="M63" s="106"/>
      <c r="N63" s="110"/>
      <c r="O63" s="107"/>
      <c r="P63" s="107"/>
      <c r="Q63" s="107"/>
      <c r="R63" s="107"/>
      <c r="S63" s="107"/>
      <c r="T63" s="107"/>
      <c r="U63" s="107"/>
      <c r="V63" s="107"/>
      <c r="W63" s="107"/>
    </row>
    <row r="64" spans="1:23" ht="16.5" thickTop="1" x14ac:dyDescent="0.25">
      <c r="A64" s="21" t="s">
        <v>11</v>
      </c>
      <c r="B64" s="21">
        <v>30</v>
      </c>
      <c r="C64" s="75" t="s">
        <v>96</v>
      </c>
      <c r="D64" s="76">
        <v>78644247</v>
      </c>
      <c r="E64" s="77">
        <v>2</v>
      </c>
      <c r="F64" s="77">
        <v>2</v>
      </c>
      <c r="G64" s="25">
        <f t="shared" ref="G64:G77" si="45">H64/60</f>
        <v>0.66666666666666663</v>
      </c>
      <c r="H64" s="78">
        <v>40</v>
      </c>
      <c r="I64" s="56">
        <f t="shared" ref="I64:I77" si="46">100/((60/H64)*E64)</f>
        <v>33.333333333333336</v>
      </c>
      <c r="J64" s="30">
        <f t="shared" ref="J64:J77" si="47">(3600/H64)*F64</f>
        <v>180</v>
      </c>
      <c r="K64" s="29" t="s">
        <v>97</v>
      </c>
      <c r="L64" s="30">
        <f t="shared" si="3"/>
        <v>1224</v>
      </c>
      <c r="M64" s="30">
        <v>0</v>
      </c>
      <c r="N64" s="109"/>
      <c r="O64" s="107"/>
      <c r="P64" s="107"/>
      <c r="Q64" s="107"/>
      <c r="R64" s="107"/>
      <c r="S64" s="107"/>
      <c r="T64" s="107"/>
      <c r="U64" s="107"/>
      <c r="V64" s="107"/>
      <c r="W64" s="107"/>
    </row>
    <row r="65" spans="1:24" x14ac:dyDescent="0.25">
      <c r="A65" s="21" t="s">
        <v>15</v>
      </c>
      <c r="B65" s="21">
        <v>92</v>
      </c>
      <c r="C65" s="22" t="s">
        <v>99</v>
      </c>
      <c r="D65" s="23">
        <v>70327428</v>
      </c>
      <c r="E65" s="24">
        <v>4</v>
      </c>
      <c r="F65" s="24">
        <v>4</v>
      </c>
      <c r="G65" s="25">
        <f t="shared" ref="G65:G73" si="48">H65/60</f>
        <v>0.48333333333333334</v>
      </c>
      <c r="H65" s="26">
        <v>29</v>
      </c>
      <c r="I65" s="27">
        <f t="shared" ref="I65:I73" si="49">100/((60/H65)*E65)</f>
        <v>12.083333333333332</v>
      </c>
      <c r="J65" s="28">
        <f t="shared" ref="J65:J73" si="50">(3600/H65)*F65</f>
        <v>496.55172413793105</v>
      </c>
      <c r="K65" s="29" t="s">
        <v>97</v>
      </c>
      <c r="L65" s="30">
        <f t="shared" ref="L65:L73" si="51">(J65*8)*0.85</f>
        <v>3376.5517241379312</v>
      </c>
      <c r="M65" s="30">
        <v>0</v>
      </c>
      <c r="N65" s="109">
        <v>2</v>
      </c>
      <c r="O65" s="107">
        <f>M65/L65</f>
        <v>0</v>
      </c>
      <c r="P65" s="107"/>
      <c r="Q65" s="107"/>
      <c r="R65" s="107"/>
      <c r="S65" s="107"/>
      <c r="T65" s="107"/>
      <c r="U65" s="107"/>
      <c r="V65" s="107">
        <f t="shared" ref="V65:V73" si="52">M65/L65</f>
        <v>0</v>
      </c>
      <c r="W65" s="107"/>
    </row>
    <row r="66" spans="1:24" x14ac:dyDescent="0.25">
      <c r="A66" s="21" t="s">
        <v>15</v>
      </c>
      <c r="B66" s="21">
        <v>132</v>
      </c>
      <c r="C66" s="22" t="s">
        <v>100</v>
      </c>
      <c r="D66" s="23">
        <v>70343047</v>
      </c>
      <c r="E66" s="24">
        <v>4</v>
      </c>
      <c r="F66" s="24">
        <v>4</v>
      </c>
      <c r="G66" s="25">
        <f t="shared" si="48"/>
        <v>0.41666666666666669</v>
      </c>
      <c r="H66" s="26">
        <v>25</v>
      </c>
      <c r="I66" s="27">
        <f t="shared" si="49"/>
        <v>10.416666666666668</v>
      </c>
      <c r="J66" s="28">
        <f t="shared" si="50"/>
        <v>576</v>
      </c>
      <c r="K66" s="29" t="s">
        <v>97</v>
      </c>
      <c r="L66" s="30">
        <f t="shared" si="51"/>
        <v>3916.7999999999997</v>
      </c>
      <c r="M66" s="30">
        <v>0</v>
      </c>
      <c r="N66" s="109">
        <v>2</v>
      </c>
      <c r="O66" s="107">
        <f>M66/L66</f>
        <v>0</v>
      </c>
      <c r="P66" s="107"/>
      <c r="Q66" s="107"/>
      <c r="R66" s="107"/>
      <c r="S66" s="107"/>
      <c r="T66" s="107"/>
      <c r="U66" s="107"/>
      <c r="V66" s="107">
        <f t="shared" si="52"/>
        <v>0</v>
      </c>
      <c r="W66" s="107"/>
    </row>
    <row r="67" spans="1:24" x14ac:dyDescent="0.25">
      <c r="A67" s="21" t="s">
        <v>15</v>
      </c>
      <c r="B67" s="21">
        <v>120</v>
      </c>
      <c r="C67" s="22" t="s">
        <v>101</v>
      </c>
      <c r="D67" s="23">
        <v>70349922</v>
      </c>
      <c r="E67" s="24">
        <v>2</v>
      </c>
      <c r="F67" s="24">
        <v>2</v>
      </c>
      <c r="G67" s="25">
        <f t="shared" si="48"/>
        <v>0.6</v>
      </c>
      <c r="H67" s="26">
        <v>36</v>
      </c>
      <c r="I67" s="27">
        <f t="shared" si="49"/>
        <v>30</v>
      </c>
      <c r="J67" s="28">
        <f t="shared" si="50"/>
        <v>200</v>
      </c>
      <c r="K67" s="29" t="s">
        <v>97</v>
      </c>
      <c r="L67" s="30">
        <f t="shared" si="51"/>
        <v>1360</v>
      </c>
      <c r="M67" s="30">
        <v>0</v>
      </c>
      <c r="N67" s="109">
        <v>2</v>
      </c>
      <c r="O67" s="107">
        <f>M67/L67</f>
        <v>0</v>
      </c>
      <c r="P67" s="107"/>
      <c r="Q67" s="107"/>
      <c r="R67" s="107"/>
      <c r="S67" s="107"/>
      <c r="T67" s="107"/>
      <c r="U67" s="107"/>
      <c r="V67" s="107">
        <f t="shared" si="52"/>
        <v>0</v>
      </c>
      <c r="W67" s="107"/>
    </row>
    <row r="68" spans="1:24" x14ac:dyDescent="0.25">
      <c r="A68" s="21" t="s">
        <v>15</v>
      </c>
      <c r="B68" s="21">
        <v>92</v>
      </c>
      <c r="C68" s="22" t="s">
        <v>102</v>
      </c>
      <c r="D68" s="23">
        <v>70327423</v>
      </c>
      <c r="E68" s="24">
        <v>4</v>
      </c>
      <c r="F68" s="24">
        <v>4</v>
      </c>
      <c r="G68" s="25">
        <f t="shared" si="48"/>
        <v>0.55000000000000004</v>
      </c>
      <c r="H68" s="26">
        <v>33</v>
      </c>
      <c r="I68" s="27">
        <f t="shared" si="49"/>
        <v>13.75</v>
      </c>
      <c r="J68" s="28">
        <f t="shared" si="50"/>
        <v>436.36363636363637</v>
      </c>
      <c r="K68" s="29" t="s">
        <v>97</v>
      </c>
      <c r="L68" s="30">
        <f t="shared" si="51"/>
        <v>2967.2727272727275</v>
      </c>
      <c r="M68" s="30">
        <v>0</v>
      </c>
      <c r="N68" s="109">
        <v>2</v>
      </c>
      <c r="O68" s="107">
        <f>M68/L68</f>
        <v>0</v>
      </c>
      <c r="P68" s="107"/>
      <c r="Q68" s="107"/>
      <c r="R68" s="107"/>
      <c r="S68" s="107"/>
      <c r="T68" s="107"/>
      <c r="U68" s="107"/>
      <c r="V68" s="107">
        <f t="shared" si="52"/>
        <v>0</v>
      </c>
      <c r="W68" s="107"/>
    </row>
    <row r="69" spans="1:24" x14ac:dyDescent="0.25">
      <c r="A69" s="21" t="s">
        <v>15</v>
      </c>
      <c r="B69" s="21">
        <v>132</v>
      </c>
      <c r="C69" s="22" t="s">
        <v>103</v>
      </c>
      <c r="D69" s="23">
        <v>70330334</v>
      </c>
      <c r="E69" s="24">
        <v>4</v>
      </c>
      <c r="F69" s="24">
        <v>4</v>
      </c>
      <c r="G69" s="25">
        <f t="shared" si="48"/>
        <v>0.6</v>
      </c>
      <c r="H69" s="26">
        <v>36</v>
      </c>
      <c r="I69" s="27">
        <f t="shared" si="49"/>
        <v>15</v>
      </c>
      <c r="J69" s="28">
        <f t="shared" si="50"/>
        <v>400</v>
      </c>
      <c r="K69" s="29" t="s">
        <v>97</v>
      </c>
      <c r="L69" s="30">
        <f t="shared" si="51"/>
        <v>2720</v>
      </c>
      <c r="M69" s="30">
        <v>0</v>
      </c>
      <c r="N69" s="109"/>
      <c r="O69" s="107"/>
      <c r="P69" s="107"/>
      <c r="Q69" s="107"/>
      <c r="R69" s="107"/>
      <c r="S69" s="107"/>
      <c r="T69" s="107"/>
      <c r="U69" s="107"/>
      <c r="V69" s="107">
        <f t="shared" si="52"/>
        <v>0</v>
      </c>
      <c r="W69" s="107"/>
    </row>
    <row r="70" spans="1:24" x14ac:dyDescent="0.25">
      <c r="A70" s="21" t="s">
        <v>15</v>
      </c>
      <c r="B70" s="21">
        <v>129</v>
      </c>
      <c r="C70" s="22" t="s">
        <v>110</v>
      </c>
      <c r="D70" s="23">
        <v>70517367</v>
      </c>
      <c r="E70" s="24">
        <v>2</v>
      </c>
      <c r="F70" s="24">
        <v>2</v>
      </c>
      <c r="G70" s="25">
        <f t="shared" si="48"/>
        <v>0.65</v>
      </c>
      <c r="H70" s="26">
        <v>39</v>
      </c>
      <c r="I70" s="27">
        <f t="shared" si="49"/>
        <v>32.5</v>
      </c>
      <c r="J70" s="28">
        <f t="shared" si="50"/>
        <v>184.61538461538461</v>
      </c>
      <c r="K70" s="29" t="s">
        <v>97</v>
      </c>
      <c r="L70" s="30">
        <f t="shared" si="51"/>
        <v>1255.3846153846152</v>
      </c>
      <c r="M70" s="30">
        <v>0</v>
      </c>
      <c r="N70" s="109">
        <v>1</v>
      </c>
      <c r="O70" s="107"/>
      <c r="P70" s="107"/>
      <c r="Q70" s="107"/>
      <c r="R70" s="107"/>
      <c r="S70" s="107"/>
      <c r="T70" s="107"/>
      <c r="U70" s="107"/>
      <c r="V70" s="107">
        <f t="shared" si="52"/>
        <v>0</v>
      </c>
      <c r="W70" s="107"/>
    </row>
    <row r="71" spans="1:24" ht="29.25" x14ac:dyDescent="0.25">
      <c r="A71" s="21" t="s">
        <v>11</v>
      </c>
      <c r="B71" s="21">
        <v>185</v>
      </c>
      <c r="C71" s="22" t="s">
        <v>105</v>
      </c>
      <c r="D71" s="23" t="s">
        <v>106</v>
      </c>
      <c r="E71" s="24">
        <v>4</v>
      </c>
      <c r="F71" s="24">
        <v>2</v>
      </c>
      <c r="G71" s="25">
        <f t="shared" si="48"/>
        <v>0.46666666666666667</v>
      </c>
      <c r="H71" s="26">
        <v>28</v>
      </c>
      <c r="I71" s="27">
        <f t="shared" si="49"/>
        <v>11.666666666666668</v>
      </c>
      <c r="J71" s="28">
        <f t="shared" si="50"/>
        <v>257.14285714285717</v>
      </c>
      <c r="K71" s="29" t="s">
        <v>97</v>
      </c>
      <c r="L71" s="30">
        <f t="shared" si="51"/>
        <v>1748.5714285714287</v>
      </c>
      <c r="M71" s="30">
        <v>0</v>
      </c>
      <c r="N71" s="109">
        <v>1</v>
      </c>
      <c r="O71" s="107"/>
      <c r="P71" s="107"/>
      <c r="Q71" s="107"/>
      <c r="R71" s="107"/>
      <c r="S71" s="107"/>
      <c r="T71" s="107"/>
      <c r="U71" s="107"/>
      <c r="V71" s="107">
        <f t="shared" si="52"/>
        <v>0</v>
      </c>
      <c r="W71" s="107"/>
    </row>
    <row r="72" spans="1:24" ht="29.25" x14ac:dyDescent="0.25">
      <c r="A72" s="21" t="s">
        <v>11</v>
      </c>
      <c r="B72" s="21">
        <v>185</v>
      </c>
      <c r="C72" s="22" t="s">
        <v>107</v>
      </c>
      <c r="D72" s="23" t="s">
        <v>106</v>
      </c>
      <c r="E72" s="24">
        <v>4</v>
      </c>
      <c r="F72" s="24">
        <v>2</v>
      </c>
      <c r="G72" s="25">
        <f t="shared" si="48"/>
        <v>0.46666666666666667</v>
      </c>
      <c r="H72" s="26">
        <v>28</v>
      </c>
      <c r="I72" s="27">
        <f t="shared" si="49"/>
        <v>11.666666666666668</v>
      </c>
      <c r="J72" s="28">
        <f t="shared" si="50"/>
        <v>257.14285714285717</v>
      </c>
      <c r="K72" s="29" t="s">
        <v>97</v>
      </c>
      <c r="L72" s="30">
        <f t="shared" si="51"/>
        <v>1748.5714285714287</v>
      </c>
      <c r="M72" s="30">
        <v>0</v>
      </c>
      <c r="N72" s="109">
        <v>1</v>
      </c>
      <c r="O72" s="107"/>
      <c r="P72" s="107"/>
      <c r="Q72" s="107"/>
      <c r="R72" s="107"/>
      <c r="S72" s="107"/>
      <c r="T72" s="107"/>
      <c r="U72" s="107"/>
      <c r="V72" s="107">
        <f t="shared" si="52"/>
        <v>0</v>
      </c>
      <c r="W72" s="107"/>
    </row>
    <row r="73" spans="1:24" ht="29.25" x14ac:dyDescent="0.25">
      <c r="A73" s="21" t="s">
        <v>11</v>
      </c>
      <c r="B73" s="21">
        <v>129</v>
      </c>
      <c r="C73" s="22" t="s">
        <v>108</v>
      </c>
      <c r="D73" s="23" t="s">
        <v>109</v>
      </c>
      <c r="E73" s="24">
        <v>3</v>
      </c>
      <c r="F73" s="24">
        <v>1</v>
      </c>
      <c r="G73" s="25">
        <f t="shared" si="48"/>
        <v>0.45</v>
      </c>
      <c r="H73" s="31">
        <v>27</v>
      </c>
      <c r="I73" s="27">
        <f t="shared" si="49"/>
        <v>15</v>
      </c>
      <c r="J73" s="28">
        <f t="shared" si="50"/>
        <v>133.33333333333334</v>
      </c>
      <c r="K73" s="29" t="s">
        <v>97</v>
      </c>
      <c r="L73" s="30">
        <f t="shared" si="51"/>
        <v>906.66666666666674</v>
      </c>
      <c r="M73" s="30">
        <v>0</v>
      </c>
      <c r="N73" s="109">
        <v>1</v>
      </c>
      <c r="O73" s="107"/>
      <c r="P73" s="107"/>
      <c r="Q73" s="107"/>
      <c r="R73" s="107"/>
      <c r="S73" s="107"/>
      <c r="T73" s="107"/>
      <c r="U73" s="107"/>
      <c r="V73" s="107">
        <f t="shared" si="52"/>
        <v>0</v>
      </c>
      <c r="W73" s="107"/>
    </row>
    <row r="74" spans="1:24" x14ac:dyDescent="0.25">
      <c r="A74" s="21" t="s">
        <v>11</v>
      </c>
      <c r="B74" s="21">
        <v>129</v>
      </c>
      <c r="C74" s="22" t="s">
        <v>104</v>
      </c>
      <c r="D74" s="23"/>
      <c r="E74" s="24">
        <v>1</v>
      </c>
      <c r="F74" s="24">
        <v>1</v>
      </c>
      <c r="G74" s="25">
        <f t="shared" si="45"/>
        <v>0.6166666666666667</v>
      </c>
      <c r="H74" s="26">
        <v>37</v>
      </c>
      <c r="I74" s="27">
        <f t="shared" si="46"/>
        <v>61.666666666666664</v>
      </c>
      <c r="J74" s="28">
        <f t="shared" si="47"/>
        <v>97.297297297297291</v>
      </c>
      <c r="K74" s="29" t="s">
        <v>97</v>
      </c>
      <c r="L74" s="30">
        <f t="shared" si="3"/>
        <v>661.62162162162156</v>
      </c>
      <c r="M74" s="30">
        <v>3600</v>
      </c>
      <c r="N74" s="109">
        <v>2</v>
      </c>
      <c r="O74" s="107">
        <f>M74/L74</f>
        <v>5.4411764705882355</v>
      </c>
      <c r="P74" s="107"/>
      <c r="Q74" s="107"/>
      <c r="R74" s="107"/>
      <c r="S74" s="107"/>
      <c r="T74" s="107"/>
      <c r="U74" s="107"/>
      <c r="V74" s="107">
        <f t="shared" ref="V74:V77" si="53">M74/L74</f>
        <v>5.4411764705882355</v>
      </c>
      <c r="W74" s="107"/>
    </row>
    <row r="75" spans="1:24" x14ac:dyDescent="0.25">
      <c r="A75" s="21" t="s">
        <v>15</v>
      </c>
      <c r="B75" s="21">
        <v>167</v>
      </c>
      <c r="C75" s="22" t="s">
        <v>111</v>
      </c>
      <c r="D75" s="23" t="s">
        <v>112</v>
      </c>
      <c r="E75" s="24">
        <v>2</v>
      </c>
      <c r="F75" s="24">
        <v>1</v>
      </c>
      <c r="G75" s="25">
        <v>0.66666666666666663</v>
      </c>
      <c r="H75" s="26">
        <v>40</v>
      </c>
      <c r="I75" s="27">
        <v>33.333333333333336</v>
      </c>
      <c r="J75" s="28">
        <v>90</v>
      </c>
      <c r="K75" s="29" t="s">
        <v>97</v>
      </c>
      <c r="L75" s="30">
        <f t="shared" ref="L75:L77" si="54">(J75*8)*0.85</f>
        <v>612</v>
      </c>
      <c r="M75" s="30">
        <v>0</v>
      </c>
      <c r="N75" s="109">
        <v>1</v>
      </c>
      <c r="O75" s="107"/>
      <c r="P75" s="107"/>
      <c r="Q75" s="107"/>
      <c r="R75" s="107"/>
      <c r="S75" s="107"/>
      <c r="T75" s="107"/>
      <c r="U75" s="107"/>
      <c r="V75" s="107">
        <f t="shared" si="53"/>
        <v>0</v>
      </c>
      <c r="W75" s="107"/>
    </row>
    <row r="76" spans="1:24" x14ac:dyDescent="0.25">
      <c r="A76" s="21" t="s">
        <v>15</v>
      </c>
      <c r="B76" s="21">
        <v>167</v>
      </c>
      <c r="C76" s="22" t="s">
        <v>113</v>
      </c>
      <c r="D76" s="23" t="s">
        <v>114</v>
      </c>
      <c r="E76" s="24">
        <v>2</v>
      </c>
      <c r="F76" s="24">
        <v>1</v>
      </c>
      <c r="G76" s="25">
        <v>0.66666666666666663</v>
      </c>
      <c r="H76" s="26">
        <v>40</v>
      </c>
      <c r="I76" s="27">
        <v>33.333333333333336</v>
      </c>
      <c r="J76" s="28">
        <v>90</v>
      </c>
      <c r="K76" s="29" t="s">
        <v>97</v>
      </c>
      <c r="L76" s="30">
        <f t="shared" si="54"/>
        <v>612</v>
      </c>
      <c r="M76" s="30">
        <v>960</v>
      </c>
      <c r="N76" s="109">
        <v>1</v>
      </c>
      <c r="O76" s="107"/>
      <c r="P76" s="107"/>
      <c r="Q76" s="107"/>
      <c r="R76" s="107"/>
      <c r="S76" s="107"/>
      <c r="T76" s="107"/>
      <c r="U76" s="107"/>
      <c r="V76" s="107">
        <f t="shared" si="53"/>
        <v>1.5686274509803921</v>
      </c>
      <c r="W76" s="107"/>
    </row>
    <row r="77" spans="1:24" x14ac:dyDescent="0.25">
      <c r="A77" s="21" t="s">
        <v>15</v>
      </c>
      <c r="B77" s="21">
        <v>167</v>
      </c>
      <c r="C77" s="22" t="s">
        <v>115</v>
      </c>
      <c r="D77" s="23" t="s">
        <v>116</v>
      </c>
      <c r="E77" s="24">
        <v>2</v>
      </c>
      <c r="F77" s="24">
        <v>1</v>
      </c>
      <c r="G77" s="25">
        <f t="shared" si="45"/>
        <v>0.66666666666666663</v>
      </c>
      <c r="H77" s="26">
        <v>40</v>
      </c>
      <c r="I77" s="27">
        <f t="shared" si="46"/>
        <v>33.333333333333336</v>
      </c>
      <c r="J77" s="28">
        <f t="shared" si="47"/>
        <v>90</v>
      </c>
      <c r="K77" s="29" t="s">
        <v>97</v>
      </c>
      <c r="L77" s="30">
        <f t="shared" si="54"/>
        <v>612</v>
      </c>
      <c r="M77" s="30">
        <v>0</v>
      </c>
      <c r="N77" s="109">
        <v>1</v>
      </c>
      <c r="O77" s="107"/>
      <c r="P77" s="107"/>
      <c r="Q77" s="107"/>
      <c r="R77" s="107"/>
      <c r="S77" s="107"/>
      <c r="T77" s="107"/>
      <c r="U77" s="107"/>
      <c r="V77" s="107">
        <f t="shared" si="53"/>
        <v>0</v>
      </c>
      <c r="W77" s="107"/>
    </row>
    <row r="78" spans="1:24" ht="16.5" thickBot="1" x14ac:dyDescent="0.3">
      <c r="A78" s="33"/>
      <c r="B78" s="96"/>
      <c r="C78" s="97" t="s">
        <v>32</v>
      </c>
      <c r="D78" s="98"/>
      <c r="E78" s="36"/>
      <c r="F78" s="36"/>
      <c r="G78" s="37"/>
      <c r="H78" s="38"/>
      <c r="I78" s="39"/>
      <c r="J78" s="40"/>
      <c r="K78" s="41" t="s">
        <v>98</v>
      </c>
      <c r="L78" s="41"/>
      <c r="M78" s="106"/>
      <c r="N78" s="110"/>
      <c r="O78" s="107"/>
      <c r="P78" s="107"/>
      <c r="Q78" s="107"/>
      <c r="R78" s="107"/>
      <c r="S78" s="107"/>
      <c r="T78" s="107"/>
      <c r="U78" s="107"/>
      <c r="V78" s="107"/>
      <c r="W78" s="107"/>
    </row>
    <row r="79" spans="1:24" ht="30" thickTop="1" x14ac:dyDescent="0.25">
      <c r="A79" s="21" t="s">
        <v>15</v>
      </c>
      <c r="B79" s="21">
        <v>1928</v>
      </c>
      <c r="C79" s="52" t="s">
        <v>117</v>
      </c>
      <c r="D79" s="53" t="s">
        <v>118</v>
      </c>
      <c r="E79" s="54">
        <v>2</v>
      </c>
      <c r="F79" s="54">
        <v>1</v>
      </c>
      <c r="G79" s="25">
        <f>H79/60</f>
        <v>1.1666666666666667</v>
      </c>
      <c r="H79" s="55">
        <v>70</v>
      </c>
      <c r="I79" s="56">
        <f>100/((60/H79)*E79)</f>
        <v>58.333333333333336</v>
      </c>
      <c r="J79" s="30">
        <f>(3600/H79)*F79</f>
        <v>51.428571428571431</v>
      </c>
      <c r="K79" s="29" t="s">
        <v>119</v>
      </c>
      <c r="L79" s="30">
        <f>(J79*8)*0.85</f>
        <v>349.71428571428572</v>
      </c>
      <c r="M79" s="30">
        <v>0</v>
      </c>
      <c r="N79" s="109">
        <v>1</v>
      </c>
      <c r="O79" s="107"/>
      <c r="P79" s="107"/>
      <c r="Q79" s="107"/>
      <c r="R79" s="107"/>
      <c r="S79" s="107"/>
      <c r="T79" s="107"/>
      <c r="U79" s="107"/>
      <c r="V79" s="107"/>
      <c r="W79" s="107">
        <f>M79/L79</f>
        <v>0</v>
      </c>
    </row>
    <row r="80" spans="1:24" x14ac:dyDescent="0.25">
      <c r="A80" s="21" t="s">
        <v>15</v>
      </c>
      <c r="B80" s="21">
        <v>1808</v>
      </c>
      <c r="C80" s="72" t="s">
        <v>121</v>
      </c>
      <c r="D80" s="73">
        <v>70365657</v>
      </c>
      <c r="E80" s="74">
        <v>1</v>
      </c>
      <c r="F80" s="74">
        <v>1</v>
      </c>
      <c r="G80" s="25">
        <f>H80/60</f>
        <v>0.78333333333333333</v>
      </c>
      <c r="H80" s="31">
        <v>47</v>
      </c>
      <c r="I80" s="27">
        <f>100/((60/H80)*E80)</f>
        <v>78.333333333333329</v>
      </c>
      <c r="J80" s="28">
        <f>(3600/H80)*F80</f>
        <v>76.59574468085107</v>
      </c>
      <c r="K80" s="29" t="s">
        <v>119</v>
      </c>
      <c r="L80" s="30">
        <f t="shared" ref="L80:L81" si="55">(J80*8)*0.85</f>
        <v>520.85106382978722</v>
      </c>
      <c r="M80" s="30">
        <v>0</v>
      </c>
      <c r="N80" s="109">
        <v>3</v>
      </c>
      <c r="O80" s="107"/>
      <c r="P80" s="107"/>
      <c r="Q80" s="107"/>
      <c r="R80" s="107"/>
      <c r="S80" s="107"/>
      <c r="T80" s="107"/>
      <c r="U80" s="107"/>
      <c r="V80" s="107"/>
      <c r="W80" s="107"/>
      <c r="X80">
        <v>8.5399999999999991</v>
      </c>
    </row>
    <row r="81" spans="1:23" x14ac:dyDescent="0.25">
      <c r="A81" s="21" t="s">
        <v>15</v>
      </c>
      <c r="B81" s="21">
        <v>1808</v>
      </c>
      <c r="C81" s="72" t="s">
        <v>122</v>
      </c>
      <c r="D81" s="73">
        <v>70365656</v>
      </c>
      <c r="E81" s="74">
        <v>1</v>
      </c>
      <c r="F81" s="74">
        <v>1</v>
      </c>
      <c r="G81" s="25">
        <f>H81/60</f>
        <v>0.75</v>
      </c>
      <c r="H81" s="31">
        <v>45</v>
      </c>
      <c r="I81" s="27">
        <f>100/((60/H81)*E81)</f>
        <v>75</v>
      </c>
      <c r="J81" s="28">
        <f>(3600/H81)*F81</f>
        <v>80</v>
      </c>
      <c r="K81" s="29" t="s">
        <v>119</v>
      </c>
      <c r="L81" s="30">
        <f t="shared" si="55"/>
        <v>544</v>
      </c>
      <c r="M81" s="30">
        <v>0</v>
      </c>
      <c r="N81" s="109">
        <v>1</v>
      </c>
      <c r="O81" s="107"/>
      <c r="P81" s="107"/>
      <c r="Q81" s="107"/>
      <c r="R81" s="107"/>
      <c r="S81" s="107"/>
      <c r="T81" s="107"/>
      <c r="U81" s="107"/>
      <c r="V81" s="107"/>
      <c r="W81" s="107">
        <f>M81/L81</f>
        <v>0</v>
      </c>
    </row>
    <row r="82" spans="1:23" x14ac:dyDescent="0.25">
      <c r="A82" s="21" t="s">
        <v>11</v>
      </c>
      <c r="B82" s="21">
        <v>360</v>
      </c>
      <c r="C82" s="72" t="s">
        <v>123</v>
      </c>
      <c r="D82" s="73"/>
      <c r="E82" s="74">
        <v>2</v>
      </c>
      <c r="F82" s="74">
        <v>2</v>
      </c>
      <c r="G82" s="25">
        <f>H82/60</f>
        <v>1.1666666666666667</v>
      </c>
      <c r="H82" s="31">
        <v>70</v>
      </c>
      <c r="I82" s="27">
        <f>100/((60/H82)*E82)</f>
        <v>58.333333333333336</v>
      </c>
      <c r="J82" s="28">
        <f>(3600/H82)*F82</f>
        <v>102.85714285714286</v>
      </c>
      <c r="K82" s="29" t="s">
        <v>119</v>
      </c>
      <c r="L82" s="30">
        <f>(J82*8)*0.85</f>
        <v>699.42857142857144</v>
      </c>
      <c r="M82" s="30">
        <v>6000</v>
      </c>
      <c r="N82" s="109">
        <v>1</v>
      </c>
      <c r="O82" s="107"/>
      <c r="P82" s="107"/>
      <c r="Q82" s="107"/>
      <c r="R82" s="107"/>
      <c r="S82" s="107"/>
      <c r="T82" s="107"/>
      <c r="U82" s="107"/>
      <c r="V82" s="107"/>
      <c r="W82" s="107">
        <f>M82/L82</f>
        <v>8.5784313725490193</v>
      </c>
    </row>
    <row r="83" spans="1:23" ht="16.5" thickBot="1" x14ac:dyDescent="0.3">
      <c r="A83" s="33"/>
      <c r="B83" s="96"/>
      <c r="C83" s="89" t="s">
        <v>32</v>
      </c>
      <c r="D83" s="90"/>
      <c r="E83" s="99"/>
      <c r="F83" s="99"/>
      <c r="G83" s="100"/>
      <c r="H83" s="101"/>
      <c r="I83" s="102"/>
      <c r="J83" s="103"/>
      <c r="K83" s="41" t="s">
        <v>120</v>
      </c>
      <c r="L83" s="41"/>
      <c r="M83" s="106"/>
      <c r="N83" s="110"/>
      <c r="O83" s="107"/>
      <c r="P83" s="107"/>
      <c r="Q83" s="107"/>
      <c r="R83" s="107"/>
      <c r="S83" s="107"/>
      <c r="T83" s="107"/>
      <c r="U83" s="107"/>
      <c r="V83" s="107"/>
      <c r="W83" s="116">
        <f>SUM(W80:W81)</f>
        <v>0</v>
      </c>
    </row>
    <row r="84" spans="1:23" ht="16.5" thickTop="1" x14ac:dyDescent="0.25"/>
    <row r="86" spans="1:23" ht="16.5" thickBot="1" x14ac:dyDescent="0.3">
      <c r="L86" s="41" t="s">
        <v>14</v>
      </c>
      <c r="M86" s="104">
        <f>M18</f>
        <v>0</v>
      </c>
      <c r="N86" s="105"/>
    </row>
    <row r="87" spans="1:23" ht="17.25" thickTop="1" thickBot="1" x14ac:dyDescent="0.3">
      <c r="L87" s="41" t="s">
        <v>98</v>
      </c>
      <c r="M87" s="104">
        <f>M78</f>
        <v>0</v>
      </c>
      <c r="N87" s="105"/>
    </row>
    <row r="88" spans="1:23" ht="16.5" thickTop="1" x14ac:dyDescent="0.25">
      <c r="L88" s="57" t="s">
        <v>124</v>
      </c>
      <c r="M88" s="105">
        <f t="shared" ref="M88" si="56">AVERAGE(M86:M87)</f>
        <v>0</v>
      </c>
      <c r="N88" s="105"/>
    </row>
    <row r="89" spans="1:23" x14ac:dyDescent="0.25">
      <c r="L89" s="7"/>
    </row>
    <row r="90" spans="1:23" ht="16.5" thickBot="1" x14ac:dyDescent="0.3">
      <c r="L90" s="41" t="s">
        <v>35</v>
      </c>
      <c r="M90" s="104">
        <f>M32</f>
        <v>0</v>
      </c>
      <c r="N90" s="105"/>
    </row>
    <row r="91" spans="1:23" ht="16.5" thickTop="1" x14ac:dyDescent="0.25">
      <c r="L91" s="7"/>
    </row>
    <row r="92" spans="1:23" ht="16.5" thickBot="1" x14ac:dyDescent="0.3">
      <c r="L92" s="41" t="s">
        <v>70</v>
      </c>
      <c r="M92" s="104">
        <f>M53</f>
        <v>0</v>
      </c>
      <c r="N92" s="105"/>
    </row>
    <row r="93" spans="1:23" ht="17.25" thickTop="1" thickBot="1" x14ac:dyDescent="0.3">
      <c r="L93" s="41" t="s">
        <v>55</v>
      </c>
      <c r="M93" s="104">
        <f>M39</f>
        <v>0</v>
      </c>
      <c r="N93" s="105"/>
    </row>
    <row r="94" spans="1:23" ht="17.25" thickTop="1" thickBot="1" x14ac:dyDescent="0.3">
      <c r="L94" s="41" t="s">
        <v>63</v>
      </c>
      <c r="M94" s="104">
        <f>M44</f>
        <v>0</v>
      </c>
      <c r="N94" s="105"/>
    </row>
    <row r="95" spans="1:23" ht="16.5" thickTop="1" x14ac:dyDescent="0.25">
      <c r="L95" s="57" t="s">
        <v>124</v>
      </c>
      <c r="M95" s="105">
        <f t="shared" ref="M95" si="57">AVERAGE(M92:M94)</f>
        <v>0</v>
      </c>
      <c r="N95" s="105"/>
    </row>
    <row r="96" spans="1:23" x14ac:dyDescent="0.25">
      <c r="L96" s="7"/>
    </row>
    <row r="97" spans="1:14" thickBot="1" x14ac:dyDescent="0.3">
      <c r="A97"/>
      <c r="B97"/>
      <c r="C97"/>
      <c r="D97"/>
      <c r="E97"/>
      <c r="F97"/>
      <c r="G97"/>
      <c r="H97"/>
      <c r="I97"/>
      <c r="J97"/>
      <c r="K97"/>
      <c r="L97" s="41" t="s">
        <v>81</v>
      </c>
      <c r="M97" s="104">
        <f>M61</f>
        <v>0</v>
      </c>
      <c r="N97" s="105"/>
    </row>
    <row r="98" spans="1:14" ht="16.5" thickTop="1" thickBot="1" x14ac:dyDescent="0.3">
      <c r="A98"/>
      <c r="B98"/>
      <c r="C98"/>
      <c r="D98"/>
      <c r="E98"/>
      <c r="F98"/>
      <c r="G98"/>
      <c r="H98"/>
      <c r="I98"/>
      <c r="J98"/>
      <c r="K98"/>
      <c r="L98" s="41" t="s">
        <v>95</v>
      </c>
      <c r="M98" s="104">
        <f>M63</f>
        <v>0</v>
      </c>
      <c r="N98" s="105"/>
    </row>
    <row r="99" spans="1:14" thickTop="1" x14ac:dyDescent="0.25">
      <c r="A99"/>
      <c r="B99"/>
      <c r="C99"/>
      <c r="D99"/>
      <c r="E99"/>
      <c r="F99"/>
      <c r="G99"/>
      <c r="H99"/>
      <c r="I99"/>
      <c r="J99"/>
      <c r="K99"/>
      <c r="L99" s="57" t="s">
        <v>124</v>
      </c>
      <c r="M99" s="105">
        <f t="shared" ref="M99" si="58">AVERAGE(M97:M98)</f>
        <v>0</v>
      </c>
      <c r="N99" s="105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 s="7"/>
    </row>
    <row r="101" spans="1:14" thickBot="1" x14ac:dyDescent="0.3">
      <c r="A101"/>
      <c r="B101"/>
      <c r="C101"/>
      <c r="D101"/>
      <c r="E101"/>
      <c r="F101"/>
      <c r="G101"/>
      <c r="H101"/>
      <c r="I101"/>
      <c r="J101"/>
      <c r="K101"/>
      <c r="L101" s="41" t="s">
        <v>120</v>
      </c>
      <c r="M101" s="105">
        <f>M83</f>
        <v>0</v>
      </c>
      <c r="N101" s="105"/>
    </row>
    <row r="102" spans="1:14" thickTop="1" x14ac:dyDescent="0.25">
      <c r="A102"/>
      <c r="B102"/>
      <c r="C102"/>
      <c r="D102"/>
      <c r="E102"/>
      <c r="F102"/>
      <c r="G102"/>
      <c r="H102"/>
      <c r="I102"/>
      <c r="J102"/>
      <c r="K102"/>
    </row>
  </sheetData>
  <mergeCells count="1">
    <mergeCell ref="C39:D39"/>
  </mergeCells>
  <conditionalFormatting sqref="M88:N88 M90:N90 M95:N95 M99:N99 M101:N101">
    <cfRule type="cellIs" dxfId="1" priority="7" operator="lessThan">
      <formula>M$1*3</formula>
    </cfRule>
    <cfRule type="cellIs" dxfId="0" priority="8" operator="greaterThan">
      <formula>M$1*3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4"/>
  <sheetViews>
    <sheetView workbookViewId="0">
      <pane ySplit="2" topLeftCell="A11" activePane="bottomLeft" state="frozen"/>
      <selection pane="bottomLeft" activeCell="G36" sqref="G36"/>
    </sheetView>
  </sheetViews>
  <sheetFormatPr defaultRowHeight="15" x14ac:dyDescent="0.25"/>
  <cols>
    <col min="1" max="1" width="33.28515625" style="2" customWidth="1"/>
    <col min="2" max="2" width="18.28515625" style="3" customWidth="1"/>
    <col min="3" max="3" width="16.28515625" style="7" customWidth="1"/>
    <col min="4" max="4" width="12.5703125" style="8" customWidth="1"/>
    <col min="5" max="5" width="12.5703125" style="5" customWidth="1"/>
  </cols>
  <sheetData>
    <row r="1" spans="1:14" ht="15.75" thickBot="1" x14ac:dyDescent="0.3">
      <c r="A1" s="111"/>
      <c r="B1" s="152"/>
      <c r="C1" s="153"/>
      <c r="D1" s="154">
        <v>4</v>
      </c>
      <c r="E1" s="112"/>
      <c r="F1" s="142"/>
      <c r="G1" s="142"/>
      <c r="H1" s="142"/>
      <c r="I1" s="142"/>
      <c r="J1" s="142"/>
      <c r="K1" s="142"/>
      <c r="L1" s="142"/>
      <c r="M1" s="142"/>
      <c r="N1" s="142"/>
    </row>
    <row r="2" spans="1:14" ht="15.75" thickTop="1" x14ac:dyDescent="0.25">
      <c r="A2" s="11" t="s">
        <v>1</v>
      </c>
      <c r="B2" s="12" t="s">
        <v>2</v>
      </c>
      <c r="C2" s="18" t="s">
        <v>9</v>
      </c>
      <c r="D2" s="20">
        <v>50</v>
      </c>
      <c r="E2" s="20" t="s">
        <v>127</v>
      </c>
      <c r="F2" s="142" t="s">
        <v>125</v>
      </c>
      <c r="G2" s="142" t="s">
        <v>34</v>
      </c>
      <c r="H2" s="142" t="s">
        <v>54</v>
      </c>
      <c r="I2" s="142" t="s">
        <v>62</v>
      </c>
      <c r="J2" s="142" t="s">
        <v>69</v>
      </c>
      <c r="K2" s="142" t="s">
        <v>80</v>
      </c>
      <c r="L2" s="142" t="s">
        <v>94</v>
      </c>
      <c r="M2" s="142" t="s">
        <v>97</v>
      </c>
      <c r="N2" s="142" t="s">
        <v>126</v>
      </c>
    </row>
    <row r="3" spans="1:14" x14ac:dyDescent="0.25">
      <c r="A3" s="22" t="s">
        <v>19</v>
      </c>
      <c r="B3" s="23">
        <v>70367402</v>
      </c>
      <c r="C3" s="165" t="s">
        <v>13</v>
      </c>
      <c r="D3" s="30">
        <v>5712</v>
      </c>
      <c r="E3" s="109">
        <v>1</v>
      </c>
      <c r="F3" s="107">
        <v>3.9666666666666672</v>
      </c>
      <c r="G3" s="107"/>
      <c r="H3" s="107"/>
      <c r="I3" s="107"/>
      <c r="J3" s="107"/>
      <c r="K3" s="107"/>
      <c r="L3" s="107"/>
      <c r="M3" s="107"/>
      <c r="N3" s="107"/>
    </row>
    <row r="4" spans="1:14" x14ac:dyDescent="0.25">
      <c r="A4" s="22" t="s">
        <v>17</v>
      </c>
      <c r="B4" s="23">
        <v>70349706</v>
      </c>
      <c r="C4" s="165"/>
      <c r="D4" s="30">
        <v>8160</v>
      </c>
      <c r="E4" s="109">
        <v>1</v>
      </c>
      <c r="F4" s="107">
        <v>2.9166666666666665</v>
      </c>
      <c r="G4" s="107"/>
      <c r="H4" s="107"/>
      <c r="I4" s="107"/>
      <c r="J4" s="107"/>
      <c r="K4" s="107"/>
      <c r="L4" s="107"/>
      <c r="M4" s="107"/>
      <c r="N4" s="107"/>
    </row>
    <row r="5" spans="1:14" x14ac:dyDescent="0.25">
      <c r="A5" s="22" t="s">
        <v>16</v>
      </c>
      <c r="B5" s="23">
        <v>70349919</v>
      </c>
      <c r="C5" s="165"/>
      <c r="D5" s="30">
        <v>960</v>
      </c>
      <c r="E5" s="109">
        <v>1</v>
      </c>
      <c r="F5" s="107">
        <v>0.66666666666666674</v>
      </c>
      <c r="G5" s="107"/>
      <c r="H5" s="107"/>
      <c r="I5" s="107"/>
      <c r="J5" s="107"/>
      <c r="K5" s="107"/>
      <c r="L5" s="107"/>
      <c r="M5" s="107"/>
      <c r="N5" s="107"/>
    </row>
    <row r="6" spans="1:14" x14ac:dyDescent="0.25">
      <c r="A6" s="22" t="s">
        <v>12</v>
      </c>
      <c r="B6" s="23">
        <v>70316605</v>
      </c>
      <c r="C6" s="165"/>
      <c r="D6" s="30">
        <v>3600</v>
      </c>
      <c r="E6" s="109">
        <v>1</v>
      </c>
      <c r="F6" s="107">
        <v>3.5294117647058822</v>
      </c>
      <c r="G6" s="107"/>
      <c r="H6" s="107"/>
      <c r="I6" s="107"/>
      <c r="J6" s="107"/>
      <c r="K6" s="107"/>
      <c r="L6" s="107"/>
      <c r="M6" s="107"/>
      <c r="N6" s="107"/>
    </row>
    <row r="7" spans="1:14" x14ac:dyDescent="0.25">
      <c r="A7" s="22" t="s">
        <v>18</v>
      </c>
      <c r="B7" s="23"/>
      <c r="C7" s="165"/>
      <c r="D7" s="30">
        <v>0</v>
      </c>
      <c r="E7" s="109">
        <v>1</v>
      </c>
      <c r="F7" s="107">
        <v>0</v>
      </c>
      <c r="G7" s="107"/>
      <c r="H7" s="107"/>
      <c r="I7" s="107"/>
      <c r="J7" s="107"/>
      <c r="K7" s="107"/>
      <c r="L7" s="107"/>
      <c r="M7" s="107"/>
      <c r="N7" s="107"/>
    </row>
    <row r="8" spans="1:14" x14ac:dyDescent="0.25">
      <c r="A8" s="22" t="s">
        <v>20</v>
      </c>
      <c r="B8" s="23" t="s">
        <v>21</v>
      </c>
      <c r="C8" s="165"/>
      <c r="D8" s="30">
        <v>0</v>
      </c>
      <c r="E8" s="109">
        <v>1</v>
      </c>
      <c r="F8" s="107">
        <v>0</v>
      </c>
      <c r="G8" s="107"/>
      <c r="H8" s="107"/>
      <c r="I8" s="107"/>
      <c r="J8" s="107"/>
      <c r="K8" s="107"/>
      <c r="L8" s="107"/>
      <c r="M8" s="107"/>
      <c r="N8" s="107"/>
    </row>
    <row r="9" spans="1:14" x14ac:dyDescent="0.25">
      <c r="A9" s="22" t="s">
        <v>22</v>
      </c>
      <c r="B9" s="23">
        <v>70381454</v>
      </c>
      <c r="C9" s="165"/>
      <c r="D9" s="30">
        <v>0</v>
      </c>
      <c r="E9" s="109">
        <v>1</v>
      </c>
      <c r="F9" s="107">
        <v>0</v>
      </c>
      <c r="G9" s="107"/>
      <c r="H9" s="107"/>
      <c r="I9" s="107"/>
      <c r="J9" s="107"/>
      <c r="K9" s="107"/>
      <c r="L9" s="107"/>
      <c r="M9" s="107"/>
      <c r="N9" s="107"/>
    </row>
    <row r="10" spans="1:14" x14ac:dyDescent="0.25">
      <c r="A10" s="22" t="s">
        <v>23</v>
      </c>
      <c r="B10" s="23">
        <v>70381549</v>
      </c>
      <c r="C10" s="165"/>
      <c r="D10" s="30">
        <v>0</v>
      </c>
      <c r="E10" s="109">
        <v>1</v>
      </c>
      <c r="F10" s="107">
        <v>0</v>
      </c>
      <c r="G10" s="107"/>
      <c r="H10" s="107"/>
      <c r="I10" s="107"/>
      <c r="J10" s="107"/>
      <c r="K10" s="107"/>
      <c r="L10" s="107"/>
      <c r="M10" s="107"/>
      <c r="N10" s="107"/>
    </row>
    <row r="11" spans="1:14" x14ac:dyDescent="0.25">
      <c r="A11" s="22" t="s">
        <v>24</v>
      </c>
      <c r="B11" s="23">
        <v>70521135</v>
      </c>
      <c r="C11" s="165"/>
      <c r="D11" s="30">
        <v>0</v>
      </c>
      <c r="E11" s="109">
        <v>1</v>
      </c>
      <c r="F11" s="107">
        <v>0</v>
      </c>
      <c r="G11" s="107"/>
      <c r="H11" s="107"/>
      <c r="I11" s="107"/>
      <c r="J11" s="107"/>
      <c r="K11" s="107"/>
      <c r="L11" s="107"/>
      <c r="M11" s="107"/>
      <c r="N11" s="107"/>
    </row>
    <row r="12" spans="1:14" x14ac:dyDescent="0.25">
      <c r="A12" s="22" t="s">
        <v>25</v>
      </c>
      <c r="B12" s="23">
        <v>70521119</v>
      </c>
      <c r="C12" s="165"/>
      <c r="D12" s="30">
        <v>0</v>
      </c>
      <c r="E12" s="109">
        <v>1</v>
      </c>
      <c r="F12" s="107">
        <v>0</v>
      </c>
      <c r="G12" s="107"/>
      <c r="H12" s="107"/>
      <c r="I12" s="107"/>
      <c r="J12" s="107"/>
      <c r="K12" s="107"/>
      <c r="L12" s="107"/>
      <c r="M12" s="107"/>
      <c r="N12" s="107"/>
    </row>
    <row r="13" spans="1:14" x14ac:dyDescent="0.25">
      <c r="A13" s="22" t="s">
        <v>26</v>
      </c>
      <c r="B13" s="23"/>
      <c r="C13" s="165"/>
      <c r="D13" s="30">
        <v>0</v>
      </c>
      <c r="E13" s="109">
        <v>1</v>
      </c>
      <c r="F13" s="107">
        <v>0</v>
      </c>
      <c r="G13" s="107"/>
      <c r="H13" s="107"/>
      <c r="I13" s="107"/>
      <c r="J13" s="107"/>
      <c r="K13" s="107"/>
      <c r="L13" s="107"/>
      <c r="M13" s="107"/>
      <c r="N13" s="107"/>
    </row>
    <row r="14" spans="1:14" x14ac:dyDescent="0.25">
      <c r="A14" s="22" t="s">
        <v>27</v>
      </c>
      <c r="B14" s="23">
        <v>70528012</v>
      </c>
      <c r="C14" s="165"/>
      <c r="D14" s="30">
        <v>0</v>
      </c>
      <c r="E14" s="109">
        <v>1</v>
      </c>
      <c r="F14" s="107">
        <v>0</v>
      </c>
      <c r="G14" s="107"/>
      <c r="H14" s="107"/>
      <c r="I14" s="107"/>
      <c r="J14" s="107"/>
      <c r="K14" s="107"/>
      <c r="L14" s="107"/>
      <c r="M14" s="107"/>
      <c r="N14" s="107"/>
    </row>
    <row r="15" spans="1:14" x14ac:dyDescent="0.25">
      <c r="A15" s="22" t="s">
        <v>28</v>
      </c>
      <c r="B15" s="23" t="s">
        <v>29</v>
      </c>
      <c r="C15" s="165"/>
      <c r="D15" s="30">
        <v>0</v>
      </c>
      <c r="E15" s="109">
        <v>1</v>
      </c>
      <c r="F15" s="107">
        <v>0</v>
      </c>
      <c r="G15" s="107"/>
      <c r="H15" s="107"/>
      <c r="I15" s="107"/>
      <c r="J15" s="107"/>
      <c r="K15" s="107"/>
      <c r="L15" s="107"/>
      <c r="M15" s="107"/>
      <c r="N15" s="107"/>
    </row>
    <row r="16" spans="1:14" x14ac:dyDescent="0.25">
      <c r="A16" s="22" t="s">
        <v>30</v>
      </c>
      <c r="B16" s="23"/>
      <c r="C16" s="165"/>
      <c r="D16" s="30">
        <v>0</v>
      </c>
      <c r="E16" s="109">
        <v>1</v>
      </c>
      <c r="F16" s="107">
        <v>0</v>
      </c>
      <c r="G16" s="107"/>
      <c r="H16" s="107"/>
      <c r="I16" s="107"/>
      <c r="J16" s="107"/>
      <c r="K16" s="107"/>
      <c r="L16" s="107"/>
      <c r="M16" s="107"/>
      <c r="N16" s="107"/>
    </row>
    <row r="17" spans="1:14" x14ac:dyDescent="0.25">
      <c r="A17" s="22" t="s">
        <v>31</v>
      </c>
      <c r="B17" s="23">
        <v>70528291</v>
      </c>
      <c r="C17" s="166"/>
      <c r="D17" s="30">
        <v>0</v>
      </c>
      <c r="E17" s="109">
        <v>1</v>
      </c>
      <c r="F17" s="107">
        <v>0</v>
      </c>
      <c r="G17" s="107"/>
      <c r="H17" s="107"/>
      <c r="I17" s="107"/>
      <c r="J17" s="107"/>
      <c r="K17" s="107"/>
      <c r="L17" s="107"/>
      <c r="M17" s="107"/>
      <c r="N17" s="107"/>
    </row>
    <row r="18" spans="1:14" x14ac:dyDescent="0.25">
      <c r="A18" s="22" t="s">
        <v>33</v>
      </c>
      <c r="B18" s="23">
        <v>70349918</v>
      </c>
      <c r="C18" s="167" t="s">
        <v>34</v>
      </c>
      <c r="D18" s="30">
        <v>0</v>
      </c>
      <c r="E18" s="109">
        <v>1</v>
      </c>
      <c r="F18" s="107"/>
      <c r="G18" s="107">
        <v>0</v>
      </c>
      <c r="H18" s="107"/>
      <c r="I18" s="107"/>
      <c r="J18" s="107"/>
      <c r="K18" s="107"/>
      <c r="L18" s="107"/>
      <c r="M18" s="107"/>
      <c r="N18" s="107"/>
    </row>
    <row r="19" spans="1:14" x14ac:dyDescent="0.25">
      <c r="A19" s="22" t="s">
        <v>36</v>
      </c>
      <c r="B19" s="23"/>
      <c r="C19" s="168"/>
      <c r="D19" s="30">
        <v>0</v>
      </c>
      <c r="E19" s="109">
        <v>1</v>
      </c>
      <c r="F19" s="107"/>
      <c r="G19" s="107">
        <v>0</v>
      </c>
      <c r="H19" s="107"/>
      <c r="I19" s="107"/>
      <c r="J19" s="107"/>
      <c r="K19" s="107"/>
      <c r="L19" s="107"/>
      <c r="M19" s="107"/>
      <c r="N19" s="107"/>
    </row>
    <row r="20" spans="1:14" ht="29.25" x14ac:dyDescent="0.25">
      <c r="A20" s="22" t="s">
        <v>44</v>
      </c>
      <c r="B20" s="23" t="s">
        <v>45</v>
      </c>
      <c r="C20" s="168"/>
      <c r="D20" s="30">
        <v>5712</v>
      </c>
      <c r="E20" s="109">
        <v>1</v>
      </c>
      <c r="F20" s="107"/>
      <c r="G20" s="107">
        <v>4.2154411764705886</v>
      </c>
      <c r="H20" s="107"/>
      <c r="I20" s="107"/>
      <c r="J20" s="107"/>
      <c r="K20" s="107"/>
      <c r="L20" s="107"/>
      <c r="M20" s="107"/>
      <c r="N20" s="107"/>
    </row>
    <row r="21" spans="1:14" x14ac:dyDescent="0.25">
      <c r="A21" s="43" t="s">
        <v>51</v>
      </c>
      <c r="B21" s="44">
        <v>70517349</v>
      </c>
      <c r="C21" s="168"/>
      <c r="D21" s="30">
        <v>5040</v>
      </c>
      <c r="E21" s="109">
        <v>1</v>
      </c>
      <c r="F21" s="107"/>
      <c r="G21" s="107">
        <v>3.9117647058823528</v>
      </c>
      <c r="H21" s="107"/>
      <c r="I21" s="107"/>
      <c r="J21" s="107"/>
      <c r="K21" s="107"/>
      <c r="L21" s="107"/>
      <c r="M21" s="107"/>
      <c r="N21" s="107"/>
    </row>
    <row r="22" spans="1:14" x14ac:dyDescent="0.25">
      <c r="A22" s="22" t="s">
        <v>42</v>
      </c>
      <c r="B22" s="23" t="s">
        <v>43</v>
      </c>
      <c r="C22" s="168"/>
      <c r="D22" s="30">
        <v>2400</v>
      </c>
      <c r="E22" s="109">
        <v>1</v>
      </c>
      <c r="F22" s="107"/>
      <c r="G22" s="107">
        <v>3.5294117647058822</v>
      </c>
      <c r="H22" s="107"/>
      <c r="I22" s="107"/>
      <c r="J22" s="107"/>
      <c r="K22" s="107"/>
      <c r="L22" s="107"/>
      <c r="M22" s="107"/>
      <c r="N22" s="107"/>
    </row>
    <row r="23" spans="1:14" x14ac:dyDescent="0.25">
      <c r="A23" s="22" t="s">
        <v>38</v>
      </c>
      <c r="B23" s="23">
        <v>70327424</v>
      </c>
      <c r="C23" s="168"/>
      <c r="D23" s="30">
        <v>1800</v>
      </c>
      <c r="E23" s="109">
        <v>1</v>
      </c>
      <c r="F23" s="107"/>
      <c r="G23" s="107">
        <v>0.93137254901960786</v>
      </c>
      <c r="H23" s="107"/>
      <c r="I23" s="107"/>
      <c r="J23" s="107"/>
      <c r="K23" s="107"/>
      <c r="L23" s="107"/>
      <c r="M23" s="107"/>
      <c r="N23" s="107"/>
    </row>
    <row r="24" spans="1:14" x14ac:dyDescent="0.25">
      <c r="A24" s="22" t="s">
        <v>39</v>
      </c>
      <c r="B24" s="23">
        <v>70327432</v>
      </c>
      <c r="C24" s="168"/>
      <c r="D24" s="30">
        <v>1800</v>
      </c>
      <c r="E24" s="109">
        <v>1</v>
      </c>
      <c r="F24" s="107"/>
      <c r="G24" s="107">
        <v>0.61274509803921573</v>
      </c>
      <c r="H24" s="107"/>
      <c r="I24" s="107"/>
      <c r="J24" s="107"/>
      <c r="K24" s="107"/>
      <c r="L24" s="107"/>
      <c r="M24" s="107"/>
      <c r="N24" s="107"/>
    </row>
    <row r="25" spans="1:14" x14ac:dyDescent="0.25">
      <c r="A25" s="22" t="s">
        <v>46</v>
      </c>
      <c r="B25" s="23" t="s">
        <v>47</v>
      </c>
      <c r="C25" s="168"/>
      <c r="D25" s="30">
        <v>2700</v>
      </c>
      <c r="E25" s="109">
        <v>1</v>
      </c>
      <c r="F25" s="107"/>
      <c r="G25" s="107">
        <v>2.2058823529411766</v>
      </c>
      <c r="H25" s="107"/>
      <c r="I25" s="107"/>
      <c r="J25" s="107"/>
      <c r="K25" s="107"/>
      <c r="L25" s="107"/>
      <c r="M25" s="107"/>
      <c r="N25" s="107"/>
    </row>
    <row r="26" spans="1:14" x14ac:dyDescent="0.25">
      <c r="A26" s="22" t="s">
        <v>37</v>
      </c>
      <c r="B26" s="23"/>
      <c r="C26" s="168"/>
      <c r="D26" s="30">
        <v>960</v>
      </c>
      <c r="E26" s="109">
        <v>1</v>
      </c>
      <c r="F26" s="107"/>
      <c r="G26" s="107">
        <v>0.70588235294117652</v>
      </c>
      <c r="H26" s="107"/>
      <c r="I26" s="107"/>
      <c r="J26" s="107"/>
      <c r="K26" s="107"/>
      <c r="L26" s="107"/>
      <c r="M26" s="107"/>
      <c r="N26" s="107"/>
    </row>
    <row r="27" spans="1:14" ht="29.25" x14ac:dyDescent="0.25">
      <c r="A27" s="22" t="s">
        <v>40</v>
      </c>
      <c r="B27" s="23" t="s">
        <v>41</v>
      </c>
      <c r="C27" s="168"/>
      <c r="D27" s="30"/>
      <c r="E27" s="109">
        <v>1</v>
      </c>
      <c r="F27" s="107"/>
      <c r="G27" s="107">
        <v>0</v>
      </c>
      <c r="H27" s="107"/>
      <c r="I27" s="107"/>
      <c r="J27" s="107"/>
      <c r="K27" s="107"/>
      <c r="L27" s="107"/>
      <c r="M27" s="107"/>
      <c r="N27" s="107"/>
    </row>
    <row r="28" spans="1:14" x14ac:dyDescent="0.25">
      <c r="A28" s="22" t="s">
        <v>48</v>
      </c>
      <c r="B28" s="23"/>
      <c r="C28" s="168"/>
      <c r="D28" s="30">
        <v>8460</v>
      </c>
      <c r="E28" s="109">
        <v>1</v>
      </c>
      <c r="F28" s="107"/>
      <c r="G28" s="107">
        <v>3.8878676470588234</v>
      </c>
      <c r="H28" s="107"/>
      <c r="I28" s="107"/>
      <c r="J28" s="107"/>
      <c r="K28" s="107"/>
      <c r="L28" s="107"/>
      <c r="M28" s="107"/>
      <c r="N28" s="107"/>
    </row>
    <row r="29" spans="1:14" x14ac:dyDescent="0.25">
      <c r="A29" s="22" t="s">
        <v>49</v>
      </c>
      <c r="B29" s="23">
        <v>70371588</v>
      </c>
      <c r="C29" s="168"/>
      <c r="D29" s="30">
        <v>0</v>
      </c>
      <c r="E29" s="109">
        <v>1</v>
      </c>
      <c r="F29" s="107"/>
      <c r="G29" s="107">
        <v>0</v>
      </c>
      <c r="H29" s="107"/>
      <c r="I29" s="107"/>
      <c r="J29" s="107"/>
      <c r="K29" s="107"/>
      <c r="L29" s="107"/>
      <c r="M29" s="107"/>
      <c r="N29" s="107"/>
    </row>
    <row r="30" spans="1:14" x14ac:dyDescent="0.25">
      <c r="A30" s="43" t="s">
        <v>50</v>
      </c>
      <c r="B30" s="44">
        <v>70385409</v>
      </c>
      <c r="C30" s="169"/>
      <c r="D30" s="30">
        <v>0</v>
      </c>
      <c r="E30" s="109">
        <v>1</v>
      </c>
      <c r="F30" s="107"/>
      <c r="G30" s="107">
        <v>0</v>
      </c>
      <c r="H30" s="107"/>
      <c r="I30" s="107"/>
      <c r="J30" s="107"/>
      <c r="K30" s="107"/>
      <c r="L30" s="107"/>
      <c r="M30" s="107"/>
      <c r="N30" s="107"/>
    </row>
    <row r="31" spans="1:14" x14ac:dyDescent="0.25">
      <c r="A31" s="52" t="s">
        <v>52</v>
      </c>
      <c r="B31" s="53" t="s">
        <v>53</v>
      </c>
      <c r="C31" s="167" t="s">
        <v>54</v>
      </c>
      <c r="D31" s="30">
        <v>0</v>
      </c>
      <c r="E31" s="109">
        <v>1</v>
      </c>
      <c r="F31" s="107"/>
      <c r="G31" s="107"/>
      <c r="H31" s="107">
        <v>0</v>
      </c>
      <c r="I31" s="107"/>
      <c r="J31" s="107"/>
      <c r="K31" s="107"/>
      <c r="L31" s="107"/>
      <c r="M31" s="107"/>
      <c r="N31" s="107"/>
    </row>
    <row r="32" spans="1:14" x14ac:dyDescent="0.25">
      <c r="A32" s="58" t="s">
        <v>56</v>
      </c>
      <c r="B32" s="59">
        <v>70383846</v>
      </c>
      <c r="C32" s="168"/>
      <c r="D32" s="30"/>
      <c r="E32" s="109">
        <v>1</v>
      </c>
      <c r="F32" s="107"/>
      <c r="G32" s="107"/>
      <c r="H32" s="107">
        <v>0</v>
      </c>
      <c r="I32" s="107"/>
      <c r="J32" s="107"/>
      <c r="K32" s="107"/>
      <c r="L32" s="107"/>
      <c r="M32" s="107"/>
      <c r="N32" s="107"/>
    </row>
    <row r="33" spans="1:14" x14ac:dyDescent="0.25">
      <c r="A33" s="43" t="s">
        <v>58</v>
      </c>
      <c r="B33" s="44"/>
      <c r="C33" s="168"/>
      <c r="D33" s="30">
        <v>7560</v>
      </c>
      <c r="E33" s="109">
        <v>1</v>
      </c>
      <c r="F33" s="107"/>
      <c r="G33" s="107"/>
      <c r="H33" s="107">
        <v>8.9558823529411757</v>
      </c>
      <c r="I33" s="107"/>
      <c r="J33" s="107"/>
      <c r="K33" s="107"/>
      <c r="L33" s="107"/>
      <c r="M33" s="107"/>
      <c r="N33" s="107"/>
    </row>
    <row r="34" spans="1:14" x14ac:dyDescent="0.25">
      <c r="A34" s="43" t="s">
        <v>60</v>
      </c>
      <c r="B34" s="44">
        <v>70383815</v>
      </c>
      <c r="C34" s="169"/>
      <c r="D34" s="30">
        <v>2100</v>
      </c>
      <c r="E34" s="109">
        <v>1</v>
      </c>
      <c r="F34" s="107"/>
      <c r="G34" s="107"/>
      <c r="H34" s="107">
        <v>2.0159313725490198</v>
      </c>
      <c r="I34" s="107"/>
      <c r="J34" s="107"/>
      <c r="K34" s="107"/>
      <c r="L34" s="107"/>
      <c r="M34" s="107"/>
      <c r="N34" s="107"/>
    </row>
    <row r="35" spans="1:14" x14ac:dyDescent="0.25">
      <c r="A35" s="43" t="s">
        <v>66</v>
      </c>
      <c r="B35" s="44">
        <v>70531106</v>
      </c>
      <c r="C35" s="173" t="s">
        <v>62</v>
      </c>
      <c r="D35" s="30">
        <v>1400</v>
      </c>
      <c r="E35" s="109">
        <v>1</v>
      </c>
      <c r="F35" s="107"/>
      <c r="G35" s="107"/>
      <c r="H35" s="107"/>
      <c r="I35" s="107">
        <v>1.1723856209150325</v>
      </c>
      <c r="J35" s="107"/>
      <c r="K35" s="107"/>
      <c r="L35" s="107"/>
      <c r="M35" s="107"/>
      <c r="N35" s="107"/>
    </row>
    <row r="36" spans="1:14" x14ac:dyDescent="0.25">
      <c r="A36" s="151" t="s">
        <v>71</v>
      </c>
      <c r="B36" s="66" t="s">
        <v>72</v>
      </c>
      <c r="C36" s="174"/>
      <c r="D36" s="30">
        <v>1200</v>
      </c>
      <c r="E36" s="109">
        <v>1</v>
      </c>
      <c r="F36" s="107"/>
      <c r="G36" s="107"/>
      <c r="H36" s="107"/>
      <c r="I36" s="107"/>
      <c r="J36" s="107">
        <v>2.2549019607843137</v>
      </c>
      <c r="K36" s="107"/>
      <c r="L36" s="107"/>
      <c r="M36" s="107"/>
      <c r="N36" s="107"/>
    </row>
    <row r="37" spans="1:14" x14ac:dyDescent="0.25">
      <c r="A37" s="43" t="s">
        <v>67</v>
      </c>
      <c r="B37" s="44" t="s">
        <v>68</v>
      </c>
      <c r="C37" s="173" t="s">
        <v>69</v>
      </c>
      <c r="D37" s="30">
        <v>405</v>
      </c>
      <c r="E37" s="109">
        <v>1</v>
      </c>
      <c r="F37" s="107"/>
      <c r="G37" s="107"/>
      <c r="H37" s="107"/>
      <c r="I37" s="107"/>
      <c r="J37" s="107">
        <v>0.66176470588235292</v>
      </c>
      <c r="K37" s="107"/>
      <c r="L37" s="107"/>
      <c r="M37" s="107"/>
      <c r="N37" s="107"/>
    </row>
    <row r="38" spans="1:14" x14ac:dyDescent="0.25">
      <c r="A38" s="43" t="s">
        <v>73</v>
      </c>
      <c r="B38" s="44">
        <v>78093635</v>
      </c>
      <c r="C38" s="175"/>
      <c r="D38" s="30">
        <v>2400</v>
      </c>
      <c r="E38" s="109">
        <v>1</v>
      </c>
      <c r="F38" s="107"/>
      <c r="G38" s="107"/>
      <c r="H38" s="107"/>
      <c r="I38" s="107"/>
      <c r="J38" s="107">
        <v>3.7254901960784315</v>
      </c>
      <c r="K38" s="107"/>
      <c r="L38" s="107"/>
      <c r="M38" s="107"/>
      <c r="N38" s="107"/>
    </row>
    <row r="39" spans="1:14" x14ac:dyDescent="0.25">
      <c r="A39" s="43" t="s">
        <v>75</v>
      </c>
      <c r="B39" s="44"/>
      <c r="C39" s="174"/>
      <c r="D39" s="30">
        <v>10900</v>
      </c>
      <c r="E39" s="109">
        <v>1</v>
      </c>
      <c r="F39" s="107"/>
      <c r="G39" s="107"/>
      <c r="H39" s="107"/>
      <c r="I39" s="107"/>
      <c r="J39" s="107">
        <v>6.5676062091503269</v>
      </c>
      <c r="K39" s="107"/>
      <c r="L39" s="107"/>
      <c r="M39" s="107"/>
      <c r="N39" s="107"/>
    </row>
    <row r="40" spans="1:14" x14ac:dyDescent="0.25">
      <c r="A40" s="72" t="s">
        <v>79</v>
      </c>
      <c r="B40" s="73">
        <v>70358713</v>
      </c>
      <c r="C40" s="170" t="s">
        <v>80</v>
      </c>
      <c r="D40" s="30">
        <v>1350</v>
      </c>
      <c r="E40" s="109">
        <v>1</v>
      </c>
      <c r="F40" s="107"/>
      <c r="G40" s="107"/>
      <c r="H40" s="107"/>
      <c r="I40" s="107"/>
      <c r="J40" s="107"/>
      <c r="K40" s="107">
        <v>1.5992647058823528</v>
      </c>
      <c r="L40" s="107"/>
      <c r="M40" s="107"/>
      <c r="N40" s="107"/>
    </row>
    <row r="41" spans="1:14" x14ac:dyDescent="0.25">
      <c r="A41" s="75" t="s">
        <v>82</v>
      </c>
      <c r="B41" s="76" t="s">
        <v>83</v>
      </c>
      <c r="C41" s="171"/>
      <c r="D41" s="30">
        <v>0</v>
      </c>
      <c r="E41" s="109">
        <v>1</v>
      </c>
      <c r="F41" s="107"/>
      <c r="G41" s="107"/>
      <c r="H41" s="107"/>
      <c r="I41" s="107"/>
      <c r="J41" s="107"/>
      <c r="K41" s="107">
        <v>0</v>
      </c>
      <c r="L41" s="107"/>
      <c r="M41" s="107"/>
      <c r="N41" s="107"/>
    </row>
    <row r="42" spans="1:14" ht="29.25" x14ac:dyDescent="0.25">
      <c r="A42" s="75" t="s">
        <v>84</v>
      </c>
      <c r="B42" s="76" t="s">
        <v>85</v>
      </c>
      <c r="C42" s="171"/>
      <c r="D42" s="30">
        <v>630</v>
      </c>
      <c r="E42" s="109">
        <v>1</v>
      </c>
      <c r="F42" s="107"/>
      <c r="G42" s="107"/>
      <c r="H42" s="107"/>
      <c r="I42" s="107"/>
      <c r="J42" s="107"/>
      <c r="K42" s="107">
        <v>1.4926470588235294</v>
      </c>
      <c r="L42" s="107"/>
      <c r="M42" s="107"/>
      <c r="N42" s="107"/>
    </row>
    <row r="43" spans="1:14" x14ac:dyDescent="0.25">
      <c r="A43" s="22" t="s">
        <v>86</v>
      </c>
      <c r="B43" s="23">
        <v>70365147</v>
      </c>
      <c r="C43" s="171"/>
      <c r="D43" s="30">
        <v>6300</v>
      </c>
      <c r="E43" s="109">
        <v>1</v>
      </c>
      <c r="F43" s="107"/>
      <c r="G43" s="107"/>
      <c r="H43" s="107"/>
      <c r="I43" s="107"/>
      <c r="J43" s="107"/>
      <c r="K43" s="107">
        <v>7.4632352941176467</v>
      </c>
      <c r="L43" s="107"/>
      <c r="M43" s="107"/>
      <c r="N43" s="107"/>
    </row>
    <row r="44" spans="1:14" ht="29.25" x14ac:dyDescent="0.25">
      <c r="A44" s="150" t="s">
        <v>88</v>
      </c>
      <c r="B44" s="81" t="s">
        <v>89</v>
      </c>
      <c r="C44" s="171"/>
      <c r="D44" s="148">
        <v>2400</v>
      </c>
      <c r="E44" s="109">
        <v>1</v>
      </c>
      <c r="F44" s="107"/>
      <c r="G44" s="107"/>
      <c r="H44" s="107"/>
      <c r="I44" s="107"/>
      <c r="J44" s="107"/>
      <c r="K44" s="107">
        <v>5.1960784313725492</v>
      </c>
      <c r="L44" s="107"/>
      <c r="M44" s="107"/>
      <c r="N44" s="107"/>
    </row>
    <row r="45" spans="1:14" x14ac:dyDescent="0.25">
      <c r="A45" s="72" t="s">
        <v>91</v>
      </c>
      <c r="B45" s="73" t="s">
        <v>92</v>
      </c>
      <c r="C45" s="172"/>
      <c r="D45" s="30">
        <v>0</v>
      </c>
      <c r="E45" s="109">
        <v>1</v>
      </c>
      <c r="F45" s="107"/>
      <c r="G45" s="107"/>
      <c r="H45" s="107"/>
      <c r="I45" s="107"/>
      <c r="J45" s="107"/>
      <c r="K45" s="107">
        <v>0</v>
      </c>
      <c r="L45" s="107"/>
      <c r="M45" s="107"/>
      <c r="N45" s="107"/>
    </row>
    <row r="46" spans="1:14" x14ac:dyDescent="0.25">
      <c r="A46" s="75" t="s">
        <v>96</v>
      </c>
      <c r="B46" s="76">
        <v>78644247</v>
      </c>
      <c r="C46" s="160" t="s">
        <v>97</v>
      </c>
      <c r="D46" s="30">
        <v>0</v>
      </c>
      <c r="E46" s="109">
        <v>1</v>
      </c>
      <c r="F46" s="107"/>
      <c r="G46" s="107"/>
      <c r="H46" s="107"/>
      <c r="I46" s="107"/>
      <c r="J46" s="107"/>
      <c r="K46" s="107"/>
      <c r="L46" s="107"/>
      <c r="M46" s="107">
        <v>0</v>
      </c>
      <c r="N46" s="107"/>
    </row>
    <row r="47" spans="1:14" x14ac:dyDescent="0.25">
      <c r="A47" s="72" t="s">
        <v>103</v>
      </c>
      <c r="B47" s="73">
        <v>70330334</v>
      </c>
      <c r="C47" s="161"/>
      <c r="D47" s="30">
        <v>5712</v>
      </c>
      <c r="E47" s="109">
        <v>1</v>
      </c>
      <c r="F47" s="107"/>
      <c r="G47" s="107"/>
      <c r="H47" s="107"/>
      <c r="I47" s="107"/>
      <c r="J47" s="107"/>
      <c r="K47" s="107"/>
      <c r="L47" s="107"/>
      <c r="M47" s="107">
        <v>1.9455882352941176</v>
      </c>
      <c r="N47" s="107"/>
    </row>
    <row r="48" spans="1:14" ht="29.25" x14ac:dyDescent="0.25">
      <c r="A48" s="75" t="s">
        <v>107</v>
      </c>
      <c r="B48" s="76" t="s">
        <v>106</v>
      </c>
      <c r="C48" s="161"/>
      <c r="D48" s="30">
        <v>7560</v>
      </c>
      <c r="E48" s="109">
        <v>1</v>
      </c>
      <c r="F48" s="107"/>
      <c r="G48" s="107"/>
      <c r="H48" s="107"/>
      <c r="I48" s="107"/>
      <c r="J48" s="107"/>
      <c r="K48" s="107"/>
      <c r="L48" s="107"/>
      <c r="M48" s="107">
        <v>4.3235294117647056</v>
      </c>
      <c r="N48" s="107"/>
    </row>
    <row r="49" spans="1:14" ht="29.25" x14ac:dyDescent="0.25">
      <c r="A49" s="72" t="s">
        <v>105</v>
      </c>
      <c r="B49" s="73" t="s">
        <v>106</v>
      </c>
      <c r="C49" s="161"/>
      <c r="D49" s="30">
        <v>900</v>
      </c>
      <c r="E49" s="109">
        <v>1</v>
      </c>
      <c r="F49" s="107"/>
      <c r="G49" s="107"/>
      <c r="H49" s="107"/>
      <c r="I49" s="107"/>
      <c r="J49" s="107"/>
      <c r="K49" s="107"/>
      <c r="L49" s="107"/>
      <c r="M49" s="107">
        <v>0.51470588235294112</v>
      </c>
      <c r="N49" s="107"/>
    </row>
    <row r="50" spans="1:14" ht="29.25" x14ac:dyDescent="0.25">
      <c r="A50" s="22" t="s">
        <v>108</v>
      </c>
      <c r="B50" s="23" t="s">
        <v>109</v>
      </c>
      <c r="C50" s="161"/>
      <c r="D50" s="30">
        <v>0</v>
      </c>
      <c r="E50" s="109">
        <v>1</v>
      </c>
      <c r="F50" s="107"/>
      <c r="G50" s="107"/>
      <c r="H50" s="107"/>
      <c r="I50" s="107"/>
      <c r="J50" s="107"/>
      <c r="K50" s="107"/>
      <c r="L50" s="107"/>
      <c r="M50" s="107">
        <v>0</v>
      </c>
      <c r="N50" s="107"/>
    </row>
    <row r="51" spans="1:14" x14ac:dyDescent="0.25">
      <c r="A51" s="22" t="s">
        <v>110</v>
      </c>
      <c r="B51" s="23">
        <v>70517367</v>
      </c>
      <c r="C51" s="161"/>
      <c r="D51" s="30">
        <v>5040</v>
      </c>
      <c r="E51" s="109">
        <v>1</v>
      </c>
      <c r="F51" s="107"/>
      <c r="G51" s="107"/>
      <c r="H51" s="107"/>
      <c r="I51" s="107"/>
      <c r="J51" s="107"/>
      <c r="K51" s="107"/>
      <c r="L51" s="107"/>
      <c r="M51" s="107">
        <v>4.014705882352942</v>
      </c>
      <c r="N51" s="107"/>
    </row>
    <row r="52" spans="1:14" x14ac:dyDescent="0.25">
      <c r="A52" s="22" t="s">
        <v>111</v>
      </c>
      <c r="B52" s="23" t="s">
        <v>112</v>
      </c>
      <c r="C52" s="161"/>
      <c r="D52" s="30">
        <v>0</v>
      </c>
      <c r="E52" s="109">
        <v>1</v>
      </c>
      <c r="F52" s="107"/>
      <c r="G52" s="107"/>
      <c r="H52" s="107"/>
      <c r="I52" s="107"/>
      <c r="J52" s="107"/>
      <c r="K52" s="107"/>
      <c r="L52" s="107"/>
      <c r="M52" s="107">
        <v>0</v>
      </c>
      <c r="N52" s="107"/>
    </row>
    <row r="53" spans="1:14" ht="29.25" customHeight="1" x14ac:dyDescent="0.25">
      <c r="A53" s="43" t="s">
        <v>113</v>
      </c>
      <c r="B53" s="44" t="s">
        <v>114</v>
      </c>
      <c r="C53" s="161"/>
      <c r="D53" s="30">
        <v>0</v>
      </c>
      <c r="E53" s="109">
        <v>1</v>
      </c>
      <c r="F53" s="107"/>
      <c r="G53" s="107"/>
      <c r="H53" s="107"/>
      <c r="I53" s="107"/>
      <c r="J53" s="107"/>
      <c r="K53" s="107"/>
      <c r="L53" s="107"/>
      <c r="M53" s="107">
        <v>0</v>
      </c>
      <c r="N53" s="107"/>
    </row>
    <row r="54" spans="1:14" x14ac:dyDescent="0.25">
      <c r="A54" s="22" t="s">
        <v>115</v>
      </c>
      <c r="B54" s="23" t="s">
        <v>116</v>
      </c>
      <c r="C54" s="162"/>
      <c r="D54" s="30">
        <v>0</v>
      </c>
      <c r="E54" s="109">
        <v>1</v>
      </c>
      <c r="F54" s="107"/>
      <c r="G54" s="107"/>
      <c r="H54" s="107"/>
      <c r="I54" s="107"/>
      <c r="J54" s="107"/>
      <c r="K54" s="107"/>
      <c r="L54" s="107"/>
      <c r="M54" s="107">
        <v>0</v>
      </c>
      <c r="N54" s="107"/>
    </row>
    <row r="55" spans="1:14" ht="29.25" x14ac:dyDescent="0.25">
      <c r="A55" s="43" t="s">
        <v>117</v>
      </c>
      <c r="B55" s="44" t="s">
        <v>118</v>
      </c>
      <c r="C55" s="160" t="s">
        <v>119</v>
      </c>
      <c r="D55" s="30">
        <v>0</v>
      </c>
      <c r="E55" s="109">
        <v>1</v>
      </c>
      <c r="F55" s="107"/>
      <c r="G55" s="107"/>
      <c r="H55" s="107"/>
      <c r="I55" s="107"/>
      <c r="J55" s="107"/>
      <c r="K55" s="107"/>
      <c r="L55" s="107"/>
      <c r="M55" s="107"/>
      <c r="N55" s="107">
        <v>0</v>
      </c>
    </row>
    <row r="56" spans="1:14" x14ac:dyDescent="0.25">
      <c r="A56" s="43" t="s">
        <v>122</v>
      </c>
      <c r="B56" s="44">
        <v>70365656</v>
      </c>
      <c r="C56" s="161"/>
      <c r="D56" s="30">
        <v>5112</v>
      </c>
      <c r="E56" s="109">
        <v>1</v>
      </c>
      <c r="F56" s="107"/>
      <c r="G56" s="107"/>
      <c r="H56" s="107"/>
      <c r="I56" s="107"/>
      <c r="J56" s="107"/>
      <c r="K56" s="107"/>
      <c r="L56" s="107"/>
      <c r="M56" s="107"/>
      <c r="N56" s="107">
        <v>9.3970588235294112</v>
      </c>
    </row>
    <row r="57" spans="1:14" x14ac:dyDescent="0.25">
      <c r="A57" s="75" t="s">
        <v>123</v>
      </c>
      <c r="B57" s="76"/>
      <c r="C57" s="162"/>
      <c r="D57" s="30">
        <v>10900</v>
      </c>
      <c r="E57" s="109">
        <v>1</v>
      </c>
      <c r="F57" s="107"/>
      <c r="G57" s="107"/>
      <c r="H57" s="107"/>
      <c r="I57" s="107"/>
      <c r="J57" s="107"/>
      <c r="K57" s="107"/>
      <c r="L57" s="107"/>
      <c r="M57" s="107"/>
      <c r="N57" s="107">
        <v>15.584150326797385</v>
      </c>
    </row>
    <row r="58" spans="1:14" x14ac:dyDescent="0.25">
      <c r="A58" s="22" t="s">
        <v>57</v>
      </c>
      <c r="B58" s="23">
        <v>70364993</v>
      </c>
      <c r="C58" s="157" t="s">
        <v>135</v>
      </c>
      <c r="D58" s="30">
        <v>0</v>
      </c>
      <c r="E58" s="109">
        <v>2</v>
      </c>
      <c r="F58" s="107"/>
      <c r="G58" s="107"/>
      <c r="H58" s="107">
        <v>0</v>
      </c>
      <c r="I58" s="107">
        <v>0</v>
      </c>
      <c r="J58" s="107"/>
      <c r="K58" s="107"/>
      <c r="L58" s="107"/>
      <c r="M58" s="107"/>
      <c r="N58" s="107"/>
    </row>
    <row r="59" spans="1:14" x14ac:dyDescent="0.25">
      <c r="A59" s="156" t="s">
        <v>61</v>
      </c>
      <c r="B59" s="23">
        <v>70367399</v>
      </c>
      <c r="C59" s="158"/>
      <c r="D59" s="30">
        <v>5712</v>
      </c>
      <c r="E59" s="109">
        <v>2</v>
      </c>
      <c r="F59" s="107"/>
      <c r="G59" s="107"/>
      <c r="H59" s="107">
        <v>5.0801470588235293</v>
      </c>
      <c r="I59" s="107">
        <v>5.0801470588235293</v>
      </c>
      <c r="J59" s="107"/>
      <c r="K59" s="107"/>
      <c r="L59" s="107"/>
      <c r="M59" s="107"/>
      <c r="N59" s="107"/>
    </row>
    <row r="60" spans="1:14" x14ac:dyDescent="0.25">
      <c r="A60" s="22" t="s">
        <v>59</v>
      </c>
      <c r="B60" s="23"/>
      <c r="C60" s="158"/>
      <c r="D60" s="30">
        <v>900</v>
      </c>
      <c r="E60" s="109">
        <v>2</v>
      </c>
      <c r="F60" s="107"/>
      <c r="G60" s="107"/>
      <c r="H60" s="107">
        <v>1.0661764705882353</v>
      </c>
      <c r="I60" s="107">
        <v>1.0661764705882353</v>
      </c>
      <c r="J60" s="107"/>
      <c r="K60" s="107"/>
      <c r="L60" s="107"/>
      <c r="M60" s="107"/>
      <c r="N60" s="107"/>
    </row>
    <row r="61" spans="1:14" x14ac:dyDescent="0.25">
      <c r="A61" s="149" t="s">
        <v>64</v>
      </c>
      <c r="B61" s="23">
        <v>70523670</v>
      </c>
      <c r="C61" s="158"/>
      <c r="D61" s="30">
        <v>5760</v>
      </c>
      <c r="E61" s="109">
        <v>2</v>
      </c>
      <c r="F61" s="107"/>
      <c r="G61" s="107"/>
      <c r="H61" s="107">
        <v>5.2941176470588234</v>
      </c>
      <c r="I61" s="107">
        <v>5.2941176470588234</v>
      </c>
      <c r="J61" s="107"/>
      <c r="K61" s="107"/>
      <c r="L61" s="107"/>
      <c r="M61" s="107"/>
      <c r="N61" s="107"/>
    </row>
    <row r="62" spans="1:14" x14ac:dyDescent="0.25">
      <c r="A62" s="22" t="s">
        <v>65</v>
      </c>
      <c r="B62" s="23">
        <v>70520271</v>
      </c>
      <c r="C62" s="159"/>
      <c r="D62" s="30">
        <v>3780</v>
      </c>
      <c r="E62" s="109">
        <v>2</v>
      </c>
      <c r="F62" s="107"/>
      <c r="G62" s="107"/>
      <c r="H62" s="107">
        <v>4.014705882352942</v>
      </c>
      <c r="I62" s="107">
        <v>4.014705882352942</v>
      </c>
      <c r="J62" s="107"/>
      <c r="K62" s="107"/>
      <c r="L62" s="107"/>
      <c r="M62" s="107"/>
      <c r="N62" s="107"/>
    </row>
    <row r="63" spans="1:14" x14ac:dyDescent="0.25">
      <c r="A63" s="22" t="s">
        <v>76</v>
      </c>
      <c r="B63" s="23">
        <v>78644205</v>
      </c>
      <c r="C63" s="157" t="s">
        <v>141</v>
      </c>
      <c r="D63" s="30">
        <v>0</v>
      </c>
      <c r="E63" s="109">
        <v>2</v>
      </c>
      <c r="F63" s="107"/>
      <c r="G63" s="107"/>
      <c r="H63" s="107">
        <v>0</v>
      </c>
      <c r="I63" s="107"/>
      <c r="J63" s="107">
        <v>0</v>
      </c>
      <c r="K63" s="107"/>
      <c r="L63" s="107"/>
      <c r="M63" s="107"/>
      <c r="N63" s="107"/>
    </row>
    <row r="64" spans="1:14" x14ac:dyDescent="0.25">
      <c r="A64" s="22" t="s">
        <v>77</v>
      </c>
      <c r="B64" s="23">
        <v>70346716</v>
      </c>
      <c r="C64" s="159"/>
      <c r="D64" s="30">
        <v>0</v>
      </c>
      <c r="E64" s="109">
        <v>2</v>
      </c>
      <c r="F64" s="107"/>
      <c r="G64" s="107"/>
      <c r="H64" s="107">
        <v>0</v>
      </c>
      <c r="I64" s="107"/>
      <c r="J64" s="107">
        <v>0</v>
      </c>
      <c r="K64" s="107"/>
      <c r="L64" s="107"/>
      <c r="M64" s="107"/>
      <c r="N64" s="107"/>
    </row>
    <row r="65" spans="1:14" x14ac:dyDescent="0.25">
      <c r="A65" s="22" t="s">
        <v>99</v>
      </c>
      <c r="B65" s="23">
        <v>70327428</v>
      </c>
      <c r="C65" s="157" t="s">
        <v>136</v>
      </c>
      <c r="D65" s="30">
        <v>1800</v>
      </c>
      <c r="E65" s="109">
        <v>2</v>
      </c>
      <c r="F65" s="107">
        <v>0.53308823529411764</v>
      </c>
      <c r="G65" s="107"/>
      <c r="H65" s="107"/>
      <c r="I65" s="107"/>
      <c r="J65" s="107"/>
      <c r="K65" s="107"/>
      <c r="L65" s="107"/>
      <c r="M65" s="107">
        <v>0.53308823529411764</v>
      </c>
      <c r="N65" s="107"/>
    </row>
    <row r="66" spans="1:14" x14ac:dyDescent="0.25">
      <c r="A66" s="22" t="s">
        <v>102</v>
      </c>
      <c r="B66" s="23">
        <v>70327423</v>
      </c>
      <c r="C66" s="158"/>
      <c r="D66" s="30">
        <v>1800</v>
      </c>
      <c r="E66" s="109">
        <v>2</v>
      </c>
      <c r="F66" s="107">
        <v>0.60661764705882348</v>
      </c>
      <c r="G66" s="107"/>
      <c r="H66" s="107"/>
      <c r="I66" s="107"/>
      <c r="J66" s="107"/>
      <c r="K66" s="107"/>
      <c r="L66" s="107"/>
      <c r="M66" s="107">
        <v>0.60661764705882348</v>
      </c>
      <c r="N66" s="107"/>
    </row>
    <row r="67" spans="1:14" x14ac:dyDescent="0.25">
      <c r="A67" s="22" t="s">
        <v>78</v>
      </c>
      <c r="B67" s="23">
        <v>70535780</v>
      </c>
      <c r="C67" s="29" t="s">
        <v>140</v>
      </c>
      <c r="D67" s="30">
        <v>5760</v>
      </c>
      <c r="E67" s="109">
        <v>2</v>
      </c>
      <c r="F67" s="107"/>
      <c r="G67" s="107"/>
      <c r="H67" s="107"/>
      <c r="I67" s="107">
        <v>9.8823529411764728</v>
      </c>
      <c r="J67" s="107">
        <v>9.8823529411764728</v>
      </c>
      <c r="K67" s="107"/>
      <c r="L67" s="107"/>
      <c r="M67" s="107"/>
      <c r="N67" s="107"/>
    </row>
    <row r="68" spans="1:14" x14ac:dyDescent="0.25">
      <c r="A68" s="22" t="s">
        <v>93</v>
      </c>
      <c r="B68" s="23">
        <v>70523672</v>
      </c>
      <c r="C68" s="29" t="s">
        <v>142</v>
      </c>
      <c r="D68" s="30">
        <v>5760</v>
      </c>
      <c r="E68" s="109">
        <v>2</v>
      </c>
      <c r="F68" s="107"/>
      <c r="G68" s="107"/>
      <c r="H68" s="107"/>
      <c r="I68" s="107"/>
      <c r="J68" s="107"/>
      <c r="K68" s="107">
        <v>13.647058823529411</v>
      </c>
      <c r="L68" s="107">
        <v>13.647058823529411</v>
      </c>
      <c r="M68" s="107"/>
      <c r="N68" s="107"/>
    </row>
    <row r="69" spans="1:14" x14ac:dyDescent="0.25">
      <c r="A69" s="22" t="s">
        <v>100</v>
      </c>
      <c r="B69" s="23">
        <v>70343047</v>
      </c>
      <c r="C69" s="158"/>
      <c r="D69" s="30">
        <v>5292</v>
      </c>
      <c r="E69" s="109">
        <v>2</v>
      </c>
      <c r="F69" s="107">
        <v>1.3511029411764708</v>
      </c>
      <c r="G69" s="107"/>
      <c r="H69" s="107"/>
      <c r="I69" s="107"/>
      <c r="J69" s="107"/>
      <c r="K69" s="107"/>
      <c r="L69" s="107"/>
      <c r="M69" s="107">
        <v>1.3511029411764708</v>
      </c>
      <c r="N69" s="107"/>
    </row>
    <row r="70" spans="1:14" x14ac:dyDescent="0.25">
      <c r="A70" s="22" t="s">
        <v>101</v>
      </c>
      <c r="B70" s="23">
        <v>70349922</v>
      </c>
      <c r="C70" s="158"/>
      <c r="D70" s="30">
        <v>960</v>
      </c>
      <c r="E70" s="109">
        <v>2</v>
      </c>
      <c r="F70" s="107">
        <v>0.70588235294117652</v>
      </c>
      <c r="G70" s="107"/>
      <c r="H70" s="107"/>
      <c r="I70" s="107"/>
      <c r="J70" s="107"/>
      <c r="K70" s="107"/>
      <c r="L70" s="107"/>
      <c r="M70" s="107">
        <v>0.70588235294117652</v>
      </c>
      <c r="N70" s="107"/>
    </row>
    <row r="71" spans="1:14" x14ac:dyDescent="0.25">
      <c r="A71" s="52" t="s">
        <v>104</v>
      </c>
      <c r="B71" s="53"/>
      <c r="C71" s="159"/>
      <c r="D71" s="30">
        <v>0</v>
      </c>
      <c r="E71" s="109">
        <v>2</v>
      </c>
      <c r="F71" s="107">
        <v>0</v>
      </c>
      <c r="G71" s="107"/>
      <c r="H71" s="107"/>
      <c r="I71" s="107"/>
      <c r="J71" s="107"/>
      <c r="K71" s="107"/>
      <c r="L71" s="107"/>
      <c r="M71" s="107">
        <v>0</v>
      </c>
      <c r="N71" s="107"/>
    </row>
    <row r="72" spans="1:14" x14ac:dyDescent="0.25">
      <c r="A72" s="155" t="s">
        <v>74</v>
      </c>
      <c r="B72" s="73">
        <v>70365655</v>
      </c>
      <c r="C72" s="29" t="s">
        <v>143</v>
      </c>
      <c r="D72" s="30">
        <v>5112</v>
      </c>
      <c r="E72" s="109">
        <v>3</v>
      </c>
      <c r="F72" s="107"/>
      <c r="G72" s="107"/>
      <c r="H72" s="107">
        <v>9.3970588235294112</v>
      </c>
      <c r="I72" s="107">
        <v>9.3970588235294112</v>
      </c>
      <c r="J72" s="107">
        <v>9.3970588235294112</v>
      </c>
      <c r="K72" s="107"/>
      <c r="L72" s="107"/>
      <c r="M72" s="107"/>
      <c r="N72" s="107"/>
    </row>
    <row r="73" spans="1:14" x14ac:dyDescent="0.25">
      <c r="A73" s="72" t="s">
        <v>90</v>
      </c>
      <c r="B73" s="73">
        <v>70316604</v>
      </c>
      <c r="C73" s="29" t="s">
        <v>137</v>
      </c>
      <c r="D73" s="30">
        <v>3600</v>
      </c>
      <c r="E73" s="109">
        <v>3</v>
      </c>
      <c r="F73" s="107"/>
      <c r="G73" s="107"/>
      <c r="H73" s="107">
        <v>3.5294117647058822</v>
      </c>
      <c r="I73" s="107">
        <v>3.5294117647058822</v>
      </c>
      <c r="J73" s="107"/>
      <c r="K73" s="107">
        <v>3.5294117647058822</v>
      </c>
      <c r="L73" s="107"/>
      <c r="M73" s="107"/>
      <c r="N73" s="107"/>
    </row>
    <row r="74" spans="1:14" x14ac:dyDescent="0.25">
      <c r="A74" s="72" t="s">
        <v>121</v>
      </c>
      <c r="B74" s="73">
        <v>70365657</v>
      </c>
      <c r="C74" s="29" t="s">
        <v>138</v>
      </c>
      <c r="D74" s="30">
        <v>5112</v>
      </c>
      <c r="E74" s="109">
        <v>3</v>
      </c>
      <c r="F74" s="107"/>
      <c r="G74" s="107"/>
      <c r="H74" s="107"/>
      <c r="I74" s="107"/>
      <c r="J74" s="107"/>
      <c r="K74" s="107">
        <v>9.8147058823529409</v>
      </c>
      <c r="L74" s="107">
        <v>9.8147058823529409</v>
      </c>
      <c r="M74" s="107"/>
      <c r="N74" s="107">
        <v>9.8147058823529409</v>
      </c>
    </row>
  </sheetData>
  <autoFilter ref="E1:E102"/>
  <sortState ref="A3:N74">
    <sortCondition ref="E3:E74"/>
  </sortState>
  <mergeCells count="6">
    <mergeCell ref="C3:C17"/>
    <mergeCell ref="C18:C30"/>
    <mergeCell ref="C31:C34"/>
    <mergeCell ref="C40:C45"/>
    <mergeCell ref="C35:C36"/>
    <mergeCell ref="C37:C3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V8" sqref="V8"/>
    </sheetView>
  </sheetViews>
  <sheetFormatPr defaultRowHeight="15" x14ac:dyDescent="0.25"/>
  <cols>
    <col min="2" max="2" width="28.28515625" customWidth="1"/>
    <col min="3" max="3" width="15.28515625" customWidth="1"/>
    <col min="4" max="4" width="10.140625" customWidth="1"/>
  </cols>
  <sheetData>
    <row r="1" spans="1:26" x14ac:dyDescent="0.25">
      <c r="E1" s="184" t="s">
        <v>128</v>
      </c>
      <c r="F1" s="184"/>
      <c r="G1" s="184"/>
      <c r="H1" s="184" t="s">
        <v>129</v>
      </c>
      <c r="I1" s="184"/>
      <c r="J1" s="184"/>
      <c r="K1" s="184" t="s">
        <v>130</v>
      </c>
      <c r="L1" s="184"/>
      <c r="M1" s="184"/>
      <c r="N1" s="184" t="s">
        <v>131</v>
      </c>
      <c r="O1" s="184"/>
      <c r="P1" s="184"/>
      <c r="Q1" s="184" t="s">
        <v>132</v>
      </c>
      <c r="R1" s="184"/>
      <c r="S1" s="184"/>
      <c r="T1" s="184" t="s">
        <v>133</v>
      </c>
      <c r="U1" s="184"/>
      <c r="V1" s="184"/>
      <c r="W1" s="184" t="s">
        <v>134</v>
      </c>
      <c r="X1" s="184"/>
      <c r="Y1" s="184"/>
      <c r="Z1" t="s">
        <v>139</v>
      </c>
    </row>
    <row r="2" spans="1:26" ht="15.75" thickBot="1" x14ac:dyDescent="0.3"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  <c r="Q2">
        <v>1</v>
      </c>
      <c r="R2">
        <v>2</v>
      </c>
      <c r="S2">
        <v>3</v>
      </c>
      <c r="T2">
        <v>1</v>
      </c>
      <c r="U2">
        <v>2</v>
      </c>
      <c r="V2">
        <v>3</v>
      </c>
      <c r="W2">
        <v>1</v>
      </c>
      <c r="X2">
        <v>2</v>
      </c>
      <c r="Y2">
        <v>3</v>
      </c>
    </row>
    <row r="3" spans="1:26" ht="15.75" thickBot="1" x14ac:dyDescent="0.3">
      <c r="A3" s="178" t="s">
        <v>125</v>
      </c>
      <c r="B3" s="32" t="s">
        <v>17</v>
      </c>
      <c r="C3" s="42">
        <v>70349706</v>
      </c>
      <c r="D3" s="117">
        <v>5280</v>
      </c>
      <c r="E3" s="118">
        <v>2789</v>
      </c>
      <c r="F3" s="118">
        <v>2491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9"/>
      <c r="Z3">
        <f>SUM(E3:Y3)</f>
        <v>5280</v>
      </c>
    </row>
    <row r="4" spans="1:26" x14ac:dyDescent="0.25">
      <c r="A4" s="179"/>
      <c r="B4" s="32" t="s">
        <v>20</v>
      </c>
      <c r="C4" s="42" t="s">
        <v>21</v>
      </c>
      <c r="D4" s="117">
        <v>240</v>
      </c>
      <c r="E4" s="113"/>
      <c r="F4" s="113"/>
      <c r="G4" s="113">
        <v>240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21"/>
      <c r="Z4">
        <f t="shared" ref="Z4:Z21" si="0">SUM(E4:Y4)</f>
        <v>240</v>
      </c>
    </row>
    <row r="5" spans="1:26" x14ac:dyDescent="0.25">
      <c r="A5" s="179"/>
      <c r="B5" s="32" t="s">
        <v>26</v>
      </c>
      <c r="C5" s="42"/>
      <c r="D5" s="113">
        <v>2304</v>
      </c>
      <c r="E5" s="113"/>
      <c r="F5" s="113"/>
      <c r="G5" s="113">
        <v>700</v>
      </c>
      <c r="H5" s="113">
        <v>1399</v>
      </c>
      <c r="I5" s="113">
        <v>205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21"/>
      <c r="Z5">
        <f t="shared" si="0"/>
        <v>2304</v>
      </c>
    </row>
    <row r="6" spans="1:26" x14ac:dyDescent="0.25">
      <c r="A6" s="179"/>
      <c r="B6" s="32" t="s">
        <v>27</v>
      </c>
      <c r="C6" s="42">
        <v>70528012</v>
      </c>
      <c r="D6" s="113">
        <v>2304</v>
      </c>
      <c r="E6" s="113"/>
      <c r="F6" s="113"/>
      <c r="G6" s="113"/>
      <c r="H6" s="113"/>
      <c r="I6" s="113">
        <v>550</v>
      </c>
      <c r="J6" s="113">
        <v>699</v>
      </c>
      <c r="K6" s="113">
        <v>699</v>
      </c>
      <c r="L6" s="113">
        <v>356</v>
      </c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21"/>
      <c r="Z6">
        <f t="shared" si="0"/>
        <v>2304</v>
      </c>
    </row>
    <row r="7" spans="1:26" x14ac:dyDescent="0.25">
      <c r="A7" s="179"/>
      <c r="B7" s="32" t="s">
        <v>12</v>
      </c>
      <c r="C7" s="42">
        <v>70316605</v>
      </c>
      <c r="D7" s="113">
        <v>6300</v>
      </c>
      <c r="E7" s="113"/>
      <c r="F7" s="113"/>
      <c r="G7" s="113"/>
      <c r="H7" s="113"/>
      <c r="I7" s="113"/>
      <c r="J7" s="113"/>
      <c r="K7" s="113"/>
      <c r="L7" s="113">
        <v>500</v>
      </c>
      <c r="M7" s="113">
        <v>1020</v>
      </c>
      <c r="N7" s="113">
        <v>1020</v>
      </c>
      <c r="O7" s="113">
        <v>1020</v>
      </c>
      <c r="P7" s="113">
        <v>1020</v>
      </c>
      <c r="Q7" s="113">
        <v>1020</v>
      </c>
      <c r="R7" s="113">
        <v>700</v>
      </c>
      <c r="S7" s="113"/>
      <c r="T7" s="113"/>
      <c r="U7" s="113"/>
      <c r="V7" s="113"/>
      <c r="W7" s="113"/>
      <c r="X7" s="113"/>
      <c r="Y7" s="121"/>
      <c r="Z7">
        <f t="shared" si="0"/>
        <v>6300</v>
      </c>
    </row>
    <row r="8" spans="1:26" x14ac:dyDescent="0.25">
      <c r="A8" s="179"/>
      <c r="B8" s="32" t="s">
        <v>19</v>
      </c>
      <c r="C8" s="42">
        <v>70367402</v>
      </c>
      <c r="D8" s="113">
        <v>4872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>
        <v>450</v>
      </c>
      <c r="S8" s="113">
        <v>1440</v>
      </c>
      <c r="T8" s="113">
        <v>1440</v>
      </c>
      <c r="U8" s="113">
        <v>1440</v>
      </c>
      <c r="V8" s="113"/>
      <c r="W8" s="113"/>
      <c r="X8" s="113"/>
      <c r="Y8" s="121"/>
      <c r="Z8">
        <f t="shared" si="0"/>
        <v>4770</v>
      </c>
    </row>
    <row r="9" spans="1:26" x14ac:dyDescent="0.25">
      <c r="A9" s="179"/>
      <c r="B9" s="120"/>
      <c r="C9" s="115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21"/>
      <c r="Z9">
        <f t="shared" si="0"/>
        <v>0</v>
      </c>
    </row>
    <row r="10" spans="1:26" ht="15.75" thickBot="1" x14ac:dyDescent="0.3">
      <c r="A10" s="180"/>
      <c r="B10" s="122"/>
      <c r="C10" s="135"/>
      <c r="D10" s="123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7"/>
      <c r="Z10">
        <f t="shared" si="0"/>
        <v>0</v>
      </c>
    </row>
    <row r="11" spans="1:26" x14ac:dyDescent="0.25">
      <c r="A11" s="177" t="s">
        <v>34</v>
      </c>
      <c r="B11" s="125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9"/>
      <c r="Z11">
        <f t="shared" si="0"/>
        <v>0</v>
      </c>
    </row>
    <row r="12" spans="1:26" x14ac:dyDescent="0.25">
      <c r="A12" s="177"/>
      <c r="B12" s="126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21"/>
      <c r="Z12">
        <f t="shared" si="0"/>
        <v>0</v>
      </c>
    </row>
    <row r="13" spans="1:26" x14ac:dyDescent="0.25">
      <c r="A13" s="177"/>
      <c r="B13" s="126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21"/>
      <c r="Z13">
        <f t="shared" si="0"/>
        <v>0</v>
      </c>
    </row>
    <row r="14" spans="1:26" x14ac:dyDescent="0.25">
      <c r="A14" s="177"/>
      <c r="B14" s="126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21"/>
      <c r="Z14">
        <f t="shared" si="0"/>
        <v>0</v>
      </c>
    </row>
    <row r="15" spans="1:26" ht="15.75" thickBot="1" x14ac:dyDescent="0.3">
      <c r="A15" s="178"/>
      <c r="B15" s="127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4"/>
      <c r="Z15">
        <f t="shared" si="0"/>
        <v>0</v>
      </c>
    </row>
    <row r="16" spans="1:26" x14ac:dyDescent="0.25">
      <c r="A16" s="181" t="s">
        <v>54</v>
      </c>
      <c r="B16" s="139" t="s">
        <v>58</v>
      </c>
      <c r="C16" s="140"/>
      <c r="D16" s="118">
        <v>5400</v>
      </c>
      <c r="E16" s="128">
        <v>844</v>
      </c>
      <c r="F16" s="128">
        <v>844</v>
      </c>
      <c r="G16" s="128">
        <v>844</v>
      </c>
      <c r="H16" s="128">
        <v>844</v>
      </c>
      <c r="I16" s="128">
        <v>844</v>
      </c>
      <c r="J16" s="128">
        <v>844</v>
      </c>
      <c r="K16" s="128">
        <v>336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9"/>
      <c r="Z16">
        <f t="shared" si="0"/>
        <v>5400</v>
      </c>
    </row>
    <row r="17" spans="1:26" x14ac:dyDescent="0.25">
      <c r="A17" s="182"/>
      <c r="B17" s="141" t="s">
        <v>60</v>
      </c>
      <c r="C17" s="134">
        <v>70383815</v>
      </c>
      <c r="D17" s="48">
        <v>2100</v>
      </c>
      <c r="E17" s="142"/>
      <c r="F17" s="142"/>
      <c r="G17" s="142"/>
      <c r="H17" s="142"/>
      <c r="I17" s="142"/>
      <c r="J17" s="142"/>
      <c r="K17" s="142">
        <v>624</v>
      </c>
      <c r="L17" s="142">
        <v>1042</v>
      </c>
      <c r="M17" s="142">
        <v>434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3"/>
      <c r="Z17">
        <f t="shared" si="0"/>
        <v>2100</v>
      </c>
    </row>
    <row r="18" spans="1:26" ht="18" customHeight="1" x14ac:dyDescent="0.25">
      <c r="A18" s="182"/>
      <c r="B18" s="141" t="s">
        <v>61</v>
      </c>
      <c r="C18" s="134">
        <v>70367399</v>
      </c>
      <c r="D18" s="48">
        <v>1848</v>
      </c>
      <c r="E18" s="142"/>
      <c r="F18" s="142"/>
      <c r="G18" s="142"/>
      <c r="H18" s="142"/>
      <c r="I18" s="142"/>
      <c r="J18" s="142"/>
      <c r="K18" s="142"/>
      <c r="L18" s="142"/>
      <c r="M18" s="144">
        <v>608</v>
      </c>
      <c r="N18" s="144">
        <v>1042</v>
      </c>
      <c r="O18" s="144">
        <v>198</v>
      </c>
      <c r="P18" s="144"/>
      <c r="Q18" s="144"/>
      <c r="R18" s="144"/>
      <c r="S18" s="144"/>
      <c r="T18" s="142"/>
      <c r="U18" s="142"/>
      <c r="V18" s="142"/>
      <c r="W18" s="142"/>
      <c r="X18" s="142"/>
      <c r="Y18" s="143"/>
      <c r="Z18">
        <f t="shared" si="0"/>
        <v>1848</v>
      </c>
    </row>
    <row r="19" spans="1:26" ht="15.75" thickBot="1" x14ac:dyDescent="0.3">
      <c r="A19" s="183"/>
      <c r="B19" s="145" t="s">
        <v>64</v>
      </c>
      <c r="C19" s="146">
        <v>70523670</v>
      </c>
      <c r="D19" s="147">
        <v>4200</v>
      </c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>
        <v>890</v>
      </c>
      <c r="P19" s="130">
        <v>1088</v>
      </c>
      <c r="Q19" s="130">
        <v>1088</v>
      </c>
      <c r="R19" s="130">
        <v>1088</v>
      </c>
      <c r="S19" s="130">
        <v>46</v>
      </c>
      <c r="T19" s="130"/>
      <c r="U19" s="130"/>
      <c r="V19" s="130"/>
      <c r="W19" s="130"/>
      <c r="X19" s="130"/>
      <c r="Y19" s="131"/>
      <c r="Z19">
        <f t="shared" si="0"/>
        <v>4200</v>
      </c>
    </row>
    <row r="20" spans="1:26" x14ac:dyDescent="0.25">
      <c r="A20" s="176" t="s">
        <v>62</v>
      </c>
      <c r="B20" s="114" t="s">
        <v>65</v>
      </c>
      <c r="C20" s="138">
        <v>70520271</v>
      </c>
      <c r="D20" s="114">
        <v>4950</v>
      </c>
      <c r="E20">
        <v>942</v>
      </c>
      <c r="F20">
        <v>942</v>
      </c>
      <c r="G20">
        <v>942</v>
      </c>
      <c r="H20">
        <v>942</v>
      </c>
      <c r="I20">
        <v>942</v>
      </c>
      <c r="J20">
        <v>240</v>
      </c>
      <c r="Z20">
        <f t="shared" si="0"/>
        <v>4950</v>
      </c>
    </row>
    <row r="21" spans="1:26" x14ac:dyDescent="0.25">
      <c r="A21" s="176"/>
      <c r="B21" s="32" t="s">
        <v>78</v>
      </c>
      <c r="C21" s="42">
        <v>70535780</v>
      </c>
      <c r="D21" s="48">
        <v>3912</v>
      </c>
      <c r="J21">
        <v>434</v>
      </c>
      <c r="K21">
        <v>583</v>
      </c>
      <c r="L21">
        <v>583</v>
      </c>
      <c r="M21">
        <v>583</v>
      </c>
      <c r="N21">
        <v>583</v>
      </c>
      <c r="O21">
        <v>583</v>
      </c>
      <c r="P21">
        <v>563</v>
      </c>
      <c r="Z21">
        <f t="shared" si="0"/>
        <v>3912</v>
      </c>
    </row>
    <row r="22" spans="1:26" x14ac:dyDescent="0.25">
      <c r="B22" s="132"/>
      <c r="C22" s="133"/>
      <c r="D22" s="108"/>
    </row>
    <row r="23" spans="1:26" x14ac:dyDescent="0.25">
      <c r="A23" t="s">
        <v>69</v>
      </c>
    </row>
    <row r="24" spans="1:26" x14ac:dyDescent="0.25">
      <c r="A24" t="s">
        <v>80</v>
      </c>
    </row>
    <row r="25" spans="1:26" x14ac:dyDescent="0.25">
      <c r="A25" t="s">
        <v>94</v>
      </c>
    </row>
    <row r="26" spans="1:26" x14ac:dyDescent="0.25">
      <c r="A26" t="s">
        <v>97</v>
      </c>
    </row>
    <row r="27" spans="1:26" x14ac:dyDescent="0.25">
      <c r="A27" t="s">
        <v>126</v>
      </c>
    </row>
  </sheetData>
  <mergeCells count="11">
    <mergeCell ref="A20:A21"/>
    <mergeCell ref="A11:A15"/>
    <mergeCell ref="A3:A10"/>
    <mergeCell ref="A16:A19"/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tabelul initial</vt:lpstr>
      <vt:lpstr>tabelul ordonat</vt:lpstr>
      <vt:lpstr>planul</vt:lpstr>
    </vt:vector>
  </TitlesOfParts>
  <Company>Mahle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Emiliana Dalia</dc:creator>
  <cp:lastModifiedBy>Emiliana Dalia</cp:lastModifiedBy>
  <dcterms:created xsi:type="dcterms:W3CDTF">2012-11-23T10:44:10Z</dcterms:created>
  <dcterms:modified xsi:type="dcterms:W3CDTF">2012-12-20T14:01:06Z</dcterms:modified>
</cp:coreProperties>
</file>