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zyzan\Desktop\"/>
    </mc:Choice>
  </mc:AlternateContent>
  <xr:revisionPtr revIDLastSave="0" documentId="13_ncr:1_{B666D96E-E86D-4CA6-9495-729B4F04C76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zysty" sheetId="1" r:id="rId1"/>
    <sheet name="Wzorc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K17" i="1"/>
  <c r="N17" i="1"/>
  <c r="M17" i="1"/>
  <c r="J17" i="1"/>
  <c r="E3" i="1"/>
  <c r="H3" i="1" s="1"/>
  <c r="I3" i="1" s="1"/>
  <c r="L3" i="1"/>
  <c r="E6" i="1"/>
  <c r="F6" i="1" s="1"/>
  <c r="G6" i="1" s="1"/>
  <c r="E5" i="1"/>
  <c r="F5" i="1" s="1"/>
  <c r="G5" i="1" s="1"/>
  <c r="H4" i="1" l="1"/>
  <c r="I4" i="1" s="1"/>
  <c r="F4" i="1"/>
  <c r="G4" i="1" s="1"/>
  <c r="J4" i="1"/>
  <c r="K4" i="1" s="1"/>
  <c r="F3" i="1"/>
  <c r="G3" i="1" s="1"/>
  <c r="G7" i="1" s="1"/>
  <c r="J3" i="1"/>
  <c r="K3" i="1" s="1"/>
  <c r="J6" i="1"/>
  <c r="K6" i="1" s="1"/>
  <c r="H6" i="1"/>
  <c r="I6" i="1" s="1"/>
  <c r="J5" i="1"/>
  <c r="K5" i="1" s="1"/>
  <c r="H18" i="1"/>
  <c r="L17" i="1"/>
  <c r="I18" i="1"/>
  <c r="G18" i="1"/>
  <c r="H5" i="1"/>
  <c r="I5" i="1" s="1"/>
  <c r="I7" i="1" l="1"/>
  <c r="K7" i="1"/>
  <c r="J18" i="1"/>
  <c r="K18" i="1" l="1"/>
  <c r="N18" i="1" s="1"/>
  <c r="I19" i="1" s="1"/>
  <c r="L18" i="1"/>
  <c r="G19" i="1" s="1"/>
  <c r="M18" i="1"/>
  <c r="H19" i="1" s="1"/>
  <c r="J19" i="1" l="1"/>
  <c r="K19" i="1" l="1"/>
  <c r="L19" i="1" l="1"/>
  <c r="G20" i="1" s="1"/>
  <c r="N19" i="1"/>
  <c r="I20" i="1" s="1"/>
  <c r="M19" i="1"/>
  <c r="H20" i="1" s="1"/>
  <c r="J20" i="1" l="1"/>
  <c r="K20" i="1"/>
  <c r="O20" i="1" s="1"/>
  <c r="M20" i="1" l="1"/>
  <c r="H21" i="1" s="1"/>
  <c r="L20" i="1"/>
  <c r="G21" i="1" s="1"/>
  <c r="N20" i="1"/>
  <c r="I21" i="1" s="1"/>
  <c r="J21" i="1" l="1"/>
  <c r="K21" i="1" s="1"/>
  <c r="L21" i="1" s="1"/>
  <c r="G22" i="1" s="1"/>
  <c r="N21" i="1" l="1"/>
  <c r="I22" i="1" s="1"/>
  <c r="M21" i="1"/>
  <c r="H22" i="1" s="1"/>
  <c r="J22" i="1" s="1"/>
  <c r="K22" i="1" s="1"/>
  <c r="N22" i="1" l="1"/>
  <c r="I23" i="1" s="1"/>
  <c r="M22" i="1"/>
  <c r="H23" i="1" s="1"/>
  <c r="L22" i="1"/>
  <c r="G23" i="1" s="1"/>
  <c r="J23" i="1" l="1"/>
  <c r="K23" i="1" s="1"/>
  <c r="N23" i="1" l="1"/>
  <c r="I24" i="1" s="1"/>
  <c r="M23" i="1"/>
  <c r="H24" i="1" s="1"/>
  <c r="L23" i="1" l="1"/>
  <c r="G24" i="1" s="1"/>
  <c r="J24" i="1" s="1"/>
  <c r="K24" i="1" s="1"/>
  <c r="O24" i="1" s="1"/>
  <c r="N24" i="1" l="1"/>
  <c r="I25" i="1" s="1"/>
  <c r="M24" i="1"/>
  <c r="H25" i="1" s="1"/>
  <c r="L24" i="1" l="1"/>
  <c r="G25" i="1" s="1"/>
  <c r="J25" i="1" s="1"/>
  <c r="K25" i="1" s="1"/>
  <c r="N25" i="1" l="1"/>
  <c r="I26" i="1" s="1"/>
  <c r="M25" i="1"/>
  <c r="H26" i="1" l="1"/>
  <c r="L25" i="1"/>
  <c r="G26" i="1" s="1"/>
  <c r="J26" i="1" l="1"/>
  <c r="K26" i="1" s="1"/>
  <c r="N26" i="1" s="1"/>
  <c r="I27" i="1" l="1"/>
  <c r="M26" i="1"/>
  <c r="H27" i="1" s="1"/>
  <c r="L26" i="1"/>
  <c r="G27" i="1" s="1"/>
  <c r="J27" i="1" l="1"/>
  <c r="K27" i="1" s="1"/>
  <c r="M27" i="1" l="1"/>
  <c r="H28" i="1" s="1"/>
  <c r="N27" i="1"/>
  <c r="I28" i="1" s="1"/>
  <c r="L27" i="1"/>
  <c r="G28" i="1" s="1"/>
  <c r="J28" i="1" l="1"/>
  <c r="K28" i="1" s="1"/>
  <c r="O28" i="1" s="1"/>
  <c r="M28" i="1" l="1"/>
  <c r="H29" i="1" s="1"/>
  <c r="N28" i="1"/>
  <c r="I29" i="1" s="1"/>
  <c r="L28" i="1"/>
  <c r="G29" i="1" s="1"/>
  <c r="J29" i="1" l="1"/>
  <c r="K29" i="1" s="1"/>
  <c r="N29" i="1" s="1"/>
  <c r="M29" i="1" l="1"/>
  <c r="H30" i="1" s="1"/>
  <c r="L29" i="1"/>
  <c r="G30" i="1" s="1"/>
  <c r="I30" i="1"/>
  <c r="J30" i="1" l="1"/>
  <c r="K30" i="1" s="1"/>
  <c r="M30" i="1" l="1"/>
  <c r="H31" i="1" s="1"/>
  <c r="N30" i="1"/>
  <c r="I31" i="1" s="1"/>
  <c r="L30" i="1"/>
  <c r="G31" i="1" s="1"/>
  <c r="J31" i="1" l="1"/>
  <c r="K31" i="1" s="1"/>
  <c r="N31" i="1" l="1"/>
  <c r="I32" i="1" s="1"/>
  <c r="M31" i="1"/>
  <c r="H32" i="1" s="1"/>
  <c r="L31" i="1"/>
  <c r="G32" i="1" s="1"/>
  <c r="J32" i="1" l="1"/>
  <c r="K32" i="1" s="1"/>
  <c r="N32" i="1" l="1"/>
  <c r="I33" i="1" s="1"/>
  <c r="O32" i="1"/>
  <c r="M32" i="1"/>
  <c r="H33" i="1" s="1"/>
  <c r="L32" i="1"/>
  <c r="G33" i="1" s="1"/>
  <c r="J33" i="1" l="1"/>
  <c r="K33" i="1" s="1"/>
  <c r="L33" i="1" s="1"/>
  <c r="G34" i="1" s="1"/>
  <c r="M33" i="1" l="1"/>
  <c r="H34" i="1" s="1"/>
  <c r="N33" i="1"/>
  <c r="I34" i="1" s="1"/>
  <c r="J34" i="1" l="1"/>
  <c r="K34" i="1" s="1"/>
  <c r="N34" i="1" s="1"/>
  <c r="I35" i="1" s="1"/>
  <c r="L34" i="1" l="1"/>
  <c r="G35" i="1" s="1"/>
  <c r="M34" i="1"/>
  <c r="H35" i="1" s="1"/>
  <c r="J35" i="1" l="1"/>
  <c r="K35" i="1" s="1"/>
  <c r="M35" i="1" s="1"/>
  <c r="L35" i="1" l="1"/>
  <c r="G36" i="1" s="1"/>
  <c r="N35" i="1"/>
  <c r="I36" i="1" s="1"/>
  <c r="H36" i="1"/>
  <c r="J36" i="1" l="1"/>
  <c r="K36" i="1" s="1"/>
  <c r="O36" i="1" s="1"/>
  <c r="M36" i="1" l="1"/>
  <c r="H37" i="1" s="1"/>
  <c r="N36" i="1"/>
  <c r="I37" i="1" s="1"/>
  <c r="L36" i="1"/>
  <c r="G37" i="1" s="1"/>
  <c r="J37" i="1" l="1"/>
  <c r="K37" i="1" s="1"/>
  <c r="L37" i="1" l="1"/>
  <c r="G38" i="1" s="1"/>
  <c r="M37" i="1"/>
  <c r="H38" i="1" s="1"/>
  <c r="N37" i="1"/>
  <c r="I38" i="1" s="1"/>
  <c r="J38" i="1" l="1"/>
  <c r="K38" i="1" s="1"/>
  <c r="M38" i="1" s="1"/>
  <c r="H39" i="1" s="1"/>
  <c r="L38" i="1" l="1"/>
  <c r="G39" i="1" s="1"/>
  <c r="N38" i="1"/>
  <c r="I39" i="1" s="1"/>
  <c r="J39" i="1" s="1"/>
  <c r="K39" i="1" s="1"/>
  <c r="N39" i="1" l="1"/>
  <c r="I40" i="1" s="1"/>
  <c r="M39" i="1"/>
  <c r="H40" i="1" s="1"/>
  <c r="L39" i="1"/>
  <c r="G40" i="1" s="1"/>
  <c r="J40" i="1" l="1"/>
  <c r="K40" i="1" s="1"/>
  <c r="O40" i="1" s="1"/>
  <c r="M40" i="1" l="1"/>
  <c r="H41" i="1" s="1"/>
  <c r="N40" i="1"/>
  <c r="I41" i="1" s="1"/>
  <c r="L40" i="1"/>
  <c r="G41" i="1" s="1"/>
  <c r="J41" i="1" l="1"/>
  <c r="K41" i="1" s="1"/>
  <c r="N41" i="1" s="1"/>
  <c r="I42" i="1" s="1"/>
  <c r="L41" i="1" l="1"/>
  <c r="G42" i="1" s="1"/>
  <c r="M41" i="1"/>
  <c r="H42" i="1" s="1"/>
  <c r="J42" i="1" s="1"/>
  <c r="K42" i="1" s="1"/>
  <c r="N42" i="1" s="1"/>
  <c r="I43" i="1" s="1"/>
  <c r="L42" i="1" l="1"/>
  <c r="G43" i="1" s="1"/>
  <c r="M42" i="1"/>
  <c r="H43" i="1" s="1"/>
  <c r="J43" i="1" l="1"/>
  <c r="K43" i="1" s="1"/>
  <c r="M43" i="1" s="1"/>
  <c r="H44" i="1" s="1"/>
  <c r="L43" i="1" l="1"/>
  <c r="G44" i="1" s="1"/>
  <c r="N43" i="1"/>
  <c r="I44" i="1" s="1"/>
  <c r="J44" i="1" l="1"/>
  <c r="K44" i="1" s="1"/>
  <c r="O44" i="1" s="1"/>
  <c r="L44" i="1" l="1"/>
  <c r="G45" i="1" s="1"/>
  <c r="N44" i="1"/>
  <c r="I45" i="1" s="1"/>
  <c r="M44" i="1"/>
  <c r="H45" i="1" s="1"/>
  <c r="J45" i="1" l="1"/>
  <c r="K45" i="1" s="1"/>
  <c r="M45" i="1" s="1"/>
  <c r="H46" i="1" s="1"/>
  <c r="L45" i="1" l="1"/>
  <c r="G46" i="1" s="1"/>
  <c r="J46" i="1" s="1"/>
  <c r="K46" i="1" s="1"/>
  <c r="N45" i="1"/>
  <c r="I46" i="1" s="1"/>
  <c r="N46" i="1" l="1"/>
  <c r="I47" i="1" s="1"/>
  <c r="M46" i="1"/>
  <c r="H47" i="1" s="1"/>
  <c r="L46" i="1"/>
  <c r="G47" i="1" s="1"/>
  <c r="J47" i="1" l="1"/>
  <c r="K47" i="1" s="1"/>
  <c r="M47" i="1" l="1"/>
  <c r="H48" i="1" s="1"/>
  <c r="N47" i="1"/>
  <c r="I48" i="1" s="1"/>
  <c r="L47" i="1"/>
  <c r="G48" i="1" s="1"/>
  <c r="J48" i="1" l="1"/>
  <c r="K48" i="1" s="1"/>
  <c r="O48" i="1" s="1"/>
  <c r="M48" i="1" l="1"/>
  <c r="H49" i="1" s="1"/>
  <c r="N48" i="1"/>
  <c r="I49" i="1" s="1"/>
  <c r="L48" i="1"/>
  <c r="G49" i="1" s="1"/>
  <c r="J49" i="1" l="1"/>
  <c r="K49" i="1" s="1"/>
  <c r="N49" i="1" l="1"/>
  <c r="I50" i="1" s="1"/>
  <c r="M49" i="1"/>
  <c r="H50" i="1" s="1"/>
  <c r="L49" i="1"/>
  <c r="G50" i="1" s="1"/>
  <c r="J50" i="1" l="1"/>
  <c r="K50" i="1" s="1"/>
  <c r="M50" i="1" l="1"/>
  <c r="H51" i="1" s="1"/>
  <c r="N50" i="1"/>
  <c r="I51" i="1" s="1"/>
  <c r="L50" i="1"/>
  <c r="G51" i="1" s="1"/>
  <c r="J51" i="1" l="1"/>
  <c r="K51" i="1" s="1"/>
  <c r="M51" i="1" l="1"/>
  <c r="H52" i="1" s="1"/>
  <c r="N51" i="1"/>
  <c r="I52" i="1" s="1"/>
  <c r="L51" i="1"/>
  <c r="G52" i="1" s="1"/>
  <c r="J52" i="1" l="1"/>
  <c r="K52" i="1" l="1"/>
  <c r="O52" i="1" s="1"/>
  <c r="M52" i="1" l="1"/>
  <c r="H53" i="1" s="1"/>
  <c r="N52" i="1"/>
  <c r="I53" i="1" s="1"/>
  <c r="L52" i="1"/>
  <c r="G53" i="1" s="1"/>
  <c r="J53" i="1" l="1"/>
  <c r="K53" i="1" s="1"/>
  <c r="L53" i="1" s="1"/>
  <c r="G54" i="1" s="1"/>
  <c r="M53" i="1" l="1"/>
  <c r="H54" i="1" s="1"/>
  <c r="N53" i="1"/>
  <c r="I54" i="1" s="1"/>
  <c r="J54" i="1"/>
  <c r="K54" i="1" s="1"/>
  <c r="M54" i="1" s="1"/>
  <c r="H55" i="1" s="1"/>
  <c r="L54" i="1" l="1"/>
  <c r="G55" i="1" s="1"/>
  <c r="N54" i="1"/>
  <c r="I55" i="1" s="1"/>
  <c r="J55" i="1" s="1"/>
  <c r="K55" i="1" s="1"/>
  <c r="M55" i="1" l="1"/>
  <c r="H56" i="1" s="1"/>
  <c r="N55" i="1"/>
  <c r="I56" i="1" s="1"/>
  <c r="L55" i="1"/>
  <c r="G56" i="1" s="1"/>
  <c r="J56" i="1" l="1"/>
  <c r="K56" i="1" s="1"/>
  <c r="M56" i="1" l="1"/>
  <c r="H57" i="1" s="1"/>
  <c r="O56" i="1"/>
  <c r="N56" i="1"/>
  <c r="I57" i="1" s="1"/>
  <c r="L56" i="1"/>
  <c r="G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charset val="238"/>
          </rPr>
          <t xml:space="preserve">Napięcie wejściowe na bramkach odbiega od ideału, ale oczekujemy </t>
        </r>
        <r>
          <rPr>
            <b/>
            <sz val="10"/>
            <color rgb="FF000000"/>
            <rFont val="Arial"/>
            <family val="2"/>
            <charset val="238"/>
          </rPr>
          <t>określonego</t>
        </r>
        <r>
          <rPr>
            <sz val="10"/>
            <color rgb="FF000000"/>
            <rFont val="Arial"/>
            <family val="2"/>
            <charset val="238"/>
          </rPr>
          <t xml:space="preserve"> stanu wyjściowego. Stany niedoskonałe otrzymamy na wyjściu sieci.
Zbyt duża „niedoskonałość” może wymagać większej liczby iteracji.</t>
        </r>
      </text>
    </comment>
  </commentList>
</comments>
</file>

<file path=xl/sharedStrings.xml><?xml version="1.0" encoding="utf-8"?>
<sst xmlns="http://schemas.openxmlformats.org/spreadsheetml/2006/main" count="83" uniqueCount="43">
  <si>
    <t>F. aktyw.</t>
  </si>
  <si>
    <t>Skoku jedn.</t>
  </si>
  <si>
    <t>Liniowa</t>
  </si>
  <si>
    <t>Logistyczna</t>
  </si>
  <si>
    <t>Wzorzec</t>
  </si>
  <si>
    <t>X1</t>
  </si>
  <si>
    <t>X2</t>
  </si>
  <si>
    <t>Y</t>
  </si>
  <si>
    <t>Sumator</t>
  </si>
  <si>
    <t>Yssn</t>
  </si>
  <si>
    <t>Kw. róż.</t>
  </si>
  <si>
    <t>Dane wzorcowe</t>
  </si>
  <si>
    <t>Odpowiedzi SSN</t>
  </si>
  <si>
    <t>Wartości sterujące SSN</t>
  </si>
  <si>
    <t>Wartości losowe</t>
  </si>
  <si>
    <t>Suma kwadratów</t>
  </si>
  <si>
    <t>Kwadrat różnicy</t>
  </si>
  <si>
    <t>Wagi i bias</t>
  </si>
  <si>
    <t>Wyjście wyznaczone przez sieć</t>
  </si>
  <si>
    <t>W0</t>
  </si>
  <si>
    <t>W1</t>
  </si>
  <si>
    <t>W2</t>
  </si>
  <si>
    <t>Próg</t>
  </si>
  <si>
    <t>Wn</t>
  </si>
  <si>
    <t>Waga neuronu n, 0 – bias</t>
  </si>
  <si>
    <t>dW</t>
  </si>
  <si>
    <t>Delta W – poprawka wagi</t>
  </si>
  <si>
    <t>X0</t>
  </si>
  <si>
    <t>Eta</t>
  </si>
  <si>
    <t>Współczynnik szybkości uczenia</t>
  </si>
  <si>
    <t>Iteracja</t>
  </si>
  <si>
    <t>Epoka</t>
  </si>
  <si>
    <t>Błąd</t>
  </si>
  <si>
    <t>dW0</t>
  </si>
  <si>
    <t>dW1</t>
  </si>
  <si>
    <t>dW2</t>
  </si>
  <si>
    <t>Wagi po ostatniej iteracji</t>
  </si>
  <si>
    <t>Wzorce „doskonałe”</t>
  </si>
  <si>
    <t>Wzorce zakłócone</t>
  </si>
  <si>
    <t>X1 AND X2</t>
  </si>
  <si>
    <t>X1 NOT X2</t>
  </si>
  <si>
    <t>X1 XOR X2</t>
  </si>
  <si>
    <t>X1 NAND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</si>
</sst>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&quot;.&quot;mm&quot;.&quot;yyyy"/>
    <numFmt numFmtId="166" formatCode="#,##0.00&quot; &quot;[$zł-415];[Red]&quot;-&quot;#,##0.00&quot; &quot;[$zł-415]"/>
  </numFmts>
  <fonts count="8">
    <font>
      <sz val="11"/>
      <color rgb="FF000000"/>
      <name val="Liberation Sans"/>
      <charset val="238"/>
    </font>
    <font>
      <b/>
      <i/>
      <sz val="16"/>
      <color rgb="FF000000"/>
      <name val="Liberation Sans"/>
      <charset val="238"/>
    </font>
    <font>
      <b/>
      <i/>
      <u/>
      <sz val="11"/>
      <color rgb="FF000000"/>
      <name val="Liberation Sans"/>
      <charset val="238"/>
    </font>
    <font>
      <b/>
      <sz val="11"/>
      <color rgb="FF000000"/>
      <name val="Liberation Sans"/>
      <charset val="238"/>
    </font>
    <font>
      <b/>
      <i/>
      <sz val="11"/>
      <color rgb="FF000000"/>
      <name val="Liberation Sans"/>
      <charset val="238"/>
    </font>
    <font>
      <i/>
      <sz val="11"/>
      <color rgb="FF000000"/>
      <name val="Liberation Sans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FFCC99"/>
        <bgColor rgb="FFFFCC99"/>
      </patternFill>
    </fill>
    <fill>
      <patternFill patternType="solid">
        <fgColor rgb="FFFF9966"/>
        <bgColor rgb="FFFF9966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CCCC"/>
        <bgColor rgb="FF00CCCC"/>
      </patternFill>
    </fill>
    <fill>
      <patternFill patternType="solid">
        <fgColor rgb="FF00B8FF"/>
        <bgColor rgb="FF00B8FF"/>
      </patternFill>
    </fill>
    <fill>
      <patternFill patternType="solid">
        <fgColor rgb="FF94BD5E"/>
        <bgColor rgb="FF94BD5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51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1" xfId="0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0" fillId="0" borderId="1" xfId="0" applyNumberFormat="1" applyFill="1" applyBorder="1"/>
    <xf numFmtId="2" fontId="3" fillId="5" borderId="1" xfId="0" applyNumberFormat="1" applyFont="1" applyFill="1" applyBorder="1"/>
    <xf numFmtId="0" fontId="5" fillId="0" borderId="0" xfId="0" applyFont="1" applyFill="1"/>
    <xf numFmtId="2" fontId="5" fillId="0" borderId="1" xfId="0" applyNumberFormat="1" applyFont="1" applyFill="1" applyBorder="1"/>
    <xf numFmtId="2" fontId="5" fillId="0" borderId="0" xfId="0" applyNumberFormat="1" applyFont="1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ill="1" applyBorder="1"/>
    <xf numFmtId="2" fontId="0" fillId="9" borderId="1" xfId="0" applyNumberFormat="1" applyFill="1" applyBorder="1"/>
    <xf numFmtId="2" fontId="0" fillId="0" borderId="0" xfId="0" applyNumberFormat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NumberFormat="1" applyFill="1" applyBorder="1"/>
    <xf numFmtId="2" fontId="0" fillId="7" borderId="1" xfId="0" applyNumberFormat="1" applyFill="1" applyBorder="1"/>
    <xf numFmtId="0" fontId="0" fillId="0" borderId="1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/>
    <xf numFmtId="0" fontId="4" fillId="2" borderId="1" xfId="0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workbookViewId="0">
      <selection activeCell="G17" sqref="G17"/>
    </sheetView>
  </sheetViews>
  <sheetFormatPr defaultRowHeight="14.25"/>
  <cols>
    <col min="1" max="14" width="10.75" customWidth="1"/>
    <col min="15" max="15" width="9" customWidth="1"/>
  </cols>
  <sheetData>
    <row r="1" spans="1:14" ht="15">
      <c r="A1" s="1"/>
      <c r="B1" s="2"/>
      <c r="C1" s="2"/>
      <c r="D1" s="3"/>
      <c r="E1" s="4" t="s">
        <v>0</v>
      </c>
      <c r="F1" s="43" t="s">
        <v>1</v>
      </c>
      <c r="G1" s="43"/>
      <c r="H1" s="43" t="s">
        <v>2</v>
      </c>
      <c r="I1" s="43"/>
      <c r="J1" s="43" t="s">
        <v>3</v>
      </c>
      <c r="K1" s="43"/>
      <c r="L1" s="5"/>
      <c r="M1" s="6"/>
      <c r="N1" s="6"/>
    </row>
    <row r="2" spans="1:14" ht="15">
      <c r="A2" s="7" t="s">
        <v>4</v>
      </c>
      <c r="B2" s="8" t="s">
        <v>5</v>
      </c>
      <c r="C2" s="8" t="s">
        <v>6</v>
      </c>
      <c r="D2" s="9" t="s">
        <v>7</v>
      </c>
      <c r="E2" s="9" t="s">
        <v>8</v>
      </c>
      <c r="F2" s="10" t="s">
        <v>9</v>
      </c>
      <c r="G2" s="9" t="s">
        <v>10</v>
      </c>
      <c r="H2" s="10" t="s">
        <v>9</v>
      </c>
      <c r="I2" s="9" t="s">
        <v>10</v>
      </c>
      <c r="J2" s="10" t="s">
        <v>9</v>
      </c>
      <c r="K2" s="11" t="s">
        <v>10</v>
      </c>
      <c r="L2" s="12"/>
      <c r="M2" s="39" t="s">
        <v>11</v>
      </c>
      <c r="N2" s="39"/>
    </row>
    <row r="3" spans="1:14" ht="15">
      <c r="A3" s="7">
        <v>1</v>
      </c>
      <c r="B3" s="13">
        <v>-0.2</v>
      </c>
      <c r="C3" s="13">
        <v>0.5</v>
      </c>
      <c r="D3" s="14">
        <v>0</v>
      </c>
      <c r="E3" s="15">
        <f>A$14*A$12+B3*B$12+C3*C$12</f>
        <v>-0.11500000000000002</v>
      </c>
      <c r="F3" s="36">
        <f>IF(E3&gt;F$12,1,0)</f>
        <v>0</v>
      </c>
      <c r="G3" s="15">
        <f>POWER(D3-F3,2)</f>
        <v>0</v>
      </c>
      <c r="H3" s="16">
        <f>E3</f>
        <v>-0.11500000000000002</v>
      </c>
      <c r="I3" s="15">
        <f>POWER(D3-H3,2)</f>
        <v>1.3225000000000004E-2</v>
      </c>
      <c r="J3" s="16">
        <f>L$3^E3/(1+L$3^E3)</f>
        <v>0.47128164304856035</v>
      </c>
      <c r="K3" s="15">
        <f>(D3-J3)^2</f>
        <v>0.22210638707455066</v>
      </c>
      <c r="L3" s="6">
        <f>EXP(1)</f>
        <v>2.7182818284590451</v>
      </c>
      <c r="M3" s="44" t="s">
        <v>12</v>
      </c>
      <c r="N3" s="44"/>
    </row>
    <row r="4" spans="1:14" ht="15">
      <c r="A4" s="7">
        <v>2</v>
      </c>
      <c r="B4" s="13">
        <v>0.2</v>
      </c>
      <c r="C4" s="13">
        <v>-0.5</v>
      </c>
      <c r="D4" s="14">
        <v>0</v>
      </c>
      <c r="E4" s="15">
        <f>A$14*A$12+B4*B$12+C4*C$12</f>
        <v>0.27500000000000002</v>
      </c>
      <c r="F4" s="36">
        <f>IF(E4&gt;F$12,1,0)</f>
        <v>0</v>
      </c>
      <c r="G4" s="15">
        <f>POWER(D4-F4,2)</f>
        <v>0</v>
      </c>
      <c r="H4" s="16">
        <f t="shared" ref="H4:H6" si="0">E4</f>
        <v>0.27500000000000002</v>
      </c>
      <c r="I4" s="15">
        <f t="shared" ref="I4:I6" si="1">POWER(D4-H4,2)</f>
        <v>7.5625000000000012E-2</v>
      </c>
      <c r="J4" s="16">
        <f t="shared" ref="J4:J6" si="2">L$3^E4/(1+L$3^E4)</f>
        <v>0.56831998347824808</v>
      </c>
      <c r="K4" s="15">
        <f t="shared" ref="K4:K6" si="3">(D4-J4)^2</f>
        <v>0.32298760362071616</v>
      </c>
      <c r="L4" s="6"/>
      <c r="M4" s="45" t="s">
        <v>13</v>
      </c>
      <c r="N4" s="45"/>
    </row>
    <row r="5" spans="1:14" ht="15">
      <c r="A5" s="7">
        <v>3</v>
      </c>
      <c r="B5" s="13">
        <v>0.8</v>
      </c>
      <c r="C5" s="13">
        <v>-0.8</v>
      </c>
      <c r="D5" s="14">
        <v>1</v>
      </c>
      <c r="E5" s="15">
        <f>A$14*A$12+B5*B$12+C5*C$12</f>
        <v>0.92</v>
      </c>
      <c r="F5" s="36">
        <f>IF(E5&gt;F$12,1,0)</f>
        <v>1</v>
      </c>
      <c r="G5" s="15">
        <f>POWER(D5-F5,2)</f>
        <v>0</v>
      </c>
      <c r="H5" s="16">
        <f t="shared" si="0"/>
        <v>0.92</v>
      </c>
      <c r="I5" s="15">
        <f t="shared" si="1"/>
        <v>6.3999999999999934E-3</v>
      </c>
      <c r="J5" s="16">
        <f t="shared" si="2"/>
        <v>0.71504210570098981</v>
      </c>
      <c r="K5" s="15">
        <f t="shared" si="3"/>
        <v>8.1201001523325864E-2</v>
      </c>
      <c r="L5" s="6"/>
      <c r="M5" s="39" t="s">
        <v>14</v>
      </c>
      <c r="N5" s="39"/>
    </row>
    <row r="6" spans="1:14" ht="15">
      <c r="A6" s="7">
        <v>4</v>
      </c>
      <c r="B6" s="13">
        <v>0.8</v>
      </c>
      <c r="C6" s="13">
        <v>0.8</v>
      </c>
      <c r="D6" s="14">
        <v>1</v>
      </c>
      <c r="E6" s="15">
        <f>A$14*A$12+B6*B$12+C6*C$12</f>
        <v>1</v>
      </c>
      <c r="F6" s="36">
        <f>IF(E6&gt;F$12,1,0)</f>
        <v>1</v>
      </c>
      <c r="G6" s="15">
        <f>POWER(D6-F6,2)</f>
        <v>0</v>
      </c>
      <c r="H6" s="16">
        <f t="shared" si="0"/>
        <v>1</v>
      </c>
      <c r="I6" s="15">
        <f t="shared" si="1"/>
        <v>0</v>
      </c>
      <c r="J6" s="16">
        <f t="shared" si="2"/>
        <v>0.7310585786300049</v>
      </c>
      <c r="K6" s="15">
        <f t="shared" si="3"/>
        <v>7.2329488128513253E-2</v>
      </c>
      <c r="L6" s="6"/>
      <c r="M6" s="6"/>
      <c r="N6" s="1"/>
    </row>
    <row r="7" spans="1:14">
      <c r="A7" s="1"/>
      <c r="B7" s="1"/>
      <c r="C7" s="1"/>
      <c r="D7" s="40" t="s">
        <v>15</v>
      </c>
      <c r="E7" s="40"/>
      <c r="F7" s="17"/>
      <c r="G7" s="18">
        <f>SUM(G3:G6)</f>
        <v>0</v>
      </c>
      <c r="H7" s="19"/>
      <c r="I7" s="18">
        <f>SUM(I3:I6)</f>
        <v>9.5250000000000001E-2</v>
      </c>
      <c r="J7" s="19"/>
      <c r="K7" s="18">
        <f>SUM(K3:K6)</f>
        <v>0.69862448034710589</v>
      </c>
      <c r="L7" s="6"/>
      <c r="M7" s="6"/>
      <c r="N7" s="6"/>
    </row>
    <row r="8" spans="1:14">
      <c r="A8" s="1"/>
      <c r="B8" s="1"/>
      <c r="C8" s="1"/>
      <c r="D8" s="20"/>
      <c r="E8" s="1"/>
      <c r="F8" s="1"/>
      <c r="G8" s="21"/>
      <c r="H8" s="21"/>
      <c r="I8" s="21"/>
      <c r="J8" s="21"/>
      <c r="K8" s="6"/>
      <c r="L8" s="6"/>
      <c r="M8" s="6"/>
      <c r="N8" s="6"/>
    </row>
    <row r="9" spans="1:14">
      <c r="A9" s="1"/>
      <c r="B9" s="1"/>
      <c r="C9" s="1"/>
      <c r="D9" s="20"/>
      <c r="E9" s="1"/>
      <c r="F9" s="1"/>
      <c r="G9" s="21"/>
      <c r="H9" s="22" t="s">
        <v>10</v>
      </c>
      <c r="I9" s="23" t="s">
        <v>16</v>
      </c>
      <c r="J9" s="21"/>
      <c r="K9" s="6"/>
      <c r="L9" s="6"/>
      <c r="M9" s="6"/>
      <c r="N9" s="6"/>
    </row>
    <row r="10" spans="1:14">
      <c r="A10" s="41" t="s">
        <v>17</v>
      </c>
      <c r="B10" s="41"/>
      <c r="C10" s="41"/>
      <c r="D10" s="1"/>
      <c r="E10" s="1"/>
      <c r="F10" s="1"/>
      <c r="G10" s="1"/>
      <c r="H10" s="24" t="s">
        <v>9</v>
      </c>
      <c r="I10" s="25" t="s">
        <v>18</v>
      </c>
      <c r="J10" s="1"/>
      <c r="K10" s="6"/>
      <c r="L10" s="6"/>
      <c r="M10" s="6"/>
      <c r="N10" s="6"/>
    </row>
    <row r="11" spans="1:14" ht="15">
      <c r="A11" s="9" t="s">
        <v>19</v>
      </c>
      <c r="B11" s="9" t="s">
        <v>20</v>
      </c>
      <c r="C11" s="9" t="s">
        <v>21</v>
      </c>
      <c r="D11" s="24"/>
      <c r="F11" s="9" t="s">
        <v>22</v>
      </c>
      <c r="G11" s="24"/>
      <c r="H11" s="24" t="s">
        <v>23</v>
      </c>
      <c r="I11" s="25" t="s">
        <v>24</v>
      </c>
      <c r="J11" s="24"/>
      <c r="K11" s="26"/>
      <c r="L11" s="26"/>
      <c r="M11" s="26"/>
      <c r="N11" s="26"/>
    </row>
    <row r="12" spans="1:14">
      <c r="A12" s="27">
        <v>0.08</v>
      </c>
      <c r="B12" s="27">
        <v>1.1000000000000001</v>
      </c>
      <c r="C12" s="27">
        <v>0.05</v>
      </c>
      <c r="D12" s="1"/>
      <c r="F12" s="37">
        <v>0.5</v>
      </c>
      <c r="G12" s="1"/>
      <c r="H12" s="24" t="s">
        <v>25</v>
      </c>
      <c r="I12" s="25" t="s">
        <v>26</v>
      </c>
      <c r="J12" s="1"/>
      <c r="K12" s="6"/>
      <c r="L12" s="6"/>
      <c r="M12" s="6"/>
      <c r="N12" s="6"/>
    </row>
    <row r="13" spans="1:14" ht="15">
      <c r="A13" s="8" t="s">
        <v>27</v>
      </c>
      <c r="B13" s="24"/>
      <c r="C13" s="24"/>
      <c r="D13" s="24"/>
      <c r="E13" s="24"/>
      <c r="F13" s="24"/>
      <c r="G13" s="24"/>
      <c r="H13" s="24" t="s">
        <v>28</v>
      </c>
      <c r="I13" s="25" t="s">
        <v>29</v>
      </c>
      <c r="J13" s="24"/>
      <c r="K13" s="26"/>
      <c r="L13" s="26"/>
      <c r="M13" s="26"/>
      <c r="N13" s="26"/>
    </row>
    <row r="14" spans="1:14">
      <c r="A14" s="28">
        <v>1</v>
      </c>
      <c r="B14" s="1"/>
      <c r="C14" s="1"/>
      <c r="D14" s="1"/>
      <c r="E14" s="1"/>
      <c r="F14" s="1"/>
      <c r="H14" s="24"/>
      <c r="I14" s="25"/>
      <c r="J14" s="1"/>
      <c r="K14" s="6"/>
      <c r="L14" s="6"/>
      <c r="M14" s="6"/>
      <c r="N14" s="6"/>
    </row>
    <row r="15" spans="1:14" ht="15">
      <c r="A15" s="1"/>
      <c r="B15" s="2"/>
      <c r="C15" s="1"/>
      <c r="D15" s="42"/>
      <c r="E15" s="42"/>
      <c r="F15" s="42"/>
      <c r="G15" s="1"/>
      <c r="H15" s="1"/>
      <c r="I15" s="1"/>
      <c r="J15" s="1"/>
      <c r="K15" s="6"/>
      <c r="L15" s="6"/>
      <c r="M15" s="6"/>
      <c r="N15" s="6"/>
    </row>
    <row r="16" spans="1:14" ht="15">
      <c r="A16" s="1"/>
      <c r="B16" s="9" t="s">
        <v>28</v>
      </c>
      <c r="C16" s="24"/>
      <c r="D16" s="7" t="s">
        <v>30</v>
      </c>
      <c r="E16" s="9" t="s">
        <v>31</v>
      </c>
      <c r="F16" s="9" t="s">
        <v>4</v>
      </c>
      <c r="G16" s="9" t="s">
        <v>19</v>
      </c>
      <c r="H16" s="9" t="s">
        <v>20</v>
      </c>
      <c r="I16" s="9" t="s">
        <v>21</v>
      </c>
      <c r="J16" s="9" t="s">
        <v>8</v>
      </c>
      <c r="K16" s="11" t="s">
        <v>32</v>
      </c>
      <c r="L16" s="11" t="s">
        <v>33</v>
      </c>
      <c r="M16" s="11" t="s">
        <v>34</v>
      </c>
      <c r="N16" s="11" t="s">
        <v>35</v>
      </c>
    </row>
    <row r="17" spans="1:15">
      <c r="A17" s="1"/>
      <c r="B17" s="29">
        <v>0.3</v>
      </c>
      <c r="C17" s="30"/>
      <c r="D17" s="7">
        <v>1</v>
      </c>
      <c r="E17" s="38">
        <v>1</v>
      </c>
      <c r="F17" s="31">
        <v>1</v>
      </c>
      <c r="G17" s="32">
        <v>0.1</v>
      </c>
      <c r="H17" s="32">
        <v>0.33</v>
      </c>
      <c r="I17" s="32">
        <v>0.65</v>
      </c>
      <c r="J17" s="15">
        <f>A$14*G17+B3*H17+C3*I17</f>
        <v>0.35899999999999999</v>
      </c>
      <c r="K17" s="15">
        <f>D3-J17</f>
        <v>-0.35899999999999999</v>
      </c>
      <c r="L17" s="15">
        <f>A$14*B$17*$K17</f>
        <v>-0.10769999999999999</v>
      </c>
      <c r="M17" s="15">
        <f>B3*B$17*K17</f>
        <v>2.1539999999999997E-2</v>
      </c>
      <c r="N17" s="15">
        <f>C3*B$17*K17</f>
        <v>-5.3849999999999995E-2</v>
      </c>
    </row>
    <row r="18" spans="1:15">
      <c r="A18" s="1"/>
      <c r="B18" s="1"/>
      <c r="C18" s="1"/>
      <c r="D18" s="7">
        <v>2</v>
      </c>
      <c r="E18" s="38"/>
      <c r="F18" s="31">
        <v>2</v>
      </c>
      <c r="G18" s="15">
        <f>G17+L17</f>
        <v>-7.6999999999999846E-3</v>
      </c>
      <c r="H18" s="15">
        <f t="shared" ref="H18:I33" si="4">H17+M17</f>
        <v>0.35154000000000002</v>
      </c>
      <c r="I18" s="15">
        <f t="shared" si="4"/>
        <v>0.59615000000000007</v>
      </c>
      <c r="J18" s="15">
        <f t="shared" ref="J18:J56" si="5">A$14*G18+B4*H18+C4*I18</f>
        <v>-0.23546700000000001</v>
      </c>
      <c r="K18" s="15">
        <f t="shared" ref="K18:K56" si="6">D4-J18</f>
        <v>0.23546700000000001</v>
      </c>
      <c r="L18" s="15">
        <f t="shared" ref="L18:L56" si="7">A$14*B$17*$K18</f>
        <v>7.0640099999999997E-2</v>
      </c>
      <c r="M18" s="15">
        <f t="shared" ref="M18:M56" si="8">B4*B$17*K18</f>
        <v>1.412802E-2</v>
      </c>
      <c r="N18" s="15">
        <f t="shared" ref="N18:N56" si="9">C4*B$17*K18</f>
        <v>-3.5320049999999999E-2</v>
      </c>
    </row>
    <row r="19" spans="1:15">
      <c r="A19" s="1"/>
      <c r="B19" s="1"/>
      <c r="C19" s="1"/>
      <c r="D19" s="7">
        <v>3</v>
      </c>
      <c r="E19" s="38"/>
      <c r="F19" s="31">
        <v>3</v>
      </c>
      <c r="G19" s="15">
        <f t="shared" ref="G19:I57" si="10">G18+L18</f>
        <v>6.2940100000000013E-2</v>
      </c>
      <c r="H19" s="15">
        <f t="shared" si="4"/>
        <v>0.36566802000000004</v>
      </c>
      <c r="I19" s="15">
        <f t="shared" si="4"/>
        <v>0.56082995000000002</v>
      </c>
      <c r="J19" s="15">
        <f t="shared" si="5"/>
        <v>-9.318944400000001E-2</v>
      </c>
      <c r="K19" s="15">
        <f t="shared" si="6"/>
        <v>1.0931894440000001</v>
      </c>
      <c r="L19" s="15">
        <f t="shared" si="7"/>
        <v>0.32795683320000002</v>
      </c>
      <c r="M19" s="15">
        <f t="shared" si="8"/>
        <v>0.26236546655999998</v>
      </c>
      <c r="N19" s="15">
        <f t="shared" si="9"/>
        <v>-0.26236546655999998</v>
      </c>
    </row>
    <row r="20" spans="1:15">
      <c r="A20" s="1"/>
      <c r="B20" s="1"/>
      <c r="C20" s="1"/>
      <c r="D20" s="7">
        <v>4</v>
      </c>
      <c r="E20" s="38"/>
      <c r="F20" s="31">
        <v>4</v>
      </c>
      <c r="G20" s="15">
        <f t="shared" si="10"/>
        <v>0.39089693320000002</v>
      </c>
      <c r="H20" s="15">
        <f t="shared" si="4"/>
        <v>0.62803348656000002</v>
      </c>
      <c r="I20" s="15">
        <f t="shared" si="4"/>
        <v>0.29846448344000004</v>
      </c>
      <c r="J20" s="15">
        <f t="shared" si="5"/>
        <v>1.1320953091999999</v>
      </c>
      <c r="K20" s="15">
        <f t="shared" si="6"/>
        <v>-0.1320953091999999</v>
      </c>
      <c r="L20" s="15">
        <f t="shared" si="7"/>
        <v>-3.962859275999997E-2</v>
      </c>
      <c r="M20" s="15">
        <f t="shared" si="8"/>
        <v>-3.1702874207999977E-2</v>
      </c>
      <c r="N20" s="15">
        <f t="shared" si="9"/>
        <v>-3.1702874207999977E-2</v>
      </c>
      <c r="O20" s="50">
        <f>MAX(K17:K20)-MIN(K17:K20)</f>
        <v>1.4521894440000001</v>
      </c>
    </row>
    <row r="21" spans="1:15">
      <c r="A21" s="1"/>
      <c r="C21" s="1"/>
      <c r="D21" s="7">
        <v>5</v>
      </c>
      <c r="E21" s="38">
        <v>2</v>
      </c>
      <c r="F21" s="31">
        <v>1</v>
      </c>
      <c r="G21" s="15">
        <f t="shared" si="10"/>
        <v>0.35126834044000005</v>
      </c>
      <c r="H21" s="15">
        <f t="shared" si="4"/>
        <v>0.59633061235200002</v>
      </c>
      <c r="I21" s="15">
        <f t="shared" si="4"/>
        <v>0.26676160923200004</v>
      </c>
      <c r="J21" s="15">
        <f>A$14*G21+B3*H21+C3*I21</f>
        <v>0.36538302258560007</v>
      </c>
      <c r="K21" s="15">
        <f>D3-J21</f>
        <v>-0.36538302258560007</v>
      </c>
      <c r="L21" s="15">
        <f t="shared" si="7"/>
        <v>-0.10961490677568002</v>
      </c>
      <c r="M21" s="15">
        <f>B3*B$17*K21</f>
        <v>2.1922981355136005E-2</v>
      </c>
      <c r="N21" s="15">
        <f>C3*B$17*K21</f>
        <v>-5.4807453387840009E-2</v>
      </c>
    </row>
    <row r="22" spans="1:15">
      <c r="A22" s="1"/>
      <c r="B22" s="1"/>
      <c r="C22" s="1"/>
      <c r="D22" s="7">
        <v>6</v>
      </c>
      <c r="E22" s="38"/>
      <c r="F22" s="31">
        <v>2</v>
      </c>
      <c r="G22" s="15">
        <f t="shared" si="10"/>
        <v>0.24165343366432002</v>
      </c>
      <c r="H22" s="15">
        <f t="shared" si="4"/>
        <v>0.61825359370713606</v>
      </c>
      <c r="I22" s="15">
        <f t="shared" si="4"/>
        <v>0.21195415584416002</v>
      </c>
      <c r="J22" s="15">
        <f t="shared" ref="J22:J56" si="11">A$14*G22+B4*H22+C4*I22</f>
        <v>0.25932707448366721</v>
      </c>
      <c r="K22" s="15">
        <f t="shared" ref="K22:K56" si="12">D4-J22</f>
        <v>-0.25932707448366721</v>
      </c>
      <c r="L22" s="15">
        <f t="shared" si="7"/>
        <v>-7.7798122345100154E-2</v>
      </c>
      <c r="M22" s="15">
        <f t="shared" ref="M22:M56" si="13">B4*B$17*K22</f>
        <v>-1.5559624469020032E-2</v>
      </c>
      <c r="N22" s="15">
        <f t="shared" ref="N22:N56" si="14">C4*B$17*K22</f>
        <v>3.8899061172550077E-2</v>
      </c>
    </row>
    <row r="23" spans="1:15">
      <c r="A23" s="1"/>
      <c r="B23" s="1"/>
      <c r="C23" s="1"/>
      <c r="D23" s="7">
        <v>7</v>
      </c>
      <c r="E23" s="38"/>
      <c r="F23" s="31">
        <v>3</v>
      </c>
      <c r="G23" s="15">
        <f t="shared" si="10"/>
        <v>0.16385531131921988</v>
      </c>
      <c r="H23" s="15">
        <f t="shared" si="4"/>
        <v>0.60269396923811602</v>
      </c>
      <c r="I23" s="15">
        <f t="shared" si="4"/>
        <v>0.25085321701671009</v>
      </c>
      <c r="J23" s="15">
        <f t="shared" si="11"/>
        <v>0.44532791309634467</v>
      </c>
      <c r="K23" s="15">
        <f t="shared" si="12"/>
        <v>0.55467208690365533</v>
      </c>
      <c r="L23" s="15">
        <f t="shared" si="7"/>
        <v>0.1664016260710966</v>
      </c>
      <c r="M23" s="15">
        <f t="shared" si="13"/>
        <v>0.13312130085687726</v>
      </c>
      <c r="N23" s="15">
        <f t="shared" si="14"/>
        <v>-0.13312130085687726</v>
      </c>
    </row>
    <row r="24" spans="1:15">
      <c r="A24" s="1"/>
      <c r="B24" s="1"/>
      <c r="C24" s="1"/>
      <c r="D24" s="7">
        <v>8</v>
      </c>
      <c r="E24" s="38"/>
      <c r="F24" s="31">
        <v>4</v>
      </c>
      <c r="G24" s="15">
        <f t="shared" si="10"/>
        <v>0.33025693739031647</v>
      </c>
      <c r="H24" s="15">
        <f t="shared" si="4"/>
        <v>0.73581527009499326</v>
      </c>
      <c r="I24" s="15">
        <f t="shared" si="4"/>
        <v>0.11773191615983283</v>
      </c>
      <c r="J24" s="15">
        <f t="shared" si="11"/>
        <v>1.0130946863941774</v>
      </c>
      <c r="K24" s="15">
        <f t="shared" si="12"/>
        <v>-1.3094686394177435E-2</v>
      </c>
      <c r="L24" s="15">
        <f t="shared" si="7"/>
        <v>-3.9284059182532307E-3</v>
      </c>
      <c r="M24" s="15">
        <f t="shared" si="13"/>
        <v>-3.1427247346025844E-3</v>
      </c>
      <c r="N24" s="15">
        <f t="shared" si="14"/>
        <v>-3.1427247346025844E-3</v>
      </c>
      <c r="O24" s="50">
        <f>MAX(K21:K24)-MIN(K21:K24)</f>
        <v>0.9200551094892554</v>
      </c>
    </row>
    <row r="25" spans="1:15">
      <c r="A25" s="1"/>
      <c r="B25" s="1"/>
      <c r="C25" s="1"/>
      <c r="D25" s="7">
        <v>9</v>
      </c>
      <c r="E25" s="38">
        <v>3</v>
      </c>
      <c r="F25" s="31">
        <v>1</v>
      </c>
      <c r="G25" s="15">
        <f t="shared" si="10"/>
        <v>0.32632853147206325</v>
      </c>
      <c r="H25" s="15">
        <f t="shared" si="4"/>
        <v>0.73267254536039073</v>
      </c>
      <c r="I25" s="15">
        <f t="shared" si="4"/>
        <v>0.11458919142523025</v>
      </c>
      <c r="J25" s="15">
        <f>A$14*G25+B3*H25+C3*I25</f>
        <v>0.23708861811260024</v>
      </c>
      <c r="K25" s="15">
        <f>D3-J25</f>
        <v>-0.23708861811260024</v>
      </c>
      <c r="L25" s="15">
        <f t="shared" si="7"/>
        <v>-7.1126585433780073E-2</v>
      </c>
      <c r="M25" s="15">
        <f>B3*B$17*K25</f>
        <v>1.4225317086756013E-2</v>
      </c>
      <c r="N25" s="15">
        <f>C3*B$17*K25</f>
        <v>-3.5563292716890037E-2</v>
      </c>
    </row>
    <row r="26" spans="1:15">
      <c r="A26" s="1"/>
      <c r="B26" s="1"/>
      <c r="C26" s="1"/>
      <c r="D26" s="7">
        <v>10</v>
      </c>
      <c r="E26" s="38"/>
      <c r="F26" s="31">
        <v>2</v>
      </c>
      <c r="G26" s="15">
        <f t="shared" si="10"/>
        <v>0.25520194603828317</v>
      </c>
      <c r="H26" s="15">
        <f t="shared" si="4"/>
        <v>0.74689786244714673</v>
      </c>
      <c r="I26" s="15">
        <f t="shared" si="4"/>
        <v>7.9025898708340203E-2</v>
      </c>
      <c r="J26" s="15">
        <f t="shared" ref="J26:J56" si="15">A$14*G26+B4*H26+C4*I26</f>
        <v>0.36506856917354241</v>
      </c>
      <c r="K26" s="15">
        <f t="shared" ref="K26:K56" si="16">D4-J26</f>
        <v>-0.36506856917354241</v>
      </c>
      <c r="L26" s="15">
        <f t="shared" si="7"/>
        <v>-0.10952057075206272</v>
      </c>
      <c r="M26" s="15">
        <f t="shared" ref="M26:M56" si="17">B4*B$17*K26</f>
        <v>-2.1904114150412542E-2</v>
      </c>
      <c r="N26" s="15">
        <f t="shared" ref="N26:N56" si="18">C4*B$17*K26</f>
        <v>5.4760285376031358E-2</v>
      </c>
    </row>
    <row r="27" spans="1:15">
      <c r="A27" s="1"/>
      <c r="B27" s="1"/>
      <c r="C27" s="1"/>
      <c r="D27" s="7">
        <v>11</v>
      </c>
      <c r="E27" s="38"/>
      <c r="F27" s="31">
        <v>3</v>
      </c>
      <c r="G27" s="15">
        <f t="shared" si="10"/>
        <v>0.14568137528622044</v>
      </c>
      <c r="H27" s="15">
        <f t="shared" si="4"/>
        <v>0.72499374829673424</v>
      </c>
      <c r="I27" s="15">
        <f t="shared" si="4"/>
        <v>0.13378618408437157</v>
      </c>
      <c r="J27" s="15">
        <f t="shared" si="15"/>
        <v>0.61864742665611061</v>
      </c>
      <c r="K27" s="15">
        <f t="shared" si="16"/>
        <v>0.38135257334388939</v>
      </c>
      <c r="L27" s="15">
        <f t="shared" si="7"/>
        <v>0.11440577200316682</v>
      </c>
      <c r="M27" s="15">
        <f t="shared" si="17"/>
        <v>9.1524617602533456E-2</v>
      </c>
      <c r="N27" s="15">
        <f t="shared" si="18"/>
        <v>-9.1524617602533456E-2</v>
      </c>
    </row>
    <row r="28" spans="1:15">
      <c r="A28" s="1"/>
      <c r="B28" s="1"/>
      <c r="C28" s="1"/>
      <c r="D28" s="7">
        <v>12</v>
      </c>
      <c r="E28" s="38"/>
      <c r="F28" s="31">
        <v>4</v>
      </c>
      <c r="G28" s="15">
        <f t="shared" si="10"/>
        <v>0.26008714728938725</v>
      </c>
      <c r="H28" s="15">
        <f t="shared" si="4"/>
        <v>0.81651836589926774</v>
      </c>
      <c r="I28" s="15">
        <f t="shared" si="4"/>
        <v>4.2261566481838111E-2</v>
      </c>
      <c r="J28" s="15">
        <f t="shared" si="15"/>
        <v>0.947111093194272</v>
      </c>
      <c r="K28" s="15">
        <f t="shared" si="16"/>
        <v>5.2888906805727998E-2</v>
      </c>
      <c r="L28" s="15">
        <f t="shared" si="7"/>
        <v>1.5866672041718398E-2</v>
      </c>
      <c r="M28" s="15">
        <f t="shared" si="17"/>
        <v>1.269333763337472E-2</v>
      </c>
      <c r="N28" s="15">
        <f t="shared" si="18"/>
        <v>1.269333763337472E-2</v>
      </c>
      <c r="O28" s="50">
        <f>MAX(K25:K28)-MIN(K25:K28)</f>
        <v>0.74642114251743186</v>
      </c>
    </row>
    <row r="29" spans="1:15">
      <c r="A29" s="1"/>
      <c r="B29" s="1"/>
      <c r="C29" s="1"/>
      <c r="D29" s="7">
        <v>13</v>
      </c>
      <c r="E29" s="38">
        <v>4</v>
      </c>
      <c r="F29" s="31">
        <v>1</v>
      </c>
      <c r="G29" s="15">
        <f t="shared" si="10"/>
        <v>0.27595381933110563</v>
      </c>
      <c r="H29" s="15">
        <f t="shared" si="4"/>
        <v>0.82921170353264251</v>
      </c>
      <c r="I29" s="15">
        <f t="shared" si="4"/>
        <v>5.4954904115212831E-2</v>
      </c>
      <c r="J29" s="15">
        <f>A$14*G29+B3*H29+C3*I29</f>
        <v>0.13758893068218353</v>
      </c>
      <c r="K29" s="15">
        <f>D3-J29</f>
        <v>-0.13758893068218353</v>
      </c>
      <c r="L29" s="15">
        <f t="shared" si="7"/>
        <v>-4.127667920465506E-2</v>
      </c>
      <c r="M29" s="15">
        <f>B3*B$17*K29</f>
        <v>8.2553358409310114E-3</v>
      </c>
      <c r="N29" s="15">
        <f>C3*B$17*K29</f>
        <v>-2.063833960232753E-2</v>
      </c>
    </row>
    <row r="30" spans="1:15">
      <c r="A30" s="1"/>
      <c r="B30" s="1"/>
      <c r="C30" s="1"/>
      <c r="D30" s="7">
        <v>14</v>
      </c>
      <c r="E30" s="38"/>
      <c r="F30" s="31">
        <v>2</v>
      </c>
      <c r="G30" s="15">
        <f t="shared" si="10"/>
        <v>0.23467714012645058</v>
      </c>
      <c r="H30" s="15">
        <f t="shared" si="4"/>
        <v>0.83746703937357347</v>
      </c>
      <c r="I30" s="15">
        <f t="shared" si="4"/>
        <v>3.4316564512885298E-2</v>
      </c>
      <c r="J30" s="15">
        <f t="shared" ref="J30:J56" si="19">A$14*G30+B4*H30+C4*I30</f>
        <v>0.38501226574472258</v>
      </c>
      <c r="K30" s="15">
        <f t="shared" ref="K30:K56" si="20">D4-J30</f>
        <v>-0.38501226574472258</v>
      </c>
      <c r="L30" s="15">
        <f t="shared" si="7"/>
        <v>-0.11550367972341677</v>
      </c>
      <c r="M30" s="15">
        <f t="shared" ref="M30:M56" si="21">B4*B$17*K30</f>
        <v>-2.3100735944683353E-2</v>
      </c>
      <c r="N30" s="15">
        <f t="shared" ref="N30:N56" si="22">C4*B$17*K30</f>
        <v>5.7751839861708384E-2</v>
      </c>
    </row>
    <row r="31" spans="1:15">
      <c r="A31" s="1"/>
      <c r="B31" s="1"/>
      <c r="C31" s="1"/>
      <c r="D31" s="7">
        <v>15</v>
      </c>
      <c r="E31" s="38"/>
      <c r="F31" s="31">
        <v>3</v>
      </c>
      <c r="G31" s="15">
        <f t="shared" si="10"/>
        <v>0.11917346040303381</v>
      </c>
      <c r="H31" s="15">
        <f t="shared" si="4"/>
        <v>0.81436630342889016</v>
      </c>
      <c r="I31" s="15">
        <f t="shared" si="4"/>
        <v>9.2068404374593682E-2</v>
      </c>
      <c r="J31" s="15">
        <f t="shared" si="19"/>
        <v>0.69701177964647099</v>
      </c>
      <c r="K31" s="15">
        <f t="shared" si="20"/>
        <v>0.30298822035352901</v>
      </c>
      <c r="L31" s="15">
        <f t="shared" si="7"/>
        <v>9.0896466106058699E-2</v>
      </c>
      <c r="M31" s="15">
        <f t="shared" si="21"/>
        <v>7.2717172884846956E-2</v>
      </c>
      <c r="N31" s="15">
        <f t="shared" si="22"/>
        <v>-7.2717172884846956E-2</v>
      </c>
    </row>
    <row r="32" spans="1:15">
      <c r="A32" s="1"/>
      <c r="B32" s="1"/>
      <c r="C32" s="1"/>
      <c r="D32" s="7">
        <v>16</v>
      </c>
      <c r="E32" s="38"/>
      <c r="F32" s="31">
        <v>4</v>
      </c>
      <c r="G32" s="15">
        <f t="shared" si="10"/>
        <v>0.21006992650909251</v>
      </c>
      <c r="H32" s="15">
        <f t="shared" si="4"/>
        <v>0.88708347631373707</v>
      </c>
      <c r="I32" s="15">
        <f t="shared" si="4"/>
        <v>1.9351231489746726E-2</v>
      </c>
      <c r="J32" s="15">
        <f t="shared" si="19"/>
        <v>0.9352176927518796</v>
      </c>
      <c r="K32" s="15">
        <f t="shared" si="20"/>
        <v>6.4782307248120397E-2</v>
      </c>
      <c r="L32" s="15">
        <f t="shared" si="7"/>
        <v>1.9434692174436118E-2</v>
      </c>
      <c r="M32" s="15">
        <f t="shared" si="21"/>
        <v>1.5547753739548895E-2</v>
      </c>
      <c r="N32" s="15">
        <f t="shared" si="22"/>
        <v>1.5547753739548895E-2</v>
      </c>
      <c r="O32" s="50">
        <f>MAX(K29:K32)-MIN(K29:K32)</f>
        <v>0.6880004860982516</v>
      </c>
    </row>
    <row r="33" spans="1:15">
      <c r="A33" s="1"/>
      <c r="B33" s="1"/>
      <c r="C33" s="1"/>
      <c r="D33" s="7">
        <v>17</v>
      </c>
      <c r="E33" s="38">
        <v>5</v>
      </c>
      <c r="F33" s="31">
        <v>1</v>
      </c>
      <c r="G33" s="15">
        <f t="shared" si="10"/>
        <v>0.22950461868352862</v>
      </c>
      <c r="H33" s="15">
        <f t="shared" si="4"/>
        <v>0.90263123005328594</v>
      </c>
      <c r="I33" s="15">
        <f t="shared" si="4"/>
        <v>3.4898985229295618E-2</v>
      </c>
      <c r="J33" s="15">
        <f>A$14*G33+B3*H33+C3*I33</f>
        <v>6.6427865287519233E-2</v>
      </c>
      <c r="K33" s="15">
        <f>D3-J33</f>
        <v>-6.6427865287519233E-2</v>
      </c>
      <c r="L33" s="15">
        <f t="shared" si="7"/>
        <v>-1.9928359586255769E-2</v>
      </c>
      <c r="M33" s="15">
        <f>B3*B$17*K33</f>
        <v>3.985671917251154E-3</v>
      </c>
      <c r="N33" s="15">
        <f>C3*B$17*K33</f>
        <v>-9.9641797931278846E-3</v>
      </c>
    </row>
    <row r="34" spans="1:15">
      <c r="A34" s="1"/>
      <c r="B34" s="1"/>
      <c r="C34" s="1"/>
      <c r="D34" s="7">
        <v>18</v>
      </c>
      <c r="E34" s="38"/>
      <c r="F34" s="31">
        <v>2</v>
      </c>
      <c r="G34" s="15">
        <f t="shared" si="10"/>
        <v>0.20957625909727284</v>
      </c>
      <c r="H34" s="15">
        <f t="shared" si="10"/>
        <v>0.90661690197053713</v>
      </c>
      <c r="I34" s="15">
        <f t="shared" si="10"/>
        <v>2.4934805436167731E-2</v>
      </c>
      <c r="J34" s="15">
        <f t="shared" ref="J34:J56" si="23">A$14*G34+B4*H34+C4*I34</f>
        <v>0.3784322367732964</v>
      </c>
      <c r="K34" s="15">
        <f t="shared" ref="K34:K56" si="24">D4-J34</f>
        <v>-0.3784322367732964</v>
      </c>
      <c r="L34" s="15">
        <f t="shared" si="7"/>
        <v>-0.11352967103198891</v>
      </c>
      <c r="M34" s="15">
        <f t="shared" ref="M34:M56" si="25">B4*B$17*K34</f>
        <v>-2.2705934206397785E-2</v>
      </c>
      <c r="N34" s="15">
        <f t="shared" ref="N34:N56" si="26">C4*B$17*K34</f>
        <v>5.6764835515994455E-2</v>
      </c>
    </row>
    <row r="35" spans="1:15">
      <c r="A35" s="1"/>
      <c r="B35" s="1"/>
      <c r="C35" s="1"/>
      <c r="D35" s="7">
        <v>19</v>
      </c>
      <c r="E35" s="38"/>
      <c r="F35" s="31">
        <v>3</v>
      </c>
      <c r="G35" s="15">
        <f t="shared" si="10"/>
        <v>9.6046588065283933E-2</v>
      </c>
      <c r="H35" s="15">
        <f t="shared" si="10"/>
        <v>0.88391096776413935</v>
      </c>
      <c r="I35" s="15">
        <f t="shared" si="10"/>
        <v>8.1699640952162186E-2</v>
      </c>
      <c r="J35" s="15">
        <f t="shared" si="23"/>
        <v>0.73781564951486556</v>
      </c>
      <c r="K35" s="15">
        <f t="shared" si="24"/>
        <v>0.26218435048513444</v>
      </c>
      <c r="L35" s="15">
        <f t="shared" si="7"/>
        <v>7.8655305145540325E-2</v>
      </c>
      <c r="M35" s="15">
        <f t="shared" si="25"/>
        <v>6.2924244116432271E-2</v>
      </c>
      <c r="N35" s="15">
        <f t="shared" si="26"/>
        <v>-6.2924244116432271E-2</v>
      </c>
    </row>
    <row r="36" spans="1:15">
      <c r="A36" s="1"/>
      <c r="B36" s="1"/>
      <c r="C36" s="1"/>
      <c r="D36" s="7">
        <v>20</v>
      </c>
      <c r="E36" s="38"/>
      <c r="F36" s="31">
        <v>4</v>
      </c>
      <c r="G36" s="15">
        <f t="shared" si="10"/>
        <v>0.17470189321082424</v>
      </c>
      <c r="H36" s="15">
        <f t="shared" si="10"/>
        <v>0.94683521188057163</v>
      </c>
      <c r="I36" s="15">
        <f t="shared" si="10"/>
        <v>1.8775396835729916E-2</v>
      </c>
      <c r="J36" s="15">
        <f t="shared" si="23"/>
        <v>0.94719038018386548</v>
      </c>
      <c r="K36" s="15">
        <f t="shared" si="24"/>
        <v>5.2809619816134523E-2</v>
      </c>
      <c r="L36" s="15">
        <f t="shared" si="7"/>
        <v>1.5842885944840356E-2</v>
      </c>
      <c r="M36" s="15">
        <f t="shared" si="25"/>
        <v>1.2674308755872285E-2</v>
      </c>
      <c r="N36" s="15">
        <f t="shared" si="26"/>
        <v>1.2674308755872285E-2</v>
      </c>
      <c r="O36" s="50">
        <f>MAX(K33:K36)-MIN(K33:K36)</f>
        <v>0.64061658725843085</v>
      </c>
    </row>
    <row r="37" spans="1:15">
      <c r="A37" s="1"/>
      <c r="B37" s="1"/>
      <c r="C37" s="1"/>
      <c r="D37" s="7">
        <v>21</v>
      </c>
      <c r="E37" s="38">
        <v>6</v>
      </c>
      <c r="F37" s="31">
        <v>1</v>
      </c>
      <c r="G37" s="15">
        <f t="shared" si="10"/>
        <v>0.19054477915566459</v>
      </c>
      <c r="H37" s="15">
        <f t="shared" si="10"/>
        <v>0.9595095206364439</v>
      </c>
      <c r="I37" s="15">
        <f t="shared" si="10"/>
        <v>3.1449705591602199E-2</v>
      </c>
      <c r="J37" s="15">
        <f>A$14*G37+B3*H37+C3*I37</f>
        <v>1.4367727824176887E-2</v>
      </c>
      <c r="K37" s="15">
        <f>D3-J37</f>
        <v>-1.4367727824176887E-2</v>
      </c>
      <c r="L37" s="15">
        <f>A$14*B$17*$K37</f>
        <v>-4.3103183472530662E-3</v>
      </c>
      <c r="M37" s="15">
        <f>B3*B$17*K37</f>
        <v>8.6206366945061315E-4</v>
      </c>
      <c r="N37" s="15">
        <f>C3*B$17*K37</f>
        <v>-2.1551591736265331E-3</v>
      </c>
    </row>
    <row r="38" spans="1:15">
      <c r="A38" s="1"/>
      <c r="B38" s="1"/>
      <c r="C38" s="1"/>
      <c r="D38" s="7">
        <v>22</v>
      </c>
      <c r="E38" s="38"/>
      <c r="F38" s="31">
        <v>2</v>
      </c>
      <c r="G38" s="15">
        <f t="shared" si="10"/>
        <v>0.18623446080841152</v>
      </c>
      <c r="H38" s="15">
        <f t="shared" si="10"/>
        <v>0.96037158430589453</v>
      </c>
      <c r="I38" s="15">
        <f t="shared" si="10"/>
        <v>2.9294546417975666E-2</v>
      </c>
      <c r="J38" s="15">
        <f t="shared" ref="J38:J56" si="27">A$14*G38+B4*H38+C4*I38</f>
        <v>0.36366150446060264</v>
      </c>
      <c r="K38" s="15">
        <f t="shared" ref="K38:K56" si="28">D4-J38</f>
        <v>-0.36366150446060264</v>
      </c>
      <c r="L38" s="15">
        <f t="shared" si="7"/>
        <v>-0.10909845133818079</v>
      </c>
      <c r="M38" s="15">
        <f t="shared" ref="M38:M56" si="29">B4*B$17*K38</f>
        <v>-2.1819690267636159E-2</v>
      </c>
      <c r="N38" s="15">
        <f t="shared" ref="N38:N56" si="30">C4*B$17*K38</f>
        <v>5.4549225669090394E-2</v>
      </c>
    </row>
    <row r="39" spans="1:15">
      <c r="A39" s="1"/>
      <c r="B39" s="1"/>
      <c r="C39" s="1"/>
      <c r="D39" s="7">
        <v>23</v>
      </c>
      <c r="E39" s="38"/>
      <c r="F39" s="31">
        <v>3</v>
      </c>
      <c r="G39" s="15">
        <f t="shared" si="10"/>
        <v>7.7136009470230735E-2</v>
      </c>
      <c r="H39" s="15">
        <f t="shared" si="10"/>
        <v>0.93855189403825834</v>
      </c>
      <c r="I39" s="15">
        <f t="shared" si="10"/>
        <v>8.384377208706606E-2</v>
      </c>
      <c r="J39" s="15">
        <f t="shared" si="27"/>
        <v>0.76090250703118456</v>
      </c>
      <c r="K39" s="15">
        <f t="shared" si="28"/>
        <v>0.23909749296881544</v>
      </c>
      <c r="L39" s="15">
        <f t="shared" si="7"/>
        <v>7.1729247890644623E-2</v>
      </c>
      <c r="M39" s="15">
        <f t="shared" si="29"/>
        <v>5.7383398312515703E-2</v>
      </c>
      <c r="N39" s="15">
        <f t="shared" si="30"/>
        <v>-5.7383398312515703E-2</v>
      </c>
    </row>
    <row r="40" spans="1:15">
      <c r="A40" s="1"/>
      <c r="B40" s="1"/>
      <c r="C40" s="1"/>
      <c r="D40" s="7">
        <v>24</v>
      </c>
      <c r="E40" s="38"/>
      <c r="F40" s="31">
        <v>4</v>
      </c>
      <c r="G40" s="15">
        <f t="shared" si="10"/>
        <v>0.14886525736087536</v>
      </c>
      <c r="H40" s="15">
        <f t="shared" si="10"/>
        <v>0.99593529235077405</v>
      </c>
      <c r="I40" s="15">
        <f t="shared" si="10"/>
        <v>2.6460373774550357E-2</v>
      </c>
      <c r="J40" s="15">
        <f t="shared" si="27"/>
        <v>0.96678179026113487</v>
      </c>
      <c r="K40" s="15">
        <f t="shared" si="28"/>
        <v>3.3218209738865134E-2</v>
      </c>
      <c r="L40" s="15">
        <f t="shared" si="7"/>
        <v>9.9654629216595399E-3</v>
      </c>
      <c r="M40" s="15">
        <f t="shared" si="29"/>
        <v>7.9723703373276323E-3</v>
      </c>
      <c r="N40" s="15">
        <f t="shared" si="30"/>
        <v>7.9723703373276323E-3</v>
      </c>
      <c r="O40" s="50">
        <f>MAX(K37:K40)-MIN(K37:K40)</f>
        <v>0.60275899742941808</v>
      </c>
    </row>
    <row r="41" spans="1:15">
      <c r="A41" s="1"/>
      <c r="B41" s="1"/>
      <c r="C41" s="1"/>
      <c r="D41" s="7">
        <v>25</v>
      </c>
      <c r="E41" s="38">
        <v>7</v>
      </c>
      <c r="F41" s="31">
        <v>1</v>
      </c>
      <c r="G41" s="15">
        <f t="shared" si="10"/>
        <v>0.15883072028253489</v>
      </c>
      <c r="H41" s="15">
        <f t="shared" si="10"/>
        <v>1.0039076626881016</v>
      </c>
      <c r="I41" s="15">
        <f t="shared" si="10"/>
        <v>3.4432744111877987E-2</v>
      </c>
      <c r="J41" s="15">
        <f>A$14*G41+B3*H41+C3*I41</f>
        <v>-2.4734440199146435E-2</v>
      </c>
      <c r="K41" s="15">
        <f>D3-J41</f>
        <v>2.4734440199146435E-2</v>
      </c>
      <c r="L41" s="15">
        <f t="shared" si="7"/>
        <v>7.4203320597439303E-3</v>
      </c>
      <c r="M41" s="15">
        <f>B3*B$17*K41</f>
        <v>-1.4840664119487861E-3</v>
      </c>
      <c r="N41" s="15">
        <f>C3*B$17*K41</f>
        <v>3.7101660298719651E-3</v>
      </c>
    </row>
    <row r="42" spans="1:15">
      <c r="A42" s="1"/>
      <c r="B42" s="1"/>
      <c r="C42" s="1"/>
      <c r="D42" s="7">
        <v>26</v>
      </c>
      <c r="E42" s="38"/>
      <c r="F42" s="31">
        <v>2</v>
      </c>
      <c r="G42" s="15">
        <f t="shared" si="10"/>
        <v>0.16625105234227883</v>
      </c>
      <c r="H42" s="15">
        <f t="shared" si="10"/>
        <v>1.0024235962761527</v>
      </c>
      <c r="I42" s="15">
        <f t="shared" si="10"/>
        <v>3.8142910141749954E-2</v>
      </c>
      <c r="J42" s="15">
        <f t="shared" ref="J42:J56" si="31">A$14*G42+B4*H42+C4*I42</f>
        <v>0.34766431652663438</v>
      </c>
      <c r="K42" s="15">
        <f t="shared" ref="K42:K56" si="32">D4-J42</f>
        <v>-0.34766431652663438</v>
      </c>
      <c r="L42" s="15">
        <f t="shared" si="7"/>
        <v>-0.10429929495799031</v>
      </c>
      <c r="M42" s="15">
        <f t="shared" ref="M42:M56" si="33">B4*B$17*K42</f>
        <v>-2.0859858991598063E-2</v>
      </c>
      <c r="N42" s="15">
        <f t="shared" ref="N42:N56" si="34">C4*B$17*K42</f>
        <v>5.2149647478995156E-2</v>
      </c>
    </row>
    <row r="43" spans="1:15">
      <c r="A43" s="1"/>
      <c r="B43" s="1"/>
      <c r="C43" s="1"/>
      <c r="D43" s="7">
        <v>27</v>
      </c>
      <c r="E43" s="38"/>
      <c r="F43" s="31">
        <v>3</v>
      </c>
      <c r="G43" s="15">
        <f t="shared" si="10"/>
        <v>6.1951757384288514E-2</v>
      </c>
      <c r="H43" s="15">
        <f t="shared" si="10"/>
        <v>0.9815637372845547</v>
      </c>
      <c r="I43" s="15">
        <f t="shared" si="10"/>
        <v>9.0292557620745117E-2</v>
      </c>
      <c r="J43" s="15">
        <f t="shared" si="31"/>
        <v>0.77496870111533622</v>
      </c>
      <c r="K43" s="15">
        <f t="shared" si="32"/>
        <v>0.22503129888466378</v>
      </c>
      <c r="L43" s="15">
        <f t="shared" si="7"/>
        <v>6.7509389665399128E-2</v>
      </c>
      <c r="M43" s="15">
        <f t="shared" si="33"/>
        <v>5.4007511732319304E-2</v>
      </c>
      <c r="N43" s="15">
        <f t="shared" si="34"/>
        <v>-5.4007511732319304E-2</v>
      </c>
    </row>
    <row r="44" spans="1:15">
      <c r="A44" s="1"/>
      <c r="B44" s="1"/>
      <c r="C44" s="1"/>
      <c r="D44" s="7">
        <v>28</v>
      </c>
      <c r="E44" s="38"/>
      <c r="F44" s="31">
        <v>4</v>
      </c>
      <c r="G44" s="15">
        <f t="shared" si="10"/>
        <v>0.12946114704968764</v>
      </c>
      <c r="H44" s="15">
        <f t="shared" si="10"/>
        <v>1.035571249016874</v>
      </c>
      <c r="I44" s="15">
        <f t="shared" si="10"/>
        <v>3.6285045888425814E-2</v>
      </c>
      <c r="J44" s="15">
        <f t="shared" si="31"/>
        <v>0.98694618297392755</v>
      </c>
      <c r="K44" s="15">
        <f t="shared" si="32"/>
        <v>1.3053817026072445E-2</v>
      </c>
      <c r="L44" s="15">
        <f t="shared" si="7"/>
        <v>3.9161451078217335E-3</v>
      </c>
      <c r="M44" s="15">
        <f t="shared" si="33"/>
        <v>3.1329160862573866E-3</v>
      </c>
      <c r="N44" s="15">
        <f t="shared" si="34"/>
        <v>3.1329160862573866E-3</v>
      </c>
      <c r="O44" s="50">
        <f>MAX(K41:K44)-MIN(K41:K44)</f>
        <v>0.5726956154112981</v>
      </c>
    </row>
    <row r="45" spans="1:15">
      <c r="A45" s="1"/>
      <c r="B45" s="1"/>
      <c r="C45" s="1"/>
      <c r="D45" s="7">
        <v>29</v>
      </c>
      <c r="E45" s="38">
        <v>8</v>
      </c>
      <c r="F45" s="31">
        <v>1</v>
      </c>
      <c r="G45" s="15">
        <f t="shared" si="10"/>
        <v>0.13337729215750938</v>
      </c>
      <c r="H45" s="15">
        <f t="shared" si="10"/>
        <v>1.0387041651031315</v>
      </c>
      <c r="I45" s="15">
        <f t="shared" si="10"/>
        <v>3.9417961974683204E-2</v>
      </c>
      <c r="J45" s="15">
        <f>A$14*G45+B3*H45+C3*I45</f>
        <v>-5.4654559875775319E-2</v>
      </c>
      <c r="K45" s="15">
        <f>D3-J45</f>
        <v>5.4654559875775319E-2</v>
      </c>
      <c r="L45" s="15">
        <f t="shared" si="7"/>
        <v>1.6396367962732594E-2</v>
      </c>
      <c r="M45" s="15">
        <f>B3*B$17*K45</f>
        <v>-3.2792735925465189E-3</v>
      </c>
      <c r="N45" s="15">
        <f>C3*B$17*K45</f>
        <v>8.1981839813662968E-3</v>
      </c>
    </row>
    <row r="46" spans="1:15">
      <c r="A46" s="1"/>
      <c r="B46" s="1"/>
      <c r="C46" s="1"/>
      <c r="D46" s="7">
        <v>30</v>
      </c>
      <c r="E46" s="38"/>
      <c r="F46" s="31">
        <v>2</v>
      </c>
      <c r="G46" s="15">
        <f t="shared" si="10"/>
        <v>0.14977366012024196</v>
      </c>
      <c r="H46" s="15">
        <f t="shared" si="10"/>
        <v>1.035424891510585</v>
      </c>
      <c r="I46" s="15">
        <f t="shared" si="10"/>
        <v>4.7616145956049502E-2</v>
      </c>
      <c r="J46" s="15">
        <f t="shared" ref="J46:J56" si="35">A$14*G46+B4*H46+C4*I46</f>
        <v>0.33305056544433426</v>
      </c>
      <c r="K46" s="15">
        <f t="shared" ref="K46:K48" si="36">D4-J46</f>
        <v>-0.33305056544433426</v>
      </c>
      <c r="L46" s="15">
        <f t="shared" si="7"/>
        <v>-9.9915169633300271E-2</v>
      </c>
      <c r="M46" s="15">
        <f t="shared" ref="M46:M56" si="37">B4*B$17*K46</f>
        <v>-1.9983033926660055E-2</v>
      </c>
      <c r="N46" s="15">
        <f t="shared" ref="N46:N56" si="38">C4*B$17*K46</f>
        <v>4.9957584816650136E-2</v>
      </c>
    </row>
    <row r="47" spans="1:15">
      <c r="A47" s="1"/>
      <c r="B47" s="1"/>
      <c r="C47" s="1"/>
      <c r="D47" s="7">
        <v>31</v>
      </c>
      <c r="E47" s="38"/>
      <c r="F47" s="31">
        <v>3</v>
      </c>
      <c r="G47" s="15">
        <f t="shared" si="10"/>
        <v>4.9858490486941687E-2</v>
      </c>
      <c r="H47" s="15">
        <f t="shared" si="10"/>
        <v>1.015441857583925</v>
      </c>
      <c r="I47" s="15">
        <f t="shared" si="10"/>
        <v>9.7573730772699638E-2</v>
      </c>
      <c r="J47" s="15">
        <f t="shared" si="35"/>
        <v>0.78415299193592203</v>
      </c>
      <c r="K47" s="15">
        <f t="shared" si="36"/>
        <v>0.21584700806407797</v>
      </c>
      <c r="L47" s="15">
        <f t="shared" si="7"/>
        <v>6.4754102419223386E-2</v>
      </c>
      <c r="M47" s="15">
        <f t="shared" si="37"/>
        <v>5.1803281935378712E-2</v>
      </c>
      <c r="N47" s="15">
        <f t="shared" si="38"/>
        <v>-5.1803281935378712E-2</v>
      </c>
    </row>
    <row r="48" spans="1:15">
      <c r="A48" s="1"/>
      <c r="B48" s="1"/>
      <c r="C48" s="1"/>
      <c r="D48" s="7">
        <v>32</v>
      </c>
      <c r="E48" s="38"/>
      <c r="F48" s="31">
        <v>4</v>
      </c>
      <c r="G48" s="15">
        <f t="shared" si="10"/>
        <v>0.11461259290616507</v>
      </c>
      <c r="H48" s="15">
        <f t="shared" si="10"/>
        <v>1.0672451395193037</v>
      </c>
      <c r="I48" s="15">
        <f t="shared" si="10"/>
        <v>4.5770448837320926E-2</v>
      </c>
      <c r="J48" s="15">
        <f t="shared" si="35"/>
        <v>1.0050250635914648</v>
      </c>
      <c r="K48" s="15">
        <f t="shared" si="36"/>
        <v>-5.0250635914648178E-3</v>
      </c>
      <c r="L48" s="15">
        <f t="shared" si="7"/>
        <v>-1.5075190774394454E-3</v>
      </c>
      <c r="M48" s="15">
        <f t="shared" si="37"/>
        <v>-1.2060152619515563E-3</v>
      </c>
      <c r="N48" s="15">
        <f t="shared" si="38"/>
        <v>-1.2060152619515563E-3</v>
      </c>
      <c r="O48" s="50">
        <f>MAX(K45:K48)-MIN(K45:K48)</f>
        <v>0.54889757350841228</v>
      </c>
    </row>
    <row r="49" spans="1:15">
      <c r="A49" s="1"/>
      <c r="B49" s="1"/>
      <c r="C49" s="1"/>
      <c r="D49" s="7">
        <v>33</v>
      </c>
      <c r="E49" s="38">
        <v>9</v>
      </c>
      <c r="F49" s="31">
        <v>1</v>
      </c>
      <c r="G49" s="15">
        <f t="shared" si="10"/>
        <v>0.11310507382872563</v>
      </c>
      <c r="H49" s="15">
        <f t="shared" si="10"/>
        <v>1.0660391242573521</v>
      </c>
      <c r="I49" s="15">
        <f t="shared" si="10"/>
        <v>4.4564433575369371E-2</v>
      </c>
      <c r="J49" s="15">
        <f>A$14*G49+B3*H49+C3*I49</f>
        <v>-7.7820534235060121E-2</v>
      </c>
      <c r="K49" s="15">
        <f>D3-J49</f>
        <v>7.7820534235060121E-2</v>
      </c>
      <c r="L49" s="15">
        <f t="shared" si="7"/>
        <v>2.3346160270518036E-2</v>
      </c>
      <c r="M49" s="15">
        <f>B3*B$17*K49</f>
        <v>-4.6692320541036067E-3</v>
      </c>
      <c r="N49" s="15">
        <f>C3*B$17*K49</f>
        <v>1.1673080135259018E-2</v>
      </c>
    </row>
    <row r="50" spans="1:15">
      <c r="A50" s="1"/>
      <c r="B50" s="1"/>
      <c r="C50" s="1"/>
      <c r="D50" s="7">
        <v>34</v>
      </c>
      <c r="E50" s="38"/>
      <c r="F50" s="31">
        <v>2</v>
      </c>
      <c r="G50" s="15">
        <f t="shared" si="10"/>
        <v>0.13645123409924367</v>
      </c>
      <c r="H50" s="15">
        <f t="shared" si="10"/>
        <v>1.0613698922032486</v>
      </c>
      <c r="I50" s="15">
        <f t="shared" si="10"/>
        <v>5.6237513710628392E-2</v>
      </c>
      <c r="J50" s="15">
        <f t="shared" ref="J50:J56" si="39">A$14*G50+B4*H50+C4*I50</f>
        <v>0.32060645568457924</v>
      </c>
      <c r="K50" s="15">
        <f t="shared" ref="K50:K56" si="40">D4-J50</f>
        <v>-0.32060645568457924</v>
      </c>
      <c r="L50" s="15">
        <f t="shared" si="7"/>
        <v>-9.6181936705373769E-2</v>
      </c>
      <c r="M50" s="15">
        <f t="shared" ref="M50:M56" si="41">B4*B$17*K50</f>
        <v>-1.9236387341074752E-2</v>
      </c>
      <c r="N50" s="15">
        <f t="shared" ref="N50:N56" si="42">C4*B$17*K50</f>
        <v>4.8090968352686884E-2</v>
      </c>
    </row>
    <row r="51" spans="1:15">
      <c r="A51" s="1"/>
      <c r="B51" s="1"/>
      <c r="C51" s="1"/>
      <c r="D51" s="7">
        <v>35</v>
      </c>
      <c r="E51" s="38"/>
      <c r="F51" s="31">
        <v>3</v>
      </c>
      <c r="G51" s="15">
        <f t="shared" si="10"/>
        <v>4.0269297393869904E-2</v>
      </c>
      <c r="H51" s="15">
        <f t="shared" si="10"/>
        <v>1.0421335048621738</v>
      </c>
      <c r="I51" s="15">
        <f t="shared" si="10"/>
        <v>0.10432848206331527</v>
      </c>
      <c r="J51" s="15">
        <f t="shared" si="39"/>
        <v>0.79051331563295668</v>
      </c>
      <c r="K51" s="15">
        <f t="shared" si="40"/>
        <v>0.20948668436704332</v>
      </c>
      <c r="L51" s="15">
        <f t="shared" si="7"/>
        <v>6.2846005310112987E-2</v>
      </c>
      <c r="M51" s="15">
        <f t="shared" si="41"/>
        <v>5.0276804248090397E-2</v>
      </c>
      <c r="N51" s="15">
        <f t="shared" si="42"/>
        <v>-5.0276804248090397E-2</v>
      </c>
    </row>
    <row r="52" spans="1:15">
      <c r="A52" s="1"/>
      <c r="B52" s="1"/>
      <c r="C52" s="1"/>
      <c r="D52" s="7">
        <v>36</v>
      </c>
      <c r="E52" s="38"/>
      <c r="F52" s="31">
        <v>4</v>
      </c>
      <c r="G52" s="15">
        <f t="shared" si="10"/>
        <v>0.10311530270398289</v>
      </c>
      <c r="H52" s="15">
        <f t="shared" si="10"/>
        <v>1.0924103091102642</v>
      </c>
      <c r="I52" s="15">
        <f t="shared" si="10"/>
        <v>5.4051677815224873E-2</v>
      </c>
      <c r="J52" s="15">
        <f t="shared" si="39"/>
        <v>1.0202848922443741</v>
      </c>
      <c r="K52" s="15">
        <f t="shared" si="40"/>
        <v>-2.0284892244374131E-2</v>
      </c>
      <c r="L52" s="15">
        <f t="shared" si="7"/>
        <v>-6.0854676733122391E-3</v>
      </c>
      <c r="M52" s="15">
        <f t="shared" si="41"/>
        <v>-4.8683741386497913E-3</v>
      </c>
      <c r="N52" s="15">
        <f t="shared" si="42"/>
        <v>-4.8683741386497913E-3</v>
      </c>
      <c r="O52" s="50">
        <f>MAX(K49:K52)-MIN(K49:K52)</f>
        <v>0.53009314005162256</v>
      </c>
    </row>
    <row r="53" spans="1:15">
      <c r="A53" s="1"/>
      <c r="B53" s="1"/>
      <c r="C53" s="1"/>
      <c r="D53" s="7">
        <v>37</v>
      </c>
      <c r="E53" s="38">
        <v>10</v>
      </c>
      <c r="F53" s="31">
        <v>1</v>
      </c>
      <c r="G53" s="15">
        <f t="shared" si="10"/>
        <v>9.7029835030670655E-2</v>
      </c>
      <c r="H53" s="15">
        <f t="shared" si="10"/>
        <v>1.0875419349716144</v>
      </c>
      <c r="I53" s="15">
        <f t="shared" si="10"/>
        <v>4.9183303676575085E-2</v>
      </c>
      <c r="J53" s="15">
        <f>A$14*G53+B3*H53+C3*I53</f>
        <v>-9.5886900125364702E-2</v>
      </c>
      <c r="K53" s="15">
        <f>D3-J53</f>
        <v>9.5886900125364702E-2</v>
      </c>
      <c r="L53" s="15">
        <f t="shared" si="7"/>
        <v>2.876607003760941E-2</v>
      </c>
      <c r="M53" s="15">
        <f>B3*B$17*K53</f>
        <v>-5.753214007521882E-3</v>
      </c>
      <c r="N53" s="15">
        <f>C3*B$17*K53</f>
        <v>1.4383035018804705E-2</v>
      </c>
      <c r="O53" s="50"/>
    </row>
    <row r="54" spans="1:15">
      <c r="A54" s="1"/>
      <c r="B54" s="1"/>
      <c r="C54" s="1"/>
      <c r="D54" s="7">
        <v>38</v>
      </c>
      <c r="E54" s="38"/>
      <c r="F54" s="31">
        <v>2</v>
      </c>
      <c r="G54" s="15">
        <f t="shared" si="10"/>
        <v>0.12579590506828006</v>
      </c>
      <c r="H54" s="15">
        <f t="shared" si="10"/>
        <v>1.0817887209640926</v>
      </c>
      <c r="I54" s="15">
        <f t="shared" si="10"/>
        <v>6.3566338695379795E-2</v>
      </c>
      <c r="J54" s="15">
        <f t="shared" ref="J54:J56" si="43">A$14*G54+B4*H54+C4*I54</f>
        <v>0.31037047991340871</v>
      </c>
      <c r="K54" s="15">
        <f t="shared" ref="K54:K56" si="44">D4-J54</f>
        <v>-0.31037047991340871</v>
      </c>
      <c r="L54" s="15">
        <f t="shared" si="7"/>
        <v>-9.3111143974022606E-2</v>
      </c>
      <c r="M54" s="15">
        <f t="shared" ref="M54:M56" si="45">B4*B$17*K54</f>
        <v>-1.8622228794804522E-2</v>
      </c>
      <c r="N54" s="15">
        <f t="shared" ref="N54:N56" si="46">C4*B$17*K54</f>
        <v>4.6555571987011303E-2</v>
      </c>
    </row>
    <row r="55" spans="1:15">
      <c r="A55" s="1"/>
      <c r="B55" s="1"/>
      <c r="C55" s="1"/>
      <c r="D55" s="7">
        <v>39</v>
      </c>
      <c r="E55" s="38"/>
      <c r="F55" s="31">
        <v>3</v>
      </c>
      <c r="G55" s="15">
        <f t="shared" si="10"/>
        <v>3.2684761094257456E-2</v>
      </c>
      <c r="H55" s="15">
        <f t="shared" si="10"/>
        <v>1.063166492169288</v>
      </c>
      <c r="I55" s="15">
        <f t="shared" si="10"/>
        <v>0.11012191068239111</v>
      </c>
      <c r="J55" s="15">
        <f t="shared" si="43"/>
        <v>0.79512042628377499</v>
      </c>
      <c r="K55" s="15">
        <f t="shared" si="44"/>
        <v>0.20487957371622501</v>
      </c>
      <c r="L55" s="15">
        <f t="shared" si="7"/>
        <v>6.14638721148675E-2</v>
      </c>
      <c r="M55" s="15">
        <f t="shared" si="45"/>
        <v>4.9171097691893997E-2</v>
      </c>
      <c r="N55" s="15">
        <f t="shared" si="46"/>
        <v>-4.9171097691893997E-2</v>
      </c>
    </row>
    <row r="56" spans="1:15">
      <c r="A56" s="1"/>
      <c r="B56" s="1"/>
      <c r="C56" s="1"/>
      <c r="D56" s="7">
        <v>40</v>
      </c>
      <c r="E56" s="38"/>
      <c r="F56" s="31">
        <v>4</v>
      </c>
      <c r="G56" s="15">
        <f t="shared" si="10"/>
        <v>9.4148633209124949E-2</v>
      </c>
      <c r="H56" s="15">
        <f t="shared" si="10"/>
        <v>1.112337589861182</v>
      </c>
      <c r="I56" s="15">
        <f t="shared" si="10"/>
        <v>6.0950812990497108E-2</v>
      </c>
      <c r="J56" s="15">
        <f t="shared" si="43"/>
        <v>1.0327793554904683</v>
      </c>
      <c r="K56" s="15">
        <f t="shared" si="44"/>
        <v>-3.2779355490468287E-2</v>
      </c>
      <c r="L56" s="15">
        <f t="shared" si="7"/>
        <v>-9.8338066471404858E-3</v>
      </c>
      <c r="M56" s="15">
        <f t="shared" si="45"/>
        <v>-7.867045317712389E-3</v>
      </c>
      <c r="N56" s="15">
        <f t="shared" si="46"/>
        <v>-7.867045317712389E-3</v>
      </c>
      <c r="O56" s="50">
        <f>MAX(K53:K56)-MIN(K53:K56)</f>
        <v>0.51525005362963372</v>
      </c>
    </row>
    <row r="57" spans="1:15">
      <c r="A57" s="1"/>
      <c r="B57" s="1"/>
      <c r="C57" s="1"/>
      <c r="D57" s="38" t="s">
        <v>36</v>
      </c>
      <c r="E57" s="38"/>
      <c r="F57" s="38"/>
      <c r="G57" s="15">
        <f t="shared" si="10"/>
        <v>8.4314826561984468E-2</v>
      </c>
      <c r="H57" s="15">
        <f t="shared" si="10"/>
        <v>1.1044705445434697</v>
      </c>
      <c r="I57" s="15">
        <f t="shared" si="10"/>
        <v>5.3083767672784721E-2</v>
      </c>
      <c r="J57" s="21"/>
      <c r="K57" s="6"/>
      <c r="L57" s="6"/>
      <c r="M57" s="6"/>
      <c r="N57" s="6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6"/>
      <c r="M58" s="6"/>
      <c r="N58" s="6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6"/>
      <c r="M59" s="6"/>
      <c r="N59" s="6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6"/>
      <c r="M60" s="6"/>
      <c r="N60" s="6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6"/>
      <c r="M61" s="6"/>
      <c r="N61" s="6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6"/>
      <c r="M62" s="6"/>
      <c r="N62" s="6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6"/>
      <c r="M63" s="6"/>
      <c r="N63" s="6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6"/>
      <c r="M64" s="6"/>
      <c r="N64" s="6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6"/>
      <c r="M65" s="6"/>
      <c r="N65" s="6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6"/>
      <c r="L66" s="6"/>
      <c r="M66" s="6"/>
      <c r="N66" s="6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6"/>
      <c r="L67" s="6"/>
      <c r="M67" s="6"/>
      <c r="N67" s="6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6"/>
      <c r="L68" s="6"/>
      <c r="M68" s="6"/>
      <c r="N68" s="6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6"/>
      <c r="L69" s="6"/>
      <c r="M69" s="6"/>
      <c r="N69" s="6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6"/>
      <c r="L70" s="6"/>
      <c r="M70" s="6"/>
      <c r="N70" s="6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6"/>
      <c r="L71" s="6"/>
      <c r="M71" s="6"/>
      <c r="N71" s="6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6"/>
      <c r="L72" s="6"/>
      <c r="M72" s="6"/>
      <c r="N72" s="6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6"/>
      <c r="L73" s="6"/>
      <c r="M73" s="6"/>
      <c r="N73" s="6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6"/>
      <c r="L74" s="6"/>
      <c r="M74" s="6"/>
      <c r="N74" s="6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6"/>
      <c r="L75" s="6"/>
      <c r="M75" s="6"/>
      <c r="N75" s="6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6"/>
      <c r="L76" s="6"/>
      <c r="M76" s="6"/>
      <c r="N76" s="6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6"/>
      <c r="L77" s="6"/>
      <c r="M77" s="6"/>
      <c r="N77" s="6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6"/>
      <c r="L78" s="6"/>
      <c r="M78" s="6"/>
      <c r="N78" s="6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6"/>
      <c r="L79" s="6"/>
      <c r="M79" s="6"/>
      <c r="N79" s="6"/>
    </row>
  </sheetData>
  <mergeCells count="21">
    <mergeCell ref="E21:E24"/>
    <mergeCell ref="F1:G1"/>
    <mergeCell ref="H1:I1"/>
    <mergeCell ref="J1:K1"/>
    <mergeCell ref="M2:N2"/>
    <mergeCell ref="M3:N3"/>
    <mergeCell ref="M4:N4"/>
    <mergeCell ref="M5:N5"/>
    <mergeCell ref="D7:E7"/>
    <mergeCell ref="A10:C10"/>
    <mergeCell ref="D15:F15"/>
    <mergeCell ref="E17:E20"/>
    <mergeCell ref="E49:E52"/>
    <mergeCell ref="E53:E56"/>
    <mergeCell ref="D57:F57"/>
    <mergeCell ref="E25:E28"/>
    <mergeCell ref="E29:E32"/>
    <mergeCell ref="E33:E36"/>
    <mergeCell ref="E37:E40"/>
    <mergeCell ref="E41:E44"/>
    <mergeCell ref="E45:E48"/>
  </mergeCells>
  <pageMargins left="0" right="0" top="0.39409448818897608" bottom="0.39409448818897608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/>
  </sheetViews>
  <sheetFormatPr defaultRowHeight="14.25"/>
  <cols>
    <col min="1" max="1" width="11.25" customWidth="1"/>
    <col min="2" max="5" width="10.75" customWidth="1"/>
    <col min="6" max="7" width="10.75" style="33" customWidth="1"/>
    <col min="8" max="8" width="10.75" customWidth="1"/>
    <col min="9" max="9" width="9" customWidth="1"/>
  </cols>
  <sheetData>
    <row r="1" spans="2:8">
      <c r="B1" s="48" t="s">
        <v>37</v>
      </c>
      <c r="C1" s="48"/>
      <c r="D1" s="48"/>
      <c r="F1" s="49" t="s">
        <v>38</v>
      </c>
      <c r="G1" s="49"/>
      <c r="H1" s="49"/>
    </row>
    <row r="3" spans="2:8" ht="15">
      <c r="B3" s="46" t="s">
        <v>39</v>
      </c>
      <c r="C3" s="46"/>
      <c r="D3" s="46"/>
      <c r="F3" s="47" t="s">
        <v>39</v>
      </c>
      <c r="G3" s="47"/>
      <c r="H3" s="47"/>
    </row>
    <row r="4" spans="2:8" ht="15">
      <c r="B4" s="8" t="s">
        <v>5</v>
      </c>
      <c r="C4" s="8" t="s">
        <v>6</v>
      </c>
      <c r="D4" s="9" t="s">
        <v>7</v>
      </c>
      <c r="F4" s="34" t="s">
        <v>5</v>
      </c>
      <c r="G4" s="34" t="s">
        <v>6</v>
      </c>
      <c r="H4" s="9" t="s">
        <v>7</v>
      </c>
    </row>
    <row r="5" spans="2:8" ht="15">
      <c r="B5" s="13">
        <v>0</v>
      </c>
      <c r="C5" s="13">
        <v>0</v>
      </c>
      <c r="D5" s="14">
        <v>0</v>
      </c>
      <c r="F5" s="35">
        <v>0.1</v>
      </c>
      <c r="G5" s="35">
        <v>-8.0000000000000297E-3</v>
      </c>
      <c r="H5" s="14">
        <v>0</v>
      </c>
    </row>
    <row r="6" spans="2:8" ht="15">
      <c r="B6" s="13">
        <v>0</v>
      </c>
      <c r="C6" s="13">
        <v>1</v>
      </c>
      <c r="D6" s="14">
        <v>0</v>
      </c>
      <c r="F6" s="35">
        <v>-0.03</v>
      </c>
      <c r="G6" s="35">
        <v>0.85799999999999998</v>
      </c>
      <c r="H6" s="14">
        <v>0</v>
      </c>
    </row>
    <row r="7" spans="2:8" ht="15">
      <c r="B7" s="13">
        <v>1</v>
      </c>
      <c r="C7" s="13">
        <v>0</v>
      </c>
      <c r="D7" s="14">
        <v>0</v>
      </c>
      <c r="F7" s="35">
        <v>0.878</v>
      </c>
      <c r="G7" s="35">
        <v>-0.126</v>
      </c>
      <c r="H7" s="14">
        <v>0</v>
      </c>
    </row>
    <row r="8" spans="2:8" ht="15">
      <c r="B8" s="13">
        <v>1</v>
      </c>
      <c r="C8" s="13">
        <v>1</v>
      </c>
      <c r="D8" s="14">
        <v>1</v>
      </c>
      <c r="F8" s="35">
        <v>0.90200000000000002</v>
      </c>
      <c r="G8" s="35">
        <v>1.0860000000000001</v>
      </c>
      <c r="H8" s="14">
        <v>1</v>
      </c>
    </row>
    <row r="10" spans="2:8" ht="15">
      <c r="B10" s="46" t="s">
        <v>40</v>
      </c>
      <c r="C10" s="46"/>
      <c r="D10" s="46"/>
      <c r="F10" s="47" t="s">
        <v>40</v>
      </c>
      <c r="G10" s="47"/>
      <c r="H10" s="47"/>
    </row>
    <row r="11" spans="2:8" ht="15">
      <c r="B11" s="8" t="s">
        <v>5</v>
      </c>
      <c r="C11" s="8" t="s">
        <v>6</v>
      </c>
      <c r="D11" s="9" t="s">
        <v>7</v>
      </c>
      <c r="F11" s="34" t="s">
        <v>5</v>
      </c>
      <c r="G11" s="34" t="s">
        <v>6</v>
      </c>
      <c r="H11" s="9" t="s">
        <v>7</v>
      </c>
    </row>
    <row r="12" spans="2:8" ht="15">
      <c r="B12" s="13">
        <v>0</v>
      </c>
      <c r="C12" s="13">
        <v>0</v>
      </c>
      <c r="D12" s="14">
        <v>0</v>
      </c>
      <c r="F12" s="35">
        <v>9.6000000000000002E-2</v>
      </c>
      <c r="G12" s="35">
        <v>2.1999999999999999E-2</v>
      </c>
      <c r="H12" s="14">
        <v>0</v>
      </c>
    </row>
    <row r="13" spans="2:8" ht="15">
      <c r="B13" s="13">
        <v>0</v>
      </c>
      <c r="C13" s="13">
        <v>1</v>
      </c>
      <c r="D13" s="14">
        <v>0</v>
      </c>
      <c r="F13" s="35">
        <v>3.2000000000000001E-2</v>
      </c>
      <c r="G13" s="35">
        <v>1.198</v>
      </c>
      <c r="H13" s="14">
        <v>0</v>
      </c>
    </row>
    <row r="14" spans="2:8" ht="15">
      <c r="B14" s="13">
        <v>1</v>
      </c>
      <c r="C14" s="13">
        <v>0</v>
      </c>
      <c r="D14" s="14">
        <v>1</v>
      </c>
      <c r="F14" s="35">
        <v>1.08</v>
      </c>
      <c r="G14" s="35">
        <v>-7.8E-2</v>
      </c>
      <c r="H14" s="14">
        <v>1</v>
      </c>
    </row>
    <row r="15" spans="2:8" ht="15">
      <c r="B15" s="13">
        <v>1</v>
      </c>
      <c r="C15" s="13">
        <v>1</v>
      </c>
      <c r="D15" s="14">
        <v>0</v>
      </c>
      <c r="F15" s="35">
        <v>0.80200000000000005</v>
      </c>
      <c r="G15" s="35">
        <v>0.88600000000000001</v>
      </c>
      <c r="H15" s="14">
        <v>0</v>
      </c>
    </row>
    <row r="17" spans="2:8" ht="15">
      <c r="B17" s="46" t="s">
        <v>41</v>
      </c>
      <c r="C17" s="46"/>
      <c r="D17" s="46"/>
      <c r="F17" s="47" t="s">
        <v>41</v>
      </c>
      <c r="G17" s="47"/>
      <c r="H17" s="47"/>
    </row>
    <row r="18" spans="2:8" ht="15">
      <c r="B18" s="8" t="s">
        <v>5</v>
      </c>
      <c r="C18" s="8" t="s">
        <v>6</v>
      </c>
      <c r="D18" s="9" t="s">
        <v>7</v>
      </c>
      <c r="F18" s="34" t="s">
        <v>5</v>
      </c>
      <c r="G18" s="34" t="s">
        <v>6</v>
      </c>
      <c r="H18" s="9" t="s">
        <v>7</v>
      </c>
    </row>
    <row r="19" spans="2:8" ht="15">
      <c r="B19" s="13">
        <v>0</v>
      </c>
      <c r="C19" s="13">
        <v>0</v>
      </c>
      <c r="D19" s="14">
        <v>0</v>
      </c>
      <c r="F19" s="35">
        <v>0.13600000000000001</v>
      </c>
      <c r="G19" s="35">
        <v>1.6E-2</v>
      </c>
      <c r="H19" s="14">
        <v>0</v>
      </c>
    </row>
    <row r="20" spans="2:8" ht="15">
      <c r="B20" s="13">
        <v>0</v>
      </c>
      <c r="C20" s="13">
        <v>1</v>
      </c>
      <c r="D20" s="14">
        <v>1</v>
      </c>
      <c r="F20" s="35">
        <v>5.6000000000000001E-2</v>
      </c>
      <c r="G20" s="35">
        <v>1.0880000000000001</v>
      </c>
      <c r="H20" s="14">
        <v>1</v>
      </c>
    </row>
    <row r="21" spans="2:8" ht="15">
      <c r="B21" s="13">
        <v>1</v>
      </c>
      <c r="C21" s="13">
        <v>0</v>
      </c>
      <c r="D21" s="14">
        <v>1</v>
      </c>
      <c r="F21" s="35">
        <v>1.1819999999999999</v>
      </c>
      <c r="G21" s="35">
        <v>0.16800000000000001</v>
      </c>
      <c r="H21" s="14">
        <v>1</v>
      </c>
    </row>
    <row r="22" spans="2:8" ht="15">
      <c r="B22" s="13">
        <v>1</v>
      </c>
      <c r="C22" s="13">
        <v>1</v>
      </c>
      <c r="D22" s="14">
        <v>0</v>
      </c>
      <c r="F22" s="35">
        <v>0.80400000000000005</v>
      </c>
      <c r="G22" s="35">
        <v>1.0900000000000001</v>
      </c>
      <c r="H22" s="14">
        <v>0</v>
      </c>
    </row>
    <row r="24" spans="2:8" ht="15">
      <c r="B24" s="46" t="s">
        <v>42</v>
      </c>
      <c r="C24" s="46"/>
      <c r="D24" s="46"/>
      <c r="F24" s="47" t="s">
        <v>42</v>
      </c>
      <c r="G24" s="47"/>
      <c r="H24" s="47"/>
    </row>
    <row r="25" spans="2:8" ht="15">
      <c r="B25" s="8" t="s">
        <v>5</v>
      </c>
      <c r="C25" s="8" t="s">
        <v>6</v>
      </c>
      <c r="D25" s="9" t="s">
        <v>7</v>
      </c>
      <c r="F25" s="34" t="s">
        <v>5</v>
      </c>
      <c r="G25" s="34" t="s">
        <v>6</v>
      </c>
      <c r="H25" s="9" t="s">
        <v>7</v>
      </c>
    </row>
    <row r="26" spans="2:8" ht="15">
      <c r="B26" s="13">
        <v>0</v>
      </c>
      <c r="C26" s="13">
        <v>0</v>
      </c>
      <c r="D26" s="14">
        <v>1</v>
      </c>
      <c r="F26" s="35">
        <v>0.152</v>
      </c>
      <c r="G26" s="35">
        <v>-0.14000000000000001</v>
      </c>
      <c r="H26" s="14">
        <v>1</v>
      </c>
    </row>
    <row r="27" spans="2:8" ht="15">
      <c r="B27" s="13">
        <v>0</v>
      </c>
      <c r="C27" s="13">
        <v>1</v>
      </c>
      <c r="D27" s="14">
        <v>1</v>
      </c>
      <c r="F27" s="35">
        <v>-3.7999999999999999E-2</v>
      </c>
      <c r="G27" s="35">
        <v>1.1279999999999999</v>
      </c>
      <c r="H27" s="14">
        <v>1</v>
      </c>
    </row>
    <row r="28" spans="2:8" ht="15">
      <c r="B28" s="13">
        <v>1</v>
      </c>
      <c r="C28" s="13">
        <v>0</v>
      </c>
      <c r="D28" s="14">
        <v>1</v>
      </c>
      <c r="F28" s="35">
        <v>0.95799999999999996</v>
      </c>
      <c r="G28" s="35">
        <v>8.2000000000000003E-2</v>
      </c>
      <c r="H28" s="14">
        <v>1</v>
      </c>
    </row>
    <row r="29" spans="2:8" ht="15">
      <c r="B29" s="13">
        <v>1</v>
      </c>
      <c r="C29" s="13">
        <v>1</v>
      </c>
      <c r="D29" s="14">
        <v>0</v>
      </c>
      <c r="F29" s="35">
        <v>1.0940000000000001</v>
      </c>
      <c r="G29" s="35">
        <v>1.1359999999999999</v>
      </c>
      <c r="H29" s="14">
        <v>0</v>
      </c>
    </row>
  </sheetData>
  <mergeCells count="10">
    <mergeCell ref="B17:D17"/>
    <mergeCell ref="F17:H17"/>
    <mergeCell ref="B24:D24"/>
    <mergeCell ref="F24:H24"/>
    <mergeCell ref="B1:D1"/>
    <mergeCell ref="F1:H1"/>
    <mergeCell ref="B3:D3"/>
    <mergeCell ref="F3:H3"/>
    <mergeCell ref="B10:D10"/>
    <mergeCell ref="F10:H10"/>
  </mergeCells>
  <pageMargins left="0" right="0" top="0.39409448818897608" bottom="0.39409448818897608" header="0" footer="0"/>
  <pageSetup paperSize="9" orientation="portrait" verticalDpi="0" r:id="rId1"/>
  <headerFooter>
    <oddHeader>&amp;C&amp;A</oddHeader>
    <oddFooter>&amp;CStrona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Czysty</vt:lpstr>
      <vt:lpstr>Wzorce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Tworzenie i uczenie sieci formułami arkusza</dc:title>
  <dc:creator>Youser</dc:creator>
  <cp:keywords>SSN,sztuczne sieci neuronowe</cp:keywords>
  <cp:lastModifiedBy>Bogusz Krzyżanowski</cp:lastModifiedBy>
  <cp:revision>31</cp:revision>
  <dcterms:created xsi:type="dcterms:W3CDTF">2010-03-27T01:02:06Z</dcterms:created>
  <dcterms:modified xsi:type="dcterms:W3CDTF">2023-04-28T16:06:53Z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RL">
    <vt:lpwstr>tomczak.org.pl</vt:lpwstr>
  </property>
</Properties>
</file>