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rgi\OneDrive\Рабочий стол\TradingTool\data\"/>
    </mc:Choice>
  </mc:AlternateContent>
  <xr:revisionPtr revIDLastSave="0" documentId="13_ncr:1_{2B27C388-FB74-4C59-AD17-53594918739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RASH" sheetId="75" r:id="rId1"/>
    <sheet name="MAIN" sheetId="6" r:id="rId2"/>
    <sheet name="Beta &lt;1@" sheetId="78" r:id="rId3"/>
    <sheet name="Beta 1-1.5@" sheetId="2" r:id="rId4"/>
    <sheet name="Beta 1.5&gt;@" sheetId="70" r:id="rId5"/>
    <sheet name="Soxl@" sheetId="83" r:id="rId6"/>
    <sheet name="Bito,Kweb@" sheetId="68" r:id="rId7"/>
    <sheet name="All Beta" sheetId="71" r:id="rId8"/>
    <sheet name="Soxl1" sheetId="36" r:id="rId9"/>
    <sheet name="Bito,kweb" sheetId="76" r:id="rId10"/>
  </sheets>
  <definedNames>
    <definedName name="_xlnm._FilterDatabase" localSheetId="7" hidden="1">'All Beta'!$A$1:$AL$1924</definedName>
    <definedName name="_xlnm._FilterDatabase" localSheetId="2" hidden="1">'Beta &lt;1@'!$A$1:$Y$30</definedName>
    <definedName name="_xlnm._FilterDatabase" localSheetId="4" hidden="1">'Beta 1.5&gt;@'!$A$1:$Z$88</definedName>
    <definedName name="_xlnm._FilterDatabase" localSheetId="3" hidden="1">'Beta 1-1.5@'!$A$1:$Y$422</definedName>
    <definedName name="_xlnm._FilterDatabase" localSheetId="9" hidden="1">'Bito,kweb'!$A$1:$J$414</definedName>
    <definedName name="_xlnm._FilterDatabase" localSheetId="8" hidden="1">Soxl1!$A$1:$E$834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78" l="1"/>
  <c r="K3" i="78"/>
  <c r="K4" i="78"/>
  <c r="K5" i="78"/>
  <c r="K6" i="78"/>
  <c r="K7" i="78"/>
  <c r="K8" i="78"/>
  <c r="K9" i="78"/>
  <c r="K10" i="78"/>
  <c r="K11" i="78"/>
  <c r="K12" i="78"/>
  <c r="K13" i="78"/>
  <c r="K14" i="78"/>
  <c r="K15" i="78"/>
  <c r="K16" i="78"/>
  <c r="K17" i="78"/>
  <c r="K18" i="78"/>
  <c r="K19" i="78"/>
  <c r="K20" i="78"/>
  <c r="K21" i="78"/>
  <c r="K22" i="78"/>
  <c r="K23" i="78"/>
  <c r="K24" i="78"/>
  <c r="K25" i="78"/>
  <c r="K26" i="78"/>
  <c r="K27" i="78"/>
  <c r="K28" i="78"/>
  <c r="K29" i="78"/>
  <c r="K30" i="78"/>
  <c r="K31" i="78"/>
  <c r="K32" i="78"/>
  <c r="K33" i="78"/>
  <c r="K34" i="78"/>
  <c r="K35" i="78"/>
  <c r="K36" i="78"/>
  <c r="K37" i="78"/>
  <c r="K38" i="78"/>
  <c r="K39" i="78"/>
  <c r="K40" i="78"/>
  <c r="K41" i="78"/>
  <c r="K42" i="78"/>
  <c r="K43" i="78"/>
  <c r="K44" i="78"/>
  <c r="K45" i="78"/>
  <c r="K46" i="78"/>
  <c r="K47" i="78"/>
  <c r="K48" i="78"/>
  <c r="K49" i="78"/>
  <c r="K50" i="78"/>
  <c r="K51" i="78"/>
  <c r="K52" i="78"/>
  <c r="K53" i="78"/>
  <c r="K54" i="78"/>
  <c r="K55" i="78"/>
  <c r="K56" i="78"/>
  <c r="K57" i="78"/>
  <c r="K58" i="78"/>
  <c r="K59" i="78"/>
  <c r="K60" i="78"/>
  <c r="K61" i="78"/>
  <c r="K62" i="78"/>
  <c r="K63" i="78"/>
  <c r="K64" i="78"/>
  <c r="K65" i="78"/>
  <c r="K66" i="78"/>
  <c r="K67" i="78"/>
  <c r="K68" i="78"/>
  <c r="K69" i="78"/>
  <c r="K70" i="78"/>
  <c r="K71" i="78"/>
  <c r="K72" i="78"/>
  <c r="K73" i="78"/>
  <c r="K74" i="78"/>
  <c r="K75" i="78"/>
  <c r="K76" i="78"/>
  <c r="K77" i="78"/>
  <c r="K78" i="78"/>
  <c r="K79" i="78"/>
  <c r="K80" i="78"/>
  <c r="K81" i="78"/>
  <c r="K82" i="78"/>
  <c r="K83" i="78"/>
  <c r="K84" i="78"/>
  <c r="K85" i="78"/>
  <c r="K86" i="78"/>
  <c r="K87" i="78"/>
  <c r="K88" i="78"/>
  <c r="K89" i="78"/>
  <c r="K90" i="78"/>
  <c r="K91" i="78"/>
  <c r="K92" i="78"/>
  <c r="K93" i="78"/>
  <c r="K94" i="78"/>
  <c r="K95" i="78"/>
  <c r="K96" i="78"/>
  <c r="K97" i="78"/>
  <c r="K98" i="78"/>
  <c r="K99" i="78"/>
  <c r="K100" i="78"/>
  <c r="K101" i="78"/>
  <c r="K102" i="78"/>
  <c r="K103" i="78"/>
  <c r="K104" i="78"/>
  <c r="K105" i="78"/>
  <c r="K106" i="78"/>
  <c r="K107" i="78"/>
  <c r="K108" i="78"/>
  <c r="K109" i="78"/>
  <c r="K110" i="78"/>
  <c r="K111" i="78"/>
  <c r="K112" i="78"/>
  <c r="K113" i="78"/>
  <c r="K114" i="78"/>
  <c r="K115" i="78"/>
  <c r="K116" i="78"/>
  <c r="K117" i="78"/>
  <c r="K118" i="78"/>
  <c r="K119" i="78"/>
  <c r="K120" i="78"/>
  <c r="K121" i="78"/>
  <c r="K122" i="78"/>
  <c r="K123" i="78"/>
  <c r="K124" i="78"/>
  <c r="K125" i="78"/>
  <c r="K126" i="78"/>
  <c r="K127" i="78"/>
  <c r="K128" i="78"/>
  <c r="K129" i="78"/>
  <c r="K130" i="78"/>
  <c r="K131" i="78"/>
  <c r="K132" i="78"/>
  <c r="K133" i="78"/>
  <c r="K134" i="78"/>
  <c r="K135" i="78"/>
  <c r="K136" i="78"/>
  <c r="K137" i="78"/>
  <c r="K138" i="78"/>
  <c r="K139" i="78"/>
  <c r="K140" i="78"/>
  <c r="K141" i="78"/>
  <c r="K142" i="78"/>
  <c r="K143" i="78"/>
  <c r="K144" i="78"/>
  <c r="K145" i="78"/>
  <c r="K146" i="78"/>
  <c r="K147" i="78"/>
  <c r="K148" i="78"/>
  <c r="K149" i="78"/>
  <c r="K150" i="78"/>
  <c r="K151" i="78"/>
  <c r="K152" i="78"/>
  <c r="K153" i="78"/>
  <c r="K154" i="78"/>
  <c r="K155" i="78"/>
  <c r="K156" i="78"/>
  <c r="K157" i="78"/>
  <c r="K158" i="78"/>
  <c r="K159" i="78"/>
  <c r="K160" i="78"/>
  <c r="K161" i="78"/>
  <c r="K162" i="78"/>
  <c r="K163" i="78"/>
  <c r="K164" i="78"/>
  <c r="K165" i="78"/>
  <c r="K166" i="78"/>
  <c r="K167" i="78"/>
  <c r="K168" i="78"/>
  <c r="K169" i="78"/>
  <c r="K170" i="78"/>
  <c r="K171" i="78"/>
  <c r="K172" i="78"/>
  <c r="K173" i="78"/>
  <c r="K174" i="78"/>
  <c r="K175" i="78"/>
  <c r="K176" i="78"/>
  <c r="K177" i="78"/>
  <c r="K178" i="78"/>
  <c r="K179" i="78"/>
  <c r="K180" i="78"/>
  <c r="K181" i="78"/>
  <c r="K182" i="78"/>
  <c r="K183" i="78"/>
  <c r="K184" i="78"/>
  <c r="K185" i="78"/>
  <c r="K186" i="78"/>
  <c r="K187" i="78"/>
  <c r="K188" i="78"/>
  <c r="K189" i="78"/>
  <c r="K190" i="78"/>
  <c r="K191" i="78"/>
  <c r="K192" i="78"/>
  <c r="K193" i="78"/>
  <c r="K194" i="78"/>
  <c r="K195" i="78"/>
  <c r="K196" i="78"/>
  <c r="K197" i="78"/>
  <c r="K198" i="78"/>
  <c r="K199" i="78"/>
  <c r="K200" i="78"/>
  <c r="K201" i="78"/>
  <c r="K202" i="78"/>
  <c r="K203" i="78"/>
  <c r="K204" i="78"/>
  <c r="K205" i="78"/>
  <c r="K206" i="78"/>
  <c r="K207" i="78"/>
  <c r="K208" i="78"/>
  <c r="K209" i="78"/>
  <c r="K210" i="78"/>
  <c r="K211" i="78"/>
  <c r="K212" i="78"/>
  <c r="K213" i="78"/>
  <c r="K214" i="78"/>
  <c r="K215" i="78"/>
  <c r="K216" i="78"/>
  <c r="K217" i="78"/>
  <c r="K218" i="78"/>
  <c r="K219" i="78"/>
  <c r="K220" i="78"/>
  <c r="K221" i="78"/>
  <c r="K222" i="78"/>
  <c r="K223" i="78"/>
  <c r="K224" i="78"/>
  <c r="K225" i="78"/>
  <c r="K226" i="78"/>
  <c r="K227" i="78"/>
  <c r="K228" i="78"/>
  <c r="K229" i="78"/>
  <c r="K230" i="78"/>
  <c r="K231" i="78"/>
  <c r="K232" i="78"/>
  <c r="K233" i="78"/>
  <c r="K234" i="78"/>
  <c r="K235" i="78"/>
  <c r="K236" i="78"/>
  <c r="K237" i="78"/>
  <c r="K238" i="78"/>
  <c r="K239" i="78"/>
  <c r="K240" i="78"/>
  <c r="K241" i="78"/>
  <c r="K242" i="78"/>
  <c r="K243" i="78"/>
  <c r="K244" i="78"/>
  <c r="K245" i="78"/>
  <c r="K246" i="78"/>
  <c r="K247" i="78"/>
  <c r="K248" i="78"/>
  <c r="K249" i="78"/>
  <c r="K250" i="78"/>
  <c r="K251" i="78"/>
  <c r="K252" i="78"/>
  <c r="K253" i="78"/>
  <c r="K254" i="78"/>
  <c r="K255" i="78"/>
  <c r="K256" i="78"/>
  <c r="K257" i="78"/>
  <c r="K258" i="78"/>
  <c r="K259" i="78"/>
  <c r="K260" i="78"/>
  <c r="K261" i="78"/>
  <c r="K262" i="78"/>
  <c r="K263" i="78"/>
  <c r="K264" i="78"/>
  <c r="K265" i="78"/>
  <c r="K266" i="78"/>
  <c r="K267" i="78"/>
  <c r="K268" i="78"/>
  <c r="K269" i="78"/>
  <c r="K270" i="78"/>
  <c r="K271" i="78"/>
  <c r="K272" i="78"/>
  <c r="K273" i="78"/>
  <c r="K274" i="78"/>
  <c r="K275" i="78"/>
  <c r="K276" i="78"/>
  <c r="K277" i="78"/>
  <c r="K278" i="78"/>
  <c r="K279" i="78"/>
  <c r="K280" i="78"/>
  <c r="K281" i="78"/>
  <c r="K282" i="78"/>
  <c r="C2" i="71"/>
  <c r="A72" i="6" l="1"/>
  <c r="C72" i="6" s="1"/>
  <c r="D72" i="6" l="1"/>
  <c r="B72" i="6"/>
  <c r="A3" i="83" l="1"/>
  <c r="F3" i="83" s="1"/>
  <c r="A4" i="83"/>
  <c r="A5" i="83"/>
  <c r="F5" i="83" s="1"/>
  <c r="A6" i="83"/>
  <c r="F6" i="83" s="1"/>
  <c r="A7" i="83"/>
  <c r="A8" i="83"/>
  <c r="A9" i="83"/>
  <c r="F9" i="83" s="1"/>
  <c r="A10" i="83"/>
  <c r="A11" i="83"/>
  <c r="F11" i="83" s="1"/>
  <c r="A12" i="83"/>
  <c r="A13" i="83"/>
  <c r="F13" i="83" s="1"/>
  <c r="A14" i="83"/>
  <c r="F14" i="83" s="1"/>
  <c r="A15" i="83"/>
  <c r="F15" i="83" s="1"/>
  <c r="A16" i="83"/>
  <c r="A17" i="83"/>
  <c r="A18" i="83"/>
  <c r="F18" i="83" s="1"/>
  <c r="A19" i="83"/>
  <c r="F19" i="83" s="1"/>
  <c r="A20" i="83"/>
  <c r="F20" i="83" s="1"/>
  <c r="A21" i="83"/>
  <c r="F21" i="83" s="1"/>
  <c r="A22" i="83"/>
  <c r="F22" i="83" s="1"/>
  <c r="A23" i="83"/>
  <c r="A24" i="83"/>
  <c r="A25" i="83"/>
  <c r="A26" i="83"/>
  <c r="C26" i="83" s="1"/>
  <c r="A27" i="83"/>
  <c r="D27" i="83" s="1"/>
  <c r="A28" i="83"/>
  <c r="D28" i="83" s="1"/>
  <c r="A29" i="83"/>
  <c r="D29" i="83" s="1"/>
  <c r="A30" i="83"/>
  <c r="C30" i="83" s="1"/>
  <c r="A31" i="83"/>
  <c r="C31" i="83" s="1"/>
  <c r="A32" i="83"/>
  <c r="C32" i="83" s="1"/>
  <c r="A33" i="83"/>
  <c r="F33" i="83" s="1"/>
  <c r="A34" i="83"/>
  <c r="F34" i="83" s="1"/>
  <c r="A35" i="83"/>
  <c r="C35" i="83" s="1"/>
  <c r="A36" i="83"/>
  <c r="F36" i="83" s="1"/>
  <c r="A37" i="83"/>
  <c r="F37" i="83" s="1"/>
  <c r="A38" i="83"/>
  <c r="C38" i="83" s="1"/>
  <c r="A39" i="83"/>
  <c r="C39" i="83" s="1"/>
  <c r="A40" i="83"/>
  <c r="K40" i="83" s="1"/>
  <c r="A41" i="83"/>
  <c r="K41" i="83" s="1"/>
  <c r="A42" i="83"/>
  <c r="C42" i="83" s="1"/>
  <c r="A43" i="83"/>
  <c r="D43" i="83" s="1"/>
  <c r="A44" i="83"/>
  <c r="D44" i="83" s="1"/>
  <c r="A45" i="83"/>
  <c r="D45" i="83" s="1"/>
  <c r="A46" i="83"/>
  <c r="C46" i="83" s="1"/>
  <c r="A47" i="83"/>
  <c r="C47" i="83" s="1"/>
  <c r="A48" i="83"/>
  <c r="C48" i="83" s="1"/>
  <c r="A49" i="83"/>
  <c r="C49" i="83" s="1"/>
  <c r="A50" i="83"/>
  <c r="E50" i="83" s="1"/>
  <c r="A51" i="83"/>
  <c r="C51" i="83" s="1"/>
  <c r="A52" i="83"/>
  <c r="C52" i="83" s="1"/>
  <c r="A53" i="83"/>
  <c r="C53" i="83" s="1"/>
  <c r="A54" i="83"/>
  <c r="F54" i="83" s="1"/>
  <c r="A55" i="83"/>
  <c r="C55" i="83" s="1"/>
  <c r="A56" i="83"/>
  <c r="K56" i="83" s="1"/>
  <c r="A57" i="83"/>
  <c r="K57" i="83" s="1"/>
  <c r="A58" i="83"/>
  <c r="C58" i="83" s="1"/>
  <c r="A59" i="83"/>
  <c r="D59" i="83" s="1"/>
  <c r="A60" i="83"/>
  <c r="D60" i="83" s="1"/>
  <c r="A61" i="83"/>
  <c r="D61" i="83" s="1"/>
  <c r="A62" i="83"/>
  <c r="F62" i="83" s="1"/>
  <c r="A63" i="83"/>
  <c r="C63" i="83" s="1"/>
  <c r="A64" i="83"/>
  <c r="C64" i="83" s="1"/>
  <c r="A65" i="83"/>
  <c r="C65" i="83" s="1"/>
  <c r="A66" i="83"/>
  <c r="C66" i="83" s="1"/>
  <c r="A2" i="83"/>
  <c r="E2" i="83" s="1"/>
  <c r="F55" i="83"/>
  <c r="F52" i="83"/>
  <c r="F46" i="83"/>
  <c r="F39" i="83"/>
  <c r="F35" i="83"/>
  <c r="F28" i="83"/>
  <c r="F23" i="83"/>
  <c r="F16" i="83"/>
  <c r="F12" i="83"/>
  <c r="F10" i="83"/>
  <c r="F8" i="83"/>
  <c r="F7" i="83"/>
  <c r="F4" i="83"/>
  <c r="A71" i="6"/>
  <c r="B71" i="6" s="1"/>
  <c r="A620" i="71"/>
  <c r="B620" i="71"/>
  <c r="C620" i="71"/>
  <c r="D620" i="71"/>
  <c r="E620" i="71"/>
  <c r="A621" i="71"/>
  <c r="B621" i="71"/>
  <c r="C621" i="71"/>
  <c r="D621" i="71"/>
  <c r="E621" i="71"/>
  <c r="A622" i="71"/>
  <c r="B622" i="71"/>
  <c r="C622" i="71"/>
  <c r="D622" i="71"/>
  <c r="E622" i="71"/>
  <c r="A623" i="71"/>
  <c r="B623" i="71"/>
  <c r="C623" i="71"/>
  <c r="D623" i="71"/>
  <c r="E623" i="71"/>
  <c r="A624" i="71"/>
  <c r="B624" i="71"/>
  <c r="C624" i="71"/>
  <c r="D624" i="71"/>
  <c r="E624" i="71"/>
  <c r="A625" i="71"/>
  <c r="B625" i="71"/>
  <c r="C625" i="71"/>
  <c r="D625" i="71"/>
  <c r="E625" i="71"/>
  <c r="A626" i="71"/>
  <c r="B626" i="71"/>
  <c r="C626" i="71"/>
  <c r="D626" i="71"/>
  <c r="E626" i="71"/>
  <c r="A627" i="71"/>
  <c r="B627" i="71"/>
  <c r="C627" i="71"/>
  <c r="D627" i="71"/>
  <c r="E627" i="71"/>
  <c r="A628" i="71"/>
  <c r="B628" i="71"/>
  <c r="C628" i="71"/>
  <c r="D628" i="71"/>
  <c r="E628" i="71"/>
  <c r="A629" i="71"/>
  <c r="B629" i="71"/>
  <c r="C629" i="71"/>
  <c r="D629" i="71"/>
  <c r="E629" i="71"/>
  <c r="A630" i="71"/>
  <c r="B630" i="71"/>
  <c r="C630" i="71"/>
  <c r="D630" i="71"/>
  <c r="E630" i="71"/>
  <c r="A631" i="71"/>
  <c r="B631" i="71"/>
  <c r="C631" i="71"/>
  <c r="D631" i="71"/>
  <c r="E631" i="71"/>
  <c r="A632" i="71"/>
  <c r="B632" i="71"/>
  <c r="C632" i="71"/>
  <c r="D632" i="71"/>
  <c r="E632" i="71"/>
  <c r="A633" i="71"/>
  <c r="B633" i="71"/>
  <c r="C633" i="71"/>
  <c r="D633" i="71"/>
  <c r="E633" i="71"/>
  <c r="A634" i="71"/>
  <c r="B634" i="71"/>
  <c r="C634" i="71"/>
  <c r="D634" i="71"/>
  <c r="E634" i="71"/>
  <c r="A635" i="71"/>
  <c r="B635" i="71"/>
  <c r="C635" i="71"/>
  <c r="D635" i="71"/>
  <c r="E635" i="71"/>
  <c r="A636" i="71"/>
  <c r="B636" i="71"/>
  <c r="C636" i="71"/>
  <c r="D636" i="71"/>
  <c r="E636" i="71"/>
  <c r="A637" i="71"/>
  <c r="B637" i="71"/>
  <c r="C637" i="71"/>
  <c r="D637" i="71"/>
  <c r="E637" i="71"/>
  <c r="A638" i="71"/>
  <c r="B638" i="71"/>
  <c r="C638" i="71"/>
  <c r="D638" i="71"/>
  <c r="E638" i="71"/>
  <c r="A639" i="71"/>
  <c r="B639" i="71"/>
  <c r="C639" i="71"/>
  <c r="D639" i="71"/>
  <c r="E639" i="71"/>
  <c r="A640" i="71"/>
  <c r="B640" i="71"/>
  <c r="C640" i="71"/>
  <c r="D640" i="71"/>
  <c r="E640" i="71"/>
  <c r="A641" i="71"/>
  <c r="B641" i="71"/>
  <c r="C641" i="71"/>
  <c r="D641" i="71"/>
  <c r="E641" i="71"/>
  <c r="A642" i="71"/>
  <c r="B642" i="71"/>
  <c r="C642" i="71"/>
  <c r="D642" i="71"/>
  <c r="E642" i="71"/>
  <c r="A643" i="71"/>
  <c r="B643" i="71"/>
  <c r="C643" i="71"/>
  <c r="D643" i="71"/>
  <c r="E643" i="71"/>
  <c r="A644" i="71"/>
  <c r="B644" i="71"/>
  <c r="C644" i="71"/>
  <c r="D644" i="71"/>
  <c r="E644" i="71"/>
  <c r="A645" i="71"/>
  <c r="B645" i="71"/>
  <c r="C645" i="71"/>
  <c r="D645" i="71"/>
  <c r="E645" i="71"/>
  <c r="A646" i="71"/>
  <c r="B646" i="71"/>
  <c r="C646" i="71"/>
  <c r="D646" i="71"/>
  <c r="E646" i="71"/>
  <c r="A647" i="71"/>
  <c r="B647" i="71"/>
  <c r="C647" i="71"/>
  <c r="D647" i="71"/>
  <c r="E647" i="71"/>
  <c r="A648" i="71"/>
  <c r="B648" i="71"/>
  <c r="C648" i="71"/>
  <c r="D648" i="71"/>
  <c r="E648" i="71"/>
  <c r="A649" i="71"/>
  <c r="B649" i="71"/>
  <c r="C649" i="71"/>
  <c r="D649" i="71"/>
  <c r="E649" i="71"/>
  <c r="A650" i="71"/>
  <c r="B650" i="71"/>
  <c r="C650" i="71"/>
  <c r="D650" i="71"/>
  <c r="E650" i="71"/>
  <c r="A651" i="71"/>
  <c r="B651" i="71"/>
  <c r="C651" i="71"/>
  <c r="D651" i="71"/>
  <c r="E651" i="71"/>
  <c r="A652" i="71"/>
  <c r="B652" i="71"/>
  <c r="C652" i="71"/>
  <c r="D652" i="71"/>
  <c r="E652" i="71"/>
  <c r="A653" i="71"/>
  <c r="B653" i="71"/>
  <c r="C653" i="71"/>
  <c r="D653" i="71"/>
  <c r="E653" i="71"/>
  <c r="A654" i="71"/>
  <c r="B654" i="71"/>
  <c r="C654" i="71"/>
  <c r="D654" i="71"/>
  <c r="E654" i="71"/>
  <c r="A655" i="71"/>
  <c r="B655" i="71"/>
  <c r="C655" i="71"/>
  <c r="D655" i="71"/>
  <c r="E655" i="71"/>
  <c r="A656" i="71"/>
  <c r="B656" i="71"/>
  <c r="C656" i="71"/>
  <c r="D656" i="71"/>
  <c r="E656" i="71"/>
  <c r="A657" i="71"/>
  <c r="B657" i="71"/>
  <c r="C657" i="71"/>
  <c r="D657" i="71"/>
  <c r="E657" i="71"/>
  <c r="A658" i="71"/>
  <c r="B658" i="71"/>
  <c r="C658" i="71"/>
  <c r="D658" i="71"/>
  <c r="E658" i="71"/>
  <c r="A659" i="71"/>
  <c r="B659" i="71"/>
  <c r="C659" i="71"/>
  <c r="D659" i="71"/>
  <c r="E659" i="71"/>
  <c r="A660" i="71"/>
  <c r="B660" i="71"/>
  <c r="C660" i="71"/>
  <c r="D660" i="71"/>
  <c r="E660" i="71"/>
  <c r="A661" i="71"/>
  <c r="B661" i="71"/>
  <c r="C661" i="71"/>
  <c r="D661" i="71"/>
  <c r="E661" i="71"/>
  <c r="A662" i="71"/>
  <c r="B662" i="71"/>
  <c r="C662" i="71"/>
  <c r="D662" i="71"/>
  <c r="E662" i="71"/>
  <c r="A663" i="71"/>
  <c r="B663" i="71"/>
  <c r="C663" i="71"/>
  <c r="D663" i="71"/>
  <c r="E663" i="71"/>
  <c r="A664" i="71"/>
  <c r="B664" i="71"/>
  <c r="C664" i="71"/>
  <c r="D664" i="71"/>
  <c r="E664" i="71"/>
  <c r="A665" i="71"/>
  <c r="B665" i="71"/>
  <c r="C665" i="71"/>
  <c r="D665" i="71"/>
  <c r="E665" i="71"/>
  <c r="A666" i="71"/>
  <c r="B666" i="71"/>
  <c r="C666" i="71"/>
  <c r="D666" i="71"/>
  <c r="E666" i="71"/>
  <c r="A667" i="71"/>
  <c r="B667" i="71"/>
  <c r="C667" i="71"/>
  <c r="D667" i="71"/>
  <c r="E667" i="71"/>
  <c r="A668" i="71"/>
  <c r="B668" i="71"/>
  <c r="C668" i="71"/>
  <c r="D668" i="71"/>
  <c r="E668" i="71"/>
  <c r="A669" i="71"/>
  <c r="B669" i="71"/>
  <c r="C669" i="71"/>
  <c r="D669" i="71"/>
  <c r="E669" i="71"/>
  <c r="A670" i="71"/>
  <c r="B670" i="71"/>
  <c r="C670" i="71"/>
  <c r="D670" i="71"/>
  <c r="E670" i="71"/>
  <c r="A671" i="71"/>
  <c r="B671" i="71"/>
  <c r="C671" i="71"/>
  <c r="D671" i="71"/>
  <c r="E671" i="71"/>
  <c r="A672" i="71"/>
  <c r="B672" i="71"/>
  <c r="C672" i="71"/>
  <c r="D672" i="71"/>
  <c r="E672" i="71"/>
  <c r="A673" i="71"/>
  <c r="B673" i="71"/>
  <c r="C673" i="71"/>
  <c r="D673" i="71"/>
  <c r="E673" i="71"/>
  <c r="A674" i="71"/>
  <c r="B674" i="71"/>
  <c r="C674" i="71"/>
  <c r="D674" i="71"/>
  <c r="E674" i="71"/>
  <c r="A675" i="71"/>
  <c r="B675" i="71"/>
  <c r="C675" i="71"/>
  <c r="D675" i="71"/>
  <c r="E675" i="71"/>
  <c r="A676" i="71"/>
  <c r="B676" i="71"/>
  <c r="C676" i="71"/>
  <c r="D676" i="71"/>
  <c r="E676" i="71"/>
  <c r="A677" i="71"/>
  <c r="B677" i="71"/>
  <c r="C677" i="71"/>
  <c r="D677" i="71"/>
  <c r="E677" i="71"/>
  <c r="A678" i="71"/>
  <c r="B678" i="71"/>
  <c r="C678" i="71"/>
  <c r="D678" i="71"/>
  <c r="E678" i="71"/>
  <c r="A679" i="71"/>
  <c r="B679" i="71"/>
  <c r="C679" i="71"/>
  <c r="D679" i="71"/>
  <c r="E679" i="71"/>
  <c r="A680" i="71"/>
  <c r="B680" i="71"/>
  <c r="C680" i="71"/>
  <c r="D680" i="71"/>
  <c r="E680" i="71"/>
  <c r="A681" i="71"/>
  <c r="B681" i="71"/>
  <c r="C681" i="71"/>
  <c r="D681" i="71"/>
  <c r="E681" i="71"/>
  <c r="A682" i="71"/>
  <c r="B682" i="71"/>
  <c r="C682" i="71"/>
  <c r="D682" i="71"/>
  <c r="E682" i="71"/>
  <c r="A683" i="71"/>
  <c r="B683" i="71"/>
  <c r="C683" i="71"/>
  <c r="D683" i="71"/>
  <c r="E683" i="71"/>
  <c r="A684" i="71"/>
  <c r="B684" i="71"/>
  <c r="C684" i="71"/>
  <c r="D684" i="71"/>
  <c r="E684" i="71"/>
  <c r="A685" i="71"/>
  <c r="B685" i="71"/>
  <c r="C685" i="71"/>
  <c r="D685" i="71"/>
  <c r="E685" i="71"/>
  <c r="A686" i="71"/>
  <c r="B686" i="71"/>
  <c r="C686" i="71"/>
  <c r="D686" i="71"/>
  <c r="E686" i="71"/>
  <c r="A687" i="71"/>
  <c r="B687" i="71"/>
  <c r="C687" i="71"/>
  <c r="D687" i="71"/>
  <c r="E687" i="71"/>
  <c r="A688" i="71"/>
  <c r="B688" i="71"/>
  <c r="C688" i="71"/>
  <c r="D688" i="71"/>
  <c r="E688" i="71"/>
  <c r="A689" i="71"/>
  <c r="B689" i="71"/>
  <c r="C689" i="71"/>
  <c r="D689" i="71"/>
  <c r="E689" i="71"/>
  <c r="A690" i="71"/>
  <c r="B690" i="71"/>
  <c r="C690" i="71"/>
  <c r="D690" i="71"/>
  <c r="E690" i="71"/>
  <c r="A691" i="71"/>
  <c r="B691" i="71"/>
  <c r="C691" i="71"/>
  <c r="D691" i="71"/>
  <c r="E691" i="71"/>
  <c r="A692" i="71"/>
  <c r="B692" i="71"/>
  <c r="C692" i="71"/>
  <c r="D692" i="71"/>
  <c r="E692" i="71"/>
  <c r="A693" i="71"/>
  <c r="B693" i="71"/>
  <c r="C693" i="71"/>
  <c r="D693" i="71"/>
  <c r="E693" i="71"/>
  <c r="A694" i="71"/>
  <c r="B694" i="71"/>
  <c r="C694" i="71"/>
  <c r="D694" i="71"/>
  <c r="E694" i="71"/>
  <c r="A695" i="71"/>
  <c r="B695" i="71"/>
  <c r="C695" i="71"/>
  <c r="D695" i="71"/>
  <c r="E695" i="71"/>
  <c r="A696" i="71"/>
  <c r="B696" i="71"/>
  <c r="C696" i="71"/>
  <c r="D696" i="71"/>
  <c r="E696" i="71"/>
  <c r="A697" i="71"/>
  <c r="B697" i="71"/>
  <c r="C697" i="71"/>
  <c r="D697" i="71"/>
  <c r="E697" i="71"/>
  <c r="A698" i="71"/>
  <c r="B698" i="71"/>
  <c r="C698" i="71"/>
  <c r="D698" i="71"/>
  <c r="E698" i="71"/>
  <c r="A699" i="71"/>
  <c r="B699" i="71"/>
  <c r="C699" i="71"/>
  <c r="D699" i="71"/>
  <c r="E699" i="71"/>
  <c r="A700" i="71"/>
  <c r="B700" i="71"/>
  <c r="C700" i="71"/>
  <c r="D700" i="71"/>
  <c r="E700" i="71"/>
  <c r="A701" i="71"/>
  <c r="B701" i="71"/>
  <c r="C701" i="71"/>
  <c r="D701" i="71"/>
  <c r="E701" i="71"/>
  <c r="A702" i="71"/>
  <c r="B702" i="71"/>
  <c r="C702" i="71"/>
  <c r="D702" i="71"/>
  <c r="E702" i="71"/>
  <c r="A703" i="71"/>
  <c r="B703" i="71"/>
  <c r="C703" i="71"/>
  <c r="D703" i="71"/>
  <c r="E703" i="71"/>
  <c r="A704" i="71"/>
  <c r="B704" i="71"/>
  <c r="C704" i="71"/>
  <c r="D704" i="71"/>
  <c r="E704" i="71"/>
  <c r="A705" i="71"/>
  <c r="B705" i="71"/>
  <c r="C705" i="71"/>
  <c r="D705" i="71"/>
  <c r="E705" i="71"/>
  <c r="A706" i="71"/>
  <c r="B706" i="71"/>
  <c r="C706" i="71"/>
  <c r="D706" i="71"/>
  <c r="E706" i="71"/>
  <c r="A707" i="71"/>
  <c r="B707" i="71"/>
  <c r="C707" i="71"/>
  <c r="D707" i="71"/>
  <c r="E707" i="71"/>
  <c r="A708" i="71"/>
  <c r="B708" i="71"/>
  <c r="C708" i="71"/>
  <c r="D708" i="71"/>
  <c r="E708" i="71"/>
  <c r="A709" i="71"/>
  <c r="B709" i="71"/>
  <c r="C709" i="71"/>
  <c r="D709" i="71"/>
  <c r="E709" i="71"/>
  <c r="A710" i="71"/>
  <c r="B710" i="71"/>
  <c r="C710" i="71"/>
  <c r="D710" i="71"/>
  <c r="E710" i="71"/>
  <c r="A711" i="71"/>
  <c r="B711" i="71"/>
  <c r="C711" i="71"/>
  <c r="D711" i="71"/>
  <c r="E711" i="71"/>
  <c r="A712" i="71"/>
  <c r="B712" i="71"/>
  <c r="C712" i="71"/>
  <c r="D712" i="71"/>
  <c r="E712" i="71"/>
  <c r="A713" i="71"/>
  <c r="B713" i="71"/>
  <c r="C713" i="71"/>
  <c r="D713" i="71"/>
  <c r="E713" i="71"/>
  <c r="A714" i="71"/>
  <c r="B714" i="71"/>
  <c r="C714" i="71"/>
  <c r="D714" i="71"/>
  <c r="E714" i="71"/>
  <c r="A715" i="71"/>
  <c r="B715" i="71"/>
  <c r="C715" i="71"/>
  <c r="D715" i="71"/>
  <c r="E715" i="71"/>
  <c r="A716" i="71"/>
  <c r="B716" i="71"/>
  <c r="C716" i="71"/>
  <c r="D716" i="71"/>
  <c r="E716" i="71"/>
  <c r="A717" i="71"/>
  <c r="B717" i="71"/>
  <c r="C717" i="71"/>
  <c r="D717" i="71"/>
  <c r="E717" i="71"/>
  <c r="A718" i="71"/>
  <c r="B718" i="71"/>
  <c r="C718" i="71"/>
  <c r="D718" i="71"/>
  <c r="E718" i="71"/>
  <c r="A719" i="71"/>
  <c r="B719" i="71"/>
  <c r="C719" i="71"/>
  <c r="D719" i="71"/>
  <c r="E719" i="71"/>
  <c r="A720" i="71"/>
  <c r="B720" i="71"/>
  <c r="C720" i="71"/>
  <c r="D720" i="71"/>
  <c r="E720" i="71"/>
  <c r="A721" i="71"/>
  <c r="B721" i="71"/>
  <c r="C721" i="71"/>
  <c r="D721" i="71"/>
  <c r="E721" i="71"/>
  <c r="A722" i="71"/>
  <c r="B722" i="71"/>
  <c r="C722" i="71"/>
  <c r="D722" i="71"/>
  <c r="E722" i="71"/>
  <c r="A723" i="71"/>
  <c r="B723" i="71"/>
  <c r="C723" i="71"/>
  <c r="D723" i="71"/>
  <c r="E723" i="71"/>
  <c r="A724" i="71"/>
  <c r="B724" i="71"/>
  <c r="C724" i="71"/>
  <c r="D724" i="71"/>
  <c r="E724" i="71"/>
  <c r="A725" i="71"/>
  <c r="B725" i="71"/>
  <c r="C725" i="71"/>
  <c r="D725" i="71"/>
  <c r="E725" i="71"/>
  <c r="A726" i="71"/>
  <c r="B726" i="71"/>
  <c r="C726" i="71"/>
  <c r="D726" i="71"/>
  <c r="E726" i="71"/>
  <c r="A727" i="71"/>
  <c r="B727" i="71"/>
  <c r="C727" i="71"/>
  <c r="D727" i="71"/>
  <c r="E727" i="71"/>
  <c r="A728" i="71"/>
  <c r="B728" i="71"/>
  <c r="C728" i="71"/>
  <c r="D728" i="71"/>
  <c r="E728" i="71"/>
  <c r="A729" i="71"/>
  <c r="B729" i="71"/>
  <c r="C729" i="71"/>
  <c r="D729" i="71"/>
  <c r="E729" i="71"/>
  <c r="A730" i="71"/>
  <c r="B730" i="71"/>
  <c r="C730" i="71"/>
  <c r="D730" i="71"/>
  <c r="E730" i="71"/>
  <c r="A731" i="71"/>
  <c r="B731" i="71"/>
  <c r="C731" i="71"/>
  <c r="D731" i="71"/>
  <c r="E731" i="71"/>
  <c r="A732" i="71"/>
  <c r="B732" i="71"/>
  <c r="C732" i="71"/>
  <c r="D732" i="71"/>
  <c r="E732" i="71"/>
  <c r="A733" i="71"/>
  <c r="B733" i="71"/>
  <c r="C733" i="71"/>
  <c r="D733" i="71"/>
  <c r="E733" i="71"/>
  <c r="A734" i="71"/>
  <c r="B734" i="71"/>
  <c r="C734" i="71"/>
  <c r="D734" i="71"/>
  <c r="E734" i="71"/>
  <c r="A735" i="71"/>
  <c r="B735" i="71"/>
  <c r="C735" i="71"/>
  <c r="D735" i="71"/>
  <c r="E735" i="71"/>
  <c r="A736" i="71"/>
  <c r="B736" i="71"/>
  <c r="C736" i="71"/>
  <c r="D736" i="71"/>
  <c r="E736" i="71"/>
  <c r="A737" i="71"/>
  <c r="B737" i="71"/>
  <c r="C737" i="71"/>
  <c r="D737" i="71"/>
  <c r="E737" i="71"/>
  <c r="A738" i="71"/>
  <c r="B738" i="71"/>
  <c r="C738" i="71"/>
  <c r="D738" i="71"/>
  <c r="E738" i="71"/>
  <c r="A739" i="71"/>
  <c r="B739" i="71"/>
  <c r="C739" i="71"/>
  <c r="D739" i="71"/>
  <c r="E739" i="71"/>
  <c r="A740" i="71"/>
  <c r="B740" i="71"/>
  <c r="C740" i="71"/>
  <c r="D740" i="71"/>
  <c r="E740" i="71"/>
  <c r="A741" i="71"/>
  <c r="B741" i="71"/>
  <c r="C741" i="71"/>
  <c r="D741" i="71"/>
  <c r="E741" i="71"/>
  <c r="A742" i="71"/>
  <c r="B742" i="71"/>
  <c r="C742" i="71"/>
  <c r="D742" i="71"/>
  <c r="E742" i="71"/>
  <c r="A743" i="71"/>
  <c r="B743" i="71"/>
  <c r="C743" i="71"/>
  <c r="D743" i="71"/>
  <c r="E743" i="71"/>
  <c r="A744" i="71"/>
  <c r="B744" i="71"/>
  <c r="C744" i="71"/>
  <c r="D744" i="71"/>
  <c r="E744" i="71"/>
  <c r="A745" i="71"/>
  <c r="B745" i="71"/>
  <c r="C745" i="71"/>
  <c r="D745" i="71"/>
  <c r="E745" i="71"/>
  <c r="A746" i="71"/>
  <c r="B746" i="71"/>
  <c r="C746" i="71"/>
  <c r="D746" i="71"/>
  <c r="E746" i="71"/>
  <c r="A747" i="71"/>
  <c r="B747" i="71"/>
  <c r="C747" i="71"/>
  <c r="D747" i="71"/>
  <c r="E747" i="71"/>
  <c r="A748" i="71"/>
  <c r="B748" i="71"/>
  <c r="C748" i="71"/>
  <c r="D748" i="71"/>
  <c r="E748" i="71"/>
  <c r="A749" i="71"/>
  <c r="B749" i="71"/>
  <c r="C749" i="71"/>
  <c r="D749" i="71"/>
  <c r="E749" i="71"/>
  <c r="A750" i="71"/>
  <c r="B750" i="71"/>
  <c r="C750" i="71"/>
  <c r="D750" i="71"/>
  <c r="E750" i="71"/>
  <c r="A751" i="71"/>
  <c r="B751" i="71"/>
  <c r="C751" i="71"/>
  <c r="D751" i="71"/>
  <c r="E751" i="71"/>
  <c r="A752" i="71"/>
  <c r="B752" i="71"/>
  <c r="C752" i="71"/>
  <c r="D752" i="71"/>
  <c r="E752" i="71"/>
  <c r="A753" i="71"/>
  <c r="B753" i="71"/>
  <c r="C753" i="71"/>
  <c r="D753" i="71"/>
  <c r="E753" i="71"/>
  <c r="A754" i="71"/>
  <c r="B754" i="71"/>
  <c r="C754" i="71"/>
  <c r="D754" i="71"/>
  <c r="E754" i="71"/>
  <c r="A755" i="71"/>
  <c r="B755" i="71"/>
  <c r="C755" i="71"/>
  <c r="D755" i="71"/>
  <c r="E755" i="71"/>
  <c r="A756" i="71"/>
  <c r="B756" i="71"/>
  <c r="C756" i="71"/>
  <c r="D756" i="71"/>
  <c r="E756" i="71"/>
  <c r="A757" i="71"/>
  <c r="B757" i="71"/>
  <c r="C757" i="71"/>
  <c r="D757" i="71"/>
  <c r="E757" i="71"/>
  <c r="A758" i="71"/>
  <c r="B758" i="71"/>
  <c r="C758" i="71"/>
  <c r="D758" i="71"/>
  <c r="E758" i="71"/>
  <c r="A759" i="71"/>
  <c r="B759" i="71"/>
  <c r="C759" i="71"/>
  <c r="D759" i="71"/>
  <c r="E759" i="71"/>
  <c r="A760" i="71"/>
  <c r="B760" i="71"/>
  <c r="C760" i="71"/>
  <c r="D760" i="71"/>
  <c r="E760" i="71"/>
  <c r="A761" i="71"/>
  <c r="B761" i="71"/>
  <c r="C761" i="71"/>
  <c r="D761" i="71"/>
  <c r="E761" i="71"/>
  <c r="A762" i="71"/>
  <c r="B762" i="71"/>
  <c r="C762" i="71"/>
  <c r="D762" i="71"/>
  <c r="E762" i="71"/>
  <c r="A763" i="71"/>
  <c r="B763" i="71"/>
  <c r="C763" i="71"/>
  <c r="D763" i="71"/>
  <c r="E763" i="71"/>
  <c r="A764" i="71"/>
  <c r="B764" i="71"/>
  <c r="C764" i="71"/>
  <c r="D764" i="71"/>
  <c r="E764" i="71"/>
  <c r="A765" i="71"/>
  <c r="B765" i="71"/>
  <c r="C765" i="71"/>
  <c r="D765" i="71"/>
  <c r="E765" i="71"/>
  <c r="A766" i="71"/>
  <c r="B766" i="71"/>
  <c r="C766" i="71"/>
  <c r="D766" i="71"/>
  <c r="E766" i="71"/>
  <c r="A767" i="71"/>
  <c r="B767" i="71"/>
  <c r="C767" i="71"/>
  <c r="D767" i="71"/>
  <c r="E767" i="71"/>
  <c r="A768" i="71"/>
  <c r="B768" i="71"/>
  <c r="C768" i="71"/>
  <c r="D768" i="71"/>
  <c r="E768" i="71"/>
  <c r="A769" i="71"/>
  <c r="B769" i="71"/>
  <c r="C769" i="71"/>
  <c r="D769" i="71"/>
  <c r="E769" i="71"/>
  <c r="A770" i="71"/>
  <c r="B770" i="71"/>
  <c r="C770" i="71"/>
  <c r="D770" i="71"/>
  <c r="E770" i="71"/>
  <c r="A771" i="71"/>
  <c r="B771" i="71"/>
  <c r="C771" i="71"/>
  <c r="D771" i="71"/>
  <c r="E771" i="71"/>
  <c r="A772" i="71"/>
  <c r="B772" i="71"/>
  <c r="C772" i="71"/>
  <c r="D772" i="71"/>
  <c r="E772" i="71"/>
  <c r="A773" i="71"/>
  <c r="B773" i="71"/>
  <c r="C773" i="71"/>
  <c r="D773" i="71"/>
  <c r="E773" i="71"/>
  <c r="A774" i="71"/>
  <c r="B774" i="71"/>
  <c r="C774" i="71"/>
  <c r="D774" i="71"/>
  <c r="E774" i="71"/>
  <c r="A775" i="71"/>
  <c r="B775" i="71"/>
  <c r="C775" i="71"/>
  <c r="D775" i="71"/>
  <c r="E775" i="71"/>
  <c r="A776" i="71"/>
  <c r="B776" i="71"/>
  <c r="C776" i="71"/>
  <c r="D776" i="71"/>
  <c r="E776" i="71"/>
  <c r="A777" i="71"/>
  <c r="B777" i="71"/>
  <c r="C777" i="71"/>
  <c r="D777" i="71"/>
  <c r="E777" i="71"/>
  <c r="A778" i="71"/>
  <c r="B778" i="71"/>
  <c r="C778" i="71"/>
  <c r="D778" i="71"/>
  <c r="E778" i="71"/>
  <c r="A779" i="71"/>
  <c r="B779" i="71"/>
  <c r="C779" i="71"/>
  <c r="D779" i="71"/>
  <c r="E779" i="71"/>
  <c r="A780" i="71"/>
  <c r="B780" i="71"/>
  <c r="C780" i="71"/>
  <c r="D780" i="71"/>
  <c r="E780" i="71"/>
  <c r="A781" i="71"/>
  <c r="B781" i="71"/>
  <c r="C781" i="71"/>
  <c r="D781" i="71"/>
  <c r="E781" i="71"/>
  <c r="A782" i="71"/>
  <c r="B782" i="71"/>
  <c r="C782" i="71"/>
  <c r="D782" i="71"/>
  <c r="E782" i="71"/>
  <c r="A783" i="71"/>
  <c r="B783" i="71"/>
  <c r="C783" i="71"/>
  <c r="D783" i="71"/>
  <c r="E783" i="71"/>
  <c r="A784" i="71"/>
  <c r="B784" i="71"/>
  <c r="C784" i="71"/>
  <c r="D784" i="71"/>
  <c r="E784" i="71"/>
  <c r="A785" i="71"/>
  <c r="B785" i="71"/>
  <c r="C785" i="71"/>
  <c r="D785" i="71"/>
  <c r="E785" i="71"/>
  <c r="A786" i="71"/>
  <c r="B786" i="71"/>
  <c r="C786" i="71"/>
  <c r="D786" i="71"/>
  <c r="E786" i="71"/>
  <c r="A787" i="71"/>
  <c r="B787" i="71"/>
  <c r="C787" i="71"/>
  <c r="D787" i="71"/>
  <c r="E787" i="71"/>
  <c r="A788" i="71"/>
  <c r="B788" i="71"/>
  <c r="C788" i="71"/>
  <c r="D788" i="71"/>
  <c r="E788" i="71"/>
  <c r="A789" i="71"/>
  <c r="B789" i="71"/>
  <c r="C789" i="71"/>
  <c r="D789" i="71"/>
  <c r="E789" i="71"/>
  <c r="A790" i="71"/>
  <c r="B790" i="71"/>
  <c r="C790" i="71"/>
  <c r="D790" i="71"/>
  <c r="E790" i="71"/>
  <c r="A791" i="71"/>
  <c r="B791" i="71"/>
  <c r="C791" i="71"/>
  <c r="D791" i="71"/>
  <c r="E791" i="71"/>
  <c r="A792" i="71"/>
  <c r="B792" i="71"/>
  <c r="C792" i="71"/>
  <c r="D792" i="71"/>
  <c r="E792" i="71"/>
  <c r="A793" i="71"/>
  <c r="B793" i="71"/>
  <c r="C793" i="71"/>
  <c r="D793" i="71"/>
  <c r="E793" i="71"/>
  <c r="A794" i="71"/>
  <c r="B794" i="71"/>
  <c r="C794" i="71"/>
  <c r="D794" i="71"/>
  <c r="E794" i="71"/>
  <c r="A795" i="71"/>
  <c r="B795" i="71"/>
  <c r="C795" i="71"/>
  <c r="D795" i="71"/>
  <c r="E795" i="71"/>
  <c r="A796" i="71"/>
  <c r="B796" i="71"/>
  <c r="C796" i="71"/>
  <c r="D796" i="71"/>
  <c r="E796" i="71"/>
  <c r="A797" i="71"/>
  <c r="B797" i="71"/>
  <c r="C797" i="71"/>
  <c r="D797" i="71"/>
  <c r="E797" i="71"/>
  <c r="A798" i="71"/>
  <c r="B798" i="71"/>
  <c r="C798" i="71"/>
  <c r="D798" i="71"/>
  <c r="E798" i="71"/>
  <c r="A799" i="71"/>
  <c r="B799" i="71"/>
  <c r="C799" i="71"/>
  <c r="D799" i="71"/>
  <c r="E799" i="71"/>
  <c r="A800" i="71"/>
  <c r="B800" i="71"/>
  <c r="C800" i="71"/>
  <c r="D800" i="71"/>
  <c r="E800" i="71"/>
  <c r="A801" i="71"/>
  <c r="B801" i="71"/>
  <c r="C801" i="71"/>
  <c r="D801" i="71"/>
  <c r="E801" i="71"/>
  <c r="A802" i="71"/>
  <c r="B802" i="71"/>
  <c r="C802" i="71"/>
  <c r="D802" i="71"/>
  <c r="E802" i="71"/>
  <c r="A803" i="71"/>
  <c r="B803" i="71"/>
  <c r="C803" i="71"/>
  <c r="D803" i="71"/>
  <c r="E803" i="71"/>
  <c r="A804" i="71"/>
  <c r="B804" i="71"/>
  <c r="C804" i="71"/>
  <c r="D804" i="71"/>
  <c r="E804" i="71"/>
  <c r="A805" i="71"/>
  <c r="B805" i="71"/>
  <c r="C805" i="71"/>
  <c r="D805" i="71"/>
  <c r="E805" i="71"/>
  <c r="A806" i="71"/>
  <c r="B806" i="71"/>
  <c r="C806" i="71"/>
  <c r="D806" i="71"/>
  <c r="E806" i="71"/>
  <c r="A807" i="71"/>
  <c r="B807" i="71"/>
  <c r="C807" i="71"/>
  <c r="D807" i="71"/>
  <c r="E807" i="71"/>
  <c r="A808" i="71"/>
  <c r="B808" i="71"/>
  <c r="C808" i="71"/>
  <c r="D808" i="71"/>
  <c r="E808" i="71"/>
  <c r="A809" i="71"/>
  <c r="B809" i="71"/>
  <c r="C809" i="71"/>
  <c r="D809" i="71"/>
  <c r="E809" i="71"/>
  <c r="A810" i="71"/>
  <c r="B810" i="71"/>
  <c r="C810" i="71"/>
  <c r="D810" i="71"/>
  <c r="E810" i="71"/>
  <c r="A811" i="71"/>
  <c r="B811" i="71"/>
  <c r="C811" i="71"/>
  <c r="D811" i="71"/>
  <c r="E811" i="71"/>
  <c r="A812" i="71"/>
  <c r="B812" i="71"/>
  <c r="C812" i="71"/>
  <c r="D812" i="71"/>
  <c r="E812" i="71"/>
  <c r="A813" i="71"/>
  <c r="B813" i="71"/>
  <c r="C813" i="71"/>
  <c r="D813" i="71"/>
  <c r="E813" i="71"/>
  <c r="A814" i="71"/>
  <c r="B814" i="71"/>
  <c r="C814" i="71"/>
  <c r="D814" i="71"/>
  <c r="E814" i="71"/>
  <c r="A815" i="71"/>
  <c r="B815" i="71"/>
  <c r="C815" i="71"/>
  <c r="D815" i="71"/>
  <c r="E815" i="71"/>
  <c r="A816" i="71"/>
  <c r="B816" i="71"/>
  <c r="C816" i="71"/>
  <c r="D816" i="71"/>
  <c r="E816" i="71"/>
  <c r="A817" i="71"/>
  <c r="B817" i="71"/>
  <c r="C817" i="71"/>
  <c r="D817" i="71"/>
  <c r="E817" i="71"/>
  <c r="A818" i="71"/>
  <c r="B818" i="71"/>
  <c r="C818" i="71"/>
  <c r="D818" i="71"/>
  <c r="E818" i="71"/>
  <c r="A819" i="71"/>
  <c r="B819" i="71"/>
  <c r="C819" i="71"/>
  <c r="D819" i="71"/>
  <c r="E819" i="71"/>
  <c r="A820" i="71"/>
  <c r="B820" i="71"/>
  <c r="C820" i="71"/>
  <c r="D820" i="71"/>
  <c r="E820" i="71"/>
  <c r="A821" i="71"/>
  <c r="B821" i="71"/>
  <c r="C821" i="71"/>
  <c r="D821" i="71"/>
  <c r="E821" i="71"/>
  <c r="A822" i="71"/>
  <c r="B822" i="71"/>
  <c r="C822" i="71"/>
  <c r="D822" i="71"/>
  <c r="E822" i="71"/>
  <c r="A823" i="71"/>
  <c r="B823" i="71"/>
  <c r="C823" i="71"/>
  <c r="D823" i="71"/>
  <c r="E823" i="71"/>
  <c r="A824" i="71"/>
  <c r="B824" i="71"/>
  <c r="C824" i="71"/>
  <c r="D824" i="71"/>
  <c r="E824" i="71"/>
  <c r="A825" i="71"/>
  <c r="B825" i="71"/>
  <c r="C825" i="71"/>
  <c r="D825" i="71"/>
  <c r="E825" i="71"/>
  <c r="A826" i="71"/>
  <c r="B826" i="71"/>
  <c r="C826" i="71"/>
  <c r="D826" i="71"/>
  <c r="E826" i="71"/>
  <c r="A827" i="71"/>
  <c r="B827" i="71"/>
  <c r="C827" i="71"/>
  <c r="D827" i="71"/>
  <c r="E827" i="71"/>
  <c r="A828" i="71"/>
  <c r="B828" i="71"/>
  <c r="C828" i="71"/>
  <c r="D828" i="71"/>
  <c r="E828" i="71"/>
  <c r="A829" i="71"/>
  <c r="B829" i="71"/>
  <c r="C829" i="71"/>
  <c r="D829" i="71"/>
  <c r="E829" i="71"/>
  <c r="A830" i="71"/>
  <c r="B830" i="71"/>
  <c r="C830" i="71"/>
  <c r="D830" i="71"/>
  <c r="E830" i="71"/>
  <c r="A831" i="71"/>
  <c r="B831" i="71"/>
  <c r="C831" i="71"/>
  <c r="D831" i="71"/>
  <c r="E831" i="71"/>
  <c r="A832" i="71"/>
  <c r="B832" i="71"/>
  <c r="C832" i="71"/>
  <c r="D832" i="71"/>
  <c r="E832" i="71"/>
  <c r="A833" i="71"/>
  <c r="B833" i="71"/>
  <c r="C833" i="71"/>
  <c r="D833" i="71"/>
  <c r="E833" i="71"/>
  <c r="A834" i="71"/>
  <c r="B834" i="71"/>
  <c r="C834" i="71"/>
  <c r="D834" i="71"/>
  <c r="E834" i="71"/>
  <c r="A835" i="71"/>
  <c r="B835" i="71"/>
  <c r="C835" i="71"/>
  <c r="D835" i="71"/>
  <c r="E835" i="71"/>
  <c r="A836" i="71"/>
  <c r="B836" i="71"/>
  <c r="C836" i="71"/>
  <c r="D836" i="71"/>
  <c r="E836" i="71"/>
  <c r="A837" i="71"/>
  <c r="B837" i="71"/>
  <c r="C837" i="71"/>
  <c r="D837" i="71"/>
  <c r="E837" i="71"/>
  <c r="A838" i="71"/>
  <c r="B838" i="71"/>
  <c r="C838" i="71"/>
  <c r="D838" i="71"/>
  <c r="E838" i="71"/>
  <c r="A839" i="71"/>
  <c r="B839" i="71"/>
  <c r="C839" i="71"/>
  <c r="D839" i="71"/>
  <c r="E839" i="71"/>
  <c r="A840" i="71"/>
  <c r="B840" i="71"/>
  <c r="C840" i="71"/>
  <c r="D840" i="71"/>
  <c r="E840" i="71"/>
  <c r="A841" i="71"/>
  <c r="B841" i="71"/>
  <c r="C841" i="71"/>
  <c r="D841" i="71"/>
  <c r="E841" i="71"/>
  <c r="A842" i="71"/>
  <c r="B842" i="71"/>
  <c r="C842" i="71"/>
  <c r="D842" i="71"/>
  <c r="E842" i="71"/>
  <c r="A843" i="71"/>
  <c r="B843" i="71"/>
  <c r="C843" i="71"/>
  <c r="D843" i="71"/>
  <c r="E843" i="71"/>
  <c r="A844" i="71"/>
  <c r="B844" i="71"/>
  <c r="C844" i="71"/>
  <c r="D844" i="71"/>
  <c r="E844" i="71"/>
  <c r="A845" i="71"/>
  <c r="B845" i="71"/>
  <c r="C845" i="71"/>
  <c r="D845" i="71"/>
  <c r="E845" i="71"/>
  <c r="A846" i="71"/>
  <c r="B846" i="71"/>
  <c r="C846" i="71"/>
  <c r="D846" i="71"/>
  <c r="E846" i="71"/>
  <c r="A847" i="71"/>
  <c r="B847" i="71"/>
  <c r="C847" i="71"/>
  <c r="D847" i="71"/>
  <c r="E847" i="71"/>
  <c r="A848" i="71"/>
  <c r="B848" i="71"/>
  <c r="C848" i="71"/>
  <c r="D848" i="71"/>
  <c r="E848" i="71"/>
  <c r="A849" i="71"/>
  <c r="B849" i="71"/>
  <c r="C849" i="71"/>
  <c r="D849" i="71"/>
  <c r="E849" i="71"/>
  <c r="A850" i="71"/>
  <c r="B850" i="71"/>
  <c r="C850" i="71"/>
  <c r="D850" i="71"/>
  <c r="E850" i="71"/>
  <c r="A851" i="71"/>
  <c r="B851" i="71"/>
  <c r="C851" i="71"/>
  <c r="D851" i="71"/>
  <c r="E851" i="71"/>
  <c r="A852" i="71"/>
  <c r="B852" i="71"/>
  <c r="C852" i="71"/>
  <c r="D852" i="71"/>
  <c r="E852" i="71"/>
  <c r="A853" i="71"/>
  <c r="B853" i="71"/>
  <c r="C853" i="71"/>
  <c r="D853" i="71"/>
  <c r="E853" i="71"/>
  <c r="A854" i="71"/>
  <c r="B854" i="71"/>
  <c r="C854" i="71"/>
  <c r="D854" i="71"/>
  <c r="E854" i="71"/>
  <c r="A855" i="71"/>
  <c r="B855" i="71"/>
  <c r="C855" i="71"/>
  <c r="D855" i="71"/>
  <c r="E855" i="71"/>
  <c r="A856" i="71"/>
  <c r="B856" i="71"/>
  <c r="C856" i="71"/>
  <c r="D856" i="71"/>
  <c r="E856" i="71"/>
  <c r="A857" i="71"/>
  <c r="B857" i="71"/>
  <c r="C857" i="71"/>
  <c r="D857" i="71"/>
  <c r="E857" i="71"/>
  <c r="A858" i="71"/>
  <c r="B858" i="71"/>
  <c r="C858" i="71"/>
  <c r="D858" i="71"/>
  <c r="E858" i="71"/>
  <c r="A859" i="71"/>
  <c r="B859" i="71"/>
  <c r="C859" i="71"/>
  <c r="D859" i="71"/>
  <c r="E859" i="71"/>
  <c r="A860" i="71"/>
  <c r="B860" i="71"/>
  <c r="C860" i="71"/>
  <c r="D860" i="71"/>
  <c r="E860" i="71"/>
  <c r="A861" i="71"/>
  <c r="B861" i="71"/>
  <c r="C861" i="71"/>
  <c r="D861" i="71"/>
  <c r="E861" i="71"/>
  <c r="A862" i="71"/>
  <c r="B862" i="71"/>
  <c r="C862" i="71"/>
  <c r="D862" i="71"/>
  <c r="E862" i="71"/>
  <c r="A863" i="71"/>
  <c r="B863" i="71"/>
  <c r="C863" i="71"/>
  <c r="D863" i="71"/>
  <c r="E863" i="71"/>
  <c r="A864" i="71"/>
  <c r="B864" i="71"/>
  <c r="C864" i="71"/>
  <c r="D864" i="71"/>
  <c r="E864" i="71"/>
  <c r="A865" i="71"/>
  <c r="B865" i="71"/>
  <c r="C865" i="71"/>
  <c r="D865" i="71"/>
  <c r="E865" i="71"/>
  <c r="A866" i="71"/>
  <c r="B866" i="71"/>
  <c r="C866" i="71"/>
  <c r="D866" i="71"/>
  <c r="E866" i="71"/>
  <c r="A867" i="71"/>
  <c r="B867" i="71"/>
  <c r="C867" i="71"/>
  <c r="D867" i="71"/>
  <c r="E867" i="71"/>
  <c r="A868" i="71"/>
  <c r="B868" i="71"/>
  <c r="C868" i="71"/>
  <c r="D868" i="71"/>
  <c r="E868" i="71"/>
  <c r="A869" i="71"/>
  <c r="B869" i="71"/>
  <c r="C869" i="71"/>
  <c r="D869" i="71"/>
  <c r="E869" i="71"/>
  <c r="A870" i="71"/>
  <c r="B870" i="71"/>
  <c r="C870" i="71"/>
  <c r="D870" i="71"/>
  <c r="E870" i="71"/>
  <c r="A871" i="71"/>
  <c r="B871" i="71"/>
  <c r="C871" i="71"/>
  <c r="D871" i="71"/>
  <c r="E871" i="71"/>
  <c r="A872" i="71"/>
  <c r="B872" i="71"/>
  <c r="C872" i="71"/>
  <c r="D872" i="71"/>
  <c r="E872" i="71"/>
  <c r="A873" i="71"/>
  <c r="B873" i="71"/>
  <c r="C873" i="71"/>
  <c r="D873" i="71"/>
  <c r="E873" i="71"/>
  <c r="A874" i="71"/>
  <c r="B874" i="71"/>
  <c r="C874" i="71"/>
  <c r="D874" i="71"/>
  <c r="E874" i="71"/>
  <c r="A875" i="71"/>
  <c r="B875" i="71"/>
  <c r="C875" i="71"/>
  <c r="D875" i="71"/>
  <c r="E875" i="71"/>
  <c r="A876" i="71"/>
  <c r="B876" i="71"/>
  <c r="C876" i="71"/>
  <c r="D876" i="71"/>
  <c r="E876" i="71"/>
  <c r="A877" i="71"/>
  <c r="B877" i="71"/>
  <c r="C877" i="71"/>
  <c r="D877" i="71"/>
  <c r="E877" i="71"/>
  <c r="A878" i="71"/>
  <c r="B878" i="71"/>
  <c r="C878" i="71"/>
  <c r="D878" i="71"/>
  <c r="E878" i="71"/>
  <c r="A879" i="71"/>
  <c r="B879" i="71"/>
  <c r="C879" i="71"/>
  <c r="D879" i="71"/>
  <c r="E879" i="71"/>
  <c r="A880" i="71"/>
  <c r="B880" i="71"/>
  <c r="C880" i="71"/>
  <c r="D880" i="71"/>
  <c r="E880" i="71"/>
  <c r="A881" i="71"/>
  <c r="B881" i="71"/>
  <c r="C881" i="71"/>
  <c r="D881" i="71"/>
  <c r="E881" i="71"/>
  <c r="A882" i="71"/>
  <c r="B882" i="71"/>
  <c r="C882" i="71"/>
  <c r="D882" i="71"/>
  <c r="E882" i="71"/>
  <c r="A883" i="71"/>
  <c r="B883" i="71"/>
  <c r="C883" i="71"/>
  <c r="D883" i="71"/>
  <c r="E883" i="71"/>
  <c r="A884" i="71"/>
  <c r="B884" i="71"/>
  <c r="C884" i="71"/>
  <c r="D884" i="71"/>
  <c r="E884" i="71"/>
  <c r="A885" i="71"/>
  <c r="B885" i="71"/>
  <c r="C885" i="71"/>
  <c r="D885" i="71"/>
  <c r="E885" i="71"/>
  <c r="A886" i="71"/>
  <c r="B886" i="71"/>
  <c r="C886" i="71"/>
  <c r="D886" i="71"/>
  <c r="E886" i="71"/>
  <c r="A887" i="71"/>
  <c r="B887" i="71"/>
  <c r="C887" i="71"/>
  <c r="D887" i="71"/>
  <c r="E887" i="71"/>
  <c r="A888" i="71"/>
  <c r="B888" i="71"/>
  <c r="C888" i="71"/>
  <c r="D888" i="71"/>
  <c r="E888" i="71"/>
  <c r="A889" i="71"/>
  <c r="B889" i="71"/>
  <c r="C889" i="71"/>
  <c r="D889" i="71"/>
  <c r="E889" i="71"/>
  <c r="A890" i="71"/>
  <c r="B890" i="71"/>
  <c r="C890" i="71"/>
  <c r="D890" i="71"/>
  <c r="E890" i="71"/>
  <c r="A891" i="71"/>
  <c r="B891" i="71"/>
  <c r="C891" i="71"/>
  <c r="D891" i="71"/>
  <c r="E891" i="71"/>
  <c r="A892" i="71"/>
  <c r="B892" i="71"/>
  <c r="C892" i="71"/>
  <c r="D892" i="71"/>
  <c r="E892" i="71"/>
  <c r="A893" i="71"/>
  <c r="B893" i="71"/>
  <c r="C893" i="71"/>
  <c r="D893" i="71"/>
  <c r="E893" i="71"/>
  <c r="A894" i="71"/>
  <c r="B894" i="71"/>
  <c r="C894" i="71"/>
  <c r="D894" i="71"/>
  <c r="E894" i="71"/>
  <c r="A895" i="71"/>
  <c r="B895" i="71"/>
  <c r="C895" i="71"/>
  <c r="D895" i="71"/>
  <c r="E895" i="71"/>
  <c r="A896" i="71"/>
  <c r="B896" i="71"/>
  <c r="C896" i="71"/>
  <c r="D896" i="71"/>
  <c r="E896" i="71"/>
  <c r="J415" i="76"/>
  <c r="J416" i="76"/>
  <c r="J417" i="76"/>
  <c r="J418" i="76"/>
  <c r="J419" i="76"/>
  <c r="J420" i="76"/>
  <c r="J421" i="76"/>
  <c r="J422" i="76"/>
  <c r="J423" i="76"/>
  <c r="J424" i="76"/>
  <c r="J425" i="76"/>
  <c r="J426" i="76"/>
  <c r="J427" i="76"/>
  <c r="J428" i="76"/>
  <c r="J429" i="76"/>
  <c r="J430" i="76"/>
  <c r="J431" i="76"/>
  <c r="J432" i="76"/>
  <c r="J433" i="76"/>
  <c r="J434" i="76"/>
  <c r="J435" i="76"/>
  <c r="J436" i="76"/>
  <c r="J437" i="76"/>
  <c r="J438" i="76"/>
  <c r="J439" i="76"/>
  <c r="J440" i="76"/>
  <c r="J441" i="76"/>
  <c r="J442" i="76"/>
  <c r="J443" i="76"/>
  <c r="J444" i="76"/>
  <c r="J445" i="76"/>
  <c r="J446" i="76"/>
  <c r="J447" i="76"/>
  <c r="J448" i="76"/>
  <c r="J449" i="76"/>
  <c r="J450" i="76"/>
  <c r="J451" i="76"/>
  <c r="J452" i="76"/>
  <c r="J453" i="76"/>
  <c r="J454" i="76"/>
  <c r="J455" i="76"/>
  <c r="J456" i="76"/>
  <c r="J457" i="76"/>
  <c r="J458" i="76"/>
  <c r="J459" i="76"/>
  <c r="J460" i="76"/>
  <c r="J461" i="76"/>
  <c r="J462" i="76"/>
  <c r="J463" i="76"/>
  <c r="J464" i="76"/>
  <c r="J465" i="76"/>
  <c r="J466" i="76"/>
  <c r="J467" i="76"/>
  <c r="J468" i="76"/>
  <c r="J469" i="76"/>
  <c r="J470" i="76"/>
  <c r="J471" i="76"/>
  <c r="J472" i="76"/>
  <c r="J473" i="76"/>
  <c r="J474" i="76"/>
  <c r="J475" i="76"/>
  <c r="J476" i="76"/>
  <c r="J477" i="76"/>
  <c r="J478" i="76"/>
  <c r="J479" i="76"/>
  <c r="J480" i="76"/>
  <c r="J481" i="76"/>
  <c r="J482" i="76"/>
  <c r="J483" i="76"/>
  <c r="J484" i="76"/>
  <c r="J485" i="76"/>
  <c r="J486" i="76"/>
  <c r="J487" i="76"/>
  <c r="J488" i="76"/>
  <c r="J489" i="76"/>
  <c r="J490" i="76"/>
  <c r="J491" i="76"/>
  <c r="J492" i="76"/>
  <c r="J493" i="76"/>
  <c r="J494" i="76"/>
  <c r="J495" i="76"/>
  <c r="J496" i="76"/>
  <c r="J497" i="76"/>
  <c r="J498" i="76"/>
  <c r="J499" i="76"/>
  <c r="J500" i="76"/>
  <c r="J501" i="76"/>
  <c r="J502" i="76"/>
  <c r="J503" i="76"/>
  <c r="J504" i="76"/>
  <c r="J505" i="76"/>
  <c r="J506" i="76"/>
  <c r="J507" i="76"/>
  <c r="J508" i="76"/>
  <c r="J509" i="76"/>
  <c r="J510" i="76"/>
  <c r="J511" i="76"/>
  <c r="J512" i="76"/>
  <c r="J513" i="76"/>
  <c r="J514" i="76"/>
  <c r="J515" i="76"/>
  <c r="J516" i="76"/>
  <c r="J517" i="76"/>
  <c r="J518" i="76"/>
  <c r="J519" i="76"/>
  <c r="J520" i="76"/>
  <c r="J521" i="76"/>
  <c r="J522" i="76"/>
  <c r="J523" i="76"/>
  <c r="J524" i="76"/>
  <c r="J525" i="76"/>
  <c r="J526" i="76"/>
  <c r="J527" i="76"/>
  <c r="J528" i="76"/>
  <c r="J529" i="76"/>
  <c r="J530" i="76"/>
  <c r="J531" i="76"/>
  <c r="J532" i="76"/>
  <c r="J533" i="76"/>
  <c r="J534" i="76"/>
  <c r="J535" i="76"/>
  <c r="J536" i="76"/>
  <c r="J537" i="76"/>
  <c r="J538" i="76"/>
  <c r="J539" i="76"/>
  <c r="J540" i="76"/>
  <c r="J541" i="76"/>
  <c r="J542" i="76"/>
  <c r="J543" i="76"/>
  <c r="J544" i="76"/>
  <c r="J545" i="76"/>
  <c r="J546" i="76"/>
  <c r="J547" i="76"/>
  <c r="J548" i="76"/>
  <c r="J549" i="76"/>
  <c r="J550" i="76"/>
  <c r="J551" i="76"/>
  <c r="J552" i="76"/>
  <c r="J553" i="76"/>
  <c r="J554" i="76"/>
  <c r="J555" i="76"/>
  <c r="J556" i="76"/>
  <c r="J557" i="76"/>
  <c r="J558" i="76"/>
  <c r="J559" i="76"/>
  <c r="J560" i="76"/>
  <c r="J561" i="76"/>
  <c r="J562" i="76"/>
  <c r="J563" i="76"/>
  <c r="J564" i="76"/>
  <c r="J565" i="76"/>
  <c r="J566" i="76"/>
  <c r="J567" i="76"/>
  <c r="J568" i="76"/>
  <c r="J569" i="76"/>
  <c r="J570" i="76"/>
  <c r="J571" i="76"/>
  <c r="J572" i="76"/>
  <c r="J573" i="76"/>
  <c r="J574" i="76"/>
  <c r="J575" i="76"/>
  <c r="J576" i="76"/>
  <c r="J577" i="76"/>
  <c r="J578" i="76"/>
  <c r="J579" i="76"/>
  <c r="J580" i="76"/>
  <c r="J581" i="76"/>
  <c r="J582" i="76"/>
  <c r="J583" i="76"/>
  <c r="J584" i="76"/>
  <c r="J585" i="76"/>
  <c r="J586" i="76"/>
  <c r="J587" i="76"/>
  <c r="J588" i="76"/>
  <c r="J589" i="76"/>
  <c r="J590" i="76"/>
  <c r="J591" i="76"/>
  <c r="J592" i="76"/>
  <c r="J593" i="76"/>
  <c r="J594" i="76"/>
  <c r="J595" i="76"/>
  <c r="J596" i="76"/>
  <c r="J597" i="76"/>
  <c r="J598" i="76"/>
  <c r="J599" i="76"/>
  <c r="J600" i="76"/>
  <c r="J601" i="76"/>
  <c r="J602" i="76"/>
  <c r="J603" i="76"/>
  <c r="J604" i="76"/>
  <c r="J605" i="76"/>
  <c r="J606" i="76"/>
  <c r="J607" i="76"/>
  <c r="J608" i="76"/>
  <c r="J609" i="76"/>
  <c r="J610" i="76"/>
  <c r="J611" i="76"/>
  <c r="J612" i="76"/>
  <c r="J613" i="76"/>
  <c r="J614" i="76"/>
  <c r="J615" i="76"/>
  <c r="J616" i="76"/>
  <c r="J617" i="76"/>
  <c r="J618" i="76"/>
  <c r="J619" i="76"/>
  <c r="J620" i="76"/>
  <c r="J621" i="76"/>
  <c r="J622" i="76"/>
  <c r="J623" i="76"/>
  <c r="J624" i="76"/>
  <c r="J625" i="76"/>
  <c r="J626" i="76"/>
  <c r="J627" i="76"/>
  <c r="J628" i="76"/>
  <c r="J629" i="76"/>
  <c r="J630" i="76"/>
  <c r="J631" i="76"/>
  <c r="J632" i="76"/>
  <c r="J633" i="76"/>
  <c r="J634" i="76"/>
  <c r="J635" i="76"/>
  <c r="J636" i="76"/>
  <c r="J637" i="76"/>
  <c r="J638" i="76"/>
  <c r="J639" i="76"/>
  <c r="J640" i="76"/>
  <c r="J641" i="76"/>
  <c r="J642" i="76"/>
  <c r="J643" i="76"/>
  <c r="J644" i="76"/>
  <c r="J645" i="76"/>
  <c r="J646" i="76"/>
  <c r="J647" i="76"/>
  <c r="J648" i="76"/>
  <c r="J649" i="76"/>
  <c r="J650" i="76"/>
  <c r="J651" i="76"/>
  <c r="J652" i="76"/>
  <c r="J653" i="76"/>
  <c r="J654" i="76"/>
  <c r="J655" i="76"/>
  <c r="J656" i="76"/>
  <c r="J657" i="76"/>
  <c r="J658" i="76"/>
  <c r="J659" i="76"/>
  <c r="J660" i="76"/>
  <c r="J661" i="76"/>
  <c r="J662" i="76"/>
  <c r="J663" i="76"/>
  <c r="J664" i="76"/>
  <c r="J665" i="76"/>
  <c r="J666" i="76"/>
  <c r="J667" i="76"/>
  <c r="J668" i="76"/>
  <c r="J669" i="76"/>
  <c r="J670" i="76"/>
  <c r="J671" i="76"/>
  <c r="J672" i="76"/>
  <c r="J673" i="76"/>
  <c r="J674" i="76"/>
  <c r="J675" i="76"/>
  <c r="J676" i="76"/>
  <c r="J677" i="76"/>
  <c r="J678" i="76"/>
  <c r="J679" i="76"/>
  <c r="J680" i="76"/>
  <c r="J681" i="76"/>
  <c r="J682" i="76"/>
  <c r="J683" i="76"/>
  <c r="J684" i="76"/>
  <c r="J685" i="76"/>
  <c r="J686" i="76"/>
  <c r="J687" i="76"/>
  <c r="J688" i="76"/>
  <c r="J689" i="76"/>
  <c r="J690" i="76"/>
  <c r="J691" i="76"/>
  <c r="J692" i="76"/>
  <c r="J693" i="76"/>
  <c r="J694" i="76"/>
  <c r="J695" i="76"/>
  <c r="J696" i="76"/>
  <c r="J697" i="76"/>
  <c r="J698" i="76"/>
  <c r="J699" i="76"/>
  <c r="J700" i="76"/>
  <c r="J701" i="76"/>
  <c r="J702" i="76"/>
  <c r="J703" i="76"/>
  <c r="J704" i="76"/>
  <c r="J705" i="76"/>
  <c r="J706" i="76"/>
  <c r="J707" i="76"/>
  <c r="J708" i="76"/>
  <c r="J709" i="76"/>
  <c r="J710" i="76"/>
  <c r="J711" i="76"/>
  <c r="J712" i="76"/>
  <c r="J713" i="76"/>
  <c r="J714" i="76"/>
  <c r="J715" i="76"/>
  <c r="J716" i="76"/>
  <c r="J717" i="76"/>
  <c r="J718" i="76"/>
  <c r="J719" i="76"/>
  <c r="J720" i="76"/>
  <c r="J721" i="76"/>
  <c r="J722" i="76"/>
  <c r="J723" i="76"/>
  <c r="J724" i="76"/>
  <c r="J725" i="76"/>
  <c r="J726" i="76"/>
  <c r="J727" i="76"/>
  <c r="J728" i="76"/>
  <c r="J729" i="76"/>
  <c r="J730" i="76"/>
  <c r="J731" i="76"/>
  <c r="J732" i="76"/>
  <c r="J733" i="76"/>
  <c r="J734" i="76"/>
  <c r="J735" i="76"/>
  <c r="J736" i="76"/>
  <c r="J737" i="76"/>
  <c r="J738" i="76"/>
  <c r="J739" i="76"/>
  <c r="J740" i="76"/>
  <c r="J741" i="76"/>
  <c r="J742" i="76"/>
  <c r="J743" i="76"/>
  <c r="J744" i="76"/>
  <c r="J745" i="76"/>
  <c r="J746" i="76"/>
  <c r="J747" i="76"/>
  <c r="J748" i="76"/>
  <c r="J749" i="76"/>
  <c r="J750" i="76"/>
  <c r="J751" i="76"/>
  <c r="J752" i="76"/>
  <c r="J753" i="76"/>
  <c r="J754" i="76"/>
  <c r="J755" i="76"/>
  <c r="J756" i="76"/>
  <c r="J757" i="76"/>
  <c r="J758" i="76"/>
  <c r="J759" i="76"/>
  <c r="J760" i="76"/>
  <c r="J761" i="76"/>
  <c r="J762" i="76"/>
  <c r="J763" i="76"/>
  <c r="J764" i="76"/>
  <c r="J765" i="76"/>
  <c r="J766" i="76"/>
  <c r="J767" i="76"/>
  <c r="J768" i="76"/>
  <c r="J769" i="76"/>
  <c r="J770" i="76"/>
  <c r="J771" i="76"/>
  <c r="J772" i="76"/>
  <c r="J773" i="76"/>
  <c r="J774" i="76"/>
  <c r="J775" i="76"/>
  <c r="J776" i="76"/>
  <c r="J777" i="76"/>
  <c r="J778" i="76"/>
  <c r="J779" i="76"/>
  <c r="J780" i="76"/>
  <c r="J781" i="76"/>
  <c r="J782" i="76"/>
  <c r="J783" i="76"/>
  <c r="J784" i="76"/>
  <c r="J785" i="76"/>
  <c r="J786" i="76"/>
  <c r="J787" i="76"/>
  <c r="J788" i="76"/>
  <c r="J789" i="76"/>
  <c r="J790" i="76"/>
  <c r="J791" i="76"/>
  <c r="J792" i="76"/>
  <c r="J793" i="76"/>
  <c r="J794" i="76"/>
  <c r="J795" i="76"/>
  <c r="J796" i="76"/>
  <c r="J797" i="76"/>
  <c r="J798" i="76"/>
  <c r="J799" i="76"/>
  <c r="J800" i="76"/>
  <c r="J801" i="76"/>
  <c r="J802" i="76"/>
  <c r="J803" i="76"/>
  <c r="J804" i="76"/>
  <c r="J805" i="76"/>
  <c r="J806" i="76"/>
  <c r="J807" i="76"/>
  <c r="J808" i="76"/>
  <c r="J809" i="76"/>
  <c r="J810" i="76"/>
  <c r="J811" i="76"/>
  <c r="J812" i="76"/>
  <c r="J813" i="76"/>
  <c r="J814" i="76"/>
  <c r="J815" i="76"/>
  <c r="J816" i="76"/>
  <c r="J817" i="76"/>
  <c r="J818" i="76"/>
  <c r="J819" i="76"/>
  <c r="J820" i="76"/>
  <c r="J821" i="76"/>
  <c r="J822" i="76"/>
  <c r="J823" i="76"/>
  <c r="J824" i="76"/>
  <c r="J825" i="76"/>
  <c r="J826" i="76"/>
  <c r="J827" i="76"/>
  <c r="J828" i="76"/>
  <c r="J829" i="76"/>
  <c r="J830" i="76"/>
  <c r="J831" i="76"/>
  <c r="J832" i="76"/>
  <c r="J833" i="76"/>
  <c r="J834" i="76"/>
  <c r="J835" i="76"/>
  <c r="J836" i="76"/>
  <c r="J837" i="76"/>
  <c r="J838" i="76"/>
  <c r="J839" i="76"/>
  <c r="J840" i="76"/>
  <c r="J841" i="76"/>
  <c r="J842" i="76"/>
  <c r="J843" i="76"/>
  <c r="J844" i="76"/>
  <c r="J845" i="76"/>
  <c r="J846" i="76"/>
  <c r="J847" i="76"/>
  <c r="J848" i="76"/>
  <c r="J849" i="76"/>
  <c r="J850" i="76"/>
  <c r="J851" i="76"/>
  <c r="J852" i="76"/>
  <c r="J853" i="76"/>
  <c r="J854" i="76"/>
  <c r="J855" i="76"/>
  <c r="J856" i="76"/>
  <c r="J857" i="76"/>
  <c r="J858" i="76"/>
  <c r="J859" i="76"/>
  <c r="J860" i="76"/>
  <c r="J861" i="76"/>
  <c r="J862" i="76"/>
  <c r="J863" i="76"/>
  <c r="J864" i="76"/>
  <c r="J865" i="76"/>
  <c r="J866" i="76"/>
  <c r="J867" i="76"/>
  <c r="J868" i="76"/>
  <c r="J869" i="76"/>
  <c r="J870" i="76"/>
  <c r="J871" i="76"/>
  <c r="J872" i="76"/>
  <c r="J873" i="76"/>
  <c r="J874" i="76"/>
  <c r="J875" i="76"/>
  <c r="J876" i="76"/>
  <c r="J877" i="76"/>
  <c r="J878" i="76"/>
  <c r="J879" i="76"/>
  <c r="J880" i="76"/>
  <c r="J881" i="76"/>
  <c r="J882" i="76"/>
  <c r="J883" i="76"/>
  <c r="J884" i="76"/>
  <c r="J885" i="76"/>
  <c r="J886" i="76"/>
  <c r="J887" i="76"/>
  <c r="J888" i="76"/>
  <c r="J889" i="76"/>
  <c r="J890" i="76"/>
  <c r="J891" i="76"/>
  <c r="J892" i="76"/>
  <c r="J893" i="76"/>
  <c r="J894" i="76"/>
  <c r="J895" i="76"/>
  <c r="J896" i="76"/>
  <c r="J897" i="76"/>
  <c r="J898" i="76"/>
  <c r="J899" i="76"/>
  <c r="J900" i="76"/>
  <c r="J901" i="76"/>
  <c r="J902" i="76"/>
  <c r="J903" i="76"/>
  <c r="J904" i="76"/>
  <c r="J905" i="76"/>
  <c r="J906" i="76"/>
  <c r="J907" i="76"/>
  <c r="J908" i="76"/>
  <c r="J909" i="76"/>
  <c r="J910" i="76"/>
  <c r="J911" i="76"/>
  <c r="J912" i="76"/>
  <c r="J913" i="76"/>
  <c r="J914" i="76"/>
  <c r="J915" i="76"/>
  <c r="J916" i="76"/>
  <c r="J917" i="76"/>
  <c r="J918" i="76"/>
  <c r="J919" i="76"/>
  <c r="J920" i="76"/>
  <c r="J921" i="76"/>
  <c r="J922" i="76"/>
  <c r="J923" i="76"/>
  <c r="J924" i="76"/>
  <c r="J925" i="76"/>
  <c r="J926" i="76"/>
  <c r="J927" i="76"/>
  <c r="J928" i="76"/>
  <c r="J929" i="76"/>
  <c r="J930" i="76"/>
  <c r="J931" i="76"/>
  <c r="J932" i="76"/>
  <c r="J933" i="76"/>
  <c r="J934" i="76"/>
  <c r="J935" i="76"/>
  <c r="J757" i="71"/>
  <c r="J758" i="71"/>
  <c r="J759" i="71"/>
  <c r="J760" i="71"/>
  <c r="J761" i="71"/>
  <c r="J762" i="71"/>
  <c r="J763" i="71"/>
  <c r="J764" i="71"/>
  <c r="J765" i="71"/>
  <c r="J766" i="71"/>
  <c r="J767" i="71"/>
  <c r="J768" i="71"/>
  <c r="J769" i="71"/>
  <c r="J770" i="71"/>
  <c r="J771" i="71"/>
  <c r="J772" i="71"/>
  <c r="J773" i="71"/>
  <c r="J774" i="71"/>
  <c r="J775" i="71"/>
  <c r="J776" i="71"/>
  <c r="J777" i="71"/>
  <c r="J778" i="71"/>
  <c r="J779" i="71"/>
  <c r="J780" i="71"/>
  <c r="J781" i="71"/>
  <c r="J782" i="71"/>
  <c r="J783" i="71"/>
  <c r="J784" i="71"/>
  <c r="J785" i="71"/>
  <c r="J786" i="71"/>
  <c r="J787" i="71"/>
  <c r="J788" i="71"/>
  <c r="J789" i="71"/>
  <c r="J790" i="71"/>
  <c r="J791" i="71"/>
  <c r="J792" i="71"/>
  <c r="J793" i="71"/>
  <c r="J794" i="71"/>
  <c r="J795" i="71"/>
  <c r="J796" i="71"/>
  <c r="J797" i="71"/>
  <c r="J798" i="71"/>
  <c r="J799" i="71"/>
  <c r="J800" i="71"/>
  <c r="J801" i="71"/>
  <c r="J802" i="71"/>
  <c r="J803" i="71"/>
  <c r="J804" i="71"/>
  <c r="J805" i="71"/>
  <c r="J806" i="71"/>
  <c r="J807" i="71"/>
  <c r="J808" i="71"/>
  <c r="J809" i="71"/>
  <c r="J810" i="71"/>
  <c r="J811" i="71"/>
  <c r="J812" i="71"/>
  <c r="J813" i="71"/>
  <c r="J814" i="71"/>
  <c r="J815" i="71"/>
  <c r="J816" i="71"/>
  <c r="J817" i="71"/>
  <c r="J818" i="71"/>
  <c r="J819" i="71"/>
  <c r="J820" i="71"/>
  <c r="J821" i="71"/>
  <c r="J822" i="71"/>
  <c r="J823" i="71"/>
  <c r="J824" i="71"/>
  <c r="J825" i="71"/>
  <c r="J826" i="71"/>
  <c r="J827" i="71"/>
  <c r="J828" i="71"/>
  <c r="J829" i="71"/>
  <c r="J830" i="71"/>
  <c r="J831" i="71"/>
  <c r="J832" i="71"/>
  <c r="J833" i="71"/>
  <c r="J834" i="71"/>
  <c r="J835" i="71"/>
  <c r="J836" i="71"/>
  <c r="J837" i="71"/>
  <c r="J838" i="71"/>
  <c r="J839" i="71"/>
  <c r="J840" i="71"/>
  <c r="J841" i="71"/>
  <c r="J842" i="71"/>
  <c r="J843" i="71"/>
  <c r="J844" i="71"/>
  <c r="J845" i="71"/>
  <c r="J846" i="71"/>
  <c r="J847" i="71"/>
  <c r="J848" i="71"/>
  <c r="J849" i="71"/>
  <c r="J850" i="71"/>
  <c r="J851" i="71"/>
  <c r="J852" i="71"/>
  <c r="J853" i="71"/>
  <c r="J854" i="71"/>
  <c r="J855" i="71"/>
  <c r="J856" i="71"/>
  <c r="J857" i="71"/>
  <c r="J858" i="71"/>
  <c r="J859" i="71"/>
  <c r="J860" i="71"/>
  <c r="J861" i="71"/>
  <c r="J862" i="71"/>
  <c r="J863" i="71"/>
  <c r="J864" i="71"/>
  <c r="J865" i="71"/>
  <c r="J866" i="71"/>
  <c r="J867" i="71"/>
  <c r="J868" i="71"/>
  <c r="J869" i="71"/>
  <c r="J870" i="71"/>
  <c r="J871" i="71"/>
  <c r="J872" i="71"/>
  <c r="J873" i="71"/>
  <c r="J874" i="71"/>
  <c r="J875" i="71"/>
  <c r="J876" i="71"/>
  <c r="J877" i="71"/>
  <c r="J878" i="71"/>
  <c r="J879" i="71"/>
  <c r="J880" i="71"/>
  <c r="J881" i="71"/>
  <c r="J882" i="71"/>
  <c r="J883" i="71"/>
  <c r="J884" i="71"/>
  <c r="J885" i="71"/>
  <c r="J886" i="71"/>
  <c r="J887" i="71"/>
  <c r="J888" i="71"/>
  <c r="J889" i="71"/>
  <c r="J890" i="71"/>
  <c r="J891" i="71"/>
  <c r="J892" i="71"/>
  <c r="J893" i="71"/>
  <c r="J894" i="71"/>
  <c r="J895" i="71"/>
  <c r="J896" i="71"/>
  <c r="J897" i="71"/>
  <c r="J898" i="71"/>
  <c r="J899" i="71"/>
  <c r="J900" i="71"/>
  <c r="J901" i="71"/>
  <c r="J902" i="71"/>
  <c r="J903" i="71"/>
  <c r="J904" i="71"/>
  <c r="J905" i="71"/>
  <c r="J906" i="71"/>
  <c r="J907" i="71"/>
  <c r="J908" i="71"/>
  <c r="J909" i="71"/>
  <c r="J910" i="71"/>
  <c r="J911" i="71"/>
  <c r="J912" i="71"/>
  <c r="J913" i="71"/>
  <c r="J914" i="71"/>
  <c r="J915" i="71"/>
  <c r="J916" i="71"/>
  <c r="J917" i="71"/>
  <c r="J918" i="71"/>
  <c r="J919" i="71"/>
  <c r="J920" i="71"/>
  <c r="J921" i="71"/>
  <c r="J922" i="71"/>
  <c r="J923" i="71"/>
  <c r="J924" i="71"/>
  <c r="J925" i="71"/>
  <c r="J926" i="71"/>
  <c r="J927" i="71"/>
  <c r="J928" i="71"/>
  <c r="J929" i="71"/>
  <c r="J930" i="71"/>
  <c r="J931" i="71"/>
  <c r="J932" i="71"/>
  <c r="J933" i="71"/>
  <c r="J934" i="71"/>
  <c r="J935" i="71"/>
  <c r="J936" i="71"/>
  <c r="J937" i="71"/>
  <c r="J938" i="71"/>
  <c r="J939" i="71"/>
  <c r="J940" i="71"/>
  <c r="J941" i="71"/>
  <c r="J942" i="71"/>
  <c r="J943" i="71"/>
  <c r="J944" i="71"/>
  <c r="J945" i="71"/>
  <c r="J946" i="71"/>
  <c r="J947" i="71"/>
  <c r="J948" i="71"/>
  <c r="J949" i="71"/>
  <c r="J950" i="71"/>
  <c r="J951" i="71"/>
  <c r="J952" i="71"/>
  <c r="J953" i="71"/>
  <c r="J954" i="71"/>
  <c r="J955" i="71"/>
  <c r="J956" i="71"/>
  <c r="J957" i="71"/>
  <c r="J958" i="71"/>
  <c r="J959" i="71"/>
  <c r="J960" i="71"/>
  <c r="J961" i="71"/>
  <c r="J962" i="71"/>
  <c r="J963" i="71"/>
  <c r="J964" i="71"/>
  <c r="J965" i="71"/>
  <c r="J966" i="71"/>
  <c r="J967" i="71"/>
  <c r="J968" i="71"/>
  <c r="J969" i="71"/>
  <c r="J970" i="71"/>
  <c r="J971" i="71"/>
  <c r="J972" i="71"/>
  <c r="J973" i="71"/>
  <c r="J974" i="71"/>
  <c r="J975" i="71"/>
  <c r="J976" i="71"/>
  <c r="J977" i="71"/>
  <c r="J978" i="71"/>
  <c r="J979" i="71"/>
  <c r="J980" i="71"/>
  <c r="J981" i="71"/>
  <c r="J982" i="71"/>
  <c r="J983" i="71"/>
  <c r="J984" i="71"/>
  <c r="J985" i="71"/>
  <c r="J986" i="71"/>
  <c r="J987" i="71"/>
  <c r="J988" i="71"/>
  <c r="J989" i="71"/>
  <c r="J990" i="71"/>
  <c r="J991" i="71"/>
  <c r="J992" i="71"/>
  <c r="J993" i="71"/>
  <c r="J994" i="71"/>
  <c r="J995" i="71"/>
  <c r="J996" i="71"/>
  <c r="J997" i="71"/>
  <c r="J998" i="71"/>
  <c r="J999" i="71"/>
  <c r="J1000" i="71"/>
  <c r="J1001" i="71"/>
  <c r="J1002" i="71"/>
  <c r="J1003" i="71"/>
  <c r="J1004" i="71"/>
  <c r="J1005" i="71"/>
  <c r="J1006" i="71"/>
  <c r="J1007" i="71"/>
  <c r="J1008" i="71"/>
  <c r="J1009" i="71"/>
  <c r="J1010" i="71"/>
  <c r="J1011" i="71"/>
  <c r="J1012" i="71"/>
  <c r="J1013" i="71"/>
  <c r="J1014" i="71"/>
  <c r="J1015" i="71"/>
  <c r="J1016" i="71"/>
  <c r="J1017" i="71"/>
  <c r="J1018" i="71"/>
  <c r="J1019" i="71"/>
  <c r="J1020" i="71"/>
  <c r="J1021" i="71"/>
  <c r="J1022" i="71"/>
  <c r="J1023" i="71"/>
  <c r="J1024" i="71"/>
  <c r="J1025" i="71"/>
  <c r="J1026" i="71"/>
  <c r="J1027" i="71"/>
  <c r="J1028" i="71"/>
  <c r="J1029" i="71"/>
  <c r="J1030" i="71"/>
  <c r="J1031" i="71"/>
  <c r="J1032" i="71"/>
  <c r="J1033" i="71"/>
  <c r="J1034" i="71"/>
  <c r="J1035" i="71"/>
  <c r="J1036" i="71"/>
  <c r="J1037" i="71"/>
  <c r="J1038" i="71"/>
  <c r="J1039" i="71"/>
  <c r="J1040" i="71"/>
  <c r="J1041" i="71"/>
  <c r="J1042" i="71"/>
  <c r="J1043" i="71"/>
  <c r="J1044" i="71"/>
  <c r="J1045" i="71"/>
  <c r="J1046" i="71"/>
  <c r="J1047" i="71"/>
  <c r="J1048" i="71"/>
  <c r="J1049" i="71"/>
  <c r="J1050" i="71"/>
  <c r="J1051" i="71"/>
  <c r="J1052" i="71"/>
  <c r="J1053" i="71"/>
  <c r="J1054" i="71"/>
  <c r="J1055" i="71"/>
  <c r="J1056" i="71"/>
  <c r="J1057" i="71"/>
  <c r="J1058" i="71"/>
  <c r="J1059" i="71"/>
  <c r="J1060" i="71"/>
  <c r="J1061" i="71"/>
  <c r="J1062" i="71"/>
  <c r="J1063" i="71"/>
  <c r="J1064" i="71"/>
  <c r="J1065" i="71"/>
  <c r="J1066" i="71"/>
  <c r="J1067" i="71"/>
  <c r="J1068" i="71"/>
  <c r="J1069" i="71"/>
  <c r="J1070" i="71"/>
  <c r="J1071" i="71"/>
  <c r="J1072" i="71"/>
  <c r="J1073" i="71"/>
  <c r="J1074" i="71"/>
  <c r="J1075" i="71"/>
  <c r="J1076" i="71"/>
  <c r="J1077" i="71"/>
  <c r="J1078" i="71"/>
  <c r="J1079" i="71"/>
  <c r="J1080" i="71"/>
  <c r="J1081" i="71"/>
  <c r="J1082" i="71"/>
  <c r="J1083" i="71"/>
  <c r="J1084" i="71"/>
  <c r="J1085" i="71"/>
  <c r="J1086" i="71"/>
  <c r="J1087" i="71"/>
  <c r="J1088" i="71"/>
  <c r="J1089" i="71"/>
  <c r="J1090" i="71"/>
  <c r="J1091" i="71"/>
  <c r="J1092" i="71"/>
  <c r="J1093" i="71"/>
  <c r="J1094" i="71"/>
  <c r="J1095" i="71"/>
  <c r="J1096" i="71"/>
  <c r="J1097" i="71"/>
  <c r="J1098" i="71"/>
  <c r="J1099" i="71"/>
  <c r="J1100" i="71"/>
  <c r="J1101" i="71"/>
  <c r="J1102" i="71"/>
  <c r="J1103" i="71"/>
  <c r="J1104" i="71"/>
  <c r="J1105" i="71"/>
  <c r="J1106" i="71"/>
  <c r="J1107" i="71"/>
  <c r="J1108" i="71"/>
  <c r="J1109" i="71"/>
  <c r="J1110" i="71"/>
  <c r="J1111" i="71"/>
  <c r="J1112" i="71"/>
  <c r="J1113" i="71"/>
  <c r="J1114" i="71"/>
  <c r="J1115" i="71"/>
  <c r="J1116" i="71"/>
  <c r="J1117" i="71"/>
  <c r="J1118" i="71"/>
  <c r="J1119" i="71"/>
  <c r="J1120" i="71"/>
  <c r="J1121" i="71"/>
  <c r="J1122" i="71"/>
  <c r="J1123" i="71"/>
  <c r="J1124" i="71"/>
  <c r="J1125" i="71"/>
  <c r="J1126" i="71"/>
  <c r="J1127" i="71"/>
  <c r="J1128" i="71"/>
  <c r="J1129" i="71"/>
  <c r="J1130" i="71"/>
  <c r="J1131" i="71"/>
  <c r="J1132" i="71"/>
  <c r="J1133" i="71"/>
  <c r="J1134" i="71"/>
  <c r="J1135" i="71"/>
  <c r="J1136" i="71"/>
  <c r="J1137" i="71"/>
  <c r="J1138" i="71"/>
  <c r="J1139" i="71"/>
  <c r="J1140" i="71"/>
  <c r="J1141" i="71"/>
  <c r="J1142" i="71"/>
  <c r="J1143" i="71"/>
  <c r="J1144" i="71"/>
  <c r="J1145" i="71"/>
  <c r="J1146" i="71"/>
  <c r="J1147" i="71"/>
  <c r="J1148" i="71"/>
  <c r="J1149" i="71"/>
  <c r="J1150" i="71"/>
  <c r="J1151" i="71"/>
  <c r="J1152" i="71"/>
  <c r="J1153" i="71"/>
  <c r="J1154" i="71"/>
  <c r="J1155" i="71"/>
  <c r="J1156" i="71"/>
  <c r="J1157" i="71"/>
  <c r="J1158" i="71"/>
  <c r="J1159" i="71"/>
  <c r="J1160" i="71"/>
  <c r="J1161" i="71"/>
  <c r="J1162" i="71"/>
  <c r="J1163" i="71"/>
  <c r="J1164" i="71"/>
  <c r="J1165" i="71"/>
  <c r="J1166" i="71"/>
  <c r="J1167" i="71"/>
  <c r="J1168" i="71"/>
  <c r="J1169" i="71"/>
  <c r="J1170" i="71"/>
  <c r="J1171" i="71"/>
  <c r="J1172" i="71"/>
  <c r="J1173" i="71"/>
  <c r="J1174" i="71"/>
  <c r="J1175" i="71"/>
  <c r="J1176" i="71"/>
  <c r="J1177" i="71"/>
  <c r="J1178" i="71"/>
  <c r="J1179" i="71"/>
  <c r="J1180" i="71"/>
  <c r="J1181" i="71"/>
  <c r="J1182" i="71"/>
  <c r="J1183" i="71"/>
  <c r="J1184" i="71"/>
  <c r="J1185" i="71"/>
  <c r="J1186" i="71"/>
  <c r="J1187" i="71"/>
  <c r="J1188" i="71"/>
  <c r="J1189" i="71"/>
  <c r="J1190" i="71"/>
  <c r="J1191" i="71"/>
  <c r="J1192" i="71"/>
  <c r="J1193" i="71"/>
  <c r="J1194" i="71"/>
  <c r="J1195" i="71"/>
  <c r="J1196" i="71"/>
  <c r="J1197" i="71"/>
  <c r="J1198" i="71"/>
  <c r="J1199" i="71"/>
  <c r="J1200" i="71"/>
  <c r="J1201" i="71"/>
  <c r="J1202" i="71"/>
  <c r="J1203" i="71"/>
  <c r="J1204" i="71"/>
  <c r="J1205" i="71"/>
  <c r="J1206" i="71"/>
  <c r="J1207" i="71"/>
  <c r="J1208" i="71"/>
  <c r="J1209" i="71"/>
  <c r="J1210" i="71"/>
  <c r="J1211" i="71"/>
  <c r="J1212" i="71"/>
  <c r="J1213" i="71"/>
  <c r="J1214" i="71"/>
  <c r="J1215" i="71"/>
  <c r="J1216" i="71"/>
  <c r="J1217" i="71"/>
  <c r="J1218" i="71"/>
  <c r="J1219" i="71"/>
  <c r="J1220" i="71"/>
  <c r="J1221" i="71"/>
  <c r="J1222" i="71"/>
  <c r="J1223" i="71"/>
  <c r="J1224" i="71"/>
  <c r="J1225" i="71"/>
  <c r="J1226" i="71"/>
  <c r="J1227" i="71"/>
  <c r="J1228" i="71"/>
  <c r="J1229" i="71"/>
  <c r="J1230" i="71"/>
  <c r="J1231" i="71"/>
  <c r="J1232" i="71"/>
  <c r="J1233" i="71"/>
  <c r="J1234" i="71"/>
  <c r="J1235" i="71"/>
  <c r="J1236" i="71"/>
  <c r="J1237" i="71"/>
  <c r="J1238" i="71"/>
  <c r="J1239" i="71"/>
  <c r="J1240" i="71"/>
  <c r="J1241" i="71"/>
  <c r="J1242" i="71"/>
  <c r="J1243" i="71"/>
  <c r="J1244" i="71"/>
  <c r="J1245" i="71"/>
  <c r="J1246" i="71"/>
  <c r="J1247" i="71"/>
  <c r="J1248" i="71"/>
  <c r="J1249" i="71"/>
  <c r="J1250" i="71"/>
  <c r="J1251" i="71"/>
  <c r="J1252" i="71"/>
  <c r="J1253" i="71"/>
  <c r="J1254" i="71"/>
  <c r="J1255" i="71"/>
  <c r="J1256" i="71"/>
  <c r="J1257" i="71"/>
  <c r="J1258" i="71"/>
  <c r="J1259" i="71"/>
  <c r="J1260" i="71"/>
  <c r="J1261" i="71"/>
  <c r="J1262" i="71"/>
  <c r="J1263" i="71"/>
  <c r="J1264" i="71"/>
  <c r="J1265" i="71"/>
  <c r="J1266" i="71"/>
  <c r="J1267" i="71"/>
  <c r="J1268" i="71"/>
  <c r="J1269" i="71"/>
  <c r="J1270" i="71"/>
  <c r="J1271" i="71"/>
  <c r="J1272" i="71"/>
  <c r="J1273" i="71"/>
  <c r="J1274" i="71"/>
  <c r="J1275" i="71"/>
  <c r="J1276" i="71"/>
  <c r="J1277" i="71"/>
  <c r="J1278" i="71"/>
  <c r="J1279" i="71"/>
  <c r="J1280" i="71"/>
  <c r="J1281" i="71"/>
  <c r="J1282" i="71"/>
  <c r="J1283" i="71"/>
  <c r="J1284" i="71"/>
  <c r="J1285" i="71"/>
  <c r="J1286" i="71"/>
  <c r="J1287" i="71"/>
  <c r="J1288" i="71"/>
  <c r="J1289" i="71"/>
  <c r="J1290" i="71"/>
  <c r="J1291" i="71"/>
  <c r="J1292" i="71"/>
  <c r="J1293" i="71"/>
  <c r="J1294" i="71"/>
  <c r="J1295" i="71"/>
  <c r="J1296" i="71"/>
  <c r="J1297" i="71"/>
  <c r="J1298" i="71"/>
  <c r="J1299" i="71"/>
  <c r="J1300" i="71"/>
  <c r="J1301" i="71"/>
  <c r="J1302" i="71"/>
  <c r="J1303" i="71"/>
  <c r="J1304" i="71"/>
  <c r="J1305" i="71"/>
  <c r="J1306" i="71"/>
  <c r="J1307" i="71"/>
  <c r="J1308" i="71"/>
  <c r="J1309" i="71"/>
  <c r="J1310" i="71"/>
  <c r="J1311" i="71"/>
  <c r="J1312" i="71"/>
  <c r="J1313" i="71"/>
  <c r="J1314" i="71"/>
  <c r="J1315" i="71"/>
  <c r="J1316" i="71"/>
  <c r="J1317" i="71"/>
  <c r="J1318" i="71"/>
  <c r="J1319" i="71"/>
  <c r="J1320" i="71"/>
  <c r="J1321" i="71"/>
  <c r="J1322" i="71"/>
  <c r="J1323" i="71"/>
  <c r="J1324" i="71"/>
  <c r="J1325" i="71"/>
  <c r="J1326" i="71"/>
  <c r="J1327" i="71"/>
  <c r="J1328" i="71"/>
  <c r="J1329" i="71"/>
  <c r="J1330" i="71"/>
  <c r="J1331" i="71"/>
  <c r="J1332" i="71"/>
  <c r="J1333" i="71"/>
  <c r="J1334" i="71"/>
  <c r="J1335" i="71"/>
  <c r="J1336" i="71"/>
  <c r="J1337" i="71"/>
  <c r="J1338" i="71"/>
  <c r="J1339" i="71"/>
  <c r="J1340" i="71"/>
  <c r="J1341" i="71"/>
  <c r="J1342" i="71"/>
  <c r="J1343" i="71"/>
  <c r="J1344" i="71"/>
  <c r="J1345" i="71"/>
  <c r="J1346" i="71"/>
  <c r="J1347" i="71"/>
  <c r="J1348" i="71"/>
  <c r="J1349" i="71"/>
  <c r="J1350" i="71"/>
  <c r="J1351" i="71"/>
  <c r="J1352" i="71"/>
  <c r="J1353" i="71"/>
  <c r="J1354" i="71"/>
  <c r="J1355" i="71"/>
  <c r="J1356" i="71"/>
  <c r="J1357" i="71"/>
  <c r="J1358" i="71"/>
  <c r="J1359" i="71"/>
  <c r="J1360" i="71"/>
  <c r="J1361" i="71"/>
  <c r="J1362" i="71"/>
  <c r="J1363" i="71"/>
  <c r="J1364" i="71"/>
  <c r="J1365" i="71"/>
  <c r="J1366" i="71"/>
  <c r="J1367" i="71"/>
  <c r="J1368" i="71"/>
  <c r="J1369" i="71"/>
  <c r="J1370" i="71"/>
  <c r="J1371" i="71"/>
  <c r="J1372" i="71"/>
  <c r="J1373" i="71"/>
  <c r="J1374" i="71"/>
  <c r="J1375" i="71"/>
  <c r="J1376" i="71"/>
  <c r="J1377" i="71"/>
  <c r="J1378" i="71"/>
  <c r="J1379" i="71"/>
  <c r="J1380" i="71"/>
  <c r="J1381" i="71"/>
  <c r="J1382" i="71"/>
  <c r="J1383" i="71"/>
  <c r="J1384" i="71"/>
  <c r="J1385" i="71"/>
  <c r="J1386" i="71"/>
  <c r="J1387" i="71"/>
  <c r="J1388" i="71"/>
  <c r="J1389" i="71"/>
  <c r="J1390" i="71"/>
  <c r="J1391" i="71"/>
  <c r="J1392" i="71"/>
  <c r="J1393" i="71"/>
  <c r="J1394" i="71"/>
  <c r="J1395" i="71"/>
  <c r="J1396" i="71"/>
  <c r="J1397" i="71"/>
  <c r="J1398" i="71"/>
  <c r="J1399" i="71"/>
  <c r="J1400" i="71"/>
  <c r="J1401" i="71"/>
  <c r="J1402" i="71"/>
  <c r="J1403" i="71"/>
  <c r="J1404" i="71"/>
  <c r="J1405" i="71"/>
  <c r="J1406" i="71"/>
  <c r="J1407" i="71"/>
  <c r="J1408" i="71"/>
  <c r="J1409" i="71"/>
  <c r="J1410" i="71"/>
  <c r="J1411" i="71"/>
  <c r="J1412" i="71"/>
  <c r="J1413" i="71"/>
  <c r="J1414" i="71"/>
  <c r="J1415" i="71"/>
  <c r="J1416" i="71"/>
  <c r="J1417" i="71"/>
  <c r="J1418" i="71"/>
  <c r="J1419" i="71"/>
  <c r="J1420" i="71"/>
  <c r="J1421" i="71"/>
  <c r="J1422" i="71"/>
  <c r="J1423" i="71"/>
  <c r="J1424" i="71"/>
  <c r="J1425" i="71"/>
  <c r="J1426" i="71"/>
  <c r="J1427" i="71"/>
  <c r="J1428" i="71"/>
  <c r="J1429" i="71"/>
  <c r="J1430" i="71"/>
  <c r="J1431" i="71"/>
  <c r="J1432" i="71"/>
  <c r="J1433" i="71"/>
  <c r="J1434" i="71"/>
  <c r="J1435" i="71"/>
  <c r="J1436" i="71"/>
  <c r="J1437" i="71"/>
  <c r="J1438" i="71"/>
  <c r="J1439" i="71"/>
  <c r="J1440" i="71"/>
  <c r="J1441" i="71"/>
  <c r="J1442" i="71"/>
  <c r="J1443" i="71"/>
  <c r="J1444" i="71"/>
  <c r="J1445" i="71"/>
  <c r="J1446" i="71"/>
  <c r="J1447" i="71"/>
  <c r="J1448" i="71"/>
  <c r="J1449" i="71"/>
  <c r="J1450" i="71"/>
  <c r="J1451" i="71"/>
  <c r="J1452" i="71"/>
  <c r="J1453" i="71"/>
  <c r="J1454" i="71"/>
  <c r="J1455" i="71"/>
  <c r="J1456" i="71"/>
  <c r="J1457" i="71"/>
  <c r="J1458" i="71"/>
  <c r="J1459" i="71"/>
  <c r="J1460" i="71"/>
  <c r="J1461" i="71"/>
  <c r="J1462" i="71"/>
  <c r="J1463" i="71"/>
  <c r="J1464" i="71"/>
  <c r="J1465" i="71"/>
  <c r="J1466" i="71"/>
  <c r="J1467" i="71"/>
  <c r="J1468" i="71"/>
  <c r="J1469" i="71"/>
  <c r="J1470" i="71"/>
  <c r="J1471" i="71"/>
  <c r="J1472" i="71"/>
  <c r="J1473" i="71"/>
  <c r="J1474" i="71"/>
  <c r="J1475" i="71"/>
  <c r="J1476" i="71"/>
  <c r="J1477" i="71"/>
  <c r="J1478" i="71"/>
  <c r="J1479" i="71"/>
  <c r="J1480" i="71"/>
  <c r="J1481" i="71"/>
  <c r="J1482" i="71"/>
  <c r="J1483" i="71"/>
  <c r="J1484" i="71"/>
  <c r="J1485" i="71"/>
  <c r="J1486" i="71"/>
  <c r="J1487" i="71"/>
  <c r="J1488" i="71"/>
  <c r="J1489" i="71"/>
  <c r="J1490" i="71"/>
  <c r="J1491" i="71"/>
  <c r="J1492" i="71"/>
  <c r="J1493" i="71"/>
  <c r="J1494" i="71"/>
  <c r="J1495" i="71"/>
  <c r="J1496" i="71"/>
  <c r="J1497" i="71"/>
  <c r="J1498" i="71"/>
  <c r="J1499" i="71"/>
  <c r="J1500" i="71"/>
  <c r="J1501" i="71"/>
  <c r="J1502" i="71"/>
  <c r="J1503" i="71"/>
  <c r="J1504" i="71"/>
  <c r="J1505" i="71"/>
  <c r="J1506" i="71"/>
  <c r="J1507" i="71"/>
  <c r="J1508" i="71"/>
  <c r="J1509" i="71"/>
  <c r="J1510" i="71"/>
  <c r="J1511" i="71"/>
  <c r="J1512" i="71"/>
  <c r="J1513" i="71"/>
  <c r="J1514" i="71"/>
  <c r="J1515" i="71"/>
  <c r="J1516" i="71"/>
  <c r="J1517" i="71"/>
  <c r="J1518" i="71"/>
  <c r="J1519" i="71"/>
  <c r="J1520" i="71"/>
  <c r="J1521" i="71"/>
  <c r="J1522" i="71"/>
  <c r="J1523" i="71"/>
  <c r="J1524" i="71"/>
  <c r="J1525" i="71"/>
  <c r="J1526" i="71"/>
  <c r="J1527" i="71"/>
  <c r="J1528" i="71"/>
  <c r="J1529" i="71"/>
  <c r="J1530" i="71"/>
  <c r="J1531" i="71"/>
  <c r="J1532" i="71"/>
  <c r="J1533" i="71"/>
  <c r="J1534" i="71"/>
  <c r="J1535" i="71"/>
  <c r="J1536" i="71"/>
  <c r="J1537" i="71"/>
  <c r="J1538" i="71"/>
  <c r="J1539" i="71"/>
  <c r="J1540" i="71"/>
  <c r="J1541" i="71"/>
  <c r="J1542" i="71"/>
  <c r="J1543" i="71"/>
  <c r="J1544" i="71"/>
  <c r="J1545" i="71"/>
  <c r="J1546" i="71"/>
  <c r="J1547" i="71"/>
  <c r="J1548" i="71"/>
  <c r="J1549" i="71"/>
  <c r="J1550" i="71"/>
  <c r="J1551" i="71"/>
  <c r="J1552" i="71"/>
  <c r="J1553" i="71"/>
  <c r="J1554" i="71"/>
  <c r="J1555" i="71"/>
  <c r="J1556" i="71"/>
  <c r="J1557" i="71"/>
  <c r="J1558" i="71"/>
  <c r="J1559" i="71"/>
  <c r="J1560" i="71"/>
  <c r="J1561" i="71"/>
  <c r="J1562" i="71"/>
  <c r="J1563" i="71"/>
  <c r="J1564" i="71"/>
  <c r="J1565" i="71"/>
  <c r="J1566" i="71"/>
  <c r="J1567" i="71"/>
  <c r="J1568" i="71"/>
  <c r="J1569" i="71"/>
  <c r="J1570" i="71"/>
  <c r="J1571" i="71"/>
  <c r="J1572" i="71"/>
  <c r="J1573" i="71"/>
  <c r="J1574" i="71"/>
  <c r="J1575" i="71"/>
  <c r="J1576" i="71"/>
  <c r="J1577" i="71"/>
  <c r="J1578" i="71"/>
  <c r="J1579" i="71"/>
  <c r="J1580" i="71"/>
  <c r="J1581" i="71"/>
  <c r="J1582" i="71"/>
  <c r="J1583" i="71"/>
  <c r="J1584" i="71"/>
  <c r="J1585" i="71"/>
  <c r="J1586" i="71"/>
  <c r="J1587" i="71"/>
  <c r="J1588" i="71"/>
  <c r="J1589" i="71"/>
  <c r="J1590" i="71"/>
  <c r="J1591" i="71"/>
  <c r="J1592" i="71"/>
  <c r="J1593" i="71"/>
  <c r="J1594" i="71"/>
  <c r="J1595" i="71"/>
  <c r="J1596" i="71"/>
  <c r="J1597" i="71"/>
  <c r="J1598" i="71"/>
  <c r="J1599" i="71"/>
  <c r="J1600" i="71"/>
  <c r="J1601" i="71"/>
  <c r="J1602" i="71"/>
  <c r="J1603" i="71"/>
  <c r="J1604" i="71"/>
  <c r="J1605" i="71"/>
  <c r="J1606" i="71"/>
  <c r="J1607" i="71"/>
  <c r="J1608" i="71"/>
  <c r="J1609" i="71"/>
  <c r="J1610" i="71"/>
  <c r="J1611" i="71"/>
  <c r="J1612" i="71"/>
  <c r="J1613" i="71"/>
  <c r="J1614" i="71"/>
  <c r="J1615" i="71"/>
  <c r="J1616" i="71"/>
  <c r="J1617" i="71"/>
  <c r="J1618" i="71"/>
  <c r="J1619" i="71"/>
  <c r="J1620" i="71"/>
  <c r="J1621" i="71"/>
  <c r="J1622" i="71"/>
  <c r="J1623" i="71"/>
  <c r="J1624" i="71"/>
  <c r="J1625" i="71"/>
  <c r="J1626" i="71"/>
  <c r="J1627" i="71"/>
  <c r="J1628" i="71"/>
  <c r="J1629" i="71"/>
  <c r="J1630" i="71"/>
  <c r="J1631" i="71"/>
  <c r="J1632" i="71"/>
  <c r="J1633" i="71"/>
  <c r="J1634" i="71"/>
  <c r="J1635" i="71"/>
  <c r="J1636" i="71"/>
  <c r="J1637" i="71"/>
  <c r="J1638" i="71"/>
  <c r="J1639" i="71"/>
  <c r="J1640" i="71"/>
  <c r="J1641" i="71"/>
  <c r="J1642" i="71"/>
  <c r="J1643" i="71"/>
  <c r="J1644" i="71"/>
  <c r="J1645" i="71"/>
  <c r="J1646" i="71"/>
  <c r="J1647" i="71"/>
  <c r="J1648" i="71"/>
  <c r="J1649" i="71"/>
  <c r="J1650" i="71"/>
  <c r="J1651" i="71"/>
  <c r="J1652" i="71"/>
  <c r="J1653" i="71"/>
  <c r="J1654" i="71"/>
  <c r="J1655" i="71"/>
  <c r="J1656" i="71"/>
  <c r="J1657" i="71"/>
  <c r="J1658" i="71"/>
  <c r="J1659" i="71"/>
  <c r="J1660" i="71"/>
  <c r="J1661" i="71"/>
  <c r="J1662" i="71"/>
  <c r="J1663" i="71"/>
  <c r="J1664" i="71"/>
  <c r="J1665" i="71"/>
  <c r="J1666" i="71"/>
  <c r="J1667" i="71"/>
  <c r="J1668" i="71"/>
  <c r="J1669" i="71"/>
  <c r="J1670" i="71"/>
  <c r="J1671" i="71"/>
  <c r="J1672" i="71"/>
  <c r="J1673" i="71"/>
  <c r="J1674" i="71"/>
  <c r="J1675" i="71"/>
  <c r="J1676" i="71"/>
  <c r="J1677" i="71"/>
  <c r="J1678" i="71"/>
  <c r="J1679" i="71"/>
  <c r="J1680" i="71"/>
  <c r="J1681" i="71"/>
  <c r="J1682" i="71"/>
  <c r="J1683" i="71"/>
  <c r="J1684" i="71"/>
  <c r="J1685" i="71"/>
  <c r="J1686" i="71"/>
  <c r="J1687" i="71"/>
  <c r="J1688" i="71"/>
  <c r="J1689" i="71"/>
  <c r="J1690" i="71"/>
  <c r="J1691" i="71"/>
  <c r="J1692" i="71"/>
  <c r="J1693" i="71"/>
  <c r="J1694" i="71"/>
  <c r="J1695" i="71"/>
  <c r="J1696" i="71"/>
  <c r="J1697" i="71"/>
  <c r="J1698" i="71"/>
  <c r="J1699" i="71"/>
  <c r="J1700" i="71"/>
  <c r="J1701" i="71"/>
  <c r="J1702" i="71"/>
  <c r="J1703" i="71"/>
  <c r="J1704" i="71"/>
  <c r="J1705" i="71"/>
  <c r="J1706" i="71"/>
  <c r="J1707" i="71"/>
  <c r="J1708" i="71"/>
  <c r="J1709" i="71"/>
  <c r="J1710" i="71"/>
  <c r="J1711" i="71"/>
  <c r="J1712" i="71"/>
  <c r="J1713" i="71"/>
  <c r="J1714" i="71"/>
  <c r="J1715" i="71"/>
  <c r="J1716" i="71"/>
  <c r="J1717" i="71"/>
  <c r="J1718" i="71"/>
  <c r="J1719" i="71"/>
  <c r="J1720" i="71"/>
  <c r="J1721" i="71"/>
  <c r="J1722" i="71"/>
  <c r="J1723" i="71"/>
  <c r="J1724" i="71"/>
  <c r="J1725" i="71"/>
  <c r="J1726" i="71"/>
  <c r="J1727" i="71"/>
  <c r="J1728" i="71"/>
  <c r="J1729" i="71"/>
  <c r="J1730" i="71"/>
  <c r="J1731" i="71"/>
  <c r="J1732" i="71"/>
  <c r="J1733" i="71"/>
  <c r="J1734" i="71"/>
  <c r="J1735" i="71"/>
  <c r="J1736" i="71"/>
  <c r="J1737" i="71"/>
  <c r="J1738" i="71"/>
  <c r="J1739" i="71"/>
  <c r="J1740" i="71"/>
  <c r="J1741" i="71"/>
  <c r="J1742" i="71"/>
  <c r="J1743" i="71"/>
  <c r="J1744" i="71"/>
  <c r="J1745" i="71"/>
  <c r="J1746" i="71"/>
  <c r="J1747" i="71"/>
  <c r="J1748" i="71"/>
  <c r="J1749" i="71"/>
  <c r="J1750" i="71"/>
  <c r="J1751" i="71"/>
  <c r="J1752" i="71"/>
  <c r="J1753" i="71"/>
  <c r="J1754" i="71"/>
  <c r="J1755" i="71"/>
  <c r="J1756" i="71"/>
  <c r="J1757" i="71"/>
  <c r="J1758" i="71"/>
  <c r="J1759" i="71"/>
  <c r="J1760" i="71"/>
  <c r="J1761" i="71"/>
  <c r="J1762" i="71"/>
  <c r="J1763" i="71"/>
  <c r="J1764" i="71"/>
  <c r="J1765" i="71"/>
  <c r="J1766" i="71"/>
  <c r="J1767" i="71"/>
  <c r="J1768" i="71"/>
  <c r="J1769" i="71"/>
  <c r="J1770" i="71"/>
  <c r="J1771" i="71"/>
  <c r="J1772" i="71"/>
  <c r="J1773" i="71"/>
  <c r="J1774" i="71"/>
  <c r="J1775" i="71"/>
  <c r="J1776" i="71"/>
  <c r="J1777" i="71"/>
  <c r="J1778" i="71"/>
  <c r="J1779" i="71"/>
  <c r="J1780" i="71"/>
  <c r="J1781" i="71"/>
  <c r="J1782" i="71"/>
  <c r="J1783" i="71"/>
  <c r="J1784" i="71"/>
  <c r="J1785" i="71"/>
  <c r="J1786" i="71"/>
  <c r="J1787" i="71"/>
  <c r="J1788" i="71"/>
  <c r="J1789" i="71"/>
  <c r="J1790" i="71"/>
  <c r="J1791" i="71"/>
  <c r="J1792" i="71"/>
  <c r="J1793" i="71"/>
  <c r="J1794" i="71"/>
  <c r="J1795" i="71"/>
  <c r="J1796" i="71"/>
  <c r="J1797" i="71"/>
  <c r="J1798" i="71"/>
  <c r="J1799" i="71"/>
  <c r="J1800" i="71"/>
  <c r="J1801" i="71"/>
  <c r="J1802" i="71"/>
  <c r="J1803" i="71"/>
  <c r="J1804" i="71"/>
  <c r="J1805" i="71"/>
  <c r="J1806" i="71"/>
  <c r="J1807" i="71"/>
  <c r="J1808" i="71"/>
  <c r="J1809" i="71"/>
  <c r="J1810" i="71"/>
  <c r="J1811" i="71"/>
  <c r="J1812" i="71"/>
  <c r="J1813" i="71"/>
  <c r="J1814" i="71"/>
  <c r="J1815" i="71"/>
  <c r="J1816" i="71"/>
  <c r="J1817" i="71"/>
  <c r="J1818" i="71"/>
  <c r="J1819" i="71"/>
  <c r="J1820" i="71"/>
  <c r="J1821" i="71"/>
  <c r="J1822" i="71"/>
  <c r="J1823" i="71"/>
  <c r="J1824" i="71"/>
  <c r="J1825" i="71"/>
  <c r="J1826" i="71"/>
  <c r="J1827" i="71"/>
  <c r="J1828" i="71"/>
  <c r="J1829" i="71"/>
  <c r="J1830" i="71"/>
  <c r="J1831" i="71"/>
  <c r="J1832" i="71"/>
  <c r="J1833" i="71"/>
  <c r="J1834" i="71"/>
  <c r="J1835" i="71"/>
  <c r="J1836" i="71"/>
  <c r="J1837" i="71"/>
  <c r="J1838" i="71"/>
  <c r="J1839" i="71"/>
  <c r="J1840" i="71"/>
  <c r="J1841" i="71"/>
  <c r="J1842" i="71"/>
  <c r="J1843" i="71"/>
  <c r="J1844" i="71"/>
  <c r="J1845" i="71"/>
  <c r="J1846" i="71"/>
  <c r="J1847" i="71"/>
  <c r="J1848" i="71"/>
  <c r="J1849" i="71"/>
  <c r="J1850" i="71"/>
  <c r="J1851" i="71"/>
  <c r="J1852" i="71"/>
  <c r="J1853" i="71"/>
  <c r="J1854" i="71"/>
  <c r="J1855" i="71"/>
  <c r="J1856" i="71"/>
  <c r="J1857" i="71"/>
  <c r="J1858" i="71"/>
  <c r="J1859" i="71"/>
  <c r="J1860" i="71"/>
  <c r="J1861" i="71"/>
  <c r="J1862" i="71"/>
  <c r="J1863" i="71"/>
  <c r="J1864" i="71"/>
  <c r="J1865" i="71"/>
  <c r="J1866" i="71"/>
  <c r="J1867" i="71"/>
  <c r="J1868" i="71"/>
  <c r="J1869" i="71"/>
  <c r="J1870" i="71"/>
  <c r="J1871" i="71"/>
  <c r="J1872" i="71"/>
  <c r="J1873" i="71"/>
  <c r="J1874" i="71"/>
  <c r="J1875" i="71"/>
  <c r="J1876" i="71"/>
  <c r="J1877" i="71"/>
  <c r="J1878" i="71"/>
  <c r="J1879" i="71"/>
  <c r="J1880" i="71"/>
  <c r="J1881" i="71"/>
  <c r="J1882" i="71"/>
  <c r="J1883" i="71"/>
  <c r="J1884" i="71"/>
  <c r="J1885" i="71"/>
  <c r="J1886" i="71"/>
  <c r="J1887" i="71"/>
  <c r="J1888" i="71"/>
  <c r="J1889" i="71"/>
  <c r="J1890" i="71"/>
  <c r="J1891" i="71"/>
  <c r="J1892" i="71"/>
  <c r="J1893" i="71"/>
  <c r="J1894" i="71"/>
  <c r="J1895" i="71"/>
  <c r="J1896" i="71"/>
  <c r="J1897" i="71"/>
  <c r="J1898" i="71"/>
  <c r="J1899" i="71"/>
  <c r="J1900" i="71"/>
  <c r="J1901" i="71"/>
  <c r="J1902" i="71"/>
  <c r="J1903" i="71"/>
  <c r="J1904" i="71"/>
  <c r="J1905" i="71"/>
  <c r="J1906" i="71"/>
  <c r="J1907" i="71"/>
  <c r="J1908" i="71"/>
  <c r="J1909" i="71"/>
  <c r="J1910" i="71"/>
  <c r="J1911" i="71"/>
  <c r="J1912" i="71"/>
  <c r="J1913" i="71"/>
  <c r="J1914" i="71"/>
  <c r="J1915" i="71"/>
  <c r="J1916" i="71"/>
  <c r="J1917" i="71"/>
  <c r="J1918" i="71"/>
  <c r="J1919" i="71"/>
  <c r="J1920" i="71"/>
  <c r="J1921" i="71"/>
  <c r="J1922" i="71"/>
  <c r="J1923" i="71"/>
  <c r="J1924" i="71"/>
  <c r="J621" i="71"/>
  <c r="J622" i="71"/>
  <c r="J623" i="71"/>
  <c r="J624" i="71"/>
  <c r="J625" i="71"/>
  <c r="J626" i="71"/>
  <c r="J627" i="71"/>
  <c r="J628" i="71"/>
  <c r="J629" i="71"/>
  <c r="J630" i="71"/>
  <c r="J631" i="71"/>
  <c r="J632" i="71"/>
  <c r="J633" i="71"/>
  <c r="J634" i="71"/>
  <c r="J635" i="71"/>
  <c r="J636" i="71"/>
  <c r="J637" i="71"/>
  <c r="J638" i="71"/>
  <c r="J639" i="71"/>
  <c r="J640" i="71"/>
  <c r="J641" i="71"/>
  <c r="J642" i="71"/>
  <c r="J643" i="71"/>
  <c r="J644" i="71"/>
  <c r="J645" i="71"/>
  <c r="J646" i="71"/>
  <c r="J647" i="71"/>
  <c r="J648" i="71"/>
  <c r="J649" i="71"/>
  <c r="J650" i="71"/>
  <c r="J651" i="71"/>
  <c r="J652" i="71"/>
  <c r="J653" i="71"/>
  <c r="J654" i="71"/>
  <c r="J655" i="71"/>
  <c r="J656" i="71"/>
  <c r="J657" i="71"/>
  <c r="J658" i="71"/>
  <c r="J659" i="71"/>
  <c r="J660" i="71"/>
  <c r="J661" i="71"/>
  <c r="J662" i="71"/>
  <c r="J663" i="71"/>
  <c r="J664" i="71"/>
  <c r="J665" i="71"/>
  <c r="J666" i="71"/>
  <c r="J667" i="71"/>
  <c r="J668" i="71"/>
  <c r="J669" i="71"/>
  <c r="J670" i="71"/>
  <c r="J671" i="71"/>
  <c r="J672" i="71"/>
  <c r="J673" i="71"/>
  <c r="J674" i="71"/>
  <c r="J675" i="71"/>
  <c r="J676" i="71"/>
  <c r="J677" i="71"/>
  <c r="J678" i="71"/>
  <c r="J679" i="71"/>
  <c r="J680" i="71"/>
  <c r="J681" i="71"/>
  <c r="J682" i="71"/>
  <c r="J683" i="71"/>
  <c r="J684" i="71"/>
  <c r="J685" i="71"/>
  <c r="J686" i="71"/>
  <c r="J687" i="71"/>
  <c r="J688" i="71"/>
  <c r="J689" i="71"/>
  <c r="J690" i="71"/>
  <c r="J691" i="71"/>
  <c r="J692" i="71"/>
  <c r="J693" i="71"/>
  <c r="J694" i="71"/>
  <c r="J695" i="71"/>
  <c r="J696" i="71"/>
  <c r="J697" i="71"/>
  <c r="J698" i="71"/>
  <c r="J699" i="71"/>
  <c r="J700" i="71"/>
  <c r="J701" i="71"/>
  <c r="J702" i="71"/>
  <c r="J703" i="71"/>
  <c r="J704" i="71"/>
  <c r="J705" i="71"/>
  <c r="J706" i="71"/>
  <c r="J707" i="71"/>
  <c r="J708" i="71"/>
  <c r="J709" i="71"/>
  <c r="J710" i="71"/>
  <c r="J711" i="71"/>
  <c r="J712" i="71"/>
  <c r="J713" i="71"/>
  <c r="J714" i="71"/>
  <c r="J715" i="71"/>
  <c r="J716" i="71"/>
  <c r="J717" i="71"/>
  <c r="J718" i="71"/>
  <c r="J719" i="71"/>
  <c r="J720" i="71"/>
  <c r="J721" i="71"/>
  <c r="J722" i="71"/>
  <c r="J723" i="71"/>
  <c r="J724" i="71"/>
  <c r="J725" i="71"/>
  <c r="J726" i="71"/>
  <c r="J727" i="71"/>
  <c r="J728" i="71"/>
  <c r="J729" i="71"/>
  <c r="J730" i="71"/>
  <c r="J731" i="71"/>
  <c r="J732" i="71"/>
  <c r="J733" i="71"/>
  <c r="J734" i="71"/>
  <c r="J735" i="71"/>
  <c r="J736" i="71"/>
  <c r="J737" i="71"/>
  <c r="J738" i="71"/>
  <c r="J739" i="71"/>
  <c r="J740" i="71"/>
  <c r="J741" i="71"/>
  <c r="J742" i="71"/>
  <c r="J743" i="71"/>
  <c r="J744" i="71"/>
  <c r="J745" i="71"/>
  <c r="J746" i="71"/>
  <c r="J747" i="71"/>
  <c r="J748" i="71"/>
  <c r="J749" i="71"/>
  <c r="J750" i="71"/>
  <c r="J751" i="71"/>
  <c r="J752" i="71"/>
  <c r="J753" i="71"/>
  <c r="J754" i="71"/>
  <c r="J755" i="71"/>
  <c r="J756" i="71"/>
  <c r="F30" i="83" l="1"/>
  <c r="F38" i="83"/>
  <c r="F26" i="83"/>
  <c r="D41" i="83"/>
  <c r="D33" i="83"/>
  <c r="D30" i="83"/>
  <c r="K58" i="83"/>
  <c r="M58" i="83" s="1"/>
  <c r="G58" i="83" s="1"/>
  <c r="K42" i="83"/>
  <c r="M42" i="83" s="1"/>
  <c r="K26" i="83"/>
  <c r="L26" i="83" s="1"/>
  <c r="D46" i="83"/>
  <c r="D39" i="83"/>
  <c r="E45" i="83"/>
  <c r="K62" i="83"/>
  <c r="K55" i="83"/>
  <c r="M55" i="83" s="1"/>
  <c r="K53" i="83"/>
  <c r="M53" i="83" s="1"/>
  <c r="C34" i="83"/>
  <c r="K46" i="83"/>
  <c r="M46" i="83" s="1"/>
  <c r="D65" i="83"/>
  <c r="D62" i="83"/>
  <c r="K39" i="83"/>
  <c r="L39" i="83" s="1"/>
  <c r="D57" i="83"/>
  <c r="K37" i="83"/>
  <c r="L37" i="83" s="1"/>
  <c r="F25" i="83"/>
  <c r="D55" i="83"/>
  <c r="K30" i="83"/>
  <c r="L30" i="83" s="1"/>
  <c r="D49" i="83"/>
  <c r="C62" i="83"/>
  <c r="D58" i="83"/>
  <c r="D42" i="83"/>
  <c r="D26" i="83"/>
  <c r="K54" i="83"/>
  <c r="M54" i="83" s="1"/>
  <c r="K38" i="83"/>
  <c r="L38" i="83" s="1"/>
  <c r="C60" i="83"/>
  <c r="C44" i="83"/>
  <c r="C28" i="83"/>
  <c r="D56" i="83"/>
  <c r="D40" i="83"/>
  <c r="K52" i="83"/>
  <c r="M52" i="83" s="1"/>
  <c r="G52" i="83" s="1"/>
  <c r="K36" i="83"/>
  <c r="L36" i="83" s="1"/>
  <c r="C61" i="83"/>
  <c r="F47" i="83"/>
  <c r="C59" i="83"/>
  <c r="C43" i="83"/>
  <c r="C27" i="83"/>
  <c r="K51" i="83"/>
  <c r="K35" i="83"/>
  <c r="L35" i="83" s="1"/>
  <c r="F24" i="83"/>
  <c r="D54" i="83"/>
  <c r="D38" i="83"/>
  <c r="K66" i="83"/>
  <c r="M66" i="83" s="1"/>
  <c r="G66" i="83" s="1"/>
  <c r="K50" i="83"/>
  <c r="M50" i="83" s="1"/>
  <c r="K34" i="83"/>
  <c r="E52" i="83"/>
  <c r="C57" i="83"/>
  <c r="C41" i="83"/>
  <c r="D53" i="83"/>
  <c r="D37" i="83"/>
  <c r="K65" i="83"/>
  <c r="M65" i="83" s="1"/>
  <c r="G65" i="83" s="1"/>
  <c r="K49" i="83"/>
  <c r="K33" i="83"/>
  <c r="C29" i="83"/>
  <c r="C56" i="83"/>
  <c r="C40" i="83"/>
  <c r="D52" i="83"/>
  <c r="D36" i="83"/>
  <c r="K64" i="83"/>
  <c r="L64" i="83" s="1"/>
  <c r="K48" i="83"/>
  <c r="K32" i="83"/>
  <c r="M32" i="83" s="1"/>
  <c r="F27" i="83"/>
  <c r="E53" i="83"/>
  <c r="D51" i="83"/>
  <c r="D35" i="83"/>
  <c r="K63" i="83"/>
  <c r="M63" i="83" s="1"/>
  <c r="K47" i="83"/>
  <c r="L47" i="83" s="1"/>
  <c r="K31" i="83"/>
  <c r="M31" i="83" s="1"/>
  <c r="C45" i="83"/>
  <c r="C54" i="83"/>
  <c r="D66" i="83"/>
  <c r="D50" i="83"/>
  <c r="D34" i="83"/>
  <c r="F29" i="83"/>
  <c r="E61" i="83"/>
  <c r="C37" i="83"/>
  <c r="K61" i="83"/>
  <c r="L61" i="83" s="1"/>
  <c r="K45" i="83"/>
  <c r="M45" i="83" s="1"/>
  <c r="K29" i="83"/>
  <c r="F63" i="83"/>
  <c r="C36" i="83"/>
  <c r="D64" i="83"/>
  <c r="D48" i="83"/>
  <c r="D32" i="83"/>
  <c r="K60" i="83"/>
  <c r="M60" i="83" s="1"/>
  <c r="K44" i="83"/>
  <c r="M44" i="83" s="1"/>
  <c r="K28" i="83"/>
  <c r="L28" i="83" s="1"/>
  <c r="F31" i="83"/>
  <c r="D63" i="83"/>
  <c r="D47" i="83"/>
  <c r="D31" i="83"/>
  <c r="K59" i="83"/>
  <c r="K43" i="83"/>
  <c r="K27" i="83"/>
  <c r="C50" i="83"/>
  <c r="C33" i="83"/>
  <c r="M56" i="83"/>
  <c r="F17" i="83"/>
  <c r="F32" i="83"/>
  <c r="F45" i="83"/>
  <c r="F50" i="83"/>
  <c r="F61" i="83"/>
  <c r="E42" i="83"/>
  <c r="E58" i="83"/>
  <c r="F42" i="83"/>
  <c r="F53" i="83"/>
  <c r="F58" i="83"/>
  <c r="E44" i="83"/>
  <c r="E60" i="83"/>
  <c r="F44" i="83"/>
  <c r="F60" i="83"/>
  <c r="E66" i="83"/>
  <c r="F66" i="83"/>
  <c r="F41" i="83"/>
  <c r="E41" i="83"/>
  <c r="F59" i="83"/>
  <c r="E59" i="83"/>
  <c r="F49" i="83"/>
  <c r="E49" i="83"/>
  <c r="L56" i="83"/>
  <c r="F2" i="83"/>
  <c r="M57" i="83"/>
  <c r="L57" i="83"/>
  <c r="F51" i="83"/>
  <c r="E51" i="83"/>
  <c r="F40" i="83"/>
  <c r="E40" i="83"/>
  <c r="E43" i="83"/>
  <c r="F43" i="83"/>
  <c r="F48" i="83"/>
  <c r="E48" i="83"/>
  <c r="E57" i="83"/>
  <c r="E65" i="83"/>
  <c r="F57" i="83"/>
  <c r="F65" i="83"/>
  <c r="E56" i="83"/>
  <c r="E64" i="83"/>
  <c r="F56" i="83"/>
  <c r="F64" i="83"/>
  <c r="E3" i="83"/>
  <c r="E4" i="83"/>
  <c r="E5" i="83"/>
  <c r="E6" i="83"/>
  <c r="E7" i="83"/>
  <c r="E8" i="83"/>
  <c r="E9" i="83"/>
  <c r="E10" i="83"/>
  <c r="E11" i="83"/>
  <c r="E12" i="83"/>
  <c r="E13" i="83"/>
  <c r="E14" i="83"/>
  <c r="E15" i="83"/>
  <c r="E16" i="83"/>
  <c r="E17" i="83"/>
  <c r="E18" i="83"/>
  <c r="E19" i="83"/>
  <c r="E20" i="83"/>
  <c r="E21" i="83"/>
  <c r="E22" i="83"/>
  <c r="E23" i="83"/>
  <c r="E24" i="83"/>
  <c r="E25" i="83"/>
  <c r="E26" i="83"/>
  <c r="E27" i="83"/>
  <c r="E28" i="83"/>
  <c r="E29" i="83"/>
  <c r="E30" i="83"/>
  <c r="E31" i="83"/>
  <c r="E32" i="83"/>
  <c r="E33" i="83"/>
  <c r="E34" i="83"/>
  <c r="E35" i="83"/>
  <c r="E36" i="83"/>
  <c r="E37" i="83"/>
  <c r="E38" i="83"/>
  <c r="E39" i="83"/>
  <c r="E47" i="83"/>
  <c r="E55" i="83"/>
  <c r="E63" i="83"/>
  <c r="E46" i="83"/>
  <c r="E54" i="83"/>
  <c r="E62" i="83"/>
  <c r="D71" i="6"/>
  <c r="C71" i="6"/>
  <c r="K3" i="71"/>
  <c r="A2" i="71"/>
  <c r="M26" i="83" l="1"/>
  <c r="L58" i="83"/>
  <c r="M30" i="83"/>
  <c r="G30" i="83" s="1"/>
  <c r="I30" i="83" s="1"/>
  <c r="N30" i="83" s="1"/>
  <c r="M39" i="83"/>
  <c r="G39" i="83" s="1"/>
  <c r="I39" i="83" s="1"/>
  <c r="N39" i="83" s="1"/>
  <c r="L55" i="83"/>
  <c r="H55" i="83" s="1"/>
  <c r="J55" i="83" s="1"/>
  <c r="O55" i="83" s="1"/>
  <c r="L42" i="83"/>
  <c r="H42" i="83" s="1"/>
  <c r="J42" i="83" s="1"/>
  <c r="O42" i="83" s="1"/>
  <c r="L53" i="83"/>
  <c r="H53" i="83" s="1"/>
  <c r="J53" i="83" s="1"/>
  <c r="O53" i="83" s="1"/>
  <c r="L46" i="83"/>
  <c r="G44" i="83"/>
  <c r="I44" i="83" s="1"/>
  <c r="N44" i="83" s="1"/>
  <c r="L66" i="83"/>
  <c r="H66" i="83" s="1"/>
  <c r="J66" i="83" s="1"/>
  <c r="O66" i="83" s="1"/>
  <c r="L65" i="83"/>
  <c r="H65" i="83" s="1"/>
  <c r="J65" i="83" s="1"/>
  <c r="O65" i="83" s="1"/>
  <c r="L32" i="83"/>
  <c r="H32" i="83" s="1"/>
  <c r="J32" i="83" s="1"/>
  <c r="O32" i="83" s="1"/>
  <c r="L50" i="83"/>
  <c r="H50" i="83" s="1"/>
  <c r="J50" i="83" s="1"/>
  <c r="O50" i="83" s="1"/>
  <c r="M36" i="83"/>
  <c r="G36" i="83" s="1"/>
  <c r="I36" i="83" s="1"/>
  <c r="N36" i="83" s="1"/>
  <c r="M64" i="83"/>
  <c r="G64" i="83" s="1"/>
  <c r="I64" i="83" s="1"/>
  <c r="N64" i="83" s="1"/>
  <c r="G60" i="83"/>
  <c r="I60" i="83" s="1"/>
  <c r="N60" i="83" s="1"/>
  <c r="M38" i="83"/>
  <c r="G38" i="83" s="1"/>
  <c r="I38" i="83" s="1"/>
  <c r="N38" i="83" s="1"/>
  <c r="L45" i="83"/>
  <c r="H45" i="83" s="1"/>
  <c r="J45" i="83" s="1"/>
  <c r="O45" i="83" s="1"/>
  <c r="I52" i="83"/>
  <c r="N52" i="83" s="1"/>
  <c r="L63" i="83"/>
  <c r="H63" i="83" s="1"/>
  <c r="J63" i="83" s="1"/>
  <c r="O63" i="83" s="1"/>
  <c r="L60" i="83"/>
  <c r="H60" i="83" s="1"/>
  <c r="J60" i="83" s="1"/>
  <c r="O60" i="83" s="1"/>
  <c r="M61" i="83"/>
  <c r="G61" i="83" s="1"/>
  <c r="I61" i="83" s="1"/>
  <c r="N61" i="83" s="1"/>
  <c r="H57" i="83"/>
  <c r="J57" i="83" s="1"/>
  <c r="O57" i="83" s="1"/>
  <c r="L54" i="83"/>
  <c r="H54" i="83" s="1"/>
  <c r="J54" i="83" s="1"/>
  <c r="O54" i="83" s="1"/>
  <c r="L52" i="83"/>
  <c r="H52" i="83" s="1"/>
  <c r="J52" i="83" s="1"/>
  <c r="O52" i="83" s="1"/>
  <c r="L31" i="83"/>
  <c r="H31" i="83" s="1"/>
  <c r="J31" i="83" s="1"/>
  <c r="O31" i="83" s="1"/>
  <c r="L44" i="83"/>
  <c r="H44" i="83" s="1"/>
  <c r="J44" i="83" s="1"/>
  <c r="O44" i="83" s="1"/>
  <c r="M47" i="83"/>
  <c r="G47" i="83" s="1"/>
  <c r="I47" i="83" s="1"/>
  <c r="N47" i="83" s="1"/>
  <c r="I58" i="83"/>
  <c r="N58" i="83" s="1"/>
  <c r="H58" i="83"/>
  <c r="J58" i="83" s="1"/>
  <c r="O58" i="83" s="1"/>
  <c r="G42" i="83"/>
  <c r="I42" i="83" s="1"/>
  <c r="N42" i="83" s="1"/>
  <c r="M35" i="83"/>
  <c r="G35" i="83" s="1"/>
  <c r="I35" i="83" s="1"/>
  <c r="N35" i="83" s="1"/>
  <c r="M37" i="83"/>
  <c r="G37" i="83" s="1"/>
  <c r="I37" i="83" s="1"/>
  <c r="N37" i="83" s="1"/>
  <c r="G57" i="83"/>
  <c r="I57" i="83" s="1"/>
  <c r="N57" i="83" s="1"/>
  <c r="L33" i="83"/>
  <c r="H33" i="83" s="1"/>
  <c r="J33" i="83" s="1"/>
  <c r="O33" i="83" s="1"/>
  <c r="M33" i="83"/>
  <c r="G33" i="83" s="1"/>
  <c r="I33" i="83" s="1"/>
  <c r="N33" i="83" s="1"/>
  <c r="L62" i="83"/>
  <c r="H62" i="83" s="1"/>
  <c r="J62" i="83" s="1"/>
  <c r="O62" i="83" s="1"/>
  <c r="M62" i="83"/>
  <c r="G62" i="83" s="1"/>
  <c r="I62" i="83" s="1"/>
  <c r="N62" i="83" s="1"/>
  <c r="G50" i="83"/>
  <c r="I50" i="83" s="1"/>
  <c r="N50" i="83" s="1"/>
  <c r="L29" i="83"/>
  <c r="H29" i="83" s="1"/>
  <c r="J29" i="83" s="1"/>
  <c r="O29" i="83" s="1"/>
  <c r="M29" i="83"/>
  <c r="G29" i="83" s="1"/>
  <c r="I29" i="83" s="1"/>
  <c r="N29" i="83" s="1"/>
  <c r="L27" i="83"/>
  <c r="H27" i="83" s="1"/>
  <c r="J27" i="83" s="1"/>
  <c r="O27" i="83" s="1"/>
  <c r="M27" i="83"/>
  <c r="G27" i="83" s="1"/>
  <c r="I27" i="83" s="1"/>
  <c r="N27" i="83" s="1"/>
  <c r="I66" i="83"/>
  <c r="N66" i="83" s="1"/>
  <c r="M28" i="83"/>
  <c r="G28" i="83" s="1"/>
  <c r="I28" i="83" s="1"/>
  <c r="N28" i="83" s="1"/>
  <c r="L34" i="83"/>
  <c r="H34" i="83" s="1"/>
  <c r="J34" i="83" s="1"/>
  <c r="O34" i="83" s="1"/>
  <c r="M34" i="83"/>
  <c r="G34" i="83" s="1"/>
  <c r="I34" i="83" s="1"/>
  <c r="N34" i="83" s="1"/>
  <c r="H37" i="83"/>
  <c r="J37" i="83" s="1"/>
  <c r="O37" i="83" s="1"/>
  <c r="H36" i="83"/>
  <c r="J36" i="83" s="1"/>
  <c r="O36" i="83" s="1"/>
  <c r="M43" i="83"/>
  <c r="G43" i="83" s="1"/>
  <c r="I43" i="83" s="1"/>
  <c r="N43" i="83" s="1"/>
  <c r="L43" i="83"/>
  <c r="H43" i="83" s="1"/>
  <c r="J43" i="83" s="1"/>
  <c r="O43" i="83" s="1"/>
  <c r="G31" i="83"/>
  <c r="I31" i="83" s="1"/>
  <c r="N31" i="83" s="1"/>
  <c r="M48" i="83"/>
  <c r="G48" i="83" s="1"/>
  <c r="I48" i="83" s="1"/>
  <c r="N48" i="83" s="1"/>
  <c r="L48" i="83"/>
  <c r="H48" i="83" s="1"/>
  <c r="J48" i="83" s="1"/>
  <c r="O48" i="83" s="1"/>
  <c r="M49" i="83"/>
  <c r="G49" i="83" s="1"/>
  <c r="I49" i="83" s="1"/>
  <c r="N49" i="83" s="1"/>
  <c r="L49" i="83"/>
  <c r="H49" i="83" s="1"/>
  <c r="J49" i="83" s="1"/>
  <c r="O49" i="83" s="1"/>
  <c r="H30" i="83"/>
  <c r="J30" i="83" s="1"/>
  <c r="O30" i="83" s="1"/>
  <c r="L40" i="83"/>
  <c r="H40" i="83" s="1"/>
  <c r="J40" i="83" s="1"/>
  <c r="O40" i="83" s="1"/>
  <c r="M40" i="83"/>
  <c r="G40" i="83" s="1"/>
  <c r="I40" i="83" s="1"/>
  <c r="N40" i="83" s="1"/>
  <c r="G32" i="83"/>
  <c r="I32" i="83" s="1"/>
  <c r="N32" i="83" s="1"/>
  <c r="G54" i="83"/>
  <c r="I54" i="83" s="1"/>
  <c r="N54" i="83" s="1"/>
  <c r="G46" i="83"/>
  <c r="I46" i="83" s="1"/>
  <c r="N46" i="83" s="1"/>
  <c r="H46" i="83"/>
  <c r="J46" i="83" s="1"/>
  <c r="O46" i="83" s="1"/>
  <c r="H28" i="83"/>
  <c r="J28" i="83" s="1"/>
  <c r="O28" i="83" s="1"/>
  <c r="G63" i="83"/>
  <c r="I63" i="83" s="1"/>
  <c r="N63" i="83" s="1"/>
  <c r="M59" i="83"/>
  <c r="G59" i="83" s="1"/>
  <c r="I59" i="83" s="1"/>
  <c r="N59" i="83" s="1"/>
  <c r="L59" i="83"/>
  <c r="H59" i="83" s="1"/>
  <c r="J59" i="83" s="1"/>
  <c r="O59" i="83" s="1"/>
  <c r="H26" i="83"/>
  <c r="J26" i="83" s="1"/>
  <c r="O26" i="83" s="1"/>
  <c r="G26" i="83"/>
  <c r="I26" i="83" s="1"/>
  <c r="N26" i="83" s="1"/>
  <c r="I65" i="83"/>
  <c r="N65" i="83" s="1"/>
  <c r="H61" i="83"/>
  <c r="J61" i="83" s="1"/>
  <c r="O61" i="83" s="1"/>
  <c r="G55" i="83"/>
  <c r="I55" i="83" s="1"/>
  <c r="N55" i="83" s="1"/>
  <c r="H64" i="83"/>
  <c r="J64" i="83" s="1"/>
  <c r="O64" i="83" s="1"/>
  <c r="H47" i="83"/>
  <c r="J47" i="83" s="1"/>
  <c r="O47" i="83" s="1"/>
  <c r="M41" i="83"/>
  <c r="G41" i="83" s="1"/>
  <c r="I41" i="83" s="1"/>
  <c r="N41" i="83" s="1"/>
  <c r="L41" i="83"/>
  <c r="H41" i="83" s="1"/>
  <c r="J41" i="83" s="1"/>
  <c r="O41" i="83" s="1"/>
  <c r="M51" i="83"/>
  <c r="G51" i="83" s="1"/>
  <c r="I51" i="83" s="1"/>
  <c r="N51" i="83" s="1"/>
  <c r="L51" i="83"/>
  <c r="H51" i="83" s="1"/>
  <c r="J51" i="83" s="1"/>
  <c r="O51" i="83" s="1"/>
  <c r="G53" i="83"/>
  <c r="I53" i="83" s="1"/>
  <c r="N53" i="83" s="1"/>
  <c r="H39" i="83"/>
  <c r="J39" i="83" s="1"/>
  <c r="O39" i="83" s="1"/>
  <c r="H35" i="83"/>
  <c r="J35" i="83" s="1"/>
  <c r="O35" i="83" s="1"/>
  <c r="H38" i="83"/>
  <c r="J38" i="83" s="1"/>
  <c r="O38" i="83" s="1"/>
  <c r="H56" i="83"/>
  <c r="J56" i="83" s="1"/>
  <c r="O56" i="83" s="1"/>
  <c r="G56" i="83"/>
  <c r="I56" i="83" s="1"/>
  <c r="N56" i="83" s="1"/>
  <c r="G45" i="83"/>
  <c r="I45" i="83" s="1"/>
  <c r="N45" i="83" s="1"/>
  <c r="B2" i="71"/>
  <c r="C3" i="71" l="1"/>
  <c r="J619" i="71"/>
  <c r="J620" i="71"/>
  <c r="J458" i="71"/>
  <c r="J459" i="71"/>
  <c r="J460" i="71"/>
  <c r="J461" i="71"/>
  <c r="J462" i="71"/>
  <c r="J463" i="71"/>
  <c r="J464" i="71"/>
  <c r="J465" i="71"/>
  <c r="J466" i="71"/>
  <c r="J467" i="71"/>
  <c r="J468" i="71"/>
  <c r="J469" i="71"/>
  <c r="J470" i="71"/>
  <c r="J471" i="71"/>
  <c r="J472" i="71"/>
  <c r="J473" i="71"/>
  <c r="J474" i="71"/>
  <c r="J475" i="71"/>
  <c r="J476" i="71"/>
  <c r="J477" i="71"/>
  <c r="J478" i="71"/>
  <c r="J479" i="71"/>
  <c r="J480" i="71"/>
  <c r="J481" i="71"/>
  <c r="J482" i="71"/>
  <c r="J483" i="71"/>
  <c r="J484" i="71"/>
  <c r="J485" i="71"/>
  <c r="J486" i="71"/>
  <c r="J487" i="71"/>
  <c r="J488" i="71"/>
  <c r="J489" i="71"/>
  <c r="J490" i="71"/>
  <c r="J491" i="71"/>
  <c r="J492" i="71"/>
  <c r="J493" i="71"/>
  <c r="J494" i="71"/>
  <c r="J495" i="71"/>
  <c r="J496" i="71"/>
  <c r="J497" i="71"/>
  <c r="J498" i="71"/>
  <c r="J499" i="71"/>
  <c r="J500" i="71"/>
  <c r="J501" i="71"/>
  <c r="J502" i="71"/>
  <c r="J503" i="71"/>
  <c r="J504" i="71"/>
  <c r="J505" i="71"/>
  <c r="J506" i="71"/>
  <c r="J507" i="71"/>
  <c r="J508" i="71"/>
  <c r="J509" i="71"/>
  <c r="J510" i="71"/>
  <c r="J511" i="71"/>
  <c r="J512" i="71"/>
  <c r="J513" i="71"/>
  <c r="J514" i="71"/>
  <c r="J515" i="71"/>
  <c r="J516" i="71"/>
  <c r="J517" i="71"/>
  <c r="J518" i="71"/>
  <c r="J519" i="71"/>
  <c r="J520" i="71"/>
  <c r="J521" i="71"/>
  <c r="J522" i="71"/>
  <c r="J523" i="71"/>
  <c r="J524" i="71"/>
  <c r="J525" i="71"/>
  <c r="J526" i="71"/>
  <c r="J527" i="71"/>
  <c r="J528" i="71"/>
  <c r="J529" i="71"/>
  <c r="J530" i="71"/>
  <c r="J531" i="71"/>
  <c r="J532" i="71"/>
  <c r="J533" i="71"/>
  <c r="J534" i="71"/>
  <c r="J535" i="71"/>
  <c r="J536" i="71"/>
  <c r="J537" i="71"/>
  <c r="J538" i="71"/>
  <c r="J539" i="71"/>
  <c r="J540" i="71"/>
  <c r="J541" i="71"/>
  <c r="J542" i="71"/>
  <c r="J543" i="71"/>
  <c r="J544" i="71"/>
  <c r="J545" i="71"/>
  <c r="J546" i="71"/>
  <c r="J547" i="71"/>
  <c r="J548" i="71"/>
  <c r="J549" i="71"/>
  <c r="J550" i="71"/>
  <c r="J551" i="71"/>
  <c r="J552" i="71"/>
  <c r="J553" i="71"/>
  <c r="J554" i="71"/>
  <c r="J555" i="71"/>
  <c r="J556" i="71"/>
  <c r="J557" i="71"/>
  <c r="J558" i="71"/>
  <c r="J559" i="71"/>
  <c r="J560" i="71"/>
  <c r="J561" i="71"/>
  <c r="J562" i="71"/>
  <c r="J563" i="71"/>
  <c r="J564" i="71"/>
  <c r="J565" i="71"/>
  <c r="J566" i="71"/>
  <c r="J567" i="71"/>
  <c r="J568" i="71"/>
  <c r="J569" i="71"/>
  <c r="J570" i="71"/>
  <c r="J571" i="71"/>
  <c r="J572" i="71"/>
  <c r="J573" i="71"/>
  <c r="J574" i="71"/>
  <c r="J575" i="71"/>
  <c r="J576" i="71"/>
  <c r="J577" i="71"/>
  <c r="J578" i="71"/>
  <c r="J579" i="71"/>
  <c r="J580" i="71"/>
  <c r="J581" i="71"/>
  <c r="J582" i="71"/>
  <c r="J583" i="71"/>
  <c r="J584" i="71"/>
  <c r="J585" i="71"/>
  <c r="J586" i="71"/>
  <c r="J587" i="71"/>
  <c r="J588" i="71"/>
  <c r="J589" i="71"/>
  <c r="J590" i="71"/>
  <c r="J591" i="71"/>
  <c r="J592" i="71"/>
  <c r="J593" i="71"/>
  <c r="J594" i="71"/>
  <c r="J595" i="71"/>
  <c r="J596" i="71"/>
  <c r="J597" i="71"/>
  <c r="J598" i="71"/>
  <c r="J599" i="71"/>
  <c r="J600" i="71"/>
  <c r="J601" i="71"/>
  <c r="J602" i="71"/>
  <c r="J603" i="71"/>
  <c r="J604" i="71"/>
  <c r="J605" i="71"/>
  <c r="J606" i="71"/>
  <c r="J607" i="71"/>
  <c r="J608" i="71"/>
  <c r="J609" i="71"/>
  <c r="J610" i="71"/>
  <c r="J611" i="71"/>
  <c r="J612" i="71"/>
  <c r="J613" i="71"/>
  <c r="J614" i="71"/>
  <c r="J615" i="71"/>
  <c r="J616" i="71"/>
  <c r="J617" i="71"/>
  <c r="J618" i="71"/>
  <c r="A545" i="71" l="1"/>
  <c r="A529" i="71"/>
  <c r="A177" i="71"/>
  <c r="A497" i="71"/>
  <c r="A481" i="71"/>
  <c r="A465" i="71"/>
  <c r="A193" i="71"/>
  <c r="A161" i="71"/>
  <c r="A449" i="71"/>
  <c r="A225" i="71"/>
  <c r="A513" i="71"/>
  <c r="A433" i="71"/>
  <c r="A417" i="71"/>
  <c r="A369" i="71"/>
  <c r="A353" i="71"/>
  <c r="A337" i="71"/>
  <c r="A609" i="71"/>
  <c r="A321" i="71"/>
  <c r="A593" i="71"/>
  <c r="A273" i="71"/>
  <c r="A577" i="71"/>
  <c r="A257" i="71"/>
  <c r="A561" i="71"/>
  <c r="A241" i="71"/>
  <c r="A209" i="71"/>
  <c r="A145" i="71"/>
  <c r="A129" i="71"/>
  <c r="A113" i="71"/>
  <c r="A97" i="71"/>
  <c r="A81" i="71"/>
  <c r="A65" i="71"/>
  <c r="A49" i="71"/>
  <c r="A33" i="71"/>
  <c r="A17" i="71"/>
  <c r="A592" i="71"/>
  <c r="A480" i="71"/>
  <c r="A384" i="71"/>
  <c r="A368" i="71"/>
  <c r="A352" i="71"/>
  <c r="A336" i="71"/>
  <c r="A320" i="71"/>
  <c r="A304" i="71"/>
  <c r="A288" i="71"/>
  <c r="A272" i="71"/>
  <c r="A256" i="71"/>
  <c r="A240" i="71"/>
  <c r="A224" i="71"/>
  <c r="A208" i="71"/>
  <c r="A192" i="71"/>
  <c r="A176" i="71"/>
  <c r="A160" i="71"/>
  <c r="A144" i="71"/>
  <c r="A128" i="71"/>
  <c r="A112" i="71"/>
  <c r="A96" i="71"/>
  <c r="A80" i="71"/>
  <c r="A64" i="71"/>
  <c r="A48" i="71"/>
  <c r="A32" i="71"/>
  <c r="A16" i="71"/>
  <c r="A607" i="71"/>
  <c r="A591" i="71"/>
  <c r="A575" i="71"/>
  <c r="A559" i="71"/>
  <c r="A543" i="71"/>
  <c r="A527" i="71"/>
  <c r="A511" i="71"/>
  <c r="A495" i="71"/>
  <c r="A479" i="71"/>
  <c r="A463" i="71"/>
  <c r="A447" i="71"/>
  <c r="A431" i="71"/>
  <c r="A415" i="71"/>
  <c r="A399" i="71"/>
  <c r="A383" i="71"/>
  <c r="A367" i="71"/>
  <c r="A351" i="71"/>
  <c r="A335" i="71"/>
  <c r="A319" i="71"/>
  <c r="A303" i="71"/>
  <c r="A287" i="71"/>
  <c r="A271" i="71"/>
  <c r="A255" i="71"/>
  <c r="A239" i="71"/>
  <c r="A223" i="71"/>
  <c r="A207" i="71"/>
  <c r="A191" i="71"/>
  <c r="A175" i="71"/>
  <c r="A159" i="71"/>
  <c r="A143" i="71"/>
  <c r="A127" i="71"/>
  <c r="A111" i="71"/>
  <c r="A95" i="71"/>
  <c r="A79" i="71"/>
  <c r="A63" i="71"/>
  <c r="A47" i="71"/>
  <c r="A31" i="71"/>
  <c r="A15" i="71"/>
  <c r="A590" i="71"/>
  <c r="A510" i="71"/>
  <c r="A446" i="71"/>
  <c r="A414" i="71"/>
  <c r="A398" i="71"/>
  <c r="A382" i="71"/>
  <c r="A366" i="71"/>
  <c r="A350" i="71"/>
  <c r="A334" i="71"/>
  <c r="A318" i="71"/>
  <c r="A302" i="71"/>
  <c r="A286" i="71"/>
  <c r="A270" i="71"/>
  <c r="A254" i="71"/>
  <c r="A238" i="71"/>
  <c r="A222" i="71"/>
  <c r="A206" i="71"/>
  <c r="A190" i="71"/>
  <c r="A174" i="71"/>
  <c r="A158" i="71"/>
  <c r="A142" i="71"/>
  <c r="A126" i="71"/>
  <c r="A110" i="71"/>
  <c r="A94" i="71"/>
  <c r="A78" i="71"/>
  <c r="A62" i="71"/>
  <c r="A46" i="71"/>
  <c r="A30" i="71"/>
  <c r="A14" i="71"/>
  <c r="A464" i="71"/>
  <c r="A525" i="71"/>
  <c r="A429" i="71"/>
  <c r="A381" i="71"/>
  <c r="A317" i="71"/>
  <c r="A285" i="71"/>
  <c r="A269" i="71"/>
  <c r="A253" i="71"/>
  <c r="A237" i="71"/>
  <c r="A221" i="71"/>
  <c r="A205" i="71"/>
  <c r="A189" i="71"/>
  <c r="A173" i="71"/>
  <c r="A157" i="71"/>
  <c r="A141" i="71"/>
  <c r="A125" i="71"/>
  <c r="A109" i="71"/>
  <c r="A93" i="71"/>
  <c r="A77" i="71"/>
  <c r="A61" i="71"/>
  <c r="A45" i="71"/>
  <c r="A29" i="71"/>
  <c r="A13" i="71"/>
  <c r="A604" i="71"/>
  <c r="A588" i="71"/>
  <c r="A572" i="71"/>
  <c r="A556" i="71"/>
  <c r="A540" i="71"/>
  <c r="A524" i="71"/>
  <c r="A508" i="71"/>
  <c r="A492" i="71"/>
  <c r="A476" i="71"/>
  <c r="A460" i="71"/>
  <c r="A444" i="71"/>
  <c r="A428" i="71"/>
  <c r="A412" i="71"/>
  <c r="A396" i="71"/>
  <c r="A380" i="71"/>
  <c r="A364" i="71"/>
  <c r="A348" i="71"/>
  <c r="A332" i="71"/>
  <c r="A316" i="71"/>
  <c r="A300" i="71"/>
  <c r="A284" i="71"/>
  <c r="A268" i="71"/>
  <c r="A252" i="71"/>
  <c r="A236" i="71"/>
  <c r="A220" i="71"/>
  <c r="A204" i="71"/>
  <c r="A188" i="71"/>
  <c r="A172" i="71"/>
  <c r="A156" i="71"/>
  <c r="A140" i="71"/>
  <c r="A124" i="71"/>
  <c r="A108" i="71"/>
  <c r="A92" i="71"/>
  <c r="A76" i="71"/>
  <c r="A60" i="71"/>
  <c r="A44" i="71"/>
  <c r="A28" i="71"/>
  <c r="A12" i="71"/>
  <c r="A560" i="71"/>
  <c r="A416" i="71"/>
  <c r="A558" i="71"/>
  <c r="A430" i="71"/>
  <c r="A605" i="71"/>
  <c r="A573" i="71"/>
  <c r="A493" i="71"/>
  <c r="A445" i="71"/>
  <c r="A397" i="71"/>
  <c r="A349" i="71"/>
  <c r="A491" i="71"/>
  <c r="A475" i="71"/>
  <c r="A459" i="71"/>
  <c r="A443" i="71"/>
  <c r="A427" i="71"/>
  <c r="A411" i="71"/>
  <c r="A395" i="71"/>
  <c r="A379" i="71"/>
  <c r="A363" i="71"/>
  <c r="A347" i="71"/>
  <c r="A331" i="71"/>
  <c r="A315" i="71"/>
  <c r="A299" i="71"/>
  <c r="A283" i="71"/>
  <c r="A267" i="71"/>
  <c r="A251" i="71"/>
  <c r="A235" i="71"/>
  <c r="A219" i="71"/>
  <c r="A203" i="71"/>
  <c r="A187" i="71"/>
  <c r="A171" i="71"/>
  <c r="A155" i="71"/>
  <c r="A139" i="71"/>
  <c r="A123" i="71"/>
  <c r="A107" i="71"/>
  <c r="A91" i="71"/>
  <c r="A75" i="71"/>
  <c r="A59" i="71"/>
  <c r="A43" i="71"/>
  <c r="A27" i="71"/>
  <c r="A11" i="71"/>
  <c r="A587" i="71"/>
  <c r="A507" i="71"/>
  <c r="A618" i="71"/>
  <c r="A602" i="71"/>
  <c r="A586" i="71"/>
  <c r="A570" i="71"/>
  <c r="A554" i="71"/>
  <c r="A538" i="71"/>
  <c r="A522" i="71"/>
  <c r="A506" i="71"/>
  <c r="A490" i="71"/>
  <c r="A474" i="71"/>
  <c r="A458" i="71"/>
  <c r="A442" i="71"/>
  <c r="A426" i="71"/>
  <c r="A410" i="71"/>
  <c r="A394" i="71"/>
  <c r="A378" i="71"/>
  <c r="A362" i="71"/>
  <c r="A346" i="71"/>
  <c r="A330" i="71"/>
  <c r="A314" i="71"/>
  <c r="A298" i="71"/>
  <c r="A282" i="71"/>
  <c r="A266" i="71"/>
  <c r="A250" i="71"/>
  <c r="A234" i="71"/>
  <c r="A218" i="71"/>
  <c r="A202" i="71"/>
  <c r="A186" i="71"/>
  <c r="A170" i="71"/>
  <c r="A154" i="71"/>
  <c r="A138" i="71"/>
  <c r="A122" i="71"/>
  <c r="A106" i="71"/>
  <c r="A90" i="71"/>
  <c r="A74" i="71"/>
  <c r="A58" i="71"/>
  <c r="A42" i="71"/>
  <c r="A26" i="71"/>
  <c r="A10" i="71"/>
  <c r="A608" i="71"/>
  <c r="A432" i="71"/>
  <c r="A574" i="71"/>
  <c r="A478" i="71"/>
  <c r="A557" i="71"/>
  <c r="A461" i="71"/>
  <c r="A365" i="71"/>
  <c r="A603" i="71"/>
  <c r="A571" i="71"/>
  <c r="A555" i="71"/>
  <c r="A617" i="71"/>
  <c r="A601" i="71"/>
  <c r="A585" i="71"/>
  <c r="A569" i="71"/>
  <c r="A553" i="71"/>
  <c r="A537" i="71"/>
  <c r="A521" i="71"/>
  <c r="A505" i="71"/>
  <c r="A489" i="71"/>
  <c r="A473" i="71"/>
  <c r="A457" i="71"/>
  <c r="A441" i="71"/>
  <c r="A425" i="71"/>
  <c r="A409" i="71"/>
  <c r="A393" i="71"/>
  <c r="A377" i="71"/>
  <c r="A361" i="71"/>
  <c r="A345" i="71"/>
  <c r="A329" i="71"/>
  <c r="A313" i="71"/>
  <c r="A297" i="71"/>
  <c r="A281" i="71"/>
  <c r="A265" i="71"/>
  <c r="A249" i="71"/>
  <c r="A233" i="71"/>
  <c r="A217" i="71"/>
  <c r="A201" i="71"/>
  <c r="A185" i="71"/>
  <c r="A169" i="71"/>
  <c r="A153" i="71"/>
  <c r="A137" i="71"/>
  <c r="A121" i="71"/>
  <c r="A105" i="71"/>
  <c r="A89" i="71"/>
  <c r="A73" i="71"/>
  <c r="A57" i="71"/>
  <c r="A41" i="71"/>
  <c r="A25" i="71"/>
  <c r="A9" i="71"/>
  <c r="A400" i="71"/>
  <c r="A542" i="71"/>
  <c r="A494" i="71"/>
  <c r="A509" i="71"/>
  <c r="A301" i="71"/>
  <c r="A619" i="71"/>
  <c r="A539" i="71"/>
  <c r="A616" i="71"/>
  <c r="A600" i="71"/>
  <c r="A584" i="71"/>
  <c r="A568" i="71"/>
  <c r="A552" i="71"/>
  <c r="A536" i="71"/>
  <c r="A520" i="71"/>
  <c r="A504" i="71"/>
  <c r="A488" i="71"/>
  <c r="A472" i="71"/>
  <c r="A456" i="71"/>
  <c r="A440" i="71"/>
  <c r="A424" i="71"/>
  <c r="A408" i="71"/>
  <c r="A392" i="71"/>
  <c r="A376" i="71"/>
  <c r="A360" i="71"/>
  <c r="A344" i="71"/>
  <c r="A328" i="71"/>
  <c r="A312" i="71"/>
  <c r="A296" i="71"/>
  <c r="A280" i="71"/>
  <c r="A264" i="71"/>
  <c r="A248" i="71"/>
  <c r="A232" i="71"/>
  <c r="A216" i="71"/>
  <c r="A200" i="71"/>
  <c r="A184" i="71"/>
  <c r="A168" i="71"/>
  <c r="A152" i="71"/>
  <c r="A136" i="71"/>
  <c r="A120" i="71"/>
  <c r="A104" i="71"/>
  <c r="A88" i="71"/>
  <c r="A72" i="71"/>
  <c r="A56" i="71"/>
  <c r="A40" i="71"/>
  <c r="A24" i="71"/>
  <c r="A8" i="71"/>
  <c r="A576" i="71"/>
  <c r="A448" i="71"/>
  <c r="A606" i="71"/>
  <c r="A526" i="71"/>
  <c r="A462" i="71"/>
  <c r="A589" i="71"/>
  <c r="A541" i="71"/>
  <c r="A477" i="71"/>
  <c r="A413" i="71"/>
  <c r="A333" i="71"/>
  <c r="A523" i="71"/>
  <c r="A615" i="71"/>
  <c r="A599" i="71"/>
  <c r="A583" i="71"/>
  <c r="A567" i="71"/>
  <c r="A551" i="71"/>
  <c r="A535" i="71"/>
  <c r="A519" i="71"/>
  <c r="A503" i="71"/>
  <c r="A487" i="71"/>
  <c r="A471" i="71"/>
  <c r="A455" i="71"/>
  <c r="A439" i="71"/>
  <c r="A423" i="71"/>
  <c r="A407" i="71"/>
  <c r="A391" i="71"/>
  <c r="A375" i="71"/>
  <c r="A359" i="71"/>
  <c r="A343" i="71"/>
  <c r="A327" i="71"/>
  <c r="A311" i="71"/>
  <c r="A295" i="71"/>
  <c r="A279" i="71"/>
  <c r="A263" i="71"/>
  <c r="A247" i="71"/>
  <c r="A231" i="71"/>
  <c r="A215" i="71"/>
  <c r="A199" i="71"/>
  <c r="A183" i="71"/>
  <c r="A167" i="71"/>
  <c r="A151" i="71"/>
  <c r="A135" i="71"/>
  <c r="A119" i="71"/>
  <c r="A103" i="71"/>
  <c r="A87" i="71"/>
  <c r="A71" i="71"/>
  <c r="A55" i="71"/>
  <c r="A39" i="71"/>
  <c r="A23" i="71"/>
  <c r="A7" i="71"/>
  <c r="A385" i="71"/>
  <c r="A305" i="71"/>
  <c r="A614" i="71"/>
  <c r="A534" i="71"/>
  <c r="A486" i="71"/>
  <c r="A470" i="71"/>
  <c r="A422" i="71"/>
  <c r="A406" i="71"/>
  <c r="A390" i="71"/>
  <c r="A374" i="71"/>
  <c r="A358" i="71"/>
  <c r="A342" i="71"/>
  <c r="A326" i="71"/>
  <c r="A310" i="71"/>
  <c r="A294" i="71"/>
  <c r="A278" i="71"/>
  <c r="A262" i="71"/>
  <c r="A246" i="71"/>
  <c r="A230" i="71"/>
  <c r="A214" i="71"/>
  <c r="A198" i="71"/>
  <c r="A182" i="71"/>
  <c r="A166" i="71"/>
  <c r="A150" i="71"/>
  <c r="A134" i="71"/>
  <c r="A118" i="71"/>
  <c r="A102" i="71"/>
  <c r="A86" i="71"/>
  <c r="A70" i="71"/>
  <c r="A54" i="71"/>
  <c r="A38" i="71"/>
  <c r="A22" i="71"/>
  <c r="A6" i="71"/>
  <c r="A528" i="71"/>
  <c r="A598" i="71"/>
  <c r="A597" i="71"/>
  <c r="A501" i="71"/>
  <c r="A421" i="71"/>
  <c r="A373" i="71"/>
  <c r="A325" i="71"/>
  <c r="A293" i="71"/>
  <c r="A261" i="71"/>
  <c r="A245" i="71"/>
  <c r="A229" i="71"/>
  <c r="A213" i="71"/>
  <c r="A181" i="71"/>
  <c r="A133" i="71"/>
  <c r="A117" i="71"/>
  <c r="A101" i="71"/>
  <c r="A85" i="71"/>
  <c r="A69" i="71"/>
  <c r="A53" i="71"/>
  <c r="A37" i="71"/>
  <c r="A21" i="71"/>
  <c r="A5" i="71"/>
  <c r="A496" i="71"/>
  <c r="A566" i="71"/>
  <c r="A502" i="71"/>
  <c r="A454" i="71"/>
  <c r="A581" i="71"/>
  <c r="A533" i="71"/>
  <c r="A453" i="71"/>
  <c r="A357" i="71"/>
  <c r="A197" i="71"/>
  <c r="A612" i="71"/>
  <c r="A596" i="71"/>
  <c r="A580" i="71"/>
  <c r="A564" i="71"/>
  <c r="A548" i="71"/>
  <c r="A532" i="71"/>
  <c r="A516" i="71"/>
  <c r="A500" i="71"/>
  <c r="A484" i="71"/>
  <c r="A468" i="71"/>
  <c r="A452" i="71"/>
  <c r="A436" i="71"/>
  <c r="A420" i="71"/>
  <c r="A404" i="71"/>
  <c r="A388" i="71"/>
  <c r="A372" i="71"/>
  <c r="A356" i="71"/>
  <c r="A340" i="71"/>
  <c r="A324" i="71"/>
  <c r="A308" i="71"/>
  <c r="A292" i="71"/>
  <c r="A276" i="71"/>
  <c r="A260" i="71"/>
  <c r="A244" i="71"/>
  <c r="A228" i="71"/>
  <c r="A212" i="71"/>
  <c r="A196" i="71"/>
  <c r="A180" i="71"/>
  <c r="A164" i="71"/>
  <c r="A148" i="71"/>
  <c r="A132" i="71"/>
  <c r="A116" i="71"/>
  <c r="A100" i="71"/>
  <c r="A84" i="71"/>
  <c r="A68" i="71"/>
  <c r="A52" i="71"/>
  <c r="A36" i="71"/>
  <c r="A20" i="71"/>
  <c r="A4" i="71"/>
  <c r="A401" i="71"/>
  <c r="A289" i="71"/>
  <c r="A512" i="71"/>
  <c r="A582" i="71"/>
  <c r="A518" i="71"/>
  <c r="A438" i="71"/>
  <c r="A613" i="71"/>
  <c r="A565" i="71"/>
  <c r="A549" i="71"/>
  <c r="A517" i="71"/>
  <c r="A469" i="71"/>
  <c r="A437" i="71"/>
  <c r="A405" i="71"/>
  <c r="A389" i="71"/>
  <c r="A341" i="71"/>
  <c r="A309" i="71"/>
  <c r="A277" i="71"/>
  <c r="A165" i="71"/>
  <c r="A611" i="71"/>
  <c r="A595" i="71"/>
  <c r="A579" i="71"/>
  <c r="A563" i="71"/>
  <c r="A547" i="71"/>
  <c r="A531" i="71"/>
  <c r="A515" i="71"/>
  <c r="A499" i="71"/>
  <c r="A483" i="71"/>
  <c r="A467" i="71"/>
  <c r="A451" i="71"/>
  <c r="A435" i="71"/>
  <c r="A419" i="71"/>
  <c r="A403" i="71"/>
  <c r="A387" i="71"/>
  <c r="A371" i="71"/>
  <c r="A355" i="71"/>
  <c r="A339" i="71"/>
  <c r="A323" i="71"/>
  <c r="A307" i="71"/>
  <c r="A291" i="71"/>
  <c r="A275" i="71"/>
  <c r="A259" i="71"/>
  <c r="A243" i="71"/>
  <c r="A227" i="71"/>
  <c r="A211" i="71"/>
  <c r="A195" i="71"/>
  <c r="A179" i="71"/>
  <c r="A163" i="71"/>
  <c r="A147" i="71"/>
  <c r="A131" i="71"/>
  <c r="A115" i="71"/>
  <c r="A99" i="71"/>
  <c r="A83" i="71"/>
  <c r="A67" i="71"/>
  <c r="A51" i="71"/>
  <c r="A35" i="71"/>
  <c r="A19" i="71"/>
  <c r="A3" i="71"/>
  <c r="A544" i="71"/>
  <c r="A550" i="71"/>
  <c r="A485" i="71"/>
  <c r="A149" i="71"/>
  <c r="A610" i="71"/>
  <c r="A594" i="71"/>
  <c r="A578" i="71"/>
  <c r="A562" i="71"/>
  <c r="A546" i="71"/>
  <c r="A530" i="71"/>
  <c r="A514" i="71"/>
  <c r="A498" i="71"/>
  <c r="A482" i="71"/>
  <c r="A466" i="71"/>
  <c r="A450" i="71"/>
  <c r="A434" i="71"/>
  <c r="A418" i="71"/>
  <c r="A402" i="71"/>
  <c r="A386" i="71"/>
  <c r="A370" i="71"/>
  <c r="A354" i="71"/>
  <c r="A338" i="71"/>
  <c r="A322" i="71"/>
  <c r="A306" i="71"/>
  <c r="A290" i="71"/>
  <c r="A274" i="71"/>
  <c r="A258" i="71"/>
  <c r="A242" i="71"/>
  <c r="A226" i="71"/>
  <c r="A210" i="71"/>
  <c r="A194" i="71"/>
  <c r="A178" i="71"/>
  <c r="A162" i="71"/>
  <c r="A146" i="71"/>
  <c r="A130" i="71"/>
  <c r="A114" i="71"/>
  <c r="A98" i="71"/>
  <c r="A82" i="71"/>
  <c r="A66" i="71"/>
  <c r="A50" i="71"/>
  <c r="A34" i="71"/>
  <c r="A18" i="71"/>
  <c r="B594" i="71"/>
  <c r="B550" i="71"/>
  <c r="B548" i="71"/>
  <c r="B534" i="71"/>
  <c r="B502" i="71"/>
  <c r="B376" i="71"/>
  <c r="B69" i="71"/>
  <c r="B422" i="71"/>
  <c r="B374" i="71"/>
  <c r="B296" i="71"/>
  <c r="B280" i="71"/>
  <c r="B278" i="71"/>
  <c r="B232" i="71"/>
  <c r="B230" i="71"/>
  <c r="B615" i="71"/>
  <c r="B164" i="71"/>
  <c r="B607" i="71"/>
  <c r="B99" i="71"/>
  <c r="B552" i="71"/>
  <c r="C558" i="71"/>
  <c r="B536" i="71"/>
  <c r="B248" i="71"/>
  <c r="B470" i="71"/>
  <c r="B216" i="71"/>
  <c r="B616" i="71"/>
  <c r="B440" i="71"/>
  <c r="B166" i="71"/>
  <c r="B612" i="71"/>
  <c r="B420" i="71"/>
  <c r="B120" i="71"/>
  <c r="B611" i="71"/>
  <c r="B408" i="71"/>
  <c r="B118" i="71"/>
  <c r="B610" i="71"/>
  <c r="B406" i="71"/>
  <c r="B104" i="71"/>
  <c r="B592" i="71"/>
  <c r="B358" i="71"/>
  <c r="D612" i="71"/>
  <c r="B566" i="71"/>
  <c r="B310" i="71"/>
  <c r="C559" i="71"/>
  <c r="B246" i="71"/>
  <c r="B102" i="71"/>
  <c r="B608" i="71"/>
  <c r="B504" i="71"/>
  <c r="B360" i="71"/>
  <c r="B228" i="71"/>
  <c r="B57" i="71"/>
  <c r="B600" i="71"/>
  <c r="B488" i="71"/>
  <c r="B356" i="71"/>
  <c r="B214" i="71"/>
  <c r="E611" i="71"/>
  <c r="B599" i="71"/>
  <c r="B486" i="71"/>
  <c r="B344" i="71"/>
  <c r="B184" i="71"/>
  <c r="C590" i="71"/>
  <c r="B596" i="71"/>
  <c r="B484" i="71"/>
  <c r="B342" i="71"/>
  <c r="B182" i="71"/>
  <c r="D581" i="71"/>
  <c r="B595" i="71"/>
  <c r="B472" i="71"/>
  <c r="B312" i="71"/>
  <c r="B168" i="71"/>
  <c r="D580" i="71"/>
  <c r="B591" i="71"/>
  <c r="B438" i="71"/>
  <c r="B294" i="71"/>
  <c r="B152" i="71"/>
  <c r="C494" i="71"/>
  <c r="B568" i="71"/>
  <c r="B424" i="71"/>
  <c r="B292" i="71"/>
  <c r="B150" i="71"/>
  <c r="D485" i="71"/>
  <c r="B609" i="71"/>
  <c r="B593" i="71"/>
  <c r="B547" i="71"/>
  <c r="B483" i="71"/>
  <c r="B419" i="71"/>
  <c r="B355" i="71"/>
  <c r="B291" i="71"/>
  <c r="B227" i="71"/>
  <c r="B163" i="71"/>
  <c r="B98" i="71"/>
  <c r="E579" i="71"/>
  <c r="B606" i="71"/>
  <c r="B590" i="71"/>
  <c r="B532" i="71"/>
  <c r="B468" i="71"/>
  <c r="B404" i="71"/>
  <c r="B340" i="71"/>
  <c r="B276" i="71"/>
  <c r="B212" i="71"/>
  <c r="B148" i="71"/>
  <c r="B55" i="71"/>
  <c r="D549" i="71"/>
  <c r="B605" i="71"/>
  <c r="B589" i="71"/>
  <c r="B531" i="71"/>
  <c r="B467" i="71"/>
  <c r="B403" i="71"/>
  <c r="B339" i="71"/>
  <c r="B275" i="71"/>
  <c r="B211" i="71"/>
  <c r="B147" i="71"/>
  <c r="B54" i="71"/>
  <c r="E548" i="71"/>
  <c r="B604" i="71"/>
  <c r="B584" i="71"/>
  <c r="B520" i="71"/>
  <c r="B456" i="71"/>
  <c r="B392" i="71"/>
  <c r="B328" i="71"/>
  <c r="B264" i="71"/>
  <c r="B200" i="71"/>
  <c r="B136" i="71"/>
  <c r="B23" i="71"/>
  <c r="C528" i="71"/>
  <c r="B619" i="71"/>
  <c r="B603" i="71"/>
  <c r="B582" i="71"/>
  <c r="B518" i="71"/>
  <c r="B454" i="71"/>
  <c r="B390" i="71"/>
  <c r="B326" i="71"/>
  <c r="B262" i="71"/>
  <c r="B198" i="71"/>
  <c r="B134" i="71"/>
  <c r="B21" i="71"/>
  <c r="D523" i="71"/>
  <c r="B618" i="71"/>
  <c r="B602" i="71"/>
  <c r="B580" i="71"/>
  <c r="B516" i="71"/>
  <c r="B452" i="71"/>
  <c r="B388" i="71"/>
  <c r="B324" i="71"/>
  <c r="B260" i="71"/>
  <c r="B196" i="71"/>
  <c r="B132" i="71"/>
  <c r="B9" i="71"/>
  <c r="E516" i="71"/>
  <c r="B617" i="71"/>
  <c r="B601" i="71"/>
  <c r="B579" i="71"/>
  <c r="B515" i="71"/>
  <c r="B451" i="71"/>
  <c r="B387" i="71"/>
  <c r="B323" i="71"/>
  <c r="B259" i="71"/>
  <c r="B195" i="71"/>
  <c r="B131" i="71"/>
  <c r="B8" i="71"/>
  <c r="D516" i="71"/>
  <c r="B614" i="71"/>
  <c r="B598" i="71"/>
  <c r="B564" i="71"/>
  <c r="B500" i="71"/>
  <c r="B436" i="71"/>
  <c r="B372" i="71"/>
  <c r="B308" i="71"/>
  <c r="B244" i="71"/>
  <c r="B180" i="71"/>
  <c r="B116" i="71"/>
  <c r="E610" i="71"/>
  <c r="D484" i="71"/>
  <c r="B613" i="71"/>
  <c r="B597" i="71"/>
  <c r="B563" i="71"/>
  <c r="B499" i="71"/>
  <c r="B435" i="71"/>
  <c r="B371" i="71"/>
  <c r="B307" i="71"/>
  <c r="B243" i="71"/>
  <c r="B179" i="71"/>
  <c r="B115" i="71"/>
  <c r="E608" i="71"/>
  <c r="E483" i="71"/>
  <c r="B583" i="71"/>
  <c r="B567" i="71"/>
  <c r="B551" i="71"/>
  <c r="B535" i="71"/>
  <c r="B519" i="71"/>
  <c r="B503" i="71"/>
  <c r="B487" i="71"/>
  <c r="B471" i="71"/>
  <c r="B455" i="71"/>
  <c r="B439" i="71"/>
  <c r="B423" i="71"/>
  <c r="B407" i="71"/>
  <c r="B391" i="71"/>
  <c r="B375" i="71"/>
  <c r="B359" i="71"/>
  <c r="B343" i="71"/>
  <c r="B327" i="71"/>
  <c r="B311" i="71"/>
  <c r="B295" i="71"/>
  <c r="B279" i="71"/>
  <c r="B263" i="71"/>
  <c r="B247" i="71"/>
  <c r="B231" i="71"/>
  <c r="B215" i="71"/>
  <c r="B199" i="71"/>
  <c r="B183" i="71"/>
  <c r="B167" i="71"/>
  <c r="B151" i="71"/>
  <c r="B135" i="71"/>
  <c r="B119" i="71"/>
  <c r="B103" i="71"/>
  <c r="B66" i="71"/>
  <c r="B22" i="71"/>
  <c r="C612" i="71"/>
  <c r="D587" i="71"/>
  <c r="D558" i="71"/>
  <c r="C527" i="71"/>
  <c r="D491" i="71"/>
  <c r="B581" i="71"/>
  <c r="B565" i="71"/>
  <c r="B549" i="71"/>
  <c r="B533" i="71"/>
  <c r="B517" i="71"/>
  <c r="B501" i="71"/>
  <c r="B485" i="71"/>
  <c r="B469" i="71"/>
  <c r="B453" i="71"/>
  <c r="B437" i="71"/>
  <c r="B421" i="71"/>
  <c r="B405" i="71"/>
  <c r="B389" i="71"/>
  <c r="B373" i="71"/>
  <c r="B357" i="71"/>
  <c r="B341" i="71"/>
  <c r="B325" i="71"/>
  <c r="B309" i="71"/>
  <c r="B293" i="71"/>
  <c r="B277" i="71"/>
  <c r="B261" i="71"/>
  <c r="B245" i="71"/>
  <c r="B229" i="71"/>
  <c r="B213" i="71"/>
  <c r="B197" i="71"/>
  <c r="B181" i="71"/>
  <c r="B165" i="71"/>
  <c r="B149" i="71"/>
  <c r="B133" i="71"/>
  <c r="B117" i="71"/>
  <c r="B101" i="71"/>
  <c r="B56" i="71"/>
  <c r="B18" i="71"/>
  <c r="D611" i="71"/>
  <c r="E580" i="71"/>
  <c r="D555" i="71"/>
  <c r="D517" i="71"/>
  <c r="E484" i="71"/>
  <c r="B578" i="71"/>
  <c r="B562" i="71"/>
  <c r="B546" i="71"/>
  <c r="B530" i="71"/>
  <c r="B514" i="71"/>
  <c r="B498" i="71"/>
  <c r="B482" i="71"/>
  <c r="B466" i="71"/>
  <c r="B450" i="71"/>
  <c r="B434" i="71"/>
  <c r="B418" i="71"/>
  <c r="B402" i="71"/>
  <c r="B386" i="71"/>
  <c r="B370" i="71"/>
  <c r="B354" i="71"/>
  <c r="B338" i="71"/>
  <c r="B322" i="71"/>
  <c r="B306" i="71"/>
  <c r="B290" i="71"/>
  <c r="B274" i="71"/>
  <c r="B258" i="71"/>
  <c r="B242" i="71"/>
  <c r="B226" i="71"/>
  <c r="B210" i="71"/>
  <c r="B194" i="71"/>
  <c r="B178" i="71"/>
  <c r="B162" i="71"/>
  <c r="B146" i="71"/>
  <c r="B130" i="71"/>
  <c r="B114" i="71"/>
  <c r="B89" i="71"/>
  <c r="B53" i="71"/>
  <c r="B7" i="71"/>
  <c r="E602" i="71"/>
  <c r="D579" i="71"/>
  <c r="D548" i="71"/>
  <c r="E515" i="71"/>
  <c r="C483" i="71"/>
  <c r="B577" i="71"/>
  <c r="B561" i="71"/>
  <c r="B545" i="71"/>
  <c r="B529" i="71"/>
  <c r="B513" i="71"/>
  <c r="B497" i="71"/>
  <c r="B481" i="71"/>
  <c r="B465" i="71"/>
  <c r="B449" i="71"/>
  <c r="B433" i="71"/>
  <c r="B417" i="71"/>
  <c r="B401" i="71"/>
  <c r="B385" i="71"/>
  <c r="B369" i="71"/>
  <c r="B353" i="71"/>
  <c r="B337" i="71"/>
  <c r="B321" i="71"/>
  <c r="B305" i="71"/>
  <c r="B289" i="71"/>
  <c r="B273" i="71"/>
  <c r="B257" i="71"/>
  <c r="B241" i="71"/>
  <c r="B225" i="71"/>
  <c r="B209" i="71"/>
  <c r="B193" i="71"/>
  <c r="B177" i="71"/>
  <c r="B161" i="71"/>
  <c r="B145" i="71"/>
  <c r="B129" i="71"/>
  <c r="B113" i="71"/>
  <c r="B88" i="71"/>
  <c r="B50" i="71"/>
  <c r="B6" i="71"/>
  <c r="C602" i="71"/>
  <c r="E576" i="71"/>
  <c r="E547" i="71"/>
  <c r="D515" i="71"/>
  <c r="E478" i="71"/>
  <c r="B576" i="71"/>
  <c r="B560" i="71"/>
  <c r="B544" i="71"/>
  <c r="B528" i="71"/>
  <c r="B512" i="71"/>
  <c r="B496" i="71"/>
  <c r="B480" i="71"/>
  <c r="B464" i="71"/>
  <c r="B448" i="71"/>
  <c r="B432" i="71"/>
  <c r="B416" i="71"/>
  <c r="B400" i="71"/>
  <c r="B384" i="71"/>
  <c r="B368" i="71"/>
  <c r="B352" i="71"/>
  <c r="B336" i="71"/>
  <c r="B320" i="71"/>
  <c r="B304" i="71"/>
  <c r="B288" i="71"/>
  <c r="B272" i="71"/>
  <c r="B256" i="71"/>
  <c r="B240" i="71"/>
  <c r="B224" i="71"/>
  <c r="B208" i="71"/>
  <c r="B192" i="71"/>
  <c r="B176" i="71"/>
  <c r="B160" i="71"/>
  <c r="B144" i="71"/>
  <c r="B128" i="71"/>
  <c r="B112" i="71"/>
  <c r="B87" i="71"/>
  <c r="B41" i="71"/>
  <c r="B5" i="71"/>
  <c r="E601" i="71"/>
  <c r="E570" i="71"/>
  <c r="D547" i="71"/>
  <c r="E512" i="71"/>
  <c r="E468" i="71"/>
  <c r="B575" i="71"/>
  <c r="B559" i="71"/>
  <c r="B543" i="71"/>
  <c r="B527" i="71"/>
  <c r="B511" i="71"/>
  <c r="B495" i="71"/>
  <c r="B479" i="71"/>
  <c r="B463" i="71"/>
  <c r="B447" i="71"/>
  <c r="B431" i="71"/>
  <c r="B415" i="71"/>
  <c r="B399" i="71"/>
  <c r="B383" i="71"/>
  <c r="B367" i="71"/>
  <c r="B351" i="71"/>
  <c r="B335" i="71"/>
  <c r="B319" i="71"/>
  <c r="B303" i="71"/>
  <c r="B287" i="71"/>
  <c r="B271" i="71"/>
  <c r="B255" i="71"/>
  <c r="B239" i="71"/>
  <c r="B223" i="71"/>
  <c r="B207" i="71"/>
  <c r="B191" i="71"/>
  <c r="B175" i="71"/>
  <c r="B159" i="71"/>
  <c r="B143" i="71"/>
  <c r="B127" i="71"/>
  <c r="B111" i="71"/>
  <c r="B86" i="71"/>
  <c r="B40" i="71"/>
  <c r="C601" i="71"/>
  <c r="C570" i="71"/>
  <c r="E544" i="71"/>
  <c r="E506" i="71"/>
  <c r="C468" i="71"/>
  <c r="B574" i="71"/>
  <c r="B558" i="71"/>
  <c r="B542" i="71"/>
  <c r="B526" i="71"/>
  <c r="B510" i="71"/>
  <c r="B494" i="71"/>
  <c r="B478" i="71"/>
  <c r="B462" i="71"/>
  <c r="B446" i="71"/>
  <c r="B430" i="71"/>
  <c r="B414" i="71"/>
  <c r="B398" i="71"/>
  <c r="B382" i="71"/>
  <c r="B366" i="71"/>
  <c r="B350" i="71"/>
  <c r="B334" i="71"/>
  <c r="B318" i="71"/>
  <c r="B302" i="71"/>
  <c r="B286" i="71"/>
  <c r="B270" i="71"/>
  <c r="B254" i="71"/>
  <c r="B238" i="71"/>
  <c r="B222" i="71"/>
  <c r="B206" i="71"/>
  <c r="B190" i="71"/>
  <c r="B174" i="71"/>
  <c r="B158" i="71"/>
  <c r="B142" i="71"/>
  <c r="B126" i="71"/>
  <c r="B110" i="71"/>
  <c r="B85" i="71"/>
  <c r="B39" i="71"/>
  <c r="E617" i="71"/>
  <c r="E600" i="71"/>
  <c r="E569" i="71"/>
  <c r="E538" i="71"/>
  <c r="C506" i="71"/>
  <c r="E467" i="71"/>
  <c r="B573" i="71"/>
  <c r="B557" i="71"/>
  <c r="B541" i="71"/>
  <c r="B525" i="71"/>
  <c r="B509" i="71"/>
  <c r="B493" i="71"/>
  <c r="B477" i="71"/>
  <c r="B461" i="71"/>
  <c r="B445" i="71"/>
  <c r="B429" i="71"/>
  <c r="B413" i="71"/>
  <c r="B397" i="71"/>
  <c r="B381" i="71"/>
  <c r="B365" i="71"/>
  <c r="B349" i="71"/>
  <c r="B333" i="71"/>
  <c r="B317" i="71"/>
  <c r="B301" i="71"/>
  <c r="B285" i="71"/>
  <c r="B269" i="71"/>
  <c r="B253" i="71"/>
  <c r="B237" i="71"/>
  <c r="B221" i="71"/>
  <c r="B205" i="71"/>
  <c r="B189" i="71"/>
  <c r="B173" i="71"/>
  <c r="B157" i="71"/>
  <c r="B141" i="71"/>
  <c r="B125" i="71"/>
  <c r="B109" i="71"/>
  <c r="B82" i="71"/>
  <c r="B38" i="71"/>
  <c r="D617" i="71"/>
  <c r="C598" i="71"/>
  <c r="C569" i="71"/>
  <c r="C538" i="71"/>
  <c r="E505" i="71"/>
  <c r="C465" i="71"/>
  <c r="B588" i="71"/>
  <c r="B572" i="71"/>
  <c r="B556" i="71"/>
  <c r="B540" i="71"/>
  <c r="B524" i="71"/>
  <c r="B508" i="71"/>
  <c r="B492" i="71"/>
  <c r="B476" i="71"/>
  <c r="B460" i="71"/>
  <c r="B444" i="71"/>
  <c r="B428" i="71"/>
  <c r="B412" i="71"/>
  <c r="B396" i="71"/>
  <c r="B380" i="71"/>
  <c r="B364" i="71"/>
  <c r="B348" i="71"/>
  <c r="B332" i="71"/>
  <c r="B316" i="71"/>
  <c r="B300" i="71"/>
  <c r="B284" i="71"/>
  <c r="B268" i="71"/>
  <c r="B252" i="71"/>
  <c r="B236" i="71"/>
  <c r="B220" i="71"/>
  <c r="B204" i="71"/>
  <c r="B188" i="71"/>
  <c r="B172" i="71"/>
  <c r="B156" i="71"/>
  <c r="B140" i="71"/>
  <c r="B124" i="71"/>
  <c r="B108" i="71"/>
  <c r="B73" i="71"/>
  <c r="B37" i="71"/>
  <c r="C617" i="71"/>
  <c r="C592" i="71"/>
  <c r="E568" i="71"/>
  <c r="E537" i="71"/>
  <c r="C505" i="71"/>
  <c r="C440" i="71"/>
  <c r="B587" i="71"/>
  <c r="B571" i="71"/>
  <c r="B555" i="71"/>
  <c r="B539" i="71"/>
  <c r="B523" i="71"/>
  <c r="B507" i="71"/>
  <c r="B491" i="71"/>
  <c r="B475" i="71"/>
  <c r="B459" i="71"/>
  <c r="B443" i="71"/>
  <c r="B427" i="71"/>
  <c r="B411" i="71"/>
  <c r="B395" i="71"/>
  <c r="B379" i="71"/>
  <c r="B363" i="71"/>
  <c r="B347" i="71"/>
  <c r="B331" i="71"/>
  <c r="B315" i="71"/>
  <c r="B299" i="71"/>
  <c r="B283" i="71"/>
  <c r="B267" i="71"/>
  <c r="B251" i="71"/>
  <c r="B235" i="71"/>
  <c r="B219" i="71"/>
  <c r="B203" i="71"/>
  <c r="B187" i="71"/>
  <c r="B171" i="71"/>
  <c r="B155" i="71"/>
  <c r="B139" i="71"/>
  <c r="B123" i="71"/>
  <c r="B107" i="71"/>
  <c r="B72" i="71"/>
  <c r="B34" i="71"/>
  <c r="E616" i="71"/>
  <c r="D591" i="71"/>
  <c r="C566" i="71"/>
  <c r="C537" i="71"/>
  <c r="E504" i="71"/>
  <c r="D430" i="71"/>
  <c r="B586" i="71"/>
  <c r="B570" i="71"/>
  <c r="B554" i="71"/>
  <c r="B538" i="71"/>
  <c r="B522" i="71"/>
  <c r="B506" i="71"/>
  <c r="B490" i="71"/>
  <c r="B474" i="71"/>
  <c r="B458" i="71"/>
  <c r="B442" i="71"/>
  <c r="B426" i="71"/>
  <c r="B410" i="71"/>
  <c r="B394" i="71"/>
  <c r="B378" i="71"/>
  <c r="B362" i="71"/>
  <c r="B346" i="71"/>
  <c r="B330" i="71"/>
  <c r="B314" i="71"/>
  <c r="B298" i="71"/>
  <c r="B282" i="71"/>
  <c r="B266" i="71"/>
  <c r="B250" i="71"/>
  <c r="B234" i="71"/>
  <c r="B218" i="71"/>
  <c r="B202" i="71"/>
  <c r="B186" i="71"/>
  <c r="B170" i="71"/>
  <c r="B154" i="71"/>
  <c r="B138" i="71"/>
  <c r="B122" i="71"/>
  <c r="B106" i="71"/>
  <c r="B71" i="71"/>
  <c r="B25" i="71"/>
  <c r="D616" i="71"/>
  <c r="C591" i="71"/>
  <c r="C560" i="71"/>
  <c r="E536" i="71"/>
  <c r="C496" i="71"/>
  <c r="C420" i="71"/>
  <c r="B585" i="71"/>
  <c r="B569" i="71"/>
  <c r="B553" i="71"/>
  <c r="B537" i="71"/>
  <c r="B521" i="71"/>
  <c r="B505" i="71"/>
  <c r="B489" i="71"/>
  <c r="B473" i="71"/>
  <c r="B457" i="71"/>
  <c r="B441" i="71"/>
  <c r="B425" i="71"/>
  <c r="B409" i="71"/>
  <c r="B393" i="71"/>
  <c r="B377" i="71"/>
  <c r="B361" i="71"/>
  <c r="B345" i="71"/>
  <c r="B329" i="71"/>
  <c r="B313" i="71"/>
  <c r="B297" i="71"/>
  <c r="B281" i="71"/>
  <c r="B265" i="71"/>
  <c r="B249" i="71"/>
  <c r="B233" i="71"/>
  <c r="B217" i="71"/>
  <c r="B201" i="71"/>
  <c r="B185" i="71"/>
  <c r="B169" i="71"/>
  <c r="B153" i="71"/>
  <c r="B137" i="71"/>
  <c r="B121" i="71"/>
  <c r="B105" i="71"/>
  <c r="B70" i="71"/>
  <c r="B24" i="71"/>
  <c r="D615" i="71"/>
  <c r="D590" i="71"/>
  <c r="D559" i="71"/>
  <c r="C534" i="71"/>
  <c r="D494" i="71"/>
  <c r="E419" i="71"/>
  <c r="D527" i="71"/>
  <c r="C502" i="71"/>
  <c r="D465" i="71"/>
  <c r="D526" i="71"/>
  <c r="D495" i="71"/>
  <c r="E461" i="71"/>
  <c r="C526" i="71"/>
  <c r="C495" i="71"/>
  <c r="C444" i="71"/>
  <c r="B100" i="71"/>
  <c r="B84" i="71"/>
  <c r="B68" i="71"/>
  <c r="B52" i="71"/>
  <c r="B36" i="71"/>
  <c r="B20" i="71"/>
  <c r="B4" i="71"/>
  <c r="C616" i="71"/>
  <c r="E609" i="71"/>
  <c r="C599" i="71"/>
  <c r="D588" i="71"/>
  <c r="E577" i="71"/>
  <c r="C567" i="71"/>
  <c r="D556" i="71"/>
  <c r="E545" i="71"/>
  <c r="C535" i="71"/>
  <c r="D524" i="71"/>
  <c r="E513" i="71"/>
  <c r="C503" i="71"/>
  <c r="D492" i="71"/>
  <c r="E479" i="71"/>
  <c r="C463" i="71"/>
  <c r="E407" i="71"/>
  <c r="B83" i="71"/>
  <c r="B67" i="71"/>
  <c r="B51" i="71"/>
  <c r="B35" i="71"/>
  <c r="B19" i="71"/>
  <c r="B3" i="71"/>
  <c r="E615" i="71"/>
  <c r="C609" i="71"/>
  <c r="D598" i="71"/>
  <c r="E587" i="71"/>
  <c r="C577" i="71"/>
  <c r="D566" i="71"/>
  <c r="E555" i="71"/>
  <c r="C545" i="71"/>
  <c r="D534" i="71"/>
  <c r="E523" i="71"/>
  <c r="C513" i="71"/>
  <c r="D502" i="71"/>
  <c r="E491" i="71"/>
  <c r="C479" i="71"/>
  <c r="D462" i="71"/>
  <c r="C382" i="71"/>
  <c r="C372" i="71"/>
  <c r="B97" i="71"/>
  <c r="B81" i="71"/>
  <c r="B65" i="71"/>
  <c r="B49" i="71"/>
  <c r="B33" i="71"/>
  <c r="B17" i="71"/>
  <c r="D2" i="71"/>
  <c r="C615" i="71"/>
  <c r="C608" i="71"/>
  <c r="D597" i="71"/>
  <c r="E586" i="71"/>
  <c r="C576" i="71"/>
  <c r="D565" i="71"/>
  <c r="E554" i="71"/>
  <c r="C544" i="71"/>
  <c r="D533" i="71"/>
  <c r="E522" i="71"/>
  <c r="C512" i="71"/>
  <c r="D501" i="71"/>
  <c r="E490" i="71"/>
  <c r="E477" i="71"/>
  <c r="E459" i="71"/>
  <c r="D369" i="71"/>
  <c r="B96" i="71"/>
  <c r="B80" i="71"/>
  <c r="B64" i="71"/>
  <c r="B48" i="71"/>
  <c r="B32" i="71"/>
  <c r="B16" i="71"/>
  <c r="E2" i="71"/>
  <c r="E614" i="71"/>
  <c r="D607" i="71"/>
  <c r="E596" i="71"/>
  <c r="C586" i="71"/>
  <c r="D575" i="71"/>
  <c r="E564" i="71"/>
  <c r="C554" i="71"/>
  <c r="D543" i="71"/>
  <c r="E532" i="71"/>
  <c r="C522" i="71"/>
  <c r="D511" i="71"/>
  <c r="E500" i="71"/>
  <c r="C490" i="71"/>
  <c r="E475" i="71"/>
  <c r="E458" i="71"/>
  <c r="C355" i="71"/>
  <c r="B95" i="71"/>
  <c r="B79" i="71"/>
  <c r="B63" i="71"/>
  <c r="B47" i="71"/>
  <c r="B31" i="71"/>
  <c r="B15" i="71"/>
  <c r="E619" i="71"/>
  <c r="D614" i="71"/>
  <c r="C607" i="71"/>
  <c r="D596" i="71"/>
  <c r="E585" i="71"/>
  <c r="C575" i="71"/>
  <c r="D564" i="71"/>
  <c r="E553" i="71"/>
  <c r="C543" i="71"/>
  <c r="D532" i="71"/>
  <c r="E521" i="71"/>
  <c r="C511" i="71"/>
  <c r="D500" i="71"/>
  <c r="E489" i="71"/>
  <c r="C475" i="71"/>
  <c r="D458" i="71"/>
  <c r="E354" i="71"/>
  <c r="B94" i="71"/>
  <c r="B78" i="71"/>
  <c r="B62" i="71"/>
  <c r="B46" i="71"/>
  <c r="B30" i="71"/>
  <c r="B14" i="71"/>
  <c r="D619" i="71"/>
  <c r="C614" i="71"/>
  <c r="D606" i="71"/>
  <c r="E595" i="71"/>
  <c r="C585" i="71"/>
  <c r="D574" i="71"/>
  <c r="E563" i="71"/>
  <c r="C553" i="71"/>
  <c r="D542" i="71"/>
  <c r="E531" i="71"/>
  <c r="C521" i="71"/>
  <c r="D510" i="71"/>
  <c r="E499" i="71"/>
  <c r="C489" i="71"/>
  <c r="D474" i="71"/>
  <c r="C457" i="71"/>
  <c r="C350" i="71"/>
  <c r="B93" i="71"/>
  <c r="B77" i="71"/>
  <c r="B61" i="71"/>
  <c r="B45" i="71"/>
  <c r="B29" i="71"/>
  <c r="B13" i="71"/>
  <c r="C619" i="71"/>
  <c r="E613" i="71"/>
  <c r="C606" i="71"/>
  <c r="D595" i="71"/>
  <c r="E584" i="71"/>
  <c r="C574" i="71"/>
  <c r="D563" i="71"/>
  <c r="E552" i="71"/>
  <c r="C542" i="71"/>
  <c r="D531" i="71"/>
  <c r="E520" i="71"/>
  <c r="C510" i="71"/>
  <c r="D499" i="71"/>
  <c r="E488" i="71"/>
  <c r="C474" i="71"/>
  <c r="E456" i="71"/>
  <c r="D334" i="71"/>
  <c r="B92" i="71"/>
  <c r="B76" i="71"/>
  <c r="B60" i="71"/>
  <c r="B44" i="71"/>
  <c r="B28" i="71"/>
  <c r="B12" i="71"/>
  <c r="E618" i="71"/>
  <c r="D613" i="71"/>
  <c r="D604" i="71"/>
  <c r="E593" i="71"/>
  <c r="C583" i="71"/>
  <c r="D572" i="71"/>
  <c r="E561" i="71"/>
  <c r="C551" i="71"/>
  <c r="D540" i="71"/>
  <c r="E529" i="71"/>
  <c r="C519" i="71"/>
  <c r="D508" i="71"/>
  <c r="E497" i="71"/>
  <c r="C487" i="71"/>
  <c r="E470" i="71"/>
  <c r="E447" i="71"/>
  <c r="C285" i="71"/>
  <c r="B91" i="71"/>
  <c r="B75" i="71"/>
  <c r="B59" i="71"/>
  <c r="B43" i="71"/>
  <c r="B27" i="71"/>
  <c r="B11" i="71"/>
  <c r="D618" i="71"/>
  <c r="C613" i="71"/>
  <c r="E603" i="71"/>
  <c r="C593" i="71"/>
  <c r="D582" i="71"/>
  <c r="E571" i="71"/>
  <c r="C561" i="71"/>
  <c r="D550" i="71"/>
  <c r="E539" i="71"/>
  <c r="C529" i="71"/>
  <c r="D518" i="71"/>
  <c r="E507" i="71"/>
  <c r="C497" i="71"/>
  <c r="D486" i="71"/>
  <c r="E469" i="71"/>
  <c r="D446" i="71"/>
  <c r="E279" i="71"/>
  <c r="B90" i="71"/>
  <c r="B74" i="71"/>
  <c r="B58" i="71"/>
  <c r="B42" i="71"/>
  <c r="B26" i="71"/>
  <c r="B10" i="71"/>
  <c r="C618" i="71"/>
  <c r="E612" i="71"/>
  <c r="D603" i="71"/>
  <c r="E592" i="71"/>
  <c r="C582" i="71"/>
  <c r="D571" i="71"/>
  <c r="E560" i="71"/>
  <c r="C550" i="71"/>
  <c r="D539" i="71"/>
  <c r="E528" i="71"/>
  <c r="C518" i="71"/>
  <c r="D507" i="71"/>
  <c r="E496" i="71"/>
  <c r="C486" i="71"/>
  <c r="D469" i="71"/>
  <c r="C446" i="71"/>
  <c r="D265" i="71"/>
  <c r="C122" i="71"/>
  <c r="E606" i="71"/>
  <c r="D601" i="71"/>
  <c r="C596" i="71"/>
  <c r="E590" i="71"/>
  <c r="D585" i="71"/>
  <c r="C580" i="71"/>
  <c r="E574" i="71"/>
  <c r="D569" i="71"/>
  <c r="C564" i="71"/>
  <c r="E558" i="71"/>
  <c r="D553" i="71"/>
  <c r="C548" i="71"/>
  <c r="E542" i="71"/>
  <c r="D537" i="71"/>
  <c r="C532" i="71"/>
  <c r="E526" i="71"/>
  <c r="D521" i="71"/>
  <c r="C516" i="71"/>
  <c r="E510" i="71"/>
  <c r="D505" i="71"/>
  <c r="C500" i="71"/>
  <c r="E494" i="71"/>
  <c r="D489" i="71"/>
  <c r="C484" i="71"/>
  <c r="E474" i="71"/>
  <c r="C467" i="71"/>
  <c r="D457" i="71"/>
  <c r="E426" i="71"/>
  <c r="D354" i="71"/>
  <c r="C611" i="71"/>
  <c r="E605" i="71"/>
  <c r="D600" i="71"/>
  <c r="C595" i="71"/>
  <c r="E589" i="71"/>
  <c r="D584" i="71"/>
  <c r="C579" i="71"/>
  <c r="E573" i="71"/>
  <c r="D568" i="71"/>
  <c r="C563" i="71"/>
  <c r="E557" i="71"/>
  <c r="D552" i="71"/>
  <c r="C547" i="71"/>
  <c r="E541" i="71"/>
  <c r="D536" i="71"/>
  <c r="C531" i="71"/>
  <c r="E525" i="71"/>
  <c r="D520" i="71"/>
  <c r="C515" i="71"/>
  <c r="E509" i="71"/>
  <c r="D504" i="71"/>
  <c r="C499" i="71"/>
  <c r="E493" i="71"/>
  <c r="D488" i="71"/>
  <c r="D481" i="71"/>
  <c r="E473" i="71"/>
  <c r="D464" i="71"/>
  <c r="C456" i="71"/>
  <c r="E418" i="71"/>
  <c r="E308" i="71"/>
  <c r="D605" i="71"/>
  <c r="C600" i="71"/>
  <c r="E594" i="71"/>
  <c r="D589" i="71"/>
  <c r="C584" i="71"/>
  <c r="E578" i="71"/>
  <c r="D573" i="71"/>
  <c r="C568" i="71"/>
  <c r="E562" i="71"/>
  <c r="D557" i="71"/>
  <c r="C552" i="71"/>
  <c r="E546" i="71"/>
  <c r="D541" i="71"/>
  <c r="C536" i="71"/>
  <c r="E530" i="71"/>
  <c r="D525" i="71"/>
  <c r="C520" i="71"/>
  <c r="E514" i="71"/>
  <c r="D509" i="71"/>
  <c r="C504" i="71"/>
  <c r="E498" i="71"/>
  <c r="D493" i="71"/>
  <c r="C488" i="71"/>
  <c r="C481" i="71"/>
  <c r="D473" i="71"/>
  <c r="C464" i="71"/>
  <c r="D453" i="71"/>
  <c r="E414" i="71"/>
  <c r="D307" i="71"/>
  <c r="D610" i="71"/>
  <c r="C605" i="71"/>
  <c r="E599" i="71"/>
  <c r="D594" i="71"/>
  <c r="C589" i="71"/>
  <c r="E583" i="71"/>
  <c r="D578" i="71"/>
  <c r="C573" i="71"/>
  <c r="E567" i="71"/>
  <c r="D562" i="71"/>
  <c r="C557" i="71"/>
  <c r="E551" i="71"/>
  <c r="D546" i="71"/>
  <c r="C541" i="71"/>
  <c r="E535" i="71"/>
  <c r="D530" i="71"/>
  <c r="C525" i="71"/>
  <c r="E519" i="71"/>
  <c r="D514" i="71"/>
  <c r="C509" i="71"/>
  <c r="E503" i="71"/>
  <c r="D498" i="71"/>
  <c r="C493" i="71"/>
  <c r="E487" i="71"/>
  <c r="D480" i="71"/>
  <c r="C473" i="71"/>
  <c r="E463" i="71"/>
  <c r="E450" i="71"/>
  <c r="E408" i="71"/>
  <c r="C303" i="71"/>
  <c r="C610" i="71"/>
  <c r="E604" i="71"/>
  <c r="D599" i="71"/>
  <c r="C594" i="71"/>
  <c r="E588" i="71"/>
  <c r="D583" i="71"/>
  <c r="C578" i="71"/>
  <c r="E572" i="71"/>
  <c r="D567" i="71"/>
  <c r="C562" i="71"/>
  <c r="E556" i="71"/>
  <c r="D551" i="71"/>
  <c r="C546" i="71"/>
  <c r="E540" i="71"/>
  <c r="D535" i="71"/>
  <c r="C530" i="71"/>
  <c r="E524" i="71"/>
  <c r="D519" i="71"/>
  <c r="C514" i="71"/>
  <c r="E508" i="71"/>
  <c r="D503" i="71"/>
  <c r="C498" i="71"/>
  <c r="E492" i="71"/>
  <c r="D487" i="71"/>
  <c r="C480" i="71"/>
  <c r="D472" i="71"/>
  <c r="D463" i="71"/>
  <c r="D449" i="71"/>
  <c r="D408" i="71"/>
  <c r="E296" i="71"/>
  <c r="D609" i="71"/>
  <c r="C604" i="71"/>
  <c r="E598" i="71"/>
  <c r="D593" i="71"/>
  <c r="C588" i="71"/>
  <c r="E582" i="71"/>
  <c r="D577" i="71"/>
  <c r="C572" i="71"/>
  <c r="E566" i="71"/>
  <c r="D561" i="71"/>
  <c r="C556" i="71"/>
  <c r="E550" i="71"/>
  <c r="D545" i="71"/>
  <c r="C540" i="71"/>
  <c r="E534" i="71"/>
  <c r="D529" i="71"/>
  <c r="C524" i="71"/>
  <c r="E518" i="71"/>
  <c r="D513" i="71"/>
  <c r="C508" i="71"/>
  <c r="E502" i="71"/>
  <c r="D497" i="71"/>
  <c r="C492" i="71"/>
  <c r="E486" i="71"/>
  <c r="D479" i="71"/>
  <c r="D470" i="71"/>
  <c r="E462" i="71"/>
  <c r="E446" i="71"/>
  <c r="C400" i="71"/>
  <c r="D281" i="71"/>
  <c r="D608" i="71"/>
  <c r="C603" i="71"/>
  <c r="E597" i="71"/>
  <c r="D592" i="71"/>
  <c r="C587" i="71"/>
  <c r="E581" i="71"/>
  <c r="D576" i="71"/>
  <c r="C571" i="71"/>
  <c r="E565" i="71"/>
  <c r="D560" i="71"/>
  <c r="C555" i="71"/>
  <c r="E549" i="71"/>
  <c r="D544" i="71"/>
  <c r="C539" i="71"/>
  <c r="E533" i="71"/>
  <c r="D528" i="71"/>
  <c r="C523" i="71"/>
  <c r="E517" i="71"/>
  <c r="D512" i="71"/>
  <c r="C507" i="71"/>
  <c r="E501" i="71"/>
  <c r="D496" i="71"/>
  <c r="C491" i="71"/>
  <c r="E485" i="71"/>
  <c r="D478" i="71"/>
  <c r="C469" i="71"/>
  <c r="C460" i="71"/>
  <c r="D445" i="71"/>
  <c r="E370" i="71"/>
  <c r="D207" i="71"/>
  <c r="E607" i="71"/>
  <c r="D602" i="71"/>
  <c r="C597" i="71"/>
  <c r="E591" i="71"/>
  <c r="D586" i="71"/>
  <c r="C581" i="71"/>
  <c r="E575" i="71"/>
  <c r="D570" i="71"/>
  <c r="C565" i="71"/>
  <c r="E559" i="71"/>
  <c r="D554" i="71"/>
  <c r="C549" i="71"/>
  <c r="E543" i="71"/>
  <c r="D538" i="71"/>
  <c r="C533" i="71"/>
  <c r="E527" i="71"/>
  <c r="D522" i="71"/>
  <c r="C517" i="71"/>
  <c r="E511" i="71"/>
  <c r="D506" i="71"/>
  <c r="C501" i="71"/>
  <c r="E495" i="71"/>
  <c r="D490" i="71"/>
  <c r="C485" i="71"/>
  <c r="C476" i="71"/>
  <c r="D468" i="71"/>
  <c r="C459" i="71"/>
  <c r="E442" i="71"/>
  <c r="C364" i="71"/>
  <c r="C110" i="71"/>
  <c r="C281" i="71"/>
  <c r="D483" i="71"/>
  <c r="C478" i="71"/>
  <c r="E472" i="71"/>
  <c r="D467" i="71"/>
  <c r="C462" i="71"/>
  <c r="E454" i="71"/>
  <c r="D442" i="71"/>
  <c r="D403" i="71"/>
  <c r="E344" i="71"/>
  <c r="E212" i="71"/>
  <c r="E482" i="71"/>
  <c r="D477" i="71"/>
  <c r="C472" i="71"/>
  <c r="E466" i="71"/>
  <c r="D461" i="71"/>
  <c r="C453" i="71"/>
  <c r="D433" i="71"/>
  <c r="C392" i="71"/>
  <c r="E333" i="71"/>
  <c r="E206" i="71"/>
  <c r="D482" i="71"/>
  <c r="C477" i="71"/>
  <c r="E471" i="71"/>
  <c r="D466" i="71"/>
  <c r="C461" i="71"/>
  <c r="C452" i="71"/>
  <c r="C432" i="71"/>
  <c r="D389" i="71"/>
  <c r="C330" i="71"/>
  <c r="D201" i="71"/>
  <c r="C482" i="71"/>
  <c r="E476" i="71"/>
  <c r="D471" i="71"/>
  <c r="C466" i="71"/>
  <c r="E460" i="71"/>
  <c r="E451" i="71"/>
  <c r="E431" i="71"/>
  <c r="E387" i="71"/>
  <c r="D328" i="71"/>
  <c r="E158" i="71"/>
  <c r="E481" i="71"/>
  <c r="D476" i="71"/>
  <c r="C471" i="71"/>
  <c r="E465" i="71"/>
  <c r="D460" i="71"/>
  <c r="D451" i="71"/>
  <c r="E430" i="71"/>
  <c r="D386" i="71"/>
  <c r="D323" i="71"/>
  <c r="D127" i="71"/>
  <c r="E480" i="71"/>
  <c r="D475" i="71"/>
  <c r="C470" i="71"/>
  <c r="E464" i="71"/>
  <c r="D459" i="71"/>
  <c r="C448" i="71"/>
  <c r="C421" i="71"/>
  <c r="E371" i="71"/>
  <c r="C307" i="71"/>
  <c r="C94" i="71"/>
  <c r="D73" i="71"/>
  <c r="D419" i="71"/>
  <c r="E404" i="71"/>
  <c r="D387" i="71"/>
  <c r="D370" i="71"/>
  <c r="D351" i="71"/>
  <c r="E328" i="71"/>
  <c r="D303" i="71"/>
  <c r="E280" i="71"/>
  <c r="C206" i="71"/>
  <c r="E94" i="71"/>
  <c r="D441" i="71"/>
  <c r="C430" i="71"/>
  <c r="D417" i="71"/>
  <c r="C403" i="71"/>
  <c r="D385" i="71"/>
  <c r="C368" i="71"/>
  <c r="C348" i="71"/>
  <c r="E324" i="71"/>
  <c r="E302" i="71"/>
  <c r="E275" i="71"/>
  <c r="D195" i="71"/>
  <c r="C90" i="71"/>
  <c r="C441" i="71"/>
  <c r="D429" i="71"/>
  <c r="C416" i="71"/>
  <c r="D401" i="71"/>
  <c r="D384" i="71"/>
  <c r="D366" i="71"/>
  <c r="C346" i="71"/>
  <c r="D324" i="71"/>
  <c r="C302" i="71"/>
  <c r="D271" i="71"/>
  <c r="C186" i="71"/>
  <c r="E88" i="71"/>
  <c r="E440" i="71"/>
  <c r="C428" i="71"/>
  <c r="E415" i="71"/>
  <c r="D400" i="71"/>
  <c r="D383" i="71"/>
  <c r="C365" i="71"/>
  <c r="C345" i="71"/>
  <c r="C324" i="71"/>
  <c r="C298" i="71"/>
  <c r="E270" i="71"/>
  <c r="D175" i="71"/>
  <c r="D79" i="71"/>
  <c r="E438" i="71"/>
  <c r="D426" i="71"/>
  <c r="D414" i="71"/>
  <c r="C399" i="71"/>
  <c r="C380" i="71"/>
  <c r="C362" i="71"/>
  <c r="D344" i="71"/>
  <c r="D319" i="71"/>
  <c r="D296" i="71"/>
  <c r="E264" i="71"/>
  <c r="C158" i="71"/>
  <c r="E72" i="71"/>
  <c r="D437" i="71"/>
  <c r="D425" i="71"/>
  <c r="C414" i="71"/>
  <c r="E397" i="71"/>
  <c r="C379" i="71"/>
  <c r="E361" i="71"/>
  <c r="E343" i="71"/>
  <c r="C318" i="71"/>
  <c r="E292" i="71"/>
  <c r="E260" i="71"/>
  <c r="E152" i="71"/>
  <c r="D67" i="71"/>
  <c r="C437" i="71"/>
  <c r="C425" i="71"/>
  <c r="D413" i="71"/>
  <c r="C395" i="71"/>
  <c r="E377" i="71"/>
  <c r="D361" i="71"/>
  <c r="C340" i="71"/>
  <c r="E317" i="71"/>
  <c r="D292" i="71"/>
  <c r="D259" i="71"/>
  <c r="E148" i="71"/>
  <c r="D63" i="71"/>
  <c r="C436" i="71"/>
  <c r="E424" i="71"/>
  <c r="C412" i="71"/>
  <c r="E394" i="71"/>
  <c r="D377" i="71"/>
  <c r="E360" i="71"/>
  <c r="E338" i="71"/>
  <c r="C314" i="71"/>
  <c r="C292" i="71"/>
  <c r="C238" i="71"/>
  <c r="C148" i="71"/>
  <c r="E62" i="71"/>
  <c r="E435" i="71"/>
  <c r="C424" i="71"/>
  <c r="E410" i="71"/>
  <c r="D393" i="71"/>
  <c r="C377" i="71"/>
  <c r="E358" i="71"/>
  <c r="D338" i="71"/>
  <c r="E313" i="71"/>
  <c r="D291" i="71"/>
  <c r="E228" i="71"/>
  <c r="D143" i="71"/>
  <c r="C36" i="71"/>
  <c r="D435" i="71"/>
  <c r="E422" i="71"/>
  <c r="C410" i="71"/>
  <c r="C393" i="71"/>
  <c r="D376" i="71"/>
  <c r="D356" i="71"/>
  <c r="C335" i="71"/>
  <c r="D313" i="71"/>
  <c r="C287" i="71"/>
  <c r="E222" i="71"/>
  <c r="D137" i="71"/>
  <c r="E20" i="71"/>
  <c r="E434" i="71"/>
  <c r="D421" i="71"/>
  <c r="C409" i="71"/>
  <c r="E392" i="71"/>
  <c r="E373" i="71"/>
  <c r="C356" i="71"/>
  <c r="E334" i="71"/>
  <c r="E312" i="71"/>
  <c r="E285" i="71"/>
  <c r="E216" i="71"/>
  <c r="D131" i="71"/>
  <c r="D15" i="71"/>
  <c r="C250" i="71"/>
  <c r="D185" i="71"/>
  <c r="D121" i="71"/>
  <c r="C58" i="71"/>
  <c r="C244" i="71"/>
  <c r="C180" i="71"/>
  <c r="E120" i="71"/>
  <c r="D47" i="71"/>
  <c r="D243" i="71"/>
  <c r="D179" i="71"/>
  <c r="C116" i="71"/>
  <c r="E36" i="71"/>
  <c r="C234" i="71"/>
  <c r="C174" i="71"/>
  <c r="E100" i="71"/>
  <c r="C26" i="71"/>
  <c r="D233" i="71"/>
  <c r="E164" i="71"/>
  <c r="C100" i="71"/>
  <c r="D25" i="71"/>
  <c r="D454" i="71"/>
  <c r="C449" i="71"/>
  <c r="E443" i="71"/>
  <c r="D438" i="71"/>
  <c r="C433" i="71"/>
  <c r="E427" i="71"/>
  <c r="D422" i="71"/>
  <c r="C417" i="71"/>
  <c r="E411" i="71"/>
  <c r="D404" i="71"/>
  <c r="D397" i="71"/>
  <c r="E388" i="71"/>
  <c r="E381" i="71"/>
  <c r="D373" i="71"/>
  <c r="C366" i="71"/>
  <c r="E357" i="71"/>
  <c r="E349" i="71"/>
  <c r="E339" i="71"/>
  <c r="E329" i="71"/>
  <c r="C319" i="71"/>
  <c r="D308" i="71"/>
  <c r="E297" i="71"/>
  <c r="E286" i="71"/>
  <c r="D275" i="71"/>
  <c r="D249" i="71"/>
  <c r="C222" i="71"/>
  <c r="D191" i="71"/>
  <c r="C164" i="71"/>
  <c r="E136" i="71"/>
  <c r="C106" i="71"/>
  <c r="E78" i="71"/>
  <c r="E46" i="71"/>
  <c r="C454" i="71"/>
  <c r="E448" i="71"/>
  <c r="D443" i="71"/>
  <c r="C438" i="71"/>
  <c r="E432" i="71"/>
  <c r="D427" i="71"/>
  <c r="C422" i="71"/>
  <c r="E416" i="71"/>
  <c r="D411" i="71"/>
  <c r="C404" i="71"/>
  <c r="C397" i="71"/>
  <c r="D388" i="71"/>
  <c r="D381" i="71"/>
  <c r="E372" i="71"/>
  <c r="E365" i="71"/>
  <c r="D357" i="71"/>
  <c r="D349" i="71"/>
  <c r="D339" i="71"/>
  <c r="D329" i="71"/>
  <c r="E318" i="71"/>
  <c r="C308" i="71"/>
  <c r="D297" i="71"/>
  <c r="D286" i="71"/>
  <c r="C275" i="71"/>
  <c r="E248" i="71"/>
  <c r="C218" i="71"/>
  <c r="E190" i="71"/>
  <c r="D163" i="71"/>
  <c r="E132" i="71"/>
  <c r="D105" i="71"/>
  <c r="C78" i="71"/>
  <c r="C42" i="71"/>
  <c r="E453" i="71"/>
  <c r="D448" i="71"/>
  <c r="C443" i="71"/>
  <c r="E437" i="71"/>
  <c r="D432" i="71"/>
  <c r="C427" i="71"/>
  <c r="E421" i="71"/>
  <c r="D416" i="71"/>
  <c r="C411" i="71"/>
  <c r="E403" i="71"/>
  <c r="C396" i="71"/>
  <c r="C388" i="71"/>
  <c r="C381" i="71"/>
  <c r="D372" i="71"/>
  <c r="D365" i="71"/>
  <c r="E356" i="71"/>
  <c r="C349" i="71"/>
  <c r="C339" i="71"/>
  <c r="C329" i="71"/>
  <c r="D318" i="71"/>
  <c r="E307" i="71"/>
  <c r="C297" i="71"/>
  <c r="C286" i="71"/>
  <c r="D274" i="71"/>
  <c r="E244" i="71"/>
  <c r="D217" i="71"/>
  <c r="C190" i="71"/>
  <c r="D159" i="71"/>
  <c r="C132" i="71"/>
  <c r="E104" i="71"/>
  <c r="C74" i="71"/>
  <c r="D41" i="71"/>
  <c r="C458" i="71"/>
  <c r="E452" i="71"/>
  <c r="D447" i="71"/>
  <c r="C442" i="71"/>
  <c r="E436" i="71"/>
  <c r="D431" i="71"/>
  <c r="C426" i="71"/>
  <c r="E420" i="71"/>
  <c r="D415" i="71"/>
  <c r="E409" i="71"/>
  <c r="E402" i="71"/>
  <c r="C394" i="71"/>
  <c r="C387" i="71"/>
  <c r="E378" i="71"/>
  <c r="D371" i="71"/>
  <c r="C363" i="71"/>
  <c r="E355" i="71"/>
  <c r="E345" i="71"/>
  <c r="D337" i="71"/>
  <c r="E327" i="71"/>
  <c r="C317" i="71"/>
  <c r="D306" i="71"/>
  <c r="E295" i="71"/>
  <c r="C282" i="71"/>
  <c r="C270" i="71"/>
  <c r="D239" i="71"/>
  <c r="C212" i="71"/>
  <c r="E184" i="71"/>
  <c r="C154" i="71"/>
  <c r="E126" i="71"/>
  <c r="D99" i="71"/>
  <c r="E68" i="71"/>
  <c r="D31" i="71"/>
  <c r="E457" i="71"/>
  <c r="D452" i="71"/>
  <c r="C447" i="71"/>
  <c r="E441" i="71"/>
  <c r="D436" i="71"/>
  <c r="C431" i="71"/>
  <c r="E425" i="71"/>
  <c r="D420" i="71"/>
  <c r="C415" i="71"/>
  <c r="D409" i="71"/>
  <c r="D402" i="71"/>
  <c r="E393" i="71"/>
  <c r="E386" i="71"/>
  <c r="C378" i="71"/>
  <c r="C371" i="71"/>
  <c r="E362" i="71"/>
  <c r="D355" i="71"/>
  <c r="D345" i="71"/>
  <c r="D335" i="71"/>
  <c r="E326" i="71"/>
  <c r="C316" i="71"/>
  <c r="D305" i="71"/>
  <c r="E294" i="71"/>
  <c r="E281" i="71"/>
  <c r="C266" i="71"/>
  <c r="E238" i="71"/>
  <c r="D211" i="71"/>
  <c r="E180" i="71"/>
  <c r="D153" i="71"/>
  <c r="C126" i="71"/>
  <c r="D95" i="71"/>
  <c r="C68" i="71"/>
  <c r="E30" i="71"/>
  <c r="D456" i="71"/>
  <c r="C451" i="71"/>
  <c r="E445" i="71"/>
  <c r="D440" i="71"/>
  <c r="C435" i="71"/>
  <c r="E429" i="71"/>
  <c r="D424" i="71"/>
  <c r="C419" i="71"/>
  <c r="E413" i="71"/>
  <c r="C408" i="71"/>
  <c r="D399" i="71"/>
  <c r="D392" i="71"/>
  <c r="C384" i="71"/>
  <c r="E376" i="71"/>
  <c r="D368" i="71"/>
  <c r="C361" i="71"/>
  <c r="D353" i="71"/>
  <c r="C344" i="71"/>
  <c r="C334" i="71"/>
  <c r="E323" i="71"/>
  <c r="C313" i="71"/>
  <c r="D302" i="71"/>
  <c r="E291" i="71"/>
  <c r="D280" i="71"/>
  <c r="C260" i="71"/>
  <c r="E232" i="71"/>
  <c r="C202" i="71"/>
  <c r="E174" i="71"/>
  <c r="D147" i="71"/>
  <c r="E116" i="71"/>
  <c r="D89" i="71"/>
  <c r="C62" i="71"/>
  <c r="C20" i="71"/>
  <c r="E455" i="71"/>
  <c r="D450" i="71"/>
  <c r="C445" i="71"/>
  <c r="E439" i="71"/>
  <c r="D434" i="71"/>
  <c r="C429" i="71"/>
  <c r="E423" i="71"/>
  <c r="D418" i="71"/>
  <c r="C413" i="71"/>
  <c r="E406" i="71"/>
  <c r="E398" i="71"/>
  <c r="E391" i="71"/>
  <c r="C383" i="71"/>
  <c r="C376" i="71"/>
  <c r="D367" i="71"/>
  <c r="D360" i="71"/>
  <c r="C351" i="71"/>
  <c r="E342" i="71"/>
  <c r="D333" i="71"/>
  <c r="C323" i="71"/>
  <c r="D312" i="71"/>
  <c r="E301" i="71"/>
  <c r="C291" i="71"/>
  <c r="E276" i="71"/>
  <c r="D255" i="71"/>
  <c r="C228" i="71"/>
  <c r="E200" i="71"/>
  <c r="C170" i="71"/>
  <c r="E142" i="71"/>
  <c r="D115" i="71"/>
  <c r="E84" i="71"/>
  <c r="D57" i="71"/>
  <c r="E14" i="71"/>
  <c r="D455" i="71"/>
  <c r="C450" i="71"/>
  <c r="E444" i="71"/>
  <c r="D439" i="71"/>
  <c r="C434" i="71"/>
  <c r="E428" i="71"/>
  <c r="D423" i="71"/>
  <c r="C418" i="71"/>
  <c r="E412" i="71"/>
  <c r="E405" i="71"/>
  <c r="D398" i="71"/>
  <c r="E390" i="71"/>
  <c r="E382" i="71"/>
  <c r="E375" i="71"/>
  <c r="C367" i="71"/>
  <c r="C360" i="71"/>
  <c r="E350" i="71"/>
  <c r="E340" i="71"/>
  <c r="C333" i="71"/>
  <c r="D322" i="71"/>
  <c r="E311" i="71"/>
  <c r="C301" i="71"/>
  <c r="D290" i="71"/>
  <c r="D276" i="71"/>
  <c r="E254" i="71"/>
  <c r="D227" i="71"/>
  <c r="E196" i="71"/>
  <c r="D169" i="71"/>
  <c r="C142" i="71"/>
  <c r="D111" i="71"/>
  <c r="C84" i="71"/>
  <c r="E52" i="71"/>
  <c r="C10" i="71"/>
  <c r="C455" i="71"/>
  <c r="E449" i="71"/>
  <c r="D444" i="71"/>
  <c r="C439" i="71"/>
  <c r="E433" i="71"/>
  <c r="D428" i="71"/>
  <c r="C423" i="71"/>
  <c r="E417" i="71"/>
  <c r="D412" i="71"/>
  <c r="D405" i="71"/>
  <c r="C398" i="71"/>
  <c r="E389" i="71"/>
  <c r="D382" i="71"/>
  <c r="E374" i="71"/>
  <c r="E366" i="71"/>
  <c r="E359" i="71"/>
  <c r="D350" i="71"/>
  <c r="D340" i="71"/>
  <c r="C332" i="71"/>
  <c r="D321" i="71"/>
  <c r="E310" i="71"/>
  <c r="C300" i="71"/>
  <c r="D287" i="71"/>
  <c r="C276" i="71"/>
  <c r="C254" i="71"/>
  <c r="D223" i="71"/>
  <c r="C196" i="71"/>
  <c r="E168" i="71"/>
  <c r="C138" i="71"/>
  <c r="E110" i="71"/>
  <c r="D83" i="71"/>
  <c r="C52" i="71"/>
  <c r="D9" i="71"/>
  <c r="C271" i="71"/>
  <c r="E265" i="71"/>
  <c r="D260" i="71"/>
  <c r="C255" i="71"/>
  <c r="E249" i="71"/>
  <c r="D244" i="71"/>
  <c r="C239" i="71"/>
  <c r="E233" i="71"/>
  <c r="D228" i="71"/>
  <c r="C223" i="71"/>
  <c r="E217" i="71"/>
  <c r="D212" i="71"/>
  <c r="C207" i="71"/>
  <c r="E201" i="71"/>
  <c r="D196" i="71"/>
  <c r="C191" i="71"/>
  <c r="E185" i="71"/>
  <c r="D180" i="71"/>
  <c r="C175" i="71"/>
  <c r="E169" i="71"/>
  <c r="D164" i="71"/>
  <c r="C159" i="71"/>
  <c r="E153" i="71"/>
  <c r="D148" i="71"/>
  <c r="C143" i="71"/>
  <c r="E137" i="71"/>
  <c r="D132" i="71"/>
  <c r="C127" i="71"/>
  <c r="E121" i="71"/>
  <c r="D116" i="71"/>
  <c r="C111" i="71"/>
  <c r="E105" i="71"/>
  <c r="D100" i="71"/>
  <c r="C95" i="71"/>
  <c r="E89" i="71"/>
  <c r="D84" i="71"/>
  <c r="C79" i="71"/>
  <c r="E73" i="71"/>
  <c r="D68" i="71"/>
  <c r="C63" i="71"/>
  <c r="E57" i="71"/>
  <c r="D52" i="71"/>
  <c r="C47" i="71"/>
  <c r="E41" i="71"/>
  <c r="D36" i="71"/>
  <c r="C31" i="71"/>
  <c r="E25" i="71"/>
  <c r="D20" i="71"/>
  <c r="C15" i="71"/>
  <c r="E9" i="71"/>
  <c r="D270" i="71"/>
  <c r="C265" i="71"/>
  <c r="E259" i="71"/>
  <c r="D254" i="71"/>
  <c r="C249" i="71"/>
  <c r="E243" i="71"/>
  <c r="D238" i="71"/>
  <c r="C233" i="71"/>
  <c r="E227" i="71"/>
  <c r="D222" i="71"/>
  <c r="C217" i="71"/>
  <c r="E211" i="71"/>
  <c r="D206" i="71"/>
  <c r="C201" i="71"/>
  <c r="E195" i="71"/>
  <c r="D190" i="71"/>
  <c r="C185" i="71"/>
  <c r="E179" i="71"/>
  <c r="D174" i="71"/>
  <c r="C169" i="71"/>
  <c r="E163" i="71"/>
  <c r="D158" i="71"/>
  <c r="C153" i="71"/>
  <c r="E147" i="71"/>
  <c r="D142" i="71"/>
  <c r="C137" i="71"/>
  <c r="E131" i="71"/>
  <c r="D126" i="71"/>
  <c r="C121" i="71"/>
  <c r="E115" i="71"/>
  <c r="D110" i="71"/>
  <c r="C105" i="71"/>
  <c r="E99" i="71"/>
  <c r="D94" i="71"/>
  <c r="C89" i="71"/>
  <c r="E83" i="71"/>
  <c r="D78" i="71"/>
  <c r="C73" i="71"/>
  <c r="E67" i="71"/>
  <c r="D62" i="71"/>
  <c r="C57" i="71"/>
  <c r="E51" i="71"/>
  <c r="D46" i="71"/>
  <c r="C41" i="71"/>
  <c r="E35" i="71"/>
  <c r="D30" i="71"/>
  <c r="C25" i="71"/>
  <c r="E19" i="71"/>
  <c r="D14" i="71"/>
  <c r="E8" i="71"/>
  <c r="E56" i="71"/>
  <c r="D51" i="71"/>
  <c r="C46" i="71"/>
  <c r="E40" i="71"/>
  <c r="D35" i="71"/>
  <c r="C30" i="71"/>
  <c r="E24" i="71"/>
  <c r="D19" i="71"/>
  <c r="C14" i="71"/>
  <c r="D8" i="71"/>
  <c r="E269" i="71"/>
  <c r="D264" i="71"/>
  <c r="C259" i="71"/>
  <c r="E253" i="71"/>
  <c r="D248" i="71"/>
  <c r="C243" i="71"/>
  <c r="E237" i="71"/>
  <c r="D232" i="71"/>
  <c r="C227" i="71"/>
  <c r="E221" i="71"/>
  <c r="D216" i="71"/>
  <c r="C211" i="71"/>
  <c r="E205" i="71"/>
  <c r="D200" i="71"/>
  <c r="C195" i="71"/>
  <c r="E189" i="71"/>
  <c r="D184" i="71"/>
  <c r="C179" i="71"/>
  <c r="E173" i="71"/>
  <c r="D168" i="71"/>
  <c r="C163" i="71"/>
  <c r="E157" i="71"/>
  <c r="D152" i="71"/>
  <c r="C147" i="71"/>
  <c r="E141" i="71"/>
  <c r="D136" i="71"/>
  <c r="C131" i="71"/>
  <c r="E125" i="71"/>
  <c r="D120" i="71"/>
  <c r="C115" i="71"/>
  <c r="E109" i="71"/>
  <c r="D104" i="71"/>
  <c r="C99" i="71"/>
  <c r="E93" i="71"/>
  <c r="D88" i="71"/>
  <c r="C83" i="71"/>
  <c r="E77" i="71"/>
  <c r="D72" i="71"/>
  <c r="C67" i="71"/>
  <c r="E61" i="71"/>
  <c r="D56" i="71"/>
  <c r="C51" i="71"/>
  <c r="E45" i="71"/>
  <c r="D40" i="71"/>
  <c r="C35" i="71"/>
  <c r="E29" i="71"/>
  <c r="D24" i="71"/>
  <c r="C19" i="71"/>
  <c r="E13" i="71"/>
  <c r="C8" i="71"/>
  <c r="C328" i="71"/>
  <c r="E322" i="71"/>
  <c r="D317" i="71"/>
  <c r="C312" i="71"/>
  <c r="E306" i="71"/>
  <c r="D301" i="71"/>
  <c r="C296" i="71"/>
  <c r="E290" i="71"/>
  <c r="D285" i="71"/>
  <c r="C280" i="71"/>
  <c r="E274" i="71"/>
  <c r="D269" i="71"/>
  <c r="C264" i="71"/>
  <c r="E258" i="71"/>
  <c r="D253" i="71"/>
  <c r="C248" i="71"/>
  <c r="E242" i="71"/>
  <c r="D237" i="71"/>
  <c r="C232" i="71"/>
  <c r="E226" i="71"/>
  <c r="D221" i="71"/>
  <c r="C216" i="71"/>
  <c r="E210" i="71"/>
  <c r="D205" i="71"/>
  <c r="C200" i="71"/>
  <c r="E194" i="71"/>
  <c r="D189" i="71"/>
  <c r="C184" i="71"/>
  <c r="E178" i="71"/>
  <c r="D173" i="71"/>
  <c r="C168" i="71"/>
  <c r="E162" i="71"/>
  <c r="D157" i="71"/>
  <c r="C152" i="71"/>
  <c r="E146" i="71"/>
  <c r="D141" i="71"/>
  <c r="C136" i="71"/>
  <c r="E130" i="71"/>
  <c r="D125" i="71"/>
  <c r="C120" i="71"/>
  <c r="E114" i="71"/>
  <c r="D109" i="71"/>
  <c r="C104" i="71"/>
  <c r="E98" i="71"/>
  <c r="D93" i="71"/>
  <c r="C88" i="71"/>
  <c r="E82" i="71"/>
  <c r="D77" i="71"/>
  <c r="C72" i="71"/>
  <c r="E66" i="71"/>
  <c r="D61" i="71"/>
  <c r="C56" i="71"/>
  <c r="E50" i="71"/>
  <c r="D45" i="71"/>
  <c r="C40" i="71"/>
  <c r="E34" i="71"/>
  <c r="D29" i="71"/>
  <c r="C24" i="71"/>
  <c r="E18" i="71"/>
  <c r="D13" i="71"/>
  <c r="E7" i="71"/>
  <c r="C269" i="71"/>
  <c r="E263" i="71"/>
  <c r="D258" i="71"/>
  <c r="C253" i="71"/>
  <c r="E247" i="71"/>
  <c r="D242" i="71"/>
  <c r="C237" i="71"/>
  <c r="E231" i="71"/>
  <c r="D226" i="71"/>
  <c r="C221" i="71"/>
  <c r="E215" i="71"/>
  <c r="D210" i="71"/>
  <c r="C205" i="71"/>
  <c r="E199" i="71"/>
  <c r="D194" i="71"/>
  <c r="C189" i="71"/>
  <c r="E183" i="71"/>
  <c r="D178" i="71"/>
  <c r="C173" i="71"/>
  <c r="E167" i="71"/>
  <c r="D162" i="71"/>
  <c r="C157" i="71"/>
  <c r="E151" i="71"/>
  <c r="D146" i="71"/>
  <c r="C141" i="71"/>
  <c r="E135" i="71"/>
  <c r="D130" i="71"/>
  <c r="C125" i="71"/>
  <c r="E119" i="71"/>
  <c r="D114" i="71"/>
  <c r="C109" i="71"/>
  <c r="E103" i="71"/>
  <c r="D98" i="71"/>
  <c r="C93" i="71"/>
  <c r="E87" i="71"/>
  <c r="D82" i="71"/>
  <c r="C77" i="71"/>
  <c r="E71" i="71"/>
  <c r="D66" i="71"/>
  <c r="C61" i="71"/>
  <c r="E55" i="71"/>
  <c r="D50" i="71"/>
  <c r="C45" i="71"/>
  <c r="E39" i="71"/>
  <c r="D34" i="71"/>
  <c r="C29" i="71"/>
  <c r="E23" i="71"/>
  <c r="D18" i="71"/>
  <c r="C13" i="71"/>
  <c r="D7" i="71"/>
  <c r="D407" i="71"/>
  <c r="C402" i="71"/>
  <c r="E396" i="71"/>
  <c r="D391" i="71"/>
  <c r="C386" i="71"/>
  <c r="E380" i="71"/>
  <c r="D375" i="71"/>
  <c r="C370" i="71"/>
  <c r="E364" i="71"/>
  <c r="D359" i="71"/>
  <c r="C354" i="71"/>
  <c r="E348" i="71"/>
  <c r="D343" i="71"/>
  <c r="C338" i="71"/>
  <c r="E332" i="71"/>
  <c r="D327" i="71"/>
  <c r="C322" i="71"/>
  <c r="E316" i="71"/>
  <c r="D311" i="71"/>
  <c r="C306" i="71"/>
  <c r="E300" i="71"/>
  <c r="D295" i="71"/>
  <c r="C290" i="71"/>
  <c r="E284" i="71"/>
  <c r="D279" i="71"/>
  <c r="C274" i="71"/>
  <c r="E268" i="71"/>
  <c r="D263" i="71"/>
  <c r="C258" i="71"/>
  <c r="E252" i="71"/>
  <c r="D247" i="71"/>
  <c r="C242" i="71"/>
  <c r="E236" i="71"/>
  <c r="D231" i="71"/>
  <c r="C226" i="71"/>
  <c r="E220" i="71"/>
  <c r="D215" i="71"/>
  <c r="C210" i="71"/>
  <c r="E204" i="71"/>
  <c r="D199" i="71"/>
  <c r="C194" i="71"/>
  <c r="E188" i="71"/>
  <c r="D183" i="71"/>
  <c r="C178" i="71"/>
  <c r="E172" i="71"/>
  <c r="D167" i="71"/>
  <c r="C162" i="71"/>
  <c r="E156" i="71"/>
  <c r="D151" i="71"/>
  <c r="C146" i="71"/>
  <c r="E140" i="71"/>
  <c r="D135" i="71"/>
  <c r="C130" i="71"/>
  <c r="E124" i="71"/>
  <c r="D119" i="71"/>
  <c r="C114" i="71"/>
  <c r="E108" i="71"/>
  <c r="D103" i="71"/>
  <c r="C98" i="71"/>
  <c r="E92" i="71"/>
  <c r="D87" i="71"/>
  <c r="C82" i="71"/>
  <c r="E76" i="71"/>
  <c r="D71" i="71"/>
  <c r="C66" i="71"/>
  <c r="E60" i="71"/>
  <c r="D55" i="71"/>
  <c r="C50" i="71"/>
  <c r="E44" i="71"/>
  <c r="D39" i="71"/>
  <c r="C34" i="71"/>
  <c r="E28" i="71"/>
  <c r="D23" i="71"/>
  <c r="C18" i="71"/>
  <c r="E12" i="71"/>
  <c r="C7" i="71"/>
  <c r="C407" i="71"/>
  <c r="E401" i="71"/>
  <c r="D396" i="71"/>
  <c r="C391" i="71"/>
  <c r="E385" i="71"/>
  <c r="D380" i="71"/>
  <c r="C375" i="71"/>
  <c r="E369" i="71"/>
  <c r="D364" i="71"/>
  <c r="C359" i="71"/>
  <c r="E353" i="71"/>
  <c r="D348" i="71"/>
  <c r="C343" i="71"/>
  <c r="E337" i="71"/>
  <c r="D332" i="71"/>
  <c r="C327" i="71"/>
  <c r="E321" i="71"/>
  <c r="D316" i="71"/>
  <c r="C311" i="71"/>
  <c r="E305" i="71"/>
  <c r="D300" i="71"/>
  <c r="C295" i="71"/>
  <c r="E289" i="71"/>
  <c r="D284" i="71"/>
  <c r="C279" i="71"/>
  <c r="E273" i="71"/>
  <c r="D268" i="71"/>
  <c r="C263" i="71"/>
  <c r="E257" i="71"/>
  <c r="D252" i="71"/>
  <c r="C247" i="71"/>
  <c r="E241" i="71"/>
  <c r="D236" i="71"/>
  <c r="C231" i="71"/>
  <c r="E225" i="71"/>
  <c r="D220" i="71"/>
  <c r="C215" i="71"/>
  <c r="E209" i="71"/>
  <c r="D204" i="71"/>
  <c r="C199" i="71"/>
  <c r="E193" i="71"/>
  <c r="D188" i="71"/>
  <c r="C183" i="71"/>
  <c r="E177" i="71"/>
  <c r="D172" i="71"/>
  <c r="C167" i="71"/>
  <c r="E161" i="71"/>
  <c r="D156" i="71"/>
  <c r="C151" i="71"/>
  <c r="E145" i="71"/>
  <c r="D140" i="71"/>
  <c r="C135" i="71"/>
  <c r="E129" i="71"/>
  <c r="D124" i="71"/>
  <c r="C119" i="71"/>
  <c r="E113" i="71"/>
  <c r="D108" i="71"/>
  <c r="C103" i="71"/>
  <c r="E97" i="71"/>
  <c r="D92" i="71"/>
  <c r="C87" i="71"/>
  <c r="E81" i="71"/>
  <c r="D76" i="71"/>
  <c r="C71" i="71"/>
  <c r="E65" i="71"/>
  <c r="D60" i="71"/>
  <c r="C55" i="71"/>
  <c r="E49" i="71"/>
  <c r="D44" i="71"/>
  <c r="C39" i="71"/>
  <c r="E33" i="71"/>
  <c r="D28" i="71"/>
  <c r="C23" i="71"/>
  <c r="E17" i="71"/>
  <c r="D12" i="71"/>
  <c r="E6" i="71"/>
  <c r="D289" i="71"/>
  <c r="C284" i="71"/>
  <c r="E278" i="71"/>
  <c r="D273" i="71"/>
  <c r="C268" i="71"/>
  <c r="E262" i="71"/>
  <c r="D257" i="71"/>
  <c r="C252" i="71"/>
  <c r="E246" i="71"/>
  <c r="D241" i="71"/>
  <c r="C236" i="71"/>
  <c r="E230" i="71"/>
  <c r="D225" i="71"/>
  <c r="C220" i="71"/>
  <c r="E214" i="71"/>
  <c r="D209" i="71"/>
  <c r="C204" i="71"/>
  <c r="E198" i="71"/>
  <c r="D193" i="71"/>
  <c r="C188" i="71"/>
  <c r="E182" i="71"/>
  <c r="D177" i="71"/>
  <c r="C172" i="71"/>
  <c r="E166" i="71"/>
  <c r="D161" i="71"/>
  <c r="C156" i="71"/>
  <c r="E150" i="71"/>
  <c r="D145" i="71"/>
  <c r="C140" i="71"/>
  <c r="E134" i="71"/>
  <c r="D129" i="71"/>
  <c r="C124" i="71"/>
  <c r="E118" i="71"/>
  <c r="D113" i="71"/>
  <c r="C108" i="71"/>
  <c r="E102" i="71"/>
  <c r="D97" i="71"/>
  <c r="C92" i="71"/>
  <c r="E86" i="71"/>
  <c r="D81" i="71"/>
  <c r="C76" i="71"/>
  <c r="E70" i="71"/>
  <c r="D65" i="71"/>
  <c r="C60" i="71"/>
  <c r="E54" i="71"/>
  <c r="D49" i="71"/>
  <c r="C44" i="71"/>
  <c r="E38" i="71"/>
  <c r="D33" i="71"/>
  <c r="C28" i="71"/>
  <c r="E22" i="71"/>
  <c r="D17" i="71"/>
  <c r="C12" i="71"/>
  <c r="D6" i="71"/>
  <c r="D406" i="71"/>
  <c r="C401" i="71"/>
  <c r="E395" i="71"/>
  <c r="D390" i="71"/>
  <c r="C385" i="71"/>
  <c r="E379" i="71"/>
  <c r="D374" i="71"/>
  <c r="C369" i="71"/>
  <c r="E363" i="71"/>
  <c r="D358" i="71"/>
  <c r="C353" i="71"/>
  <c r="E347" i="71"/>
  <c r="D342" i="71"/>
  <c r="C337" i="71"/>
  <c r="E331" i="71"/>
  <c r="D326" i="71"/>
  <c r="C321" i="71"/>
  <c r="E315" i="71"/>
  <c r="D310" i="71"/>
  <c r="C305" i="71"/>
  <c r="E299" i="71"/>
  <c r="D294" i="71"/>
  <c r="C289" i="71"/>
  <c r="E283" i="71"/>
  <c r="D278" i="71"/>
  <c r="C273" i="71"/>
  <c r="E267" i="71"/>
  <c r="D262" i="71"/>
  <c r="C257" i="71"/>
  <c r="E251" i="71"/>
  <c r="D246" i="71"/>
  <c r="C241" i="71"/>
  <c r="E235" i="71"/>
  <c r="D230" i="71"/>
  <c r="C225" i="71"/>
  <c r="E219" i="71"/>
  <c r="D214" i="71"/>
  <c r="C209" i="71"/>
  <c r="E203" i="71"/>
  <c r="D198" i="71"/>
  <c r="C193" i="71"/>
  <c r="E187" i="71"/>
  <c r="D182" i="71"/>
  <c r="C177" i="71"/>
  <c r="E171" i="71"/>
  <c r="D166" i="71"/>
  <c r="C161" i="71"/>
  <c r="E155" i="71"/>
  <c r="D150" i="71"/>
  <c r="C145" i="71"/>
  <c r="E139" i="71"/>
  <c r="D134" i="71"/>
  <c r="C129" i="71"/>
  <c r="E123" i="71"/>
  <c r="D118" i="71"/>
  <c r="C113" i="71"/>
  <c r="E107" i="71"/>
  <c r="D102" i="71"/>
  <c r="C97" i="71"/>
  <c r="E91" i="71"/>
  <c r="D86" i="71"/>
  <c r="C81" i="71"/>
  <c r="E75" i="71"/>
  <c r="D70" i="71"/>
  <c r="C65" i="71"/>
  <c r="E59" i="71"/>
  <c r="D54" i="71"/>
  <c r="C49" i="71"/>
  <c r="E43" i="71"/>
  <c r="D38" i="71"/>
  <c r="C33" i="71"/>
  <c r="E27" i="71"/>
  <c r="D22" i="71"/>
  <c r="C17" i="71"/>
  <c r="E11" i="71"/>
  <c r="C6" i="71"/>
  <c r="C406" i="71"/>
  <c r="E400" i="71"/>
  <c r="D395" i="71"/>
  <c r="C390" i="71"/>
  <c r="E384" i="71"/>
  <c r="D379" i="71"/>
  <c r="C374" i="71"/>
  <c r="E368" i="71"/>
  <c r="D363" i="71"/>
  <c r="C358" i="71"/>
  <c r="E352" i="71"/>
  <c r="D347" i="71"/>
  <c r="C342" i="71"/>
  <c r="E336" i="71"/>
  <c r="D331" i="71"/>
  <c r="C326" i="71"/>
  <c r="E320" i="71"/>
  <c r="D315" i="71"/>
  <c r="C310" i="71"/>
  <c r="E304" i="71"/>
  <c r="D299" i="71"/>
  <c r="C294" i="71"/>
  <c r="E288" i="71"/>
  <c r="D283" i="71"/>
  <c r="C278" i="71"/>
  <c r="E272" i="71"/>
  <c r="D267" i="71"/>
  <c r="C262" i="71"/>
  <c r="E256" i="71"/>
  <c r="D251" i="71"/>
  <c r="C246" i="71"/>
  <c r="E240" i="71"/>
  <c r="D235" i="71"/>
  <c r="C230" i="71"/>
  <c r="E224" i="71"/>
  <c r="D219" i="71"/>
  <c r="C214" i="71"/>
  <c r="E208" i="71"/>
  <c r="D203" i="71"/>
  <c r="C198" i="71"/>
  <c r="E192" i="71"/>
  <c r="D187" i="71"/>
  <c r="C182" i="71"/>
  <c r="E176" i="71"/>
  <c r="D171" i="71"/>
  <c r="C166" i="71"/>
  <c r="E160" i="71"/>
  <c r="D155" i="71"/>
  <c r="C150" i="71"/>
  <c r="E144" i="71"/>
  <c r="D139" i="71"/>
  <c r="C134" i="71"/>
  <c r="E128" i="71"/>
  <c r="D123" i="71"/>
  <c r="C118" i="71"/>
  <c r="E112" i="71"/>
  <c r="D107" i="71"/>
  <c r="C102" i="71"/>
  <c r="E96" i="71"/>
  <c r="D91" i="71"/>
  <c r="C86" i="71"/>
  <c r="E80" i="71"/>
  <c r="D75" i="71"/>
  <c r="C70" i="71"/>
  <c r="E64" i="71"/>
  <c r="D59" i="71"/>
  <c r="C54" i="71"/>
  <c r="E48" i="71"/>
  <c r="D43" i="71"/>
  <c r="C38" i="71"/>
  <c r="E32" i="71"/>
  <c r="D27" i="71"/>
  <c r="C22" i="71"/>
  <c r="E16" i="71"/>
  <c r="D11" i="71"/>
  <c r="E5" i="71"/>
  <c r="D352" i="71"/>
  <c r="C347" i="71"/>
  <c r="E341" i="71"/>
  <c r="D336" i="71"/>
  <c r="C331" i="71"/>
  <c r="E325" i="71"/>
  <c r="D320" i="71"/>
  <c r="C315" i="71"/>
  <c r="E309" i="71"/>
  <c r="D304" i="71"/>
  <c r="C299" i="71"/>
  <c r="E293" i="71"/>
  <c r="D288" i="71"/>
  <c r="C283" i="71"/>
  <c r="E277" i="71"/>
  <c r="D272" i="71"/>
  <c r="C267" i="71"/>
  <c r="E261" i="71"/>
  <c r="D256" i="71"/>
  <c r="C251" i="71"/>
  <c r="E245" i="71"/>
  <c r="D240" i="71"/>
  <c r="C235" i="71"/>
  <c r="E229" i="71"/>
  <c r="D224" i="71"/>
  <c r="C219" i="71"/>
  <c r="E213" i="71"/>
  <c r="D208" i="71"/>
  <c r="C203" i="71"/>
  <c r="E197" i="71"/>
  <c r="D192" i="71"/>
  <c r="C187" i="71"/>
  <c r="E181" i="71"/>
  <c r="D176" i="71"/>
  <c r="C171" i="71"/>
  <c r="E165" i="71"/>
  <c r="D160" i="71"/>
  <c r="C155" i="71"/>
  <c r="E149" i="71"/>
  <c r="D144" i="71"/>
  <c r="C139" i="71"/>
  <c r="E133" i="71"/>
  <c r="D128" i="71"/>
  <c r="C123" i="71"/>
  <c r="E117" i="71"/>
  <c r="D112" i="71"/>
  <c r="C107" i="71"/>
  <c r="E101" i="71"/>
  <c r="D96" i="71"/>
  <c r="C91" i="71"/>
  <c r="E85" i="71"/>
  <c r="D80" i="71"/>
  <c r="C75" i="71"/>
  <c r="E69" i="71"/>
  <c r="D64" i="71"/>
  <c r="C59" i="71"/>
  <c r="E53" i="71"/>
  <c r="D48" i="71"/>
  <c r="C43" i="71"/>
  <c r="E37" i="71"/>
  <c r="D32" i="71"/>
  <c r="C27" i="71"/>
  <c r="E21" i="71"/>
  <c r="D16" i="71"/>
  <c r="C11" i="71"/>
  <c r="D5" i="71"/>
  <c r="C352" i="71"/>
  <c r="E346" i="71"/>
  <c r="D341" i="71"/>
  <c r="C336" i="71"/>
  <c r="E330" i="71"/>
  <c r="D325" i="71"/>
  <c r="C320" i="71"/>
  <c r="E314" i="71"/>
  <c r="D309" i="71"/>
  <c r="C304" i="71"/>
  <c r="E298" i="71"/>
  <c r="D293" i="71"/>
  <c r="C288" i="71"/>
  <c r="E282" i="71"/>
  <c r="D277" i="71"/>
  <c r="C272" i="71"/>
  <c r="E266" i="71"/>
  <c r="D261" i="71"/>
  <c r="C256" i="71"/>
  <c r="E250" i="71"/>
  <c r="D245" i="71"/>
  <c r="C240" i="71"/>
  <c r="E234" i="71"/>
  <c r="D229" i="71"/>
  <c r="C224" i="71"/>
  <c r="E218" i="71"/>
  <c r="D213" i="71"/>
  <c r="C208" i="71"/>
  <c r="E202" i="71"/>
  <c r="D197" i="71"/>
  <c r="C192" i="71"/>
  <c r="E186" i="71"/>
  <c r="D181" i="71"/>
  <c r="C176" i="71"/>
  <c r="E170" i="71"/>
  <c r="D165" i="71"/>
  <c r="C160" i="71"/>
  <c r="E154" i="71"/>
  <c r="D149" i="71"/>
  <c r="C144" i="71"/>
  <c r="E138" i="71"/>
  <c r="D133" i="71"/>
  <c r="C128" i="71"/>
  <c r="E122" i="71"/>
  <c r="D117" i="71"/>
  <c r="C112" i="71"/>
  <c r="E106" i="71"/>
  <c r="D101" i="71"/>
  <c r="C96" i="71"/>
  <c r="E90" i="71"/>
  <c r="D85" i="71"/>
  <c r="C80" i="71"/>
  <c r="E74" i="71"/>
  <c r="D69" i="71"/>
  <c r="C64" i="71"/>
  <c r="E58" i="71"/>
  <c r="D53" i="71"/>
  <c r="C48" i="71"/>
  <c r="E42" i="71"/>
  <c r="D37" i="71"/>
  <c r="C32" i="71"/>
  <c r="E26" i="71"/>
  <c r="D21" i="71"/>
  <c r="C16" i="71"/>
  <c r="E10" i="71"/>
  <c r="E4" i="71"/>
  <c r="D410" i="71"/>
  <c r="C405" i="71"/>
  <c r="E399" i="71"/>
  <c r="D394" i="71"/>
  <c r="C389" i="71"/>
  <c r="E383" i="71"/>
  <c r="D378" i="71"/>
  <c r="C373" i="71"/>
  <c r="E367" i="71"/>
  <c r="D362" i="71"/>
  <c r="C357" i="71"/>
  <c r="E351" i="71"/>
  <c r="D346" i="71"/>
  <c r="C341" i="71"/>
  <c r="E335" i="71"/>
  <c r="D330" i="71"/>
  <c r="C325" i="71"/>
  <c r="E319" i="71"/>
  <c r="D314" i="71"/>
  <c r="C309" i="71"/>
  <c r="E303" i="71"/>
  <c r="D298" i="71"/>
  <c r="C293" i="71"/>
  <c r="E287" i="71"/>
  <c r="D282" i="71"/>
  <c r="C277" i="71"/>
  <c r="E271" i="71"/>
  <c r="D266" i="71"/>
  <c r="C261" i="71"/>
  <c r="E255" i="71"/>
  <c r="D250" i="71"/>
  <c r="C245" i="71"/>
  <c r="E239" i="71"/>
  <c r="D234" i="71"/>
  <c r="C229" i="71"/>
  <c r="E223" i="71"/>
  <c r="D218" i="71"/>
  <c r="C213" i="71"/>
  <c r="E207" i="71"/>
  <c r="D202" i="71"/>
  <c r="C197" i="71"/>
  <c r="E191" i="71"/>
  <c r="D186" i="71"/>
  <c r="C181" i="71"/>
  <c r="E175" i="71"/>
  <c r="D170" i="71"/>
  <c r="C165" i="71"/>
  <c r="E159" i="71"/>
  <c r="D154" i="71"/>
  <c r="C149" i="71"/>
  <c r="E143" i="71"/>
  <c r="D138" i="71"/>
  <c r="C133" i="71"/>
  <c r="E127" i="71"/>
  <c r="D122" i="71"/>
  <c r="C117" i="71"/>
  <c r="E111" i="71"/>
  <c r="D106" i="71"/>
  <c r="C101" i="71"/>
  <c r="E95" i="71"/>
  <c r="D90" i="71"/>
  <c r="C85" i="71"/>
  <c r="E79" i="71"/>
  <c r="D74" i="71"/>
  <c r="C69" i="71"/>
  <c r="E63" i="71"/>
  <c r="D58" i="71"/>
  <c r="C53" i="71"/>
  <c r="E47" i="71"/>
  <c r="D42" i="71"/>
  <c r="C37" i="71"/>
  <c r="E31" i="71"/>
  <c r="D26" i="71"/>
  <c r="C21" i="71"/>
  <c r="E15" i="71"/>
  <c r="D10" i="71"/>
  <c r="C5" i="71"/>
  <c r="D4" i="71"/>
  <c r="C4" i="71"/>
  <c r="C9" i="71"/>
  <c r="E3" i="71"/>
  <c r="D3" i="71"/>
  <c r="A3" i="2" l="1" a="1"/>
  <c r="A3" i="2" s="1"/>
  <c r="A32" i="2" a="1"/>
  <c r="A32" i="2" s="1"/>
  <c r="A46" i="2" a="1"/>
  <c r="A46" i="2" s="1"/>
  <c r="A60" i="2" a="1"/>
  <c r="A60" i="2" s="1"/>
  <c r="A74" i="2" a="1"/>
  <c r="A74" i="2" s="1"/>
  <c r="A89" i="2" a="1"/>
  <c r="A89" i="2" s="1"/>
  <c r="A103" i="2" a="1"/>
  <c r="A103" i="2" s="1"/>
  <c r="A117" i="2" a="1"/>
  <c r="A117" i="2" s="1"/>
  <c r="A131" i="2" a="1"/>
  <c r="A131" i="2" s="1"/>
  <c r="A160" i="2" a="1"/>
  <c r="A160" i="2" s="1"/>
  <c r="A174" i="2" a="1"/>
  <c r="A174" i="2" s="1"/>
  <c r="A188" i="2" a="1"/>
  <c r="A188" i="2" s="1"/>
  <c r="A202" i="2" a="1"/>
  <c r="A202" i="2" s="1"/>
  <c r="A217" i="2" a="1"/>
  <c r="A217" i="2" s="1"/>
  <c r="A231" i="2" a="1"/>
  <c r="A231" i="2" s="1"/>
  <c r="A245" i="2" a="1"/>
  <c r="A245" i="2" s="1"/>
  <c r="A259" i="2" a="1"/>
  <c r="A259" i="2" s="1"/>
  <c r="A288" i="2" a="1"/>
  <c r="A288" i="2" s="1"/>
  <c r="A302" i="2" a="1"/>
  <c r="A302" i="2" s="1"/>
  <c r="A316" i="2" a="1"/>
  <c r="A316" i="2" s="1"/>
  <c r="A373" i="2" a="1"/>
  <c r="A373" i="2" s="1"/>
  <c r="A391" i="2" a="1"/>
  <c r="A391" i="2" s="1"/>
  <c r="A207" i="2" a="1"/>
  <c r="A207" i="2" s="1"/>
  <c r="A349" i="2" a="1"/>
  <c r="A349" i="2" s="1"/>
  <c r="A4" i="2" a="1"/>
  <c r="A4" i="2" s="1"/>
  <c r="A18" i="2" a="1"/>
  <c r="A18" i="2" s="1"/>
  <c r="A33" i="2" a="1"/>
  <c r="A33" i="2" s="1"/>
  <c r="A47" i="2" a="1"/>
  <c r="A47" i="2" s="1"/>
  <c r="A61" i="2" a="1"/>
  <c r="A61" i="2" s="1"/>
  <c r="A75" i="2" a="1"/>
  <c r="A75" i="2" s="1"/>
  <c r="A104" i="2" a="1"/>
  <c r="A104" i="2" s="1"/>
  <c r="A118" i="2" a="1"/>
  <c r="A118" i="2" s="1"/>
  <c r="A132" i="2" a="1"/>
  <c r="A132" i="2" s="1"/>
  <c r="A146" i="2" a="1"/>
  <c r="A146" i="2" s="1"/>
  <c r="A161" i="2" a="1"/>
  <c r="A161" i="2" s="1"/>
  <c r="A175" i="2" a="1"/>
  <c r="A175" i="2" s="1"/>
  <c r="A189" i="2" a="1"/>
  <c r="A189" i="2" s="1"/>
  <c r="A203" i="2" a="1"/>
  <c r="A203" i="2" s="1"/>
  <c r="A232" i="2" a="1"/>
  <c r="A232" i="2" s="1"/>
  <c r="A246" i="2" a="1"/>
  <c r="A246" i="2" s="1"/>
  <c r="A260" i="2" a="1"/>
  <c r="A260" i="2" s="1"/>
  <c r="A274" i="2" a="1"/>
  <c r="A274" i="2" s="1"/>
  <c r="A289" i="2" a="1"/>
  <c r="A289" i="2" s="1"/>
  <c r="A303" i="2" a="1"/>
  <c r="A303" i="2" s="1"/>
  <c r="A317" i="2" a="1"/>
  <c r="A317" i="2" s="1"/>
  <c r="A331" i="2" a="1"/>
  <c r="A331" i="2" s="1"/>
  <c r="A360" i="2" a="1"/>
  <c r="A360" i="2" s="1"/>
  <c r="A374" i="2" a="1"/>
  <c r="A374" i="2" s="1"/>
  <c r="A388" i="2" a="1"/>
  <c r="A388" i="2" s="1"/>
  <c r="A402" i="2" a="1"/>
  <c r="A402" i="2" s="1"/>
  <c r="A418" i="2" a="1"/>
  <c r="A418" i="2" s="1"/>
  <c r="A377" i="2" a="1"/>
  <c r="A377" i="2" s="1"/>
  <c r="A278" i="2" a="1"/>
  <c r="A278" i="2" s="1"/>
  <c r="A406" i="2" a="1"/>
  <c r="A406" i="2" s="1"/>
  <c r="A5" i="2" a="1"/>
  <c r="A5" i="2" s="1"/>
  <c r="A19" i="2" a="1"/>
  <c r="A19" i="2" s="1"/>
  <c r="A48" i="2" a="1"/>
  <c r="A48" i="2" s="1"/>
  <c r="A62" i="2" a="1"/>
  <c r="A62" i="2" s="1"/>
  <c r="A76" i="2" a="1"/>
  <c r="A76" i="2" s="1"/>
  <c r="A90" i="2" a="1"/>
  <c r="A90" i="2" s="1"/>
  <c r="A105" i="2" a="1"/>
  <c r="A105" i="2" s="1"/>
  <c r="A119" i="2" a="1"/>
  <c r="A119" i="2" s="1"/>
  <c r="A133" i="2" a="1"/>
  <c r="A133" i="2" s="1"/>
  <c r="A147" i="2" a="1"/>
  <c r="A147" i="2" s="1"/>
  <c r="A176" i="2" a="1"/>
  <c r="A176" i="2" s="1"/>
  <c r="A190" i="2" a="1"/>
  <c r="A190" i="2" s="1"/>
  <c r="A204" i="2" a="1"/>
  <c r="A204" i="2" s="1"/>
  <c r="A218" i="2" a="1"/>
  <c r="A218" i="2" s="1"/>
  <c r="A233" i="2" a="1"/>
  <c r="A233" i="2" s="1"/>
  <c r="A247" i="2" a="1"/>
  <c r="A247" i="2" s="1"/>
  <c r="A261" i="2" a="1"/>
  <c r="A261" i="2" s="1"/>
  <c r="A275" i="2" a="1"/>
  <c r="A275" i="2" s="1"/>
  <c r="A304" i="2" a="1"/>
  <c r="A304" i="2" s="1"/>
  <c r="A318" i="2" a="1"/>
  <c r="A318" i="2" s="1"/>
  <c r="A332" i="2" a="1"/>
  <c r="A332" i="2" s="1"/>
  <c r="A346" i="2" a="1"/>
  <c r="A346" i="2" s="1"/>
  <c r="A361" i="2" a="1"/>
  <c r="A361" i="2" s="1"/>
  <c r="A375" i="2" a="1"/>
  <c r="A375" i="2" s="1"/>
  <c r="A389" i="2" a="1"/>
  <c r="A389" i="2" s="1"/>
  <c r="A403" i="2" a="1"/>
  <c r="A403" i="2" s="1"/>
  <c r="A419" i="2" a="1"/>
  <c r="A419" i="2" s="1"/>
  <c r="A420" i="2" a="1"/>
  <c r="A420" i="2" s="1"/>
  <c r="A193" i="2" a="1"/>
  <c r="A193" i="2" s="1"/>
  <c r="A335" i="2" a="1"/>
  <c r="A335" i="2" s="1"/>
  <c r="A6" i="2" a="1"/>
  <c r="A6" i="2" s="1"/>
  <c r="A20" i="2" a="1"/>
  <c r="A20" i="2" s="1"/>
  <c r="A34" i="2" a="1"/>
  <c r="A34" i="2" s="1"/>
  <c r="A49" i="2" a="1"/>
  <c r="A49" i="2" s="1"/>
  <c r="A63" i="2" a="1"/>
  <c r="A63" i="2" s="1"/>
  <c r="A77" i="2" a="1"/>
  <c r="A77" i="2" s="1"/>
  <c r="A91" i="2" a="1"/>
  <c r="A91" i="2" s="1"/>
  <c r="A120" i="2" a="1"/>
  <c r="A120" i="2" s="1"/>
  <c r="A134" i="2" a="1"/>
  <c r="A134" i="2" s="1"/>
  <c r="A148" i="2" a="1"/>
  <c r="A148" i="2" s="1"/>
  <c r="A162" i="2" a="1"/>
  <c r="A162" i="2" s="1"/>
  <c r="A177" i="2" a="1"/>
  <c r="A177" i="2" s="1"/>
  <c r="A191" i="2" a="1"/>
  <c r="A191" i="2" s="1"/>
  <c r="A205" i="2" a="1"/>
  <c r="A205" i="2" s="1"/>
  <c r="A219" i="2" a="1"/>
  <c r="A219" i="2" s="1"/>
  <c r="A248" i="2" a="1"/>
  <c r="A248" i="2" s="1"/>
  <c r="A262" i="2" a="1"/>
  <c r="A262" i="2" s="1"/>
  <c r="A276" i="2" a="1"/>
  <c r="A276" i="2" s="1"/>
  <c r="A290" i="2" a="1"/>
  <c r="A290" i="2" s="1"/>
  <c r="A305" i="2" a="1"/>
  <c r="A305" i="2" s="1"/>
  <c r="A319" i="2" a="1"/>
  <c r="A319" i="2" s="1"/>
  <c r="A333" i="2" a="1"/>
  <c r="A333" i="2" s="1"/>
  <c r="A347" i="2" a="1"/>
  <c r="A347" i="2" s="1"/>
  <c r="A376" i="2" a="1"/>
  <c r="A376" i="2" s="1"/>
  <c r="A390" i="2" a="1"/>
  <c r="A390" i="2" s="1"/>
  <c r="A404" i="2" a="1"/>
  <c r="A404" i="2" s="1"/>
  <c r="A421" i="2" a="1"/>
  <c r="A421" i="2" s="1"/>
  <c r="A235" i="2" a="1"/>
  <c r="A235" i="2" s="1"/>
  <c r="A422" i="2" a="1"/>
  <c r="A422" i="2" s="1"/>
  <c r="A7" i="2" a="1"/>
  <c r="A7" i="2" s="1"/>
  <c r="A21" i="2" a="1"/>
  <c r="A21" i="2" s="1"/>
  <c r="A35" i="2" a="1"/>
  <c r="A35" i="2" s="1"/>
  <c r="A64" i="2" a="1"/>
  <c r="A64" i="2" s="1"/>
  <c r="A78" i="2" a="1"/>
  <c r="A78" i="2" s="1"/>
  <c r="A92" i="2" a="1"/>
  <c r="A92" i="2" s="1"/>
  <c r="A106" i="2" a="1"/>
  <c r="A106" i="2" s="1"/>
  <c r="A121" i="2" a="1"/>
  <c r="A121" i="2" s="1"/>
  <c r="A135" i="2" a="1"/>
  <c r="A135" i="2" s="1"/>
  <c r="A149" i="2" a="1"/>
  <c r="A149" i="2" s="1"/>
  <c r="A163" i="2" a="1"/>
  <c r="A163" i="2" s="1"/>
  <c r="A192" i="2" a="1"/>
  <c r="A192" i="2" s="1"/>
  <c r="A206" i="2" a="1"/>
  <c r="A206" i="2" s="1"/>
  <c r="A220" i="2" a="1"/>
  <c r="A220" i="2" s="1"/>
  <c r="A234" i="2" a="1"/>
  <c r="A234" i="2" s="1"/>
  <c r="A249" i="2" a="1"/>
  <c r="A249" i="2" s="1"/>
  <c r="A263" i="2" a="1"/>
  <c r="A263" i="2" s="1"/>
  <c r="A277" i="2" a="1"/>
  <c r="A277" i="2" s="1"/>
  <c r="A291" i="2" a="1"/>
  <c r="A291" i="2" s="1"/>
  <c r="A320" i="2" a="1"/>
  <c r="A320" i="2" s="1"/>
  <c r="A334" i="2" a="1"/>
  <c r="A334" i="2" s="1"/>
  <c r="A348" i="2" a="1"/>
  <c r="A348" i="2" s="1"/>
  <c r="A362" i="2" a="1"/>
  <c r="A362" i="2" s="1"/>
  <c r="A136" i="2" a="1"/>
  <c r="A136" i="2" s="1"/>
  <c r="A264" i="2" a="1"/>
  <c r="A264" i="2" s="1"/>
  <c r="A392" i="2" a="1"/>
  <c r="A392" i="2" s="1"/>
  <c r="A8" i="2" a="1"/>
  <c r="A8" i="2" s="1"/>
  <c r="A22" i="2" a="1"/>
  <c r="A22" i="2" s="1"/>
  <c r="A36" i="2" a="1"/>
  <c r="A36" i="2" s="1"/>
  <c r="A50" i="2" a="1"/>
  <c r="A50" i="2" s="1"/>
  <c r="A65" i="2" a="1"/>
  <c r="A65" i="2" s="1"/>
  <c r="A79" i="2" a="1"/>
  <c r="A79" i="2" s="1"/>
  <c r="A93" i="2" a="1"/>
  <c r="A93" i="2" s="1"/>
  <c r="A107" i="2" a="1"/>
  <c r="A107" i="2" s="1"/>
  <c r="A150" i="2" a="1"/>
  <c r="A150" i="2" s="1"/>
  <c r="A292" i="2" a="1"/>
  <c r="A292" i="2" s="1"/>
  <c r="A384" i="2" a="1"/>
  <c r="A384" i="2" s="1"/>
  <c r="A9" i="2" a="1"/>
  <c r="A9" i="2" s="1"/>
  <c r="A23" i="2" a="1"/>
  <c r="A23" i="2" s="1"/>
  <c r="A37" i="2" a="1"/>
  <c r="A37" i="2" s="1"/>
  <c r="A51" i="2" a="1"/>
  <c r="A51" i="2" s="1"/>
  <c r="A80" i="2" a="1"/>
  <c r="A80" i="2" s="1"/>
  <c r="A94" i="2" a="1"/>
  <c r="A94" i="2" s="1"/>
  <c r="A108" i="2" a="1"/>
  <c r="A108" i="2" s="1"/>
  <c r="A122" i="2" a="1"/>
  <c r="A122" i="2" s="1"/>
  <c r="A137" i="2" a="1"/>
  <c r="A137" i="2" s="1"/>
  <c r="A151" i="2" a="1"/>
  <c r="A151" i="2" s="1"/>
  <c r="A165" i="2" a="1"/>
  <c r="A165" i="2" s="1"/>
  <c r="A179" i="2" a="1"/>
  <c r="A179" i="2" s="1"/>
  <c r="A208" i="2" a="1"/>
  <c r="A208" i="2" s="1"/>
  <c r="A222" i="2" a="1"/>
  <c r="A222" i="2" s="1"/>
  <c r="A236" i="2" a="1"/>
  <c r="A236" i="2" s="1"/>
  <c r="A250" i="2" a="1"/>
  <c r="A250" i="2" s="1"/>
  <c r="A265" i="2" a="1"/>
  <c r="A265" i="2" s="1"/>
  <c r="A279" i="2" a="1"/>
  <c r="A279" i="2" s="1"/>
  <c r="A293" i="2" a="1"/>
  <c r="A293" i="2" s="1"/>
  <c r="A307" i="2" a="1"/>
  <c r="A307" i="2" s="1"/>
  <c r="A336" i="2" a="1"/>
  <c r="A336" i="2" s="1"/>
  <c r="A350" i="2" a="1"/>
  <c r="A350" i="2" s="1"/>
  <c r="A364" i="2" a="1"/>
  <c r="A364" i="2" s="1"/>
  <c r="A378" i="2" a="1"/>
  <c r="A378" i="2" s="1"/>
  <c r="A393" i="2" a="1"/>
  <c r="A393" i="2" s="1"/>
  <c r="A407" i="2" a="1"/>
  <c r="A407" i="2" s="1"/>
  <c r="A2" i="2" a="1"/>
  <c r="A2" i="2" s="1"/>
  <c r="A85" i="2" a="1"/>
  <c r="A85" i="2" s="1"/>
  <c r="A185" i="2" a="1"/>
  <c r="A185" i="2" s="1"/>
  <c r="A284" i="2" a="1"/>
  <c r="A284" i="2" s="1"/>
  <c r="A398" i="2" a="1"/>
  <c r="A398" i="2" s="1"/>
  <c r="A24" i="2" a="1"/>
  <c r="A24" i="2" s="1"/>
  <c r="A38" i="2" a="1"/>
  <c r="A38" i="2" s="1"/>
  <c r="A52" i="2" a="1"/>
  <c r="A52" i="2" s="1"/>
  <c r="A66" i="2" a="1"/>
  <c r="A66" i="2" s="1"/>
  <c r="A81" i="2" a="1"/>
  <c r="A81" i="2" s="1"/>
  <c r="A95" i="2" a="1"/>
  <c r="A95" i="2" s="1"/>
  <c r="A109" i="2" a="1"/>
  <c r="A109" i="2" s="1"/>
  <c r="A123" i="2" a="1"/>
  <c r="A123" i="2" s="1"/>
  <c r="A152" i="2" a="1"/>
  <c r="A152" i="2" s="1"/>
  <c r="A166" i="2" a="1"/>
  <c r="A166" i="2" s="1"/>
  <c r="A180" i="2" a="1"/>
  <c r="A180" i="2" s="1"/>
  <c r="A194" i="2" a="1"/>
  <c r="A194" i="2" s="1"/>
  <c r="A209" i="2" a="1"/>
  <c r="A209" i="2" s="1"/>
  <c r="A223" i="2" a="1"/>
  <c r="A223" i="2" s="1"/>
  <c r="A237" i="2" a="1"/>
  <c r="A237" i="2" s="1"/>
  <c r="A251" i="2" a="1"/>
  <c r="A251" i="2" s="1"/>
  <c r="A280" i="2" a="1"/>
  <c r="A280" i="2" s="1"/>
  <c r="A294" i="2" a="1"/>
  <c r="A294" i="2" s="1"/>
  <c r="A308" i="2" a="1"/>
  <c r="A308" i="2" s="1"/>
  <c r="A322" i="2" a="1"/>
  <c r="A322" i="2" s="1"/>
  <c r="A337" i="2" a="1"/>
  <c r="A337" i="2" s="1"/>
  <c r="A351" i="2" a="1"/>
  <c r="A351" i="2" s="1"/>
  <c r="A365" i="2" a="1"/>
  <c r="A365" i="2" s="1"/>
  <c r="A379" i="2" a="1"/>
  <c r="A379" i="2" s="1"/>
  <c r="A408" i="2" a="1"/>
  <c r="A408" i="2" s="1"/>
  <c r="A71" i="2" a="1"/>
  <c r="A71" i="2" s="1"/>
  <c r="A170" i="2" a="1"/>
  <c r="A170" i="2" s="1"/>
  <c r="A270" i="2" a="1"/>
  <c r="A270" i="2" s="1"/>
  <c r="A355" i="2" a="1"/>
  <c r="A355" i="2" s="1"/>
  <c r="A10" i="2" a="1"/>
  <c r="A10" i="2" s="1"/>
  <c r="A25" i="2" a="1"/>
  <c r="A25" i="2" s="1"/>
  <c r="A39" i="2" a="1"/>
  <c r="A39" i="2" s="1"/>
  <c r="A53" i="2" a="1"/>
  <c r="A53" i="2" s="1"/>
  <c r="A67" i="2" a="1"/>
  <c r="A67" i="2" s="1"/>
  <c r="A96" i="2" a="1"/>
  <c r="A96" i="2" s="1"/>
  <c r="A110" i="2" a="1"/>
  <c r="A110" i="2" s="1"/>
  <c r="A124" i="2" a="1"/>
  <c r="A124" i="2" s="1"/>
  <c r="A138" i="2" a="1"/>
  <c r="A138" i="2" s="1"/>
  <c r="A153" i="2" a="1"/>
  <c r="A153" i="2" s="1"/>
  <c r="A167" i="2" a="1"/>
  <c r="A167" i="2" s="1"/>
  <c r="A181" i="2" a="1"/>
  <c r="A181" i="2" s="1"/>
  <c r="A195" i="2" a="1"/>
  <c r="A195" i="2" s="1"/>
  <c r="A224" i="2" a="1"/>
  <c r="A224" i="2" s="1"/>
  <c r="A238" i="2" a="1"/>
  <c r="A238" i="2" s="1"/>
  <c r="A252" i="2" a="1"/>
  <c r="A252" i="2" s="1"/>
  <c r="A266" i="2" a="1"/>
  <c r="A266" i="2" s="1"/>
  <c r="A281" i="2" a="1"/>
  <c r="A281" i="2" s="1"/>
  <c r="A295" i="2" a="1"/>
  <c r="A295" i="2" s="1"/>
  <c r="A309" i="2" a="1"/>
  <c r="A309" i="2" s="1"/>
  <c r="A323" i="2" a="1"/>
  <c r="A323" i="2" s="1"/>
  <c r="A352" i="2" a="1"/>
  <c r="A352" i="2" s="1"/>
  <c r="A366" i="2" a="1"/>
  <c r="A366" i="2" s="1"/>
  <c r="A380" i="2" a="1"/>
  <c r="A380" i="2" s="1"/>
  <c r="A394" i="2" a="1"/>
  <c r="A394" i="2" s="1"/>
  <c r="A409" i="2" a="1"/>
  <c r="A409" i="2" s="1"/>
  <c r="A42" i="2" a="1"/>
  <c r="A42" i="2" s="1"/>
  <c r="A99" i="2" a="1"/>
  <c r="A99" i="2" s="1"/>
  <c r="A199" i="2" a="1"/>
  <c r="A199" i="2" s="1"/>
  <c r="A298" i="2" a="1"/>
  <c r="A298" i="2" s="1"/>
  <c r="A413" i="2" a="1"/>
  <c r="A413" i="2" s="1"/>
  <c r="A11" i="2" a="1"/>
  <c r="A11" i="2" s="1"/>
  <c r="A40" i="2" a="1"/>
  <c r="A40" i="2" s="1"/>
  <c r="A54" i="2" a="1"/>
  <c r="A54" i="2" s="1"/>
  <c r="A68" i="2" a="1"/>
  <c r="A68" i="2" s="1"/>
  <c r="A82" i="2" a="1"/>
  <c r="A82" i="2" s="1"/>
  <c r="A97" i="2" a="1"/>
  <c r="A97" i="2" s="1"/>
  <c r="A111" i="2" a="1"/>
  <c r="A111" i="2" s="1"/>
  <c r="A125" i="2" a="1"/>
  <c r="A125" i="2" s="1"/>
  <c r="A139" i="2" a="1"/>
  <c r="A139" i="2" s="1"/>
  <c r="A168" i="2" a="1"/>
  <c r="A168" i="2" s="1"/>
  <c r="A182" i="2" a="1"/>
  <c r="A182" i="2" s="1"/>
  <c r="A196" i="2" a="1"/>
  <c r="A196" i="2" s="1"/>
  <c r="A210" i="2" a="1"/>
  <c r="A210" i="2" s="1"/>
  <c r="A225" i="2" a="1"/>
  <c r="A225" i="2" s="1"/>
  <c r="A239" i="2" a="1"/>
  <c r="A239" i="2" s="1"/>
  <c r="A253" i="2" a="1"/>
  <c r="A253" i="2" s="1"/>
  <c r="A267" i="2" a="1"/>
  <c r="A267" i="2" s="1"/>
  <c r="A296" i="2" a="1"/>
  <c r="A296" i="2" s="1"/>
  <c r="A310" i="2" a="1"/>
  <c r="A310" i="2" s="1"/>
  <c r="A324" i="2" a="1"/>
  <c r="A324" i="2" s="1"/>
  <c r="A338" i="2" a="1"/>
  <c r="A338" i="2" s="1"/>
  <c r="A353" i="2" a="1"/>
  <c r="A353" i="2" s="1"/>
  <c r="A367" i="2" a="1"/>
  <c r="A367" i="2" s="1"/>
  <c r="A381" i="2" a="1"/>
  <c r="A381" i="2" s="1"/>
  <c r="A395" i="2" a="1"/>
  <c r="A395" i="2" s="1"/>
  <c r="A410" i="2" a="1"/>
  <c r="A410" i="2" s="1"/>
  <c r="A57" i="2" a="1"/>
  <c r="A57" i="2" s="1"/>
  <c r="A156" i="2" a="1"/>
  <c r="A156" i="2" s="1"/>
  <c r="A227" i="2" a="1"/>
  <c r="A227" i="2" s="1"/>
  <c r="A327" i="2" a="1"/>
  <c r="A327" i="2" s="1"/>
  <c r="A12" i="2" a="1"/>
  <c r="A12" i="2" s="1"/>
  <c r="A26" i="2" a="1"/>
  <c r="A26" i="2" s="1"/>
  <c r="A41" i="2" a="1"/>
  <c r="A41" i="2" s="1"/>
  <c r="A55" i="2" a="1"/>
  <c r="A55" i="2" s="1"/>
  <c r="A69" i="2" a="1"/>
  <c r="A69" i="2" s="1"/>
  <c r="A83" i="2" a="1"/>
  <c r="A83" i="2" s="1"/>
  <c r="A112" i="2" a="1"/>
  <c r="A112" i="2" s="1"/>
  <c r="A126" i="2" a="1"/>
  <c r="A126" i="2" s="1"/>
  <c r="A140" i="2" a="1"/>
  <c r="A140" i="2" s="1"/>
  <c r="A154" i="2" a="1"/>
  <c r="A154" i="2" s="1"/>
  <c r="A169" i="2" a="1"/>
  <c r="A169" i="2" s="1"/>
  <c r="A183" i="2" a="1"/>
  <c r="A183" i="2" s="1"/>
  <c r="A197" i="2" a="1"/>
  <c r="A197" i="2" s="1"/>
  <c r="A211" i="2" a="1"/>
  <c r="A211" i="2" s="1"/>
  <c r="A240" i="2" a="1"/>
  <c r="A240" i="2" s="1"/>
  <c r="A254" i="2" a="1"/>
  <c r="A254" i="2" s="1"/>
  <c r="A268" i="2" a="1"/>
  <c r="A268" i="2" s="1"/>
  <c r="A282" i="2" a="1"/>
  <c r="A282" i="2" s="1"/>
  <c r="A297" i="2" a="1"/>
  <c r="A297" i="2" s="1"/>
  <c r="A311" i="2" a="1"/>
  <c r="A311" i="2" s="1"/>
  <c r="A325" i="2" a="1"/>
  <c r="A325" i="2" s="1"/>
  <c r="A339" i="2" a="1"/>
  <c r="A339" i="2" s="1"/>
  <c r="A368" i="2" a="1"/>
  <c r="A368" i="2" s="1"/>
  <c r="A382" i="2" a="1"/>
  <c r="A382" i="2" s="1"/>
  <c r="A396" i="2" a="1"/>
  <c r="A396" i="2" s="1"/>
  <c r="A411" i="2" a="1"/>
  <c r="A411" i="2" s="1"/>
  <c r="A28" i="2" a="1"/>
  <c r="A28" i="2" s="1"/>
  <c r="A142" i="2" a="1"/>
  <c r="A142" i="2" s="1"/>
  <c r="A213" i="2" a="1"/>
  <c r="A213" i="2" s="1"/>
  <c r="A313" i="2" a="1"/>
  <c r="A313" i="2" s="1"/>
  <c r="A13" i="2" a="1"/>
  <c r="A13" i="2" s="1"/>
  <c r="A27" i="2" a="1"/>
  <c r="A27" i="2" s="1"/>
  <c r="A56" i="2" a="1"/>
  <c r="A56" i="2" s="1"/>
  <c r="A70" i="2" a="1"/>
  <c r="A70" i="2" s="1"/>
  <c r="A84" i="2" a="1"/>
  <c r="A84" i="2" s="1"/>
  <c r="A98" i="2" a="1"/>
  <c r="A98" i="2" s="1"/>
  <c r="A113" i="2" a="1"/>
  <c r="A113" i="2" s="1"/>
  <c r="A127" i="2" a="1"/>
  <c r="A127" i="2" s="1"/>
  <c r="A141" i="2" a="1"/>
  <c r="A141" i="2" s="1"/>
  <c r="A155" i="2" a="1"/>
  <c r="A155" i="2" s="1"/>
  <c r="A184" i="2" a="1"/>
  <c r="A184" i="2" s="1"/>
  <c r="A198" i="2" a="1"/>
  <c r="A198" i="2" s="1"/>
  <c r="A212" i="2" a="1"/>
  <c r="A212" i="2" s="1"/>
  <c r="A226" i="2" a="1"/>
  <c r="A226" i="2" s="1"/>
  <c r="A241" i="2" a="1"/>
  <c r="A241" i="2" s="1"/>
  <c r="A255" i="2" a="1"/>
  <c r="A255" i="2" s="1"/>
  <c r="A269" i="2" a="1"/>
  <c r="A269" i="2" s="1"/>
  <c r="A283" i="2" a="1"/>
  <c r="A283" i="2" s="1"/>
  <c r="A312" i="2" a="1"/>
  <c r="A312" i="2" s="1"/>
  <c r="A326" i="2" a="1"/>
  <c r="A326" i="2" s="1"/>
  <c r="A340" i="2" a="1"/>
  <c r="A340" i="2" s="1"/>
  <c r="A354" i="2" a="1"/>
  <c r="A354" i="2" s="1"/>
  <c r="A369" i="2" a="1"/>
  <c r="A369" i="2" s="1"/>
  <c r="A383" i="2" a="1"/>
  <c r="A383" i="2" s="1"/>
  <c r="A397" i="2" a="1"/>
  <c r="A397" i="2" s="1"/>
  <c r="A412" i="2" a="1"/>
  <c r="A412" i="2" s="1"/>
  <c r="A14" i="2" a="1"/>
  <c r="A14" i="2" s="1"/>
  <c r="A128" i="2" a="1"/>
  <c r="A128" i="2" s="1"/>
  <c r="A256" i="2" a="1"/>
  <c r="A256" i="2" s="1"/>
  <c r="A341" i="2" a="1"/>
  <c r="A341" i="2" s="1"/>
  <c r="A15" i="2" a="1"/>
  <c r="A15" i="2" s="1"/>
  <c r="A29" i="2" a="1"/>
  <c r="A29" i="2" s="1"/>
  <c r="A43" i="2" a="1"/>
  <c r="A43" i="2" s="1"/>
  <c r="A72" i="2" a="1"/>
  <c r="A72" i="2" s="1"/>
  <c r="A86" i="2" a="1"/>
  <c r="A86" i="2" s="1"/>
  <c r="A100" i="2" a="1"/>
  <c r="A100" i="2" s="1"/>
  <c r="A114" i="2" a="1"/>
  <c r="A114" i="2" s="1"/>
  <c r="A129" i="2" a="1"/>
  <c r="A129" i="2" s="1"/>
  <c r="A143" i="2" a="1"/>
  <c r="A143" i="2" s="1"/>
  <c r="A157" i="2" a="1"/>
  <c r="A157" i="2" s="1"/>
  <c r="A171" i="2" a="1"/>
  <c r="A171" i="2" s="1"/>
  <c r="A200" i="2" a="1"/>
  <c r="A200" i="2" s="1"/>
  <c r="A214" i="2" a="1"/>
  <c r="A214" i="2" s="1"/>
  <c r="A228" i="2" a="1"/>
  <c r="A228" i="2" s="1"/>
  <c r="A242" i="2" a="1"/>
  <c r="A242" i="2" s="1"/>
  <c r="A257" i="2" a="1"/>
  <c r="A257" i="2" s="1"/>
  <c r="A271" i="2" a="1"/>
  <c r="A271" i="2" s="1"/>
  <c r="A285" i="2" a="1"/>
  <c r="A285" i="2" s="1"/>
  <c r="A299" i="2" a="1"/>
  <c r="A299" i="2" s="1"/>
  <c r="A328" i="2" a="1"/>
  <c r="A328" i="2" s="1"/>
  <c r="A342" i="2" a="1"/>
  <c r="A342" i="2" s="1"/>
  <c r="A356" i="2" a="1"/>
  <c r="A356" i="2" s="1"/>
  <c r="A370" i="2" a="1"/>
  <c r="A370" i="2" s="1"/>
  <c r="A385" i="2" a="1"/>
  <c r="A385" i="2" s="1"/>
  <c r="A399" i="2" a="1"/>
  <c r="A399" i="2" s="1"/>
  <c r="A414" i="2" a="1"/>
  <c r="A414" i="2" s="1"/>
  <c r="A330" i="2" a="1"/>
  <c r="A330" i="2" s="1"/>
  <c r="A387" i="2" a="1"/>
  <c r="A387" i="2" s="1"/>
  <c r="A178" i="2" a="1"/>
  <c r="A178" i="2" s="1"/>
  <c r="A321" i="2" a="1"/>
  <c r="A321" i="2" s="1"/>
  <c r="A16" i="2" a="1"/>
  <c r="A16" i="2" s="1"/>
  <c r="A30" i="2" a="1"/>
  <c r="A30" i="2" s="1"/>
  <c r="A44" i="2" a="1"/>
  <c r="A44" i="2" s="1"/>
  <c r="A58" i="2" a="1"/>
  <c r="A58" i="2" s="1"/>
  <c r="A73" i="2" a="1"/>
  <c r="A73" i="2" s="1"/>
  <c r="A87" i="2" a="1"/>
  <c r="A87" i="2" s="1"/>
  <c r="A101" i="2" a="1"/>
  <c r="A101" i="2" s="1"/>
  <c r="A115" i="2" a="1"/>
  <c r="A115" i="2" s="1"/>
  <c r="A144" i="2" a="1"/>
  <c r="A144" i="2" s="1"/>
  <c r="A158" i="2" a="1"/>
  <c r="A158" i="2" s="1"/>
  <c r="A172" i="2" a="1"/>
  <c r="A172" i="2" s="1"/>
  <c r="A186" i="2" a="1"/>
  <c r="A186" i="2" s="1"/>
  <c r="A201" i="2" a="1"/>
  <c r="A201" i="2" s="1"/>
  <c r="A215" i="2" a="1"/>
  <c r="A215" i="2" s="1"/>
  <c r="A229" i="2" a="1"/>
  <c r="A229" i="2" s="1"/>
  <c r="A243" i="2" a="1"/>
  <c r="A243" i="2" s="1"/>
  <c r="A272" i="2" a="1"/>
  <c r="A272" i="2" s="1"/>
  <c r="A286" i="2" a="1"/>
  <c r="A286" i="2" s="1"/>
  <c r="A300" i="2" a="1"/>
  <c r="A300" i="2" s="1"/>
  <c r="A314" i="2" a="1"/>
  <c r="A314" i="2" s="1"/>
  <c r="A329" i="2" a="1"/>
  <c r="A329" i="2" s="1"/>
  <c r="A343" i="2" a="1"/>
  <c r="A343" i="2" s="1"/>
  <c r="A357" i="2" a="1"/>
  <c r="A357" i="2" s="1"/>
  <c r="A371" i="2" a="1"/>
  <c r="A371" i="2" s="1"/>
  <c r="A400" i="2" a="1"/>
  <c r="A400" i="2" s="1"/>
  <c r="A415" i="2" a="1"/>
  <c r="A415" i="2" s="1"/>
  <c r="A359" i="2" a="1"/>
  <c r="A359" i="2" s="1"/>
  <c r="A405" i="2" a="1"/>
  <c r="A405" i="2" s="1"/>
  <c r="A221" i="2" a="1"/>
  <c r="A221" i="2" s="1"/>
  <c r="A363" i="2" a="1"/>
  <c r="A363" i="2" s="1"/>
  <c r="A17" i="2" a="1"/>
  <c r="A17" i="2" s="1"/>
  <c r="A31" i="2" a="1"/>
  <c r="A31" i="2" s="1"/>
  <c r="A45" i="2" a="1"/>
  <c r="A45" i="2" s="1"/>
  <c r="A59" i="2" a="1"/>
  <c r="A59" i="2" s="1"/>
  <c r="A88" i="2" a="1"/>
  <c r="A88" i="2" s="1"/>
  <c r="A102" i="2" a="1"/>
  <c r="A102" i="2" s="1"/>
  <c r="A116" i="2" a="1"/>
  <c r="A116" i="2" s="1"/>
  <c r="A130" i="2" a="1"/>
  <c r="A130" i="2" s="1"/>
  <c r="A145" i="2" a="1"/>
  <c r="A145" i="2" s="1"/>
  <c r="A159" i="2" a="1"/>
  <c r="A159" i="2" s="1"/>
  <c r="A173" i="2" a="1"/>
  <c r="A173" i="2" s="1"/>
  <c r="A187" i="2" a="1"/>
  <c r="A187" i="2" s="1"/>
  <c r="A216" i="2" a="1"/>
  <c r="A216" i="2" s="1"/>
  <c r="A230" i="2" a="1"/>
  <c r="A230" i="2" s="1"/>
  <c r="A244" i="2" a="1"/>
  <c r="A244" i="2" s="1"/>
  <c r="A258" i="2" a="1"/>
  <c r="A258" i="2" s="1"/>
  <c r="A273" i="2" a="1"/>
  <c r="A273" i="2" s="1"/>
  <c r="A287" i="2" a="1"/>
  <c r="A287" i="2" s="1"/>
  <c r="A301" i="2" a="1"/>
  <c r="A301" i="2" s="1"/>
  <c r="A315" i="2" a="1"/>
  <c r="A315" i="2" s="1"/>
  <c r="A344" i="2" a="1"/>
  <c r="A344" i="2" s="1"/>
  <c r="A358" i="2" a="1"/>
  <c r="A358" i="2" s="1"/>
  <c r="A372" i="2" a="1"/>
  <c r="A372" i="2" s="1"/>
  <c r="A386" i="2" a="1"/>
  <c r="A386" i="2" s="1"/>
  <c r="A401" i="2" a="1"/>
  <c r="A401" i="2" s="1"/>
  <c r="A416" i="2" a="1"/>
  <c r="A416" i="2" s="1"/>
  <c r="A345" i="2" a="1"/>
  <c r="A345" i="2" s="1"/>
  <c r="A417" i="2" a="1"/>
  <c r="A417" i="2" s="1"/>
  <c r="A164" i="2" a="1"/>
  <c r="A164" i="2" s="1"/>
  <c r="A306" i="2" a="1"/>
  <c r="A306" i="2" s="1"/>
  <c r="A123" i="70" a="1"/>
  <c r="A123" i="70" s="1"/>
  <c r="A3" i="70" a="1"/>
  <c r="A3" i="70" s="1"/>
  <c r="A19" i="70" a="1"/>
  <c r="A19" i="70" s="1"/>
  <c r="A35" i="70" a="1"/>
  <c r="A35" i="70" s="1"/>
  <c r="A51" i="70" a="1"/>
  <c r="A51" i="70" s="1"/>
  <c r="A67" i="70" a="1"/>
  <c r="A67" i="70" s="1"/>
  <c r="A83" i="70" a="1"/>
  <c r="A83" i="70" s="1"/>
  <c r="A99" i="70" a="1"/>
  <c r="A99" i="70" s="1"/>
  <c r="A115" i="70" a="1"/>
  <c r="A115" i="70" s="1"/>
  <c r="A17" i="78" a="1"/>
  <c r="A17" i="78" s="1"/>
  <c r="A33" i="78" a="1"/>
  <c r="A33" i="78" s="1"/>
  <c r="A49" i="78" a="1"/>
  <c r="A49" i="78" s="1"/>
  <c r="A65" i="78" a="1"/>
  <c r="A65" i="78" s="1"/>
  <c r="A81" i="78" a="1"/>
  <c r="A81" i="78" s="1"/>
  <c r="A97" i="78" a="1"/>
  <c r="A97" i="78" s="1"/>
  <c r="A113" i="78" a="1"/>
  <c r="A113" i="78" s="1"/>
  <c r="A129" i="78" a="1"/>
  <c r="A129" i="78" s="1"/>
  <c r="A145" i="78" a="1"/>
  <c r="A145" i="78" s="1"/>
  <c r="A161" i="78" a="1"/>
  <c r="A161" i="78" s="1"/>
  <c r="A177" i="78" a="1"/>
  <c r="A177" i="78" s="1"/>
  <c r="A193" i="78" a="1"/>
  <c r="A193" i="78" s="1"/>
  <c r="A209" i="78" a="1"/>
  <c r="A209" i="78" s="1"/>
  <c r="A225" i="78" a="1"/>
  <c r="A225" i="78" s="1"/>
  <c r="A241" i="78" a="1"/>
  <c r="A241" i="78" s="1"/>
  <c r="A257" i="78" a="1"/>
  <c r="A257" i="78" s="1"/>
  <c r="A273" i="78" a="1"/>
  <c r="A273" i="78" s="1"/>
  <c r="A288" i="78" a="1"/>
  <c r="A288" i="78" s="1"/>
  <c r="A107" i="78" a="1"/>
  <c r="A107" i="78" s="1"/>
  <c r="A283" i="78" a="1"/>
  <c r="A283" i="78" s="1"/>
  <c r="A208" i="78" a="1"/>
  <c r="A208" i="78" s="1"/>
  <c r="A124" i="70" a="1"/>
  <c r="A124" i="70" s="1"/>
  <c r="A4" i="70" a="1"/>
  <c r="A4" i="70" s="1"/>
  <c r="A20" i="70" a="1"/>
  <c r="A20" i="70" s="1"/>
  <c r="A36" i="70" a="1"/>
  <c r="A36" i="70" s="1"/>
  <c r="A52" i="70" a="1"/>
  <c r="A52" i="70" s="1"/>
  <c r="A68" i="70" a="1"/>
  <c r="A68" i="70" s="1"/>
  <c r="A84" i="70" a="1"/>
  <c r="A84" i="70" s="1"/>
  <c r="A100" i="70" a="1"/>
  <c r="A100" i="70" s="1"/>
  <c r="A116" i="70" a="1"/>
  <c r="A116" i="70" s="1"/>
  <c r="A18" i="78" a="1"/>
  <c r="A18" i="78" s="1"/>
  <c r="A34" i="78" a="1"/>
  <c r="A34" i="78" s="1"/>
  <c r="A50" i="78" a="1"/>
  <c r="A50" i="78" s="1"/>
  <c r="A66" i="78" a="1"/>
  <c r="A66" i="78" s="1"/>
  <c r="A82" i="78" a="1"/>
  <c r="A82" i="78" s="1"/>
  <c r="A98" i="78" a="1"/>
  <c r="A98" i="78" s="1"/>
  <c r="A114" i="78" a="1"/>
  <c r="A114" i="78" s="1"/>
  <c r="A130" i="78" a="1"/>
  <c r="A130" i="78" s="1"/>
  <c r="A146" i="78" a="1"/>
  <c r="A146" i="78" s="1"/>
  <c r="A162" i="78" a="1"/>
  <c r="A162" i="78" s="1"/>
  <c r="A178" i="78" a="1"/>
  <c r="A178" i="78" s="1"/>
  <c r="A194" i="78" a="1"/>
  <c r="A194" i="78" s="1"/>
  <c r="A210" i="78" a="1"/>
  <c r="A210" i="78" s="1"/>
  <c r="A226" i="78" a="1"/>
  <c r="A226" i="78" s="1"/>
  <c r="A242" i="78" a="1"/>
  <c r="A242" i="78" s="1"/>
  <c r="A258" i="78" a="1"/>
  <c r="A258" i="78" s="1"/>
  <c r="A274" i="78" a="1"/>
  <c r="A274" i="78" s="1"/>
  <c r="A289" i="78" a="1"/>
  <c r="A289" i="78" s="1"/>
  <c r="A275" i="78" a="1"/>
  <c r="A275" i="78" s="1"/>
  <c r="A248" i="78" a="1"/>
  <c r="A248" i="78" s="1"/>
  <c r="A91" i="78" a="1"/>
  <c r="A91" i="78" s="1"/>
  <c r="A251" i="78" a="1"/>
  <c r="A251" i="78" s="1"/>
  <c r="A176" i="78" a="1"/>
  <c r="A176" i="78" s="1"/>
  <c r="A125" i="70" a="1"/>
  <c r="A125" i="70" s="1"/>
  <c r="A5" i="70" a="1"/>
  <c r="A5" i="70" s="1"/>
  <c r="A21" i="70" a="1"/>
  <c r="A21" i="70" s="1"/>
  <c r="A37" i="70" a="1"/>
  <c r="A37" i="70" s="1"/>
  <c r="A53" i="70" a="1"/>
  <c r="A53" i="70" s="1"/>
  <c r="A69" i="70" a="1"/>
  <c r="A69" i="70" s="1"/>
  <c r="A85" i="70" a="1"/>
  <c r="A85" i="70" s="1"/>
  <c r="A101" i="70" a="1"/>
  <c r="A101" i="70" s="1"/>
  <c r="A117" i="70" a="1"/>
  <c r="A117" i="70" s="1"/>
  <c r="A3" i="78" a="1"/>
  <c r="A3" i="78" s="1"/>
  <c r="A19" i="78" a="1"/>
  <c r="A19" i="78" s="1"/>
  <c r="A35" i="78" a="1"/>
  <c r="A35" i="78" s="1"/>
  <c r="A51" i="78" a="1"/>
  <c r="A51" i="78" s="1"/>
  <c r="A67" i="78" a="1"/>
  <c r="A67" i="78" s="1"/>
  <c r="A83" i="78" a="1"/>
  <c r="A83" i="78" s="1"/>
  <c r="A99" i="78" a="1"/>
  <c r="A99" i="78" s="1"/>
  <c r="A115" i="78" a="1"/>
  <c r="A115" i="78" s="1"/>
  <c r="A131" i="78" a="1"/>
  <c r="A131" i="78" s="1"/>
  <c r="A147" i="78" a="1"/>
  <c r="A147" i="78" s="1"/>
  <c r="A163" i="78" a="1"/>
  <c r="A163" i="78" s="1"/>
  <c r="A179" i="78" a="1"/>
  <c r="A179" i="78" s="1"/>
  <c r="A195" i="78" a="1"/>
  <c r="A195" i="78" s="1"/>
  <c r="A211" i="78" a="1"/>
  <c r="A211" i="78" s="1"/>
  <c r="A227" i="78" a="1"/>
  <c r="A227" i="78" s="1"/>
  <c r="A243" i="78" a="1"/>
  <c r="A243" i="78" s="1"/>
  <c r="A259" i="78" a="1"/>
  <c r="A259" i="78" s="1"/>
  <c r="A290" i="78" a="1"/>
  <c r="A290" i="78" s="1"/>
  <c r="A27" i="78" a="1"/>
  <c r="A27" i="78" s="1"/>
  <c r="A123" i="78" a="1"/>
  <c r="A123" i="78" s="1"/>
  <c r="A236" i="78" a="1"/>
  <c r="A236" i="78" s="1"/>
  <c r="A272" i="78" a="1"/>
  <c r="A272" i="78" s="1"/>
  <c r="A126" i="70" a="1"/>
  <c r="A126" i="70" s="1"/>
  <c r="A6" i="70" a="1"/>
  <c r="A6" i="70" s="1"/>
  <c r="A22" i="70" a="1"/>
  <c r="A22" i="70" s="1"/>
  <c r="A38" i="70" a="1"/>
  <c r="A38" i="70" s="1"/>
  <c r="A54" i="70" a="1"/>
  <c r="A54" i="70" s="1"/>
  <c r="A70" i="70" a="1"/>
  <c r="A70" i="70" s="1"/>
  <c r="A86" i="70" a="1"/>
  <c r="A86" i="70" s="1"/>
  <c r="A102" i="70" a="1"/>
  <c r="A102" i="70" s="1"/>
  <c r="A118" i="70" a="1"/>
  <c r="A118" i="70" s="1"/>
  <c r="A4" i="78" a="1"/>
  <c r="A4" i="78" s="1"/>
  <c r="A20" i="78" a="1"/>
  <c r="A20" i="78" s="1"/>
  <c r="A36" i="78" a="1"/>
  <c r="A36" i="78" s="1"/>
  <c r="A52" i="78" a="1"/>
  <c r="A52" i="78" s="1"/>
  <c r="A68" i="78" a="1"/>
  <c r="A68" i="78" s="1"/>
  <c r="A84" i="78" a="1"/>
  <c r="A84" i="78" s="1"/>
  <c r="A100" i="78" a="1"/>
  <c r="A100" i="78" s="1"/>
  <c r="A116" i="78" a="1"/>
  <c r="A116" i="78" s="1"/>
  <c r="A132" i="78" a="1"/>
  <c r="A132" i="78" s="1"/>
  <c r="A148" i="78" a="1"/>
  <c r="A148" i="78" s="1"/>
  <c r="A164" i="78" a="1"/>
  <c r="A164" i="78" s="1"/>
  <c r="A180" i="78" a="1"/>
  <c r="A180" i="78" s="1"/>
  <c r="A196" i="78" a="1"/>
  <c r="A196" i="78" s="1"/>
  <c r="A212" i="78" a="1"/>
  <c r="A212" i="78" s="1"/>
  <c r="A228" i="78" a="1"/>
  <c r="A228" i="78" s="1"/>
  <c r="A244" i="78" a="1"/>
  <c r="A244" i="78" s="1"/>
  <c r="A260" i="78" a="1"/>
  <c r="A260" i="78" s="1"/>
  <c r="A276" i="78" a="1"/>
  <c r="A276" i="78" s="1"/>
  <c r="A291" i="78" a="1"/>
  <c r="A291" i="78" s="1"/>
  <c r="A264" i="78" a="1"/>
  <c r="A264" i="78" s="1"/>
  <c r="A219" i="78" a="1"/>
  <c r="A219" i="78" s="1"/>
  <c r="A96" i="78" a="1"/>
  <c r="A96" i="78" s="1"/>
  <c r="A127" i="70" a="1"/>
  <c r="A127" i="70" s="1"/>
  <c r="A7" i="70" a="1"/>
  <c r="A7" i="70" s="1"/>
  <c r="A23" i="70" a="1"/>
  <c r="A23" i="70" s="1"/>
  <c r="A39" i="70" a="1"/>
  <c r="A39" i="70" s="1"/>
  <c r="A55" i="70" a="1"/>
  <c r="A55" i="70" s="1"/>
  <c r="A71" i="70" a="1"/>
  <c r="A71" i="70" s="1"/>
  <c r="A87" i="70" a="1"/>
  <c r="A87" i="70" s="1"/>
  <c r="A103" i="70" a="1"/>
  <c r="A103" i="70" s="1"/>
  <c r="A119" i="70" a="1"/>
  <c r="A119" i="70" s="1"/>
  <c r="A5" i="78" a="1"/>
  <c r="A5" i="78" s="1"/>
  <c r="A21" i="78" a="1"/>
  <c r="A21" i="78" s="1"/>
  <c r="A37" i="78" a="1"/>
  <c r="A37" i="78" s="1"/>
  <c r="A53" i="78" a="1"/>
  <c r="A53" i="78" s="1"/>
  <c r="A69" i="78" a="1"/>
  <c r="A69" i="78" s="1"/>
  <c r="A85" i="78" a="1"/>
  <c r="A85" i="78" s="1"/>
  <c r="A101" i="78" a="1"/>
  <c r="A101" i="78" s="1"/>
  <c r="A117" i="78" a="1"/>
  <c r="A117" i="78" s="1"/>
  <c r="A133" i="78" a="1"/>
  <c r="A133" i="78" s="1"/>
  <c r="A149" i="78" a="1"/>
  <c r="A149" i="78" s="1"/>
  <c r="A165" i="78" a="1"/>
  <c r="A165" i="78" s="1"/>
  <c r="A181" i="78" a="1"/>
  <c r="A181" i="78" s="1"/>
  <c r="A197" i="78" a="1"/>
  <c r="A197" i="78" s="1"/>
  <c r="A213" i="78" a="1"/>
  <c r="A213" i="78" s="1"/>
  <c r="A229" i="78" a="1"/>
  <c r="A229" i="78" s="1"/>
  <c r="A245" i="78" a="1"/>
  <c r="A245" i="78" s="1"/>
  <c r="A261" i="78" a="1"/>
  <c r="A261" i="78" s="1"/>
  <c r="A277" i="78" a="1"/>
  <c r="A277" i="78" s="1"/>
  <c r="A292" i="78" a="1"/>
  <c r="A292" i="78" s="1"/>
  <c r="A278" i="78" a="1"/>
  <c r="A278" i="78" s="1"/>
  <c r="A294" i="78" a="1"/>
  <c r="A294" i="78" s="1"/>
  <c r="A280" i="78" a="1"/>
  <c r="A280" i="78" s="1"/>
  <c r="A155" i="78" a="1"/>
  <c r="A155" i="78" s="1"/>
  <c r="A268" i="78" a="1"/>
  <c r="A268" i="78" s="1"/>
  <c r="A287" i="78" a="1"/>
  <c r="A287" i="78" s="1"/>
  <c r="A128" i="70" a="1"/>
  <c r="A128" i="70" s="1"/>
  <c r="A8" i="70" a="1"/>
  <c r="A8" i="70" s="1"/>
  <c r="A24" i="70" a="1"/>
  <c r="A24" i="70" s="1"/>
  <c r="A40" i="70" a="1"/>
  <c r="A40" i="70" s="1"/>
  <c r="A56" i="70" a="1"/>
  <c r="A56" i="70" s="1"/>
  <c r="A72" i="70" a="1"/>
  <c r="A72" i="70" s="1"/>
  <c r="A88" i="70" a="1"/>
  <c r="A88" i="70" s="1"/>
  <c r="A104" i="70" a="1"/>
  <c r="A104" i="70" s="1"/>
  <c r="A120" i="70" a="1"/>
  <c r="A120" i="70" s="1"/>
  <c r="A6" i="78" a="1"/>
  <c r="A6" i="78" s="1"/>
  <c r="A22" i="78" a="1"/>
  <c r="A22" i="78" s="1"/>
  <c r="A38" i="78" a="1"/>
  <c r="A38" i="78" s="1"/>
  <c r="A54" i="78" a="1"/>
  <c r="A54" i="78" s="1"/>
  <c r="A70" i="78" a="1"/>
  <c r="A70" i="78" s="1"/>
  <c r="A86" i="78" a="1"/>
  <c r="A86" i="78" s="1"/>
  <c r="A102" i="78" a="1"/>
  <c r="A102" i="78" s="1"/>
  <c r="A118" i="78" a="1"/>
  <c r="A118" i="78" s="1"/>
  <c r="A134" i="78" a="1"/>
  <c r="A134" i="78" s="1"/>
  <c r="A150" i="78" a="1"/>
  <c r="A150" i="78" s="1"/>
  <c r="A166" i="78" a="1"/>
  <c r="A166" i="78" s="1"/>
  <c r="A182" i="78" a="1"/>
  <c r="A182" i="78" s="1"/>
  <c r="A198" i="78" a="1"/>
  <c r="A198" i="78" s="1"/>
  <c r="A214" i="78" a="1"/>
  <c r="A214" i="78" s="1"/>
  <c r="A230" i="78" a="1"/>
  <c r="A230" i="78" s="1"/>
  <c r="A246" i="78" a="1"/>
  <c r="A246" i="78" s="1"/>
  <c r="A262" i="78" a="1"/>
  <c r="A262" i="78" s="1"/>
  <c r="A293" i="78" a="1"/>
  <c r="A293" i="78" s="1"/>
  <c r="A216" i="78" a="1"/>
  <c r="A216" i="78" s="1"/>
  <c r="A59" i="78" a="1"/>
  <c r="A59" i="78" s="1"/>
  <c r="A203" i="78" a="1"/>
  <c r="A203" i="78" s="1"/>
  <c r="A114" i="70" a="1"/>
  <c r="A114" i="70" s="1"/>
  <c r="A48" i="78" a="1"/>
  <c r="A48" i="78" s="1"/>
  <c r="A144" i="78" a="1"/>
  <c r="A144" i="78" s="1"/>
  <c r="A129" i="70" a="1"/>
  <c r="A129" i="70" s="1"/>
  <c r="A9" i="70" a="1"/>
  <c r="A9" i="70" s="1"/>
  <c r="A25" i="70" a="1"/>
  <c r="A25" i="70" s="1"/>
  <c r="A41" i="70" a="1"/>
  <c r="A41" i="70" s="1"/>
  <c r="A57" i="70" a="1"/>
  <c r="A57" i="70" s="1"/>
  <c r="A73" i="70" a="1"/>
  <c r="A73" i="70" s="1"/>
  <c r="A89" i="70" a="1"/>
  <c r="A89" i="70" s="1"/>
  <c r="A105" i="70" a="1"/>
  <c r="A105" i="70" s="1"/>
  <c r="A121" i="70" a="1"/>
  <c r="A121" i="70" s="1"/>
  <c r="A7" i="78" a="1"/>
  <c r="A7" i="78" s="1"/>
  <c r="A23" i="78" a="1"/>
  <c r="A23" i="78" s="1"/>
  <c r="A39" i="78" a="1"/>
  <c r="A39" i="78" s="1"/>
  <c r="A55" i="78" a="1"/>
  <c r="A55" i="78" s="1"/>
  <c r="A71" i="78" a="1"/>
  <c r="A71" i="78" s="1"/>
  <c r="A87" i="78" a="1"/>
  <c r="A87" i="78" s="1"/>
  <c r="A103" i="78" a="1"/>
  <c r="A103" i="78" s="1"/>
  <c r="A119" i="78" a="1"/>
  <c r="A119" i="78" s="1"/>
  <c r="A135" i="78" a="1"/>
  <c r="A135" i="78" s="1"/>
  <c r="A151" i="78" a="1"/>
  <c r="A151" i="78" s="1"/>
  <c r="A167" i="78" a="1"/>
  <c r="A167" i="78" s="1"/>
  <c r="A183" i="78" a="1"/>
  <c r="A183" i="78" s="1"/>
  <c r="A199" i="78" a="1"/>
  <c r="A199" i="78" s="1"/>
  <c r="A215" i="78" a="1"/>
  <c r="A215" i="78" s="1"/>
  <c r="A231" i="78" a="1"/>
  <c r="A231" i="78" s="1"/>
  <c r="A247" i="78" a="1"/>
  <c r="A247" i="78" s="1"/>
  <c r="A263" i="78" a="1"/>
  <c r="A263" i="78" s="1"/>
  <c r="A279" i="78" a="1"/>
  <c r="A279" i="78" s="1"/>
  <c r="A11" i="78" a="1"/>
  <c r="A11" i="78" s="1"/>
  <c r="A139" i="78" a="1"/>
  <c r="A139" i="78" s="1"/>
  <c r="A252" i="78" a="1"/>
  <c r="A252" i="78" s="1"/>
  <c r="A16" i="78" a="1"/>
  <c r="A16" i="78" s="1"/>
  <c r="A112" i="78" a="1"/>
  <c r="A112" i="78" s="1"/>
  <c r="A130" i="70" a="1"/>
  <c r="A130" i="70" s="1"/>
  <c r="A10" i="70" a="1"/>
  <c r="A10" i="70" s="1"/>
  <c r="A26" i="70" a="1"/>
  <c r="A26" i="70" s="1"/>
  <c r="A42" i="70" a="1"/>
  <c r="A42" i="70" s="1"/>
  <c r="A58" i="70" a="1"/>
  <c r="A58" i="70" s="1"/>
  <c r="A74" i="70" a="1"/>
  <c r="A74" i="70" s="1"/>
  <c r="A90" i="70" a="1"/>
  <c r="A90" i="70" s="1"/>
  <c r="A106" i="70" a="1"/>
  <c r="A106" i="70" s="1"/>
  <c r="A122" i="70" a="1"/>
  <c r="A122" i="70" s="1"/>
  <c r="A8" i="78" a="1"/>
  <c r="A8" i="78" s="1"/>
  <c r="A24" i="78" a="1"/>
  <c r="A24" i="78" s="1"/>
  <c r="A40" i="78" a="1"/>
  <c r="A40" i="78" s="1"/>
  <c r="A56" i="78" a="1"/>
  <c r="A56" i="78" s="1"/>
  <c r="A72" i="78" a="1"/>
  <c r="A72" i="78" s="1"/>
  <c r="A88" i="78" a="1"/>
  <c r="A88" i="78" s="1"/>
  <c r="A104" i="78" a="1"/>
  <c r="A104" i="78" s="1"/>
  <c r="A120" i="78" a="1"/>
  <c r="A120" i="78" s="1"/>
  <c r="A136" i="78" a="1"/>
  <c r="A136" i="78" s="1"/>
  <c r="A152" i="78" a="1"/>
  <c r="A152" i="78" s="1"/>
  <c r="A168" i="78" a="1"/>
  <c r="A168" i="78" s="1"/>
  <c r="A184" i="78" a="1"/>
  <c r="A184" i="78" s="1"/>
  <c r="A200" i="78" a="1"/>
  <c r="A200" i="78" s="1"/>
  <c r="A232" i="78" a="1"/>
  <c r="A232" i="78" s="1"/>
  <c r="A235" i="78" a="1"/>
  <c r="A235" i="78" s="1"/>
  <c r="A160" i="78" a="1"/>
  <c r="A160" i="78" s="1"/>
  <c r="A131" i="70" a="1"/>
  <c r="A131" i="70" s="1"/>
  <c r="A11" i="70" a="1"/>
  <c r="A11" i="70" s="1"/>
  <c r="A27" i="70" a="1"/>
  <c r="A27" i="70" s="1"/>
  <c r="A43" i="70" a="1"/>
  <c r="A43" i="70" s="1"/>
  <c r="A59" i="70" a="1"/>
  <c r="A59" i="70" s="1"/>
  <c r="A75" i="70" a="1"/>
  <c r="A75" i="70" s="1"/>
  <c r="A91" i="70" a="1"/>
  <c r="A91" i="70" s="1"/>
  <c r="A107" i="70" a="1"/>
  <c r="A107" i="70" s="1"/>
  <c r="A2" i="70" a="1"/>
  <c r="A2" i="70" s="1"/>
  <c r="A9" i="78" a="1"/>
  <c r="A9" i="78" s="1"/>
  <c r="A25" i="78" a="1"/>
  <c r="A25" i="78" s="1"/>
  <c r="A41" i="78" a="1"/>
  <c r="A41" i="78" s="1"/>
  <c r="A57" i="78" a="1"/>
  <c r="A57" i="78" s="1"/>
  <c r="A73" i="78" a="1"/>
  <c r="A73" i="78" s="1"/>
  <c r="A89" i="78" a="1"/>
  <c r="A89" i="78" s="1"/>
  <c r="A105" i="78" a="1"/>
  <c r="A105" i="78" s="1"/>
  <c r="A121" i="78" a="1"/>
  <c r="A121" i="78" s="1"/>
  <c r="A137" i="78" a="1"/>
  <c r="A137" i="78" s="1"/>
  <c r="A153" i="78" a="1"/>
  <c r="A153" i="78" s="1"/>
  <c r="A169" i="78" a="1"/>
  <c r="A169" i="78" s="1"/>
  <c r="A185" i="78" a="1"/>
  <c r="A185" i="78" s="1"/>
  <c r="A201" i="78" a="1"/>
  <c r="A201" i="78" s="1"/>
  <c r="A217" i="78" a="1"/>
  <c r="A217" i="78" s="1"/>
  <c r="A233" i="78" a="1"/>
  <c r="A233" i="78" s="1"/>
  <c r="A249" i="78" a="1"/>
  <c r="A249" i="78" s="1"/>
  <c r="A265" i="78" a="1"/>
  <c r="A265" i="78" s="1"/>
  <c r="A281" i="78" a="1"/>
  <c r="A281" i="78" s="1"/>
  <c r="A75" i="78" a="1"/>
  <c r="A75" i="78" s="1"/>
  <c r="A267" i="78" a="1"/>
  <c r="A267" i="78" s="1"/>
  <c r="A224" i="78" a="1"/>
  <c r="A224" i="78" s="1"/>
  <c r="A132" i="70" a="1"/>
  <c r="A132" i="70" s="1"/>
  <c r="A12" i="70" a="1"/>
  <c r="A12" i="70" s="1"/>
  <c r="A28" i="70" a="1"/>
  <c r="A28" i="70" s="1"/>
  <c r="A44" i="70" a="1"/>
  <c r="A44" i="70" s="1"/>
  <c r="A60" i="70" a="1"/>
  <c r="A60" i="70" s="1"/>
  <c r="A76" i="70" a="1"/>
  <c r="A76" i="70" s="1"/>
  <c r="A92" i="70" a="1"/>
  <c r="A92" i="70" s="1"/>
  <c r="A108" i="70" a="1"/>
  <c r="A108" i="70" s="1"/>
  <c r="A10" i="78" a="1"/>
  <c r="A10" i="78" s="1"/>
  <c r="A26" i="78" a="1"/>
  <c r="A26" i="78" s="1"/>
  <c r="A42" i="78" a="1"/>
  <c r="A42" i="78" s="1"/>
  <c r="A58" i="78" a="1"/>
  <c r="A58" i="78" s="1"/>
  <c r="A74" i="78" a="1"/>
  <c r="A74" i="78" s="1"/>
  <c r="A90" i="78" a="1"/>
  <c r="A90" i="78" s="1"/>
  <c r="A106" i="78" a="1"/>
  <c r="A106" i="78" s="1"/>
  <c r="A122" i="78" a="1"/>
  <c r="A122" i="78" s="1"/>
  <c r="A138" i="78" a="1"/>
  <c r="A138" i="78" s="1"/>
  <c r="A154" i="78" a="1"/>
  <c r="A154" i="78" s="1"/>
  <c r="A170" i="78" a="1"/>
  <c r="A170" i="78" s="1"/>
  <c r="A186" i="78" a="1"/>
  <c r="A186" i="78" s="1"/>
  <c r="A202" i="78" a="1"/>
  <c r="A202" i="78" s="1"/>
  <c r="A218" i="78" a="1"/>
  <c r="A218" i="78" s="1"/>
  <c r="A234" i="78" a="1"/>
  <c r="A234" i="78" s="1"/>
  <c r="A250" i="78" a="1"/>
  <c r="A250" i="78" s="1"/>
  <c r="A266" i="78" a="1"/>
  <c r="A266" i="78" s="1"/>
  <c r="A282" i="78" a="1"/>
  <c r="A282" i="78" s="1"/>
  <c r="A43" i="78" a="1"/>
  <c r="A43" i="78" s="1"/>
  <c r="A171" i="78" a="1"/>
  <c r="A171" i="78" s="1"/>
  <c r="A284" i="78" a="1"/>
  <c r="A284" i="78" s="1"/>
  <c r="A32" i="78" a="1"/>
  <c r="A32" i="78" s="1"/>
  <c r="A128" i="78" a="1"/>
  <c r="A128" i="78" s="1"/>
  <c r="A133" i="70" a="1"/>
  <c r="A133" i="70" s="1"/>
  <c r="A13" i="70" a="1"/>
  <c r="A13" i="70" s="1"/>
  <c r="A29" i="70" a="1"/>
  <c r="A29" i="70" s="1"/>
  <c r="A45" i="70" a="1"/>
  <c r="A45" i="70" s="1"/>
  <c r="A61" i="70" a="1"/>
  <c r="A61" i="70" s="1"/>
  <c r="A77" i="70" a="1"/>
  <c r="A77" i="70" s="1"/>
  <c r="A93" i="70" a="1"/>
  <c r="A93" i="70" s="1"/>
  <c r="A109" i="70" a="1"/>
  <c r="A109" i="70" s="1"/>
  <c r="A187" i="78" a="1"/>
  <c r="A187" i="78" s="1"/>
  <c r="A64" i="78" a="1"/>
  <c r="A64" i="78" s="1"/>
  <c r="A134" i="70" a="1"/>
  <c r="A134" i="70" s="1"/>
  <c r="A14" i="70" a="1"/>
  <c r="A14" i="70" s="1"/>
  <c r="A30" i="70" a="1"/>
  <c r="A30" i="70" s="1"/>
  <c r="A46" i="70" a="1"/>
  <c r="A46" i="70" s="1"/>
  <c r="A62" i="70" a="1"/>
  <c r="A62" i="70" s="1"/>
  <c r="A78" i="70" a="1"/>
  <c r="A78" i="70" s="1"/>
  <c r="A94" i="70" a="1"/>
  <c r="A94" i="70" s="1"/>
  <c r="A110" i="70" a="1"/>
  <c r="A110" i="70" s="1"/>
  <c r="A12" i="78" a="1"/>
  <c r="A12" i="78" s="1"/>
  <c r="A28" i="78" a="1"/>
  <c r="A28" i="78" s="1"/>
  <c r="A44" i="78" a="1"/>
  <c r="A44" i="78" s="1"/>
  <c r="A60" i="78" a="1"/>
  <c r="A60" i="78" s="1"/>
  <c r="A76" i="78" a="1"/>
  <c r="A76" i="78" s="1"/>
  <c r="A92" i="78" a="1"/>
  <c r="A92" i="78" s="1"/>
  <c r="A108" i="78" a="1"/>
  <c r="A108" i="78" s="1"/>
  <c r="A124" i="78" a="1"/>
  <c r="A124" i="78" s="1"/>
  <c r="A140" i="78" a="1"/>
  <c r="A140" i="78" s="1"/>
  <c r="A156" i="78" a="1"/>
  <c r="A156" i="78" s="1"/>
  <c r="A172" i="78" a="1"/>
  <c r="A172" i="78" s="1"/>
  <c r="A188" i="78" a="1"/>
  <c r="A188" i="78" s="1"/>
  <c r="A204" i="78" a="1"/>
  <c r="A204" i="78" s="1"/>
  <c r="A220" i="78" a="1"/>
  <c r="A220" i="78" s="1"/>
  <c r="A240" i="78" a="1"/>
  <c r="A240" i="78" s="1"/>
  <c r="A135" i="70" a="1"/>
  <c r="A135" i="70" s="1"/>
  <c r="A15" i="70" a="1"/>
  <c r="A15" i="70" s="1"/>
  <c r="A31" i="70" a="1"/>
  <c r="A31" i="70" s="1"/>
  <c r="A47" i="70" a="1"/>
  <c r="A47" i="70" s="1"/>
  <c r="A63" i="70" a="1"/>
  <c r="A63" i="70" s="1"/>
  <c r="A79" i="70" a="1"/>
  <c r="A79" i="70" s="1"/>
  <c r="A95" i="70" a="1"/>
  <c r="A95" i="70" s="1"/>
  <c r="A111" i="70" a="1"/>
  <c r="A111" i="70" s="1"/>
  <c r="A13" i="78" a="1"/>
  <c r="A13" i="78" s="1"/>
  <c r="A29" i="78" a="1"/>
  <c r="A29" i="78" s="1"/>
  <c r="A45" i="78" a="1"/>
  <c r="A45" i="78" s="1"/>
  <c r="A61" i="78" a="1"/>
  <c r="A61" i="78" s="1"/>
  <c r="A77" i="78" a="1"/>
  <c r="A77" i="78" s="1"/>
  <c r="A93" i="78" a="1"/>
  <c r="A93" i="78" s="1"/>
  <c r="A109" i="78" a="1"/>
  <c r="A109" i="78" s="1"/>
  <c r="A125" i="78" a="1"/>
  <c r="A125" i="78" s="1"/>
  <c r="A141" i="78" a="1"/>
  <c r="A141" i="78" s="1"/>
  <c r="A157" i="78" a="1"/>
  <c r="A157" i="78" s="1"/>
  <c r="A173" i="78" a="1"/>
  <c r="A173" i="78" s="1"/>
  <c r="A189" i="78" a="1"/>
  <c r="A189" i="78" s="1"/>
  <c r="A205" i="78" a="1"/>
  <c r="A205" i="78" s="1"/>
  <c r="A221" i="78" a="1"/>
  <c r="A221" i="78" s="1"/>
  <c r="A237" i="78" a="1"/>
  <c r="A237" i="78" s="1"/>
  <c r="A253" i="78" a="1"/>
  <c r="A253" i="78" s="1"/>
  <c r="A269" i="78" a="1"/>
  <c r="A269" i="78" s="1"/>
  <c r="A285" i="78" a="1"/>
  <c r="A285" i="78" s="1"/>
  <c r="A66" i="70" a="1"/>
  <c r="A66" i="70" s="1"/>
  <c r="A80" i="78" a="1"/>
  <c r="A80" i="78" s="1"/>
  <c r="A136" i="70" a="1"/>
  <c r="A136" i="70" s="1"/>
  <c r="A16" i="70" a="1"/>
  <c r="A16" i="70" s="1"/>
  <c r="A32" i="70" a="1"/>
  <c r="A32" i="70" s="1"/>
  <c r="A48" i="70" a="1"/>
  <c r="A48" i="70" s="1"/>
  <c r="A64" i="70" a="1"/>
  <c r="A64" i="70" s="1"/>
  <c r="A80" i="70" a="1"/>
  <c r="A80" i="70" s="1"/>
  <c r="A96" i="70" a="1"/>
  <c r="A96" i="70" s="1"/>
  <c r="A112" i="70" a="1"/>
  <c r="A112" i="70" s="1"/>
  <c r="A14" i="78" a="1"/>
  <c r="A14" i="78" s="1"/>
  <c r="A30" i="78" a="1"/>
  <c r="A30" i="78" s="1"/>
  <c r="A46" i="78" a="1"/>
  <c r="A46" i="78" s="1"/>
  <c r="A62" i="78" a="1"/>
  <c r="A62" i="78" s="1"/>
  <c r="A78" i="78" a="1"/>
  <c r="A78" i="78" s="1"/>
  <c r="A94" i="78" a="1"/>
  <c r="A94" i="78" s="1"/>
  <c r="A110" i="78" a="1"/>
  <c r="A110" i="78" s="1"/>
  <c r="A126" i="78" a="1"/>
  <c r="A126" i="78" s="1"/>
  <c r="A142" i="78" a="1"/>
  <c r="A142" i="78" s="1"/>
  <c r="A158" i="78" a="1"/>
  <c r="A158" i="78" s="1"/>
  <c r="A174" i="78" a="1"/>
  <c r="A174" i="78" s="1"/>
  <c r="A190" i="78" a="1"/>
  <c r="A190" i="78" s="1"/>
  <c r="A206" i="78" a="1"/>
  <c r="A206" i="78" s="1"/>
  <c r="A222" i="78" a="1"/>
  <c r="A222" i="78" s="1"/>
  <c r="A238" i="78" a="1"/>
  <c r="A238" i="78" s="1"/>
  <c r="A254" i="78" a="1"/>
  <c r="A254" i="78" s="1"/>
  <c r="A270" i="78" a="1"/>
  <c r="A270" i="78" s="1"/>
  <c r="A2" i="78" a="1"/>
  <c r="A2" i="78" s="1"/>
  <c r="A138" i="70" a="1"/>
  <c r="A138" i="70" s="1"/>
  <c r="A34" i="70" a="1"/>
  <c r="A34" i="70" s="1"/>
  <c r="A82" i="70" a="1"/>
  <c r="A82" i="70" s="1"/>
  <c r="A192" i="78" a="1"/>
  <c r="A192" i="78" s="1"/>
  <c r="A137" i="70" a="1"/>
  <c r="A137" i="70" s="1"/>
  <c r="A17" i="70" a="1"/>
  <c r="A17" i="70" s="1"/>
  <c r="A33" i="70" a="1"/>
  <c r="A33" i="70" s="1"/>
  <c r="A49" i="70" a="1"/>
  <c r="A49" i="70" s="1"/>
  <c r="A65" i="70" a="1"/>
  <c r="A65" i="70" s="1"/>
  <c r="A81" i="70" a="1"/>
  <c r="A81" i="70" s="1"/>
  <c r="A97" i="70" a="1"/>
  <c r="A97" i="70" s="1"/>
  <c r="A113" i="70" a="1"/>
  <c r="A113" i="70" s="1"/>
  <c r="A15" i="78" a="1"/>
  <c r="A15" i="78" s="1"/>
  <c r="A31" i="78" a="1"/>
  <c r="A31" i="78" s="1"/>
  <c r="A47" i="78" a="1"/>
  <c r="A47" i="78" s="1"/>
  <c r="A63" i="78" a="1"/>
  <c r="A63" i="78" s="1"/>
  <c r="A79" i="78" a="1"/>
  <c r="A79" i="78" s="1"/>
  <c r="A95" i="78" a="1"/>
  <c r="A95" i="78" s="1"/>
  <c r="A111" i="78" a="1"/>
  <c r="A111" i="78" s="1"/>
  <c r="A127" i="78" a="1"/>
  <c r="A127" i="78" s="1"/>
  <c r="A143" i="78" a="1"/>
  <c r="A143" i="78" s="1"/>
  <c r="A159" i="78" a="1"/>
  <c r="A159" i="78" s="1"/>
  <c r="A175" i="78" a="1"/>
  <c r="A175" i="78" s="1"/>
  <c r="A191" i="78" a="1"/>
  <c r="A191" i="78" s="1"/>
  <c r="A207" i="78" a="1"/>
  <c r="A207" i="78" s="1"/>
  <c r="A223" i="78" a="1"/>
  <c r="A223" i="78" s="1"/>
  <c r="A239" i="78" a="1"/>
  <c r="A239" i="78" s="1"/>
  <c r="A255" i="78" a="1"/>
  <c r="A255" i="78" s="1"/>
  <c r="A271" i="78" a="1"/>
  <c r="A271" i="78" s="1"/>
  <c r="A286" i="78" a="1"/>
  <c r="A286" i="78" s="1"/>
  <c r="A18" i="70" a="1"/>
  <c r="A18" i="70" s="1"/>
  <c r="A50" i="70" a="1"/>
  <c r="A50" i="70" s="1"/>
  <c r="A98" i="70" a="1"/>
  <c r="A98" i="70" s="1"/>
  <c r="A256" i="78" a="1"/>
  <c r="A256" i="78" s="1"/>
  <c r="A139" i="70" a="1"/>
  <c r="A139" i="70" s="1"/>
  <c r="C193" i="70"/>
  <c r="C198" i="70"/>
  <c r="C206" i="70"/>
  <c r="C209" i="70"/>
  <c r="C214" i="70"/>
  <c r="C175" i="70"/>
  <c r="C178" i="70"/>
  <c r="C183" i="70"/>
  <c r="C189" i="70"/>
  <c r="C194" i="70"/>
  <c r="C199" i="70"/>
  <c r="C173" i="70"/>
  <c r="C210" i="70"/>
  <c r="C184" i="70"/>
  <c r="C179" i="70"/>
  <c r="C200" i="70"/>
  <c r="C195" i="70"/>
  <c r="C185" i="70"/>
  <c r="C211" i="70"/>
  <c r="C201" i="70"/>
  <c r="C205" i="70"/>
  <c r="C187" i="70"/>
  <c r="C180" i="70"/>
  <c r="C186" i="70"/>
  <c r="C191" i="70"/>
  <c r="C196" i="70"/>
  <c r="C202" i="70"/>
  <c r="C207" i="70"/>
  <c r="C212" i="70"/>
  <c r="C203" i="70"/>
  <c r="C176" i="70"/>
  <c r="C181" i="70"/>
  <c r="C188" i="70"/>
  <c r="C192" i="70"/>
  <c r="C197" i="70"/>
  <c r="C204" i="70"/>
  <c r="C208" i="70"/>
  <c r="C213" i="70"/>
  <c r="C174" i="70"/>
  <c r="C177" i="70"/>
  <c r="C182" i="70"/>
  <c r="C190" i="70"/>
  <c r="A150" i="70" a="1"/>
  <c r="A150" i="70" s="1"/>
  <c r="A164" i="70" a="1"/>
  <c r="A164" i="70" s="1"/>
  <c r="A166" i="70" a="1"/>
  <c r="A166" i="70" s="1"/>
  <c r="A147" i="70" a="1"/>
  <c r="A147" i="70" s="1"/>
  <c r="A161" i="70" a="1"/>
  <c r="A161" i="70" s="1"/>
  <c r="A142" i="70" a="1"/>
  <c r="A142" i="70" s="1"/>
  <c r="A159" i="70" a="1"/>
  <c r="A159" i="70" s="1"/>
  <c r="A149" i="70" a="1"/>
  <c r="A149" i="70" s="1"/>
  <c r="A157" i="70" a="1"/>
  <c r="A157" i="70" s="1"/>
  <c r="A151" i="70" a="1"/>
  <c r="A151" i="70" s="1"/>
  <c r="A148" i="70" a="1"/>
  <c r="A148" i="70" s="1"/>
  <c r="A163" i="70" a="1"/>
  <c r="A163" i="70" s="1"/>
  <c r="A162" i="70" a="1"/>
  <c r="A162" i="70" s="1"/>
  <c r="A152" i="70" a="1"/>
  <c r="A152" i="70" s="1"/>
  <c r="A167" i="70" a="1"/>
  <c r="A167" i="70" s="1"/>
  <c r="A160" i="70" a="1"/>
  <c r="A160" i="70" s="1"/>
  <c r="A144" i="70" a="1"/>
  <c r="A144" i="70" s="1"/>
  <c r="A165" i="70" a="1"/>
  <c r="A165" i="70" s="1"/>
  <c r="A158" i="70" a="1"/>
  <c r="A158" i="70" s="1"/>
  <c r="A143" i="70" a="1"/>
  <c r="A143" i="70" s="1"/>
  <c r="A156" i="70" a="1"/>
  <c r="A156" i="70" s="1"/>
  <c r="A172" i="70" a="1"/>
  <c r="A172" i="70" s="1"/>
  <c r="A141" i="70" a="1"/>
  <c r="A141" i="70" s="1"/>
  <c r="A171" i="70" a="1"/>
  <c r="A171" i="70" s="1"/>
  <c r="A170" i="70" a="1"/>
  <c r="A170" i="70" s="1"/>
  <c r="A140" i="70" a="1"/>
  <c r="A140" i="70" s="1"/>
  <c r="A155" i="70" a="1"/>
  <c r="A155" i="70" s="1"/>
  <c r="A169" i="70" a="1"/>
  <c r="A169" i="70" s="1"/>
  <c r="A154" i="70" a="1"/>
  <c r="A154" i="70" s="1"/>
  <c r="A168" i="70" a="1"/>
  <c r="A168" i="70" s="1"/>
  <c r="A145" i="70" a="1"/>
  <c r="A145" i="70" s="1"/>
  <c r="A153" i="70" a="1"/>
  <c r="A153" i="70" s="1"/>
  <c r="A146" i="70" a="1"/>
  <c r="A146" i="70" s="1"/>
  <c r="E147" i="70" l="1"/>
  <c r="F147" i="70"/>
  <c r="E128" i="70"/>
  <c r="F128" i="70"/>
  <c r="F173" i="2"/>
  <c r="E173" i="2"/>
  <c r="E196" i="2"/>
  <c r="F196" i="2"/>
  <c r="E179" i="2"/>
  <c r="F179" i="2"/>
  <c r="E135" i="70"/>
  <c r="F135" i="70"/>
  <c r="E115" i="70"/>
  <c r="F115" i="70"/>
  <c r="E290" i="78"/>
  <c r="F290" i="78"/>
  <c r="E180" i="2"/>
  <c r="F180" i="2"/>
  <c r="F165" i="2"/>
  <c r="E165" i="2"/>
  <c r="E120" i="70"/>
  <c r="F120" i="70"/>
  <c r="E146" i="70"/>
  <c r="F146" i="70"/>
  <c r="E116" i="70"/>
  <c r="F116" i="70"/>
  <c r="E291" i="78"/>
  <c r="F291" i="78"/>
  <c r="F197" i="2"/>
  <c r="E197" i="2"/>
  <c r="E166" i="2"/>
  <c r="F166" i="2"/>
  <c r="E136" i="70"/>
  <c r="F136" i="70"/>
  <c r="E162" i="70"/>
  <c r="F162" i="70"/>
  <c r="E159" i="70"/>
  <c r="F159" i="70"/>
  <c r="E209" i="2"/>
  <c r="F209" i="2"/>
  <c r="E283" i="78"/>
  <c r="F283" i="78"/>
  <c r="E198" i="2"/>
  <c r="F198" i="2"/>
  <c r="F181" i="2"/>
  <c r="E181" i="2"/>
  <c r="E137" i="70"/>
  <c r="F137" i="70"/>
  <c r="E121" i="70"/>
  <c r="F121" i="70"/>
  <c r="E190" i="2"/>
  <c r="F190" i="2"/>
  <c r="E182" i="2"/>
  <c r="F182" i="2"/>
  <c r="E167" i="2"/>
  <c r="F167" i="2"/>
  <c r="E122" i="70"/>
  <c r="F122" i="70"/>
  <c r="E163" i="70"/>
  <c r="F163" i="70"/>
  <c r="E164" i="70"/>
  <c r="F164" i="70"/>
  <c r="E284" i="78"/>
  <c r="F284" i="78"/>
  <c r="E175" i="2"/>
  <c r="F175" i="2"/>
  <c r="E168" i="2"/>
  <c r="F168" i="2"/>
  <c r="E138" i="70"/>
  <c r="F138" i="70"/>
  <c r="E282" i="78"/>
  <c r="F282" i="78"/>
  <c r="E168" i="70"/>
  <c r="F168" i="70"/>
  <c r="E153" i="70"/>
  <c r="F153" i="70"/>
  <c r="E154" i="70"/>
  <c r="F154" i="70"/>
  <c r="E157" i="70"/>
  <c r="F157" i="70"/>
  <c r="E191" i="2"/>
  <c r="F191" i="2"/>
  <c r="E131" i="70"/>
  <c r="F131" i="70"/>
  <c r="E139" i="70"/>
  <c r="F139" i="70"/>
  <c r="E123" i="70"/>
  <c r="F123" i="70"/>
  <c r="F166" i="70"/>
  <c r="E166" i="70"/>
  <c r="F150" i="70"/>
  <c r="E150" i="70"/>
  <c r="E176" i="2"/>
  <c r="F176" i="2"/>
  <c r="E117" i="70"/>
  <c r="F117" i="70"/>
  <c r="E124" i="70"/>
  <c r="F124" i="70"/>
  <c r="E174" i="2"/>
  <c r="F174" i="2"/>
  <c r="F142" i="70"/>
  <c r="E142" i="70"/>
  <c r="E285" i="78"/>
  <c r="F285" i="78"/>
  <c r="E132" i="70"/>
  <c r="F132" i="70"/>
  <c r="E188" i="2"/>
  <c r="F188" i="2"/>
  <c r="E281" i="78"/>
  <c r="F281" i="78"/>
  <c r="E145" i="70"/>
  <c r="F145" i="70"/>
  <c r="E155" i="70"/>
  <c r="F155" i="70"/>
  <c r="E160" i="70"/>
  <c r="F160" i="70"/>
  <c r="E148" i="70"/>
  <c r="F148" i="70"/>
  <c r="F213" i="2"/>
  <c r="E213" i="2"/>
  <c r="E212" i="2"/>
  <c r="F212" i="2"/>
  <c r="E211" i="2"/>
  <c r="F211" i="2"/>
  <c r="E192" i="2"/>
  <c r="F192" i="2"/>
  <c r="F118" i="70"/>
  <c r="E118" i="70"/>
  <c r="E277" i="78"/>
  <c r="F277" i="78"/>
  <c r="E276" i="78"/>
  <c r="F276" i="78"/>
  <c r="E169" i="70"/>
  <c r="F169" i="70"/>
  <c r="E140" i="70"/>
  <c r="F140" i="70"/>
  <c r="E143" i="70"/>
  <c r="F143" i="70"/>
  <c r="E210" i="2"/>
  <c r="F210" i="2"/>
  <c r="E215" i="2"/>
  <c r="F215" i="2"/>
  <c r="E214" i="2"/>
  <c r="F214" i="2"/>
  <c r="E177" i="2"/>
  <c r="F177" i="2"/>
  <c r="E184" i="2"/>
  <c r="F184" i="2"/>
  <c r="E183" i="2"/>
  <c r="F183" i="2"/>
  <c r="E170" i="70"/>
  <c r="F170" i="70"/>
  <c r="E171" i="70"/>
  <c r="F171" i="70"/>
  <c r="F158" i="70"/>
  <c r="E158" i="70"/>
  <c r="E144" i="70"/>
  <c r="F144" i="70"/>
  <c r="E161" i="70"/>
  <c r="F161" i="70"/>
  <c r="E208" i="2"/>
  <c r="F208" i="2"/>
  <c r="E207" i="2"/>
  <c r="F207" i="2"/>
  <c r="E199" i="2"/>
  <c r="F199" i="2"/>
  <c r="E133" i="70"/>
  <c r="F133" i="70"/>
  <c r="E279" i="78"/>
  <c r="F279" i="78"/>
  <c r="F278" i="78"/>
  <c r="E278" i="78"/>
  <c r="E170" i="2"/>
  <c r="F170" i="2"/>
  <c r="E169" i="2"/>
  <c r="F169" i="2"/>
  <c r="F286" i="78"/>
  <c r="E286" i="78"/>
  <c r="E141" i="70"/>
  <c r="F141" i="70"/>
  <c r="E172" i="70"/>
  <c r="F172" i="70"/>
  <c r="E149" i="70"/>
  <c r="F149" i="70"/>
  <c r="E206" i="2"/>
  <c r="F206" i="2"/>
  <c r="E204" i="2"/>
  <c r="F204" i="2"/>
  <c r="E203" i="2"/>
  <c r="F203" i="2"/>
  <c r="E202" i="2"/>
  <c r="F202" i="2"/>
  <c r="E201" i="2"/>
  <c r="F201" i="2"/>
  <c r="E200" i="2"/>
  <c r="F200" i="2"/>
  <c r="E119" i="70"/>
  <c r="F119" i="70"/>
  <c r="E186" i="2"/>
  <c r="F186" i="2"/>
  <c r="E185" i="2"/>
  <c r="F185" i="2"/>
  <c r="E125" i="70"/>
  <c r="F125" i="70"/>
  <c r="F189" i="2"/>
  <c r="E189" i="2"/>
  <c r="E193" i="2"/>
  <c r="F193" i="2"/>
  <c r="E156" i="70"/>
  <c r="F156" i="70"/>
  <c r="E167" i="70"/>
  <c r="F167" i="70"/>
  <c r="F205" i="2"/>
  <c r="E205" i="2"/>
  <c r="E280" i="78"/>
  <c r="F280" i="78"/>
  <c r="E171" i="2"/>
  <c r="F171" i="2"/>
  <c r="F126" i="70"/>
  <c r="E126" i="70"/>
  <c r="E287" i="78"/>
  <c r="F287" i="78"/>
  <c r="E178" i="2"/>
  <c r="F178" i="2"/>
  <c r="E152" i="70"/>
  <c r="F152" i="70"/>
  <c r="E151" i="70"/>
  <c r="F151" i="70"/>
  <c r="E187" i="2"/>
  <c r="F187" i="2"/>
  <c r="E127" i="70"/>
  <c r="F127" i="70"/>
  <c r="E113" i="70"/>
  <c r="F113" i="70"/>
  <c r="E130" i="70"/>
  <c r="F130" i="70"/>
  <c r="E288" i="78"/>
  <c r="F288" i="78"/>
  <c r="E194" i="2"/>
  <c r="F194" i="2"/>
  <c r="E163" i="2"/>
  <c r="F163" i="2"/>
  <c r="E165" i="70"/>
  <c r="F165" i="70"/>
  <c r="E172" i="2"/>
  <c r="F172" i="2"/>
  <c r="E114" i="70"/>
  <c r="F114" i="70"/>
  <c r="E129" i="70"/>
  <c r="F129" i="70"/>
  <c r="E289" i="78"/>
  <c r="F289" i="78"/>
  <c r="E195" i="2"/>
  <c r="F195" i="2"/>
  <c r="E164" i="2"/>
  <c r="F164" i="2"/>
  <c r="F134" i="70"/>
  <c r="E134" i="70"/>
  <c r="E162" i="2"/>
  <c r="F162" i="2"/>
  <c r="E155" i="2"/>
  <c r="F155" i="2"/>
  <c r="E154" i="2"/>
  <c r="F154" i="2"/>
  <c r="E153" i="2"/>
  <c r="F153" i="2"/>
  <c r="E152" i="2"/>
  <c r="F152" i="2"/>
  <c r="E151" i="2"/>
  <c r="F151" i="2"/>
  <c r="E160" i="2"/>
  <c r="F160" i="2"/>
  <c r="E159" i="2"/>
  <c r="F159" i="2"/>
  <c r="E150" i="2"/>
  <c r="F150" i="2"/>
  <c r="E158" i="2"/>
  <c r="F158" i="2"/>
  <c r="E161" i="2"/>
  <c r="F161" i="2"/>
  <c r="E149" i="2"/>
  <c r="F149" i="2"/>
  <c r="E157" i="2"/>
  <c r="F157" i="2"/>
  <c r="E156" i="2"/>
  <c r="F156" i="2"/>
  <c r="E148" i="2"/>
  <c r="F148" i="2"/>
  <c r="E105" i="70"/>
  <c r="F111" i="70"/>
  <c r="F112" i="70"/>
  <c r="F92" i="70"/>
  <c r="F97" i="70"/>
  <c r="F93" i="70"/>
  <c r="E93" i="70"/>
  <c r="E111" i="70"/>
  <c r="E97" i="70"/>
  <c r="F96" i="70"/>
  <c r="E96" i="70"/>
  <c r="E112" i="70"/>
  <c r="E92" i="70"/>
  <c r="F101" i="70"/>
  <c r="E101" i="70"/>
  <c r="F98" i="70"/>
  <c r="E98" i="70"/>
  <c r="F107" i="70"/>
  <c r="E107" i="70"/>
  <c r="F106" i="70"/>
  <c r="F95" i="70"/>
  <c r="E106" i="70"/>
  <c r="E95" i="70"/>
  <c r="E104" i="70"/>
  <c r="F91" i="70"/>
  <c r="F94" i="70"/>
  <c r="F90" i="70"/>
  <c r="E91" i="70"/>
  <c r="E94" i="70"/>
  <c r="E90" i="70"/>
  <c r="E99" i="70"/>
  <c r="F108" i="70"/>
  <c r="E108" i="70"/>
  <c r="E103" i="70"/>
  <c r="F103" i="70"/>
  <c r="F110" i="70"/>
  <c r="E110" i="70"/>
  <c r="F99" i="70"/>
  <c r="F105" i="70"/>
  <c r="E100" i="70"/>
  <c r="F102" i="70"/>
  <c r="F104" i="70"/>
  <c r="E102" i="70"/>
  <c r="F100" i="70"/>
  <c r="F109" i="70"/>
  <c r="E109" i="70"/>
  <c r="F89" i="70"/>
  <c r="E89" i="70"/>
  <c r="E429" i="2" l="1"/>
  <c r="F431" i="2"/>
  <c r="E434" i="2"/>
  <c r="F438" i="2"/>
  <c r="E442" i="2"/>
  <c r="E444" i="2"/>
  <c r="F450" i="2"/>
  <c r="F454" i="2"/>
  <c r="E456" i="2"/>
  <c r="E461" i="2"/>
  <c r="F463" i="2"/>
  <c r="F465" i="2"/>
  <c r="F469" i="2"/>
  <c r="F475" i="2"/>
  <c r="E490" i="2"/>
  <c r="E498" i="2"/>
  <c r="F499" i="2"/>
  <c r="F503" i="2"/>
  <c r="F504" i="2"/>
  <c r="F508" i="2"/>
  <c r="F424" i="2"/>
  <c r="E430" i="2"/>
  <c r="E432" i="2"/>
  <c r="E435" i="2"/>
  <c r="E447" i="2"/>
  <c r="F451" i="2"/>
  <c r="E460" i="2"/>
  <c r="E462" i="2"/>
  <c r="E479" i="2"/>
  <c r="E483" i="2"/>
  <c r="F484" i="2"/>
  <c r="F495" i="2"/>
  <c r="E501" i="2"/>
  <c r="E145" i="78"/>
  <c r="E147" i="78"/>
  <c r="E149" i="78"/>
  <c r="F151" i="78"/>
  <c r="F152" i="78"/>
  <c r="E163" i="78"/>
  <c r="F124" i="78"/>
  <c r="F126" i="78"/>
  <c r="E127" i="78"/>
  <c r="F129" i="78"/>
  <c r="E130" i="78"/>
  <c r="F132" i="78"/>
  <c r="E135" i="78"/>
  <c r="E139" i="78"/>
  <c r="E140" i="78"/>
  <c r="F142" i="78"/>
  <c r="E144" i="78"/>
  <c r="E109" i="78"/>
  <c r="F114" i="78"/>
  <c r="E119" i="78"/>
  <c r="F81" i="78"/>
  <c r="E84" i="78"/>
  <c r="F94" i="78"/>
  <c r="E99" i="78"/>
  <c r="F104" i="78"/>
  <c r="J414" i="76"/>
  <c r="J413" i="76"/>
  <c r="J412" i="76"/>
  <c r="J411" i="76"/>
  <c r="J410" i="76"/>
  <c r="J409" i="76"/>
  <c r="J408" i="76"/>
  <c r="J407" i="76"/>
  <c r="J406" i="76"/>
  <c r="J405" i="76"/>
  <c r="J404" i="76"/>
  <c r="J403" i="76"/>
  <c r="J402" i="76"/>
  <c r="J401" i="76"/>
  <c r="J400" i="76"/>
  <c r="J399" i="76"/>
  <c r="J398" i="76"/>
  <c r="J397" i="76"/>
  <c r="J396" i="76"/>
  <c r="J395" i="76"/>
  <c r="J394" i="76"/>
  <c r="J393" i="76"/>
  <c r="J392" i="76"/>
  <c r="J391" i="76"/>
  <c r="J390" i="76"/>
  <c r="J389" i="76"/>
  <c r="J388" i="76"/>
  <c r="J387" i="76"/>
  <c r="J386" i="76"/>
  <c r="J385" i="76"/>
  <c r="J384" i="76"/>
  <c r="J383" i="76"/>
  <c r="J382" i="76"/>
  <c r="J381" i="76"/>
  <c r="J380" i="76"/>
  <c r="J379" i="76"/>
  <c r="J378" i="76"/>
  <c r="J377" i="76"/>
  <c r="J376" i="76"/>
  <c r="J375" i="76"/>
  <c r="J374" i="76"/>
  <c r="J373" i="76"/>
  <c r="J372" i="76"/>
  <c r="J371" i="76"/>
  <c r="J370" i="76"/>
  <c r="J369" i="76"/>
  <c r="J368" i="76"/>
  <c r="J367" i="76"/>
  <c r="J366" i="76"/>
  <c r="J365" i="76"/>
  <c r="J364" i="76"/>
  <c r="J363" i="76"/>
  <c r="J362" i="76"/>
  <c r="J361" i="76"/>
  <c r="J360" i="76"/>
  <c r="J359" i="76"/>
  <c r="J358" i="76"/>
  <c r="J357" i="76"/>
  <c r="J356" i="76"/>
  <c r="J355" i="76"/>
  <c r="J354" i="76"/>
  <c r="J353" i="76"/>
  <c r="J352" i="76"/>
  <c r="J351" i="76"/>
  <c r="J350" i="76"/>
  <c r="J349" i="76"/>
  <c r="J348" i="76"/>
  <c r="J347" i="76"/>
  <c r="J346" i="76"/>
  <c r="J345" i="76"/>
  <c r="J344" i="76"/>
  <c r="J343" i="76"/>
  <c r="J342" i="76"/>
  <c r="J341" i="76"/>
  <c r="J340" i="76"/>
  <c r="J339" i="76"/>
  <c r="J338" i="76"/>
  <c r="J337" i="76"/>
  <c r="J336" i="76"/>
  <c r="J335" i="76"/>
  <c r="J334" i="76"/>
  <c r="J333" i="76"/>
  <c r="J332" i="76"/>
  <c r="J331" i="76"/>
  <c r="J330" i="76"/>
  <c r="J329" i="76"/>
  <c r="J328" i="76"/>
  <c r="J327" i="76"/>
  <c r="J326" i="76"/>
  <c r="J325" i="76"/>
  <c r="J324" i="76"/>
  <c r="J323" i="76"/>
  <c r="J322" i="76"/>
  <c r="J321" i="76"/>
  <c r="J320" i="76"/>
  <c r="J319" i="76"/>
  <c r="J318" i="76"/>
  <c r="J317" i="76"/>
  <c r="J316" i="76"/>
  <c r="J315" i="76"/>
  <c r="J314" i="76"/>
  <c r="J313" i="76"/>
  <c r="J312" i="76"/>
  <c r="J311" i="76"/>
  <c r="J310" i="76"/>
  <c r="J309" i="76"/>
  <c r="J308" i="76"/>
  <c r="J307" i="76"/>
  <c r="J306" i="76"/>
  <c r="J305" i="76"/>
  <c r="J304" i="76"/>
  <c r="J303" i="76"/>
  <c r="J302" i="76"/>
  <c r="J301" i="76"/>
  <c r="J300" i="76"/>
  <c r="J299" i="76"/>
  <c r="J298" i="76"/>
  <c r="J297" i="76"/>
  <c r="J296" i="76"/>
  <c r="J295" i="76"/>
  <c r="J294" i="76"/>
  <c r="J293" i="76"/>
  <c r="J292" i="76"/>
  <c r="J291" i="76"/>
  <c r="J290" i="76"/>
  <c r="J289" i="76"/>
  <c r="J288" i="76"/>
  <c r="J287" i="76"/>
  <c r="J286" i="76"/>
  <c r="J285" i="76"/>
  <c r="J284" i="76"/>
  <c r="J283" i="76"/>
  <c r="J282" i="76"/>
  <c r="J281" i="76"/>
  <c r="J280" i="76"/>
  <c r="J279" i="76"/>
  <c r="J278" i="76"/>
  <c r="J277" i="76"/>
  <c r="J276" i="76"/>
  <c r="J275" i="76"/>
  <c r="J274" i="76"/>
  <c r="J273" i="76"/>
  <c r="J272" i="76"/>
  <c r="J271" i="76"/>
  <c r="J270" i="76"/>
  <c r="J269" i="76"/>
  <c r="J268" i="76"/>
  <c r="J267" i="76"/>
  <c r="J266" i="76"/>
  <c r="J265" i="76"/>
  <c r="J264" i="76"/>
  <c r="J263" i="76"/>
  <c r="J262" i="76"/>
  <c r="J261" i="76"/>
  <c r="J260" i="76"/>
  <c r="J259" i="76"/>
  <c r="J258" i="76"/>
  <c r="J257" i="76"/>
  <c r="J256" i="76"/>
  <c r="J255" i="76"/>
  <c r="J254" i="76"/>
  <c r="J253" i="76"/>
  <c r="J252" i="76"/>
  <c r="J251" i="76"/>
  <c r="J250" i="76"/>
  <c r="J249" i="76"/>
  <c r="J248" i="76"/>
  <c r="J247" i="76"/>
  <c r="J246" i="76"/>
  <c r="J245" i="76"/>
  <c r="J244" i="76"/>
  <c r="J243" i="76"/>
  <c r="J242" i="76"/>
  <c r="J241" i="76"/>
  <c r="J240" i="76"/>
  <c r="J239" i="76"/>
  <c r="J238" i="76"/>
  <c r="J237" i="76"/>
  <c r="J236" i="76"/>
  <c r="J235" i="76"/>
  <c r="J234" i="76"/>
  <c r="J233" i="76"/>
  <c r="J232" i="76"/>
  <c r="J231" i="76"/>
  <c r="J230" i="76"/>
  <c r="J229" i="76"/>
  <c r="J228" i="76"/>
  <c r="J227" i="76"/>
  <c r="J226" i="76"/>
  <c r="J225" i="76"/>
  <c r="J224" i="76"/>
  <c r="J223" i="76"/>
  <c r="J222" i="76"/>
  <c r="J221" i="76"/>
  <c r="J220" i="76"/>
  <c r="J219" i="76"/>
  <c r="J218" i="76"/>
  <c r="J217" i="76"/>
  <c r="J216" i="76"/>
  <c r="J215" i="76"/>
  <c r="J214" i="76"/>
  <c r="J213" i="76"/>
  <c r="J212" i="76"/>
  <c r="J211" i="76"/>
  <c r="J210" i="76"/>
  <c r="J209" i="76"/>
  <c r="J208" i="76"/>
  <c r="J207" i="76"/>
  <c r="J206" i="76"/>
  <c r="J205" i="76"/>
  <c r="J204" i="76"/>
  <c r="J203" i="76"/>
  <c r="J202" i="76"/>
  <c r="J201" i="76"/>
  <c r="J200" i="76"/>
  <c r="J199" i="76"/>
  <c r="J198" i="76"/>
  <c r="J197" i="76"/>
  <c r="J196" i="76"/>
  <c r="J195" i="76"/>
  <c r="J194" i="76"/>
  <c r="J193" i="76"/>
  <c r="J192" i="76"/>
  <c r="J191" i="76"/>
  <c r="J190" i="76"/>
  <c r="J189" i="76"/>
  <c r="J188" i="76"/>
  <c r="J187" i="76"/>
  <c r="J186" i="76"/>
  <c r="J185" i="76"/>
  <c r="J184" i="76"/>
  <c r="J183" i="76"/>
  <c r="J182" i="76"/>
  <c r="J181" i="76"/>
  <c r="J180" i="76"/>
  <c r="J179" i="76"/>
  <c r="J178" i="76"/>
  <c r="J177" i="76"/>
  <c r="J176" i="76"/>
  <c r="J175" i="76"/>
  <c r="J174" i="76"/>
  <c r="J173" i="76"/>
  <c r="J172" i="76"/>
  <c r="J171" i="76"/>
  <c r="J170" i="76"/>
  <c r="J169" i="76"/>
  <c r="J168" i="76"/>
  <c r="J167" i="76"/>
  <c r="J166" i="76"/>
  <c r="J165" i="76"/>
  <c r="J164" i="76"/>
  <c r="J163" i="76"/>
  <c r="J162" i="76"/>
  <c r="J161" i="76"/>
  <c r="J160" i="76"/>
  <c r="J159" i="76"/>
  <c r="J158" i="76"/>
  <c r="J157" i="76"/>
  <c r="J156" i="76"/>
  <c r="J155" i="76"/>
  <c r="J154" i="76"/>
  <c r="J153" i="76"/>
  <c r="J152" i="76"/>
  <c r="J151" i="76"/>
  <c r="J150" i="76"/>
  <c r="J149" i="76"/>
  <c r="J148" i="76"/>
  <c r="J147" i="76"/>
  <c r="J146" i="76"/>
  <c r="J145" i="76"/>
  <c r="J144" i="76"/>
  <c r="J143" i="76"/>
  <c r="J142" i="76"/>
  <c r="J141" i="76"/>
  <c r="J140" i="76"/>
  <c r="J139" i="76"/>
  <c r="J138" i="76"/>
  <c r="J137" i="76"/>
  <c r="J136" i="76"/>
  <c r="J135" i="76"/>
  <c r="J134" i="76"/>
  <c r="J133" i="76"/>
  <c r="J132" i="76"/>
  <c r="J131" i="76"/>
  <c r="J130" i="76"/>
  <c r="J129" i="76"/>
  <c r="J128" i="76"/>
  <c r="J127" i="76"/>
  <c r="J126" i="76"/>
  <c r="J125" i="76"/>
  <c r="J124" i="76"/>
  <c r="J123" i="76"/>
  <c r="J122" i="76"/>
  <c r="J121" i="76"/>
  <c r="J120" i="76"/>
  <c r="J119" i="76"/>
  <c r="J118" i="76"/>
  <c r="J117" i="76"/>
  <c r="J116" i="76"/>
  <c r="J115" i="76"/>
  <c r="J114" i="76"/>
  <c r="J113" i="76"/>
  <c r="J112" i="76"/>
  <c r="J111" i="76"/>
  <c r="J110" i="76"/>
  <c r="J109" i="76"/>
  <c r="J108" i="76"/>
  <c r="J107" i="76"/>
  <c r="J106" i="76"/>
  <c r="J105" i="76"/>
  <c r="J104" i="76"/>
  <c r="J103" i="76"/>
  <c r="J102" i="76"/>
  <c r="J101" i="76"/>
  <c r="J100" i="76"/>
  <c r="J99" i="76"/>
  <c r="J98" i="76"/>
  <c r="J97" i="76"/>
  <c r="J96" i="76"/>
  <c r="J95" i="76"/>
  <c r="J94" i="76"/>
  <c r="J93" i="76"/>
  <c r="J92" i="76"/>
  <c r="J91" i="76"/>
  <c r="J90" i="76"/>
  <c r="J89" i="76"/>
  <c r="J88" i="76"/>
  <c r="J87" i="76"/>
  <c r="J86" i="76"/>
  <c r="J85" i="76"/>
  <c r="J84" i="76"/>
  <c r="J83" i="76"/>
  <c r="J82" i="76"/>
  <c r="J81" i="76"/>
  <c r="J80" i="76"/>
  <c r="J79" i="76"/>
  <c r="J78" i="76"/>
  <c r="J77" i="76"/>
  <c r="J76" i="76"/>
  <c r="J75" i="76"/>
  <c r="J74" i="76"/>
  <c r="J73" i="76"/>
  <c r="J72" i="76"/>
  <c r="J71" i="76"/>
  <c r="J70" i="76"/>
  <c r="J69" i="76"/>
  <c r="J68" i="76"/>
  <c r="J67" i="76"/>
  <c r="J66" i="76"/>
  <c r="J65" i="76"/>
  <c r="J64" i="76"/>
  <c r="J63" i="76"/>
  <c r="J62" i="76"/>
  <c r="J61" i="76"/>
  <c r="J60" i="76"/>
  <c r="J59" i="76"/>
  <c r="J58" i="76"/>
  <c r="J57" i="76"/>
  <c r="J56" i="76"/>
  <c r="J55" i="76"/>
  <c r="J54" i="76"/>
  <c r="J53" i="76"/>
  <c r="J52" i="76"/>
  <c r="J51" i="76"/>
  <c r="J50" i="76"/>
  <c r="J49" i="76"/>
  <c r="J48" i="76"/>
  <c r="J47" i="76"/>
  <c r="J46" i="76"/>
  <c r="J45" i="76"/>
  <c r="J44" i="76"/>
  <c r="J43" i="76"/>
  <c r="J42" i="76"/>
  <c r="J41" i="76"/>
  <c r="J40" i="76"/>
  <c r="J39" i="76"/>
  <c r="J38" i="76"/>
  <c r="J37" i="76"/>
  <c r="J36" i="76"/>
  <c r="J35" i="76"/>
  <c r="J34" i="76"/>
  <c r="J33" i="76"/>
  <c r="J32" i="76"/>
  <c r="J31" i="76"/>
  <c r="J30" i="76"/>
  <c r="J29" i="76"/>
  <c r="J28" i="76"/>
  <c r="J27" i="76"/>
  <c r="J26" i="76"/>
  <c r="J25" i="76"/>
  <c r="J24" i="76"/>
  <c r="J23" i="76"/>
  <c r="J22" i="76"/>
  <c r="J21" i="76"/>
  <c r="J20" i="76"/>
  <c r="J19" i="76"/>
  <c r="J18" i="76"/>
  <c r="J17" i="76"/>
  <c r="J16" i="76"/>
  <c r="J15" i="76"/>
  <c r="J14" i="76"/>
  <c r="J13" i="76"/>
  <c r="J12" i="76"/>
  <c r="J11" i="76"/>
  <c r="J10" i="76"/>
  <c r="J9" i="76"/>
  <c r="J8" i="76"/>
  <c r="J7" i="76"/>
  <c r="J6" i="76"/>
  <c r="J5" i="76"/>
  <c r="J4" i="76"/>
  <c r="J3" i="76"/>
  <c r="J2" i="76"/>
  <c r="J719" i="36"/>
  <c r="J718" i="36"/>
  <c r="J717" i="36"/>
  <c r="J716" i="36"/>
  <c r="J715" i="36"/>
  <c r="J714" i="36"/>
  <c r="J713" i="36"/>
  <c r="J712" i="36"/>
  <c r="J711" i="36"/>
  <c r="J710" i="36"/>
  <c r="J709" i="36"/>
  <c r="J708" i="36"/>
  <c r="J707" i="36"/>
  <c r="J706" i="36"/>
  <c r="J705" i="36"/>
  <c r="J704" i="36"/>
  <c r="J703" i="36"/>
  <c r="J702" i="36"/>
  <c r="J701" i="36"/>
  <c r="J700" i="36"/>
  <c r="J699" i="36"/>
  <c r="J698" i="36"/>
  <c r="J697" i="36"/>
  <c r="J696" i="36"/>
  <c r="J695" i="36"/>
  <c r="J694" i="36"/>
  <c r="J693" i="36"/>
  <c r="J692" i="36"/>
  <c r="J691" i="36"/>
  <c r="J690" i="36"/>
  <c r="J689" i="36"/>
  <c r="J688" i="36"/>
  <c r="J687" i="36"/>
  <c r="J686" i="36"/>
  <c r="J685" i="36"/>
  <c r="J684" i="36"/>
  <c r="J683" i="36"/>
  <c r="J682" i="36"/>
  <c r="J681" i="36"/>
  <c r="J680" i="36"/>
  <c r="J679" i="36"/>
  <c r="J678" i="36"/>
  <c r="J677" i="36"/>
  <c r="J676" i="36"/>
  <c r="J675" i="36"/>
  <c r="J674" i="36"/>
  <c r="J673" i="36"/>
  <c r="J672" i="36"/>
  <c r="J671" i="36"/>
  <c r="J670" i="36"/>
  <c r="J669" i="36"/>
  <c r="J668" i="36"/>
  <c r="J667" i="36"/>
  <c r="J666" i="36"/>
  <c r="J665" i="36"/>
  <c r="J664" i="36"/>
  <c r="J663" i="36"/>
  <c r="J662" i="36"/>
  <c r="J661" i="36"/>
  <c r="J660" i="36"/>
  <c r="J659" i="36"/>
  <c r="J658" i="36"/>
  <c r="J657" i="36"/>
  <c r="J656" i="36"/>
  <c r="J655" i="36"/>
  <c r="J654" i="36"/>
  <c r="J653" i="36"/>
  <c r="J652" i="36"/>
  <c r="J651" i="36"/>
  <c r="J650" i="36"/>
  <c r="J649" i="36"/>
  <c r="J648" i="36"/>
  <c r="J647" i="36"/>
  <c r="J646" i="36"/>
  <c r="J645" i="36"/>
  <c r="J644" i="36"/>
  <c r="J643" i="36"/>
  <c r="J642" i="36"/>
  <c r="J641" i="36"/>
  <c r="J640" i="36"/>
  <c r="J639" i="36"/>
  <c r="J638" i="36"/>
  <c r="J637" i="36"/>
  <c r="J636" i="36"/>
  <c r="J635" i="36"/>
  <c r="J634" i="36"/>
  <c r="J633" i="36"/>
  <c r="J632" i="36"/>
  <c r="J631" i="36"/>
  <c r="J630" i="36"/>
  <c r="J629" i="36"/>
  <c r="J628" i="36"/>
  <c r="J627" i="36"/>
  <c r="J626" i="36"/>
  <c r="J625" i="36"/>
  <c r="J624" i="36"/>
  <c r="J623" i="36"/>
  <c r="J622" i="36"/>
  <c r="J621" i="36"/>
  <c r="J620" i="36"/>
  <c r="J619" i="36"/>
  <c r="J618" i="36"/>
  <c r="J617" i="36"/>
  <c r="J616" i="36"/>
  <c r="J615" i="36"/>
  <c r="J614" i="36"/>
  <c r="J613" i="36"/>
  <c r="J612" i="36"/>
  <c r="J611" i="36"/>
  <c r="J610" i="36"/>
  <c r="J609" i="36"/>
  <c r="J608" i="36"/>
  <c r="J607" i="36"/>
  <c r="J606" i="36"/>
  <c r="J605" i="36"/>
  <c r="J604" i="36"/>
  <c r="J603" i="36"/>
  <c r="J602" i="36"/>
  <c r="J601" i="36"/>
  <c r="J600" i="36"/>
  <c r="J599" i="36"/>
  <c r="J598" i="36"/>
  <c r="J597" i="36"/>
  <c r="J596" i="36"/>
  <c r="J595" i="36"/>
  <c r="J594" i="36"/>
  <c r="J593" i="36"/>
  <c r="J592" i="36"/>
  <c r="J591" i="36"/>
  <c r="J590" i="36"/>
  <c r="J589" i="36"/>
  <c r="J588" i="36"/>
  <c r="J587" i="36"/>
  <c r="J586" i="36"/>
  <c r="J585" i="36"/>
  <c r="J584" i="36"/>
  <c r="J583" i="36"/>
  <c r="J582" i="36"/>
  <c r="J581" i="36"/>
  <c r="J580" i="36"/>
  <c r="J579" i="36"/>
  <c r="J578" i="36"/>
  <c r="J577" i="36"/>
  <c r="J576" i="36"/>
  <c r="J575" i="36"/>
  <c r="J574" i="36"/>
  <c r="J573" i="36"/>
  <c r="J572" i="36"/>
  <c r="J571" i="36"/>
  <c r="J570" i="36"/>
  <c r="J569" i="36"/>
  <c r="J568" i="36"/>
  <c r="J567" i="36"/>
  <c r="J566" i="36"/>
  <c r="J565" i="36"/>
  <c r="J564" i="36"/>
  <c r="J563" i="36"/>
  <c r="J562" i="36"/>
  <c r="J561" i="36"/>
  <c r="J560" i="36"/>
  <c r="J559" i="36"/>
  <c r="J558" i="36"/>
  <c r="J557" i="36"/>
  <c r="J556" i="36"/>
  <c r="J555" i="36"/>
  <c r="J554" i="36"/>
  <c r="J553" i="36"/>
  <c r="J552" i="36"/>
  <c r="J551" i="36"/>
  <c r="J550" i="36"/>
  <c r="J549" i="36"/>
  <c r="J548" i="36"/>
  <c r="J547" i="36"/>
  <c r="J546" i="36"/>
  <c r="J545" i="36"/>
  <c r="J544" i="36"/>
  <c r="J543" i="36"/>
  <c r="J542" i="36"/>
  <c r="J541" i="36"/>
  <c r="J540" i="36"/>
  <c r="J539" i="36"/>
  <c r="J538" i="36"/>
  <c r="J537" i="36"/>
  <c r="J536" i="36"/>
  <c r="J535" i="36"/>
  <c r="J534" i="36"/>
  <c r="J533" i="36"/>
  <c r="J532" i="36"/>
  <c r="J531" i="36"/>
  <c r="J530" i="36"/>
  <c r="J529" i="36"/>
  <c r="J528" i="36"/>
  <c r="J527" i="36"/>
  <c r="J526" i="36"/>
  <c r="J525" i="36"/>
  <c r="J524" i="36"/>
  <c r="J523" i="36"/>
  <c r="J522" i="36"/>
  <c r="J521" i="36"/>
  <c r="J520" i="36"/>
  <c r="J519" i="36"/>
  <c r="J518" i="36"/>
  <c r="J517" i="36"/>
  <c r="J516" i="36"/>
  <c r="J515" i="36"/>
  <c r="J514" i="36"/>
  <c r="J513" i="36"/>
  <c r="J512" i="36"/>
  <c r="J511" i="36"/>
  <c r="J510" i="36"/>
  <c r="J509" i="36"/>
  <c r="J508" i="36"/>
  <c r="J507" i="36"/>
  <c r="J506" i="36"/>
  <c r="J505" i="36"/>
  <c r="J504" i="36"/>
  <c r="J503" i="36"/>
  <c r="J502" i="36"/>
  <c r="J501" i="36"/>
  <c r="J500" i="36"/>
  <c r="J499" i="36"/>
  <c r="J498" i="36"/>
  <c r="J497" i="36"/>
  <c r="J496" i="36"/>
  <c r="J495" i="36"/>
  <c r="J494" i="36"/>
  <c r="J493" i="36"/>
  <c r="J492" i="36"/>
  <c r="J491" i="36"/>
  <c r="J490" i="36"/>
  <c r="J489" i="36"/>
  <c r="J488" i="36"/>
  <c r="J487" i="36"/>
  <c r="J486" i="36"/>
  <c r="J485" i="36"/>
  <c r="J484" i="36"/>
  <c r="J483" i="36"/>
  <c r="J482" i="36"/>
  <c r="J481" i="36"/>
  <c r="J480" i="36"/>
  <c r="J479" i="36"/>
  <c r="J478" i="36"/>
  <c r="J477" i="36"/>
  <c r="J476" i="36"/>
  <c r="J475" i="36"/>
  <c r="J474" i="36"/>
  <c r="J473" i="36"/>
  <c r="J472" i="36"/>
  <c r="J471" i="36"/>
  <c r="J470" i="36"/>
  <c r="J469" i="36"/>
  <c r="J468" i="36"/>
  <c r="J467" i="36"/>
  <c r="J466" i="36"/>
  <c r="J465" i="36"/>
  <c r="J464" i="36"/>
  <c r="J463" i="36"/>
  <c r="J462" i="36"/>
  <c r="J461" i="36"/>
  <c r="J460" i="36"/>
  <c r="J459" i="36"/>
  <c r="J458" i="36"/>
  <c r="J457" i="36"/>
  <c r="J456" i="36"/>
  <c r="J455" i="36"/>
  <c r="J454" i="36"/>
  <c r="J453" i="36"/>
  <c r="J452" i="36"/>
  <c r="J451" i="36"/>
  <c r="J450" i="36"/>
  <c r="J449" i="36"/>
  <c r="J448" i="36"/>
  <c r="J447" i="36"/>
  <c r="J446" i="36"/>
  <c r="J445" i="36"/>
  <c r="J444" i="36"/>
  <c r="J443" i="36"/>
  <c r="J442" i="36"/>
  <c r="J441" i="36"/>
  <c r="J440" i="36"/>
  <c r="J439" i="36"/>
  <c r="J438" i="36"/>
  <c r="J437" i="36"/>
  <c r="J436" i="36"/>
  <c r="J435" i="36"/>
  <c r="J434" i="36"/>
  <c r="J433" i="36"/>
  <c r="J432" i="36"/>
  <c r="J431" i="36"/>
  <c r="J430" i="36"/>
  <c r="J429" i="36"/>
  <c r="J428" i="36"/>
  <c r="J427" i="36"/>
  <c r="J426" i="36"/>
  <c r="J425" i="36"/>
  <c r="J424" i="36"/>
  <c r="J423" i="36"/>
  <c r="J422" i="36"/>
  <c r="J421" i="36"/>
  <c r="J420" i="36"/>
  <c r="J419" i="36"/>
  <c r="J418" i="36"/>
  <c r="J417" i="36"/>
  <c r="J416" i="36"/>
  <c r="J415" i="36"/>
  <c r="J414" i="36"/>
  <c r="J413" i="36"/>
  <c r="J412" i="36"/>
  <c r="J411" i="36"/>
  <c r="J410" i="36"/>
  <c r="J409" i="36"/>
  <c r="J408" i="36"/>
  <c r="J407" i="36"/>
  <c r="J406" i="36"/>
  <c r="J405" i="36"/>
  <c r="J404" i="36"/>
  <c r="J403" i="36"/>
  <c r="J402" i="36"/>
  <c r="J401" i="36"/>
  <c r="J400" i="36"/>
  <c r="J399" i="36"/>
  <c r="J398" i="36"/>
  <c r="J397" i="36"/>
  <c r="J396" i="36"/>
  <c r="J395" i="36"/>
  <c r="J394" i="36"/>
  <c r="J393" i="36"/>
  <c r="J392" i="36"/>
  <c r="J391" i="36"/>
  <c r="J390" i="36"/>
  <c r="J389" i="36"/>
  <c r="J388" i="36"/>
  <c r="J387" i="36"/>
  <c r="J386" i="36"/>
  <c r="J385" i="36"/>
  <c r="J384" i="36"/>
  <c r="J383" i="36"/>
  <c r="J382" i="36"/>
  <c r="J381" i="36"/>
  <c r="J380" i="36"/>
  <c r="J379" i="36"/>
  <c r="J378" i="36"/>
  <c r="J377" i="36"/>
  <c r="J376" i="36"/>
  <c r="J375" i="36"/>
  <c r="J374" i="36"/>
  <c r="J373" i="36"/>
  <c r="J372" i="36"/>
  <c r="J371" i="36"/>
  <c r="J370" i="36"/>
  <c r="J369" i="36"/>
  <c r="J368" i="36"/>
  <c r="J367" i="36"/>
  <c r="J366" i="36"/>
  <c r="J365" i="36"/>
  <c r="J364" i="36"/>
  <c r="J363" i="36"/>
  <c r="J362" i="36"/>
  <c r="J361" i="36"/>
  <c r="J360" i="36"/>
  <c r="J359" i="36"/>
  <c r="J358" i="36"/>
  <c r="J357" i="36"/>
  <c r="J356" i="36"/>
  <c r="J355" i="36"/>
  <c r="J354" i="36"/>
  <c r="J353" i="36"/>
  <c r="J352" i="36"/>
  <c r="J351" i="36"/>
  <c r="J350" i="36"/>
  <c r="J349" i="36"/>
  <c r="J348" i="36"/>
  <c r="J347" i="36"/>
  <c r="J346" i="36"/>
  <c r="J345" i="36"/>
  <c r="J344" i="36"/>
  <c r="J343" i="36"/>
  <c r="J342" i="36"/>
  <c r="J341" i="36"/>
  <c r="J340" i="36"/>
  <c r="J339" i="36"/>
  <c r="J338" i="36"/>
  <c r="J337" i="36"/>
  <c r="J336" i="36"/>
  <c r="J335" i="36"/>
  <c r="J334" i="36"/>
  <c r="J333" i="36"/>
  <c r="J332" i="36"/>
  <c r="J331" i="36"/>
  <c r="J330" i="36"/>
  <c r="J329" i="36"/>
  <c r="J328" i="36"/>
  <c r="J327" i="36"/>
  <c r="J326" i="36"/>
  <c r="J325" i="36"/>
  <c r="J324" i="36"/>
  <c r="J323" i="36"/>
  <c r="J322" i="36"/>
  <c r="J321" i="36"/>
  <c r="J320" i="36"/>
  <c r="J319" i="36"/>
  <c r="J318" i="36"/>
  <c r="J317" i="36"/>
  <c r="J316" i="36"/>
  <c r="J315" i="36"/>
  <c r="J314" i="36"/>
  <c r="J313" i="36"/>
  <c r="J312" i="36"/>
  <c r="J311" i="36"/>
  <c r="J310" i="36"/>
  <c r="J309" i="36"/>
  <c r="J308" i="36"/>
  <c r="J307" i="36"/>
  <c r="J306" i="36"/>
  <c r="J305" i="36"/>
  <c r="J304" i="36"/>
  <c r="J303" i="36"/>
  <c r="J302" i="36"/>
  <c r="J301" i="36"/>
  <c r="J300" i="36"/>
  <c r="J299" i="36"/>
  <c r="J298" i="36"/>
  <c r="J297" i="36"/>
  <c r="J296" i="36"/>
  <c r="J295" i="36"/>
  <c r="J294" i="36"/>
  <c r="J293" i="36"/>
  <c r="J292" i="36"/>
  <c r="J291" i="36"/>
  <c r="J290" i="36"/>
  <c r="J289" i="36"/>
  <c r="J288" i="36"/>
  <c r="J287" i="36"/>
  <c r="J286" i="36"/>
  <c r="J285" i="36"/>
  <c r="J284" i="36"/>
  <c r="J283" i="36"/>
  <c r="J282" i="36"/>
  <c r="J281" i="36"/>
  <c r="J280" i="36"/>
  <c r="J279" i="36"/>
  <c r="J278" i="36"/>
  <c r="J277" i="36"/>
  <c r="J276" i="36"/>
  <c r="J275" i="36"/>
  <c r="J274" i="36"/>
  <c r="J273" i="36"/>
  <c r="J272" i="36"/>
  <c r="J271" i="36"/>
  <c r="J270" i="36"/>
  <c r="J269" i="36"/>
  <c r="J268" i="36"/>
  <c r="J267" i="36"/>
  <c r="J266" i="36"/>
  <c r="J265" i="36"/>
  <c r="J264" i="36"/>
  <c r="J263" i="36"/>
  <c r="J262" i="36"/>
  <c r="J261" i="36"/>
  <c r="J260" i="36"/>
  <c r="J259" i="36"/>
  <c r="J258" i="36"/>
  <c r="J257" i="36"/>
  <c r="J256" i="36"/>
  <c r="J255" i="36"/>
  <c r="J254" i="36"/>
  <c r="J253" i="36"/>
  <c r="J252" i="36"/>
  <c r="J251" i="36"/>
  <c r="J250" i="36"/>
  <c r="J249" i="36"/>
  <c r="J248" i="36"/>
  <c r="J247" i="36"/>
  <c r="J246" i="36"/>
  <c r="J245" i="36"/>
  <c r="J244" i="36"/>
  <c r="J243" i="36"/>
  <c r="J242" i="36"/>
  <c r="J241" i="36"/>
  <c r="J240" i="36"/>
  <c r="J239" i="36"/>
  <c r="J238" i="36"/>
  <c r="J237" i="36"/>
  <c r="J236" i="36"/>
  <c r="J235" i="36"/>
  <c r="J234" i="36"/>
  <c r="J233" i="36"/>
  <c r="J232" i="36"/>
  <c r="J231" i="36"/>
  <c r="J230" i="36"/>
  <c r="J229" i="36"/>
  <c r="J228" i="36"/>
  <c r="J227" i="36"/>
  <c r="J226" i="36"/>
  <c r="J225" i="36"/>
  <c r="J224" i="36"/>
  <c r="J223" i="36"/>
  <c r="J222" i="36"/>
  <c r="J221" i="36"/>
  <c r="J220" i="36"/>
  <c r="J219" i="36"/>
  <c r="J218" i="36"/>
  <c r="J217" i="36"/>
  <c r="J216" i="36"/>
  <c r="J215" i="36"/>
  <c r="J214" i="36"/>
  <c r="J213" i="36"/>
  <c r="J212" i="36"/>
  <c r="J211" i="36"/>
  <c r="J210" i="36"/>
  <c r="J209" i="36"/>
  <c r="J208" i="36"/>
  <c r="J207" i="36"/>
  <c r="J206" i="36"/>
  <c r="J205" i="36"/>
  <c r="J204" i="36"/>
  <c r="J203" i="36"/>
  <c r="J202" i="36"/>
  <c r="J201" i="36"/>
  <c r="J200" i="36"/>
  <c r="J199" i="36"/>
  <c r="J198" i="36"/>
  <c r="J197" i="36"/>
  <c r="J196" i="36"/>
  <c r="J195" i="36"/>
  <c r="J194" i="36"/>
  <c r="J193" i="36"/>
  <c r="J192" i="36"/>
  <c r="J191" i="36"/>
  <c r="J190" i="36"/>
  <c r="J189" i="36"/>
  <c r="J188" i="36"/>
  <c r="J187" i="36"/>
  <c r="J186" i="36"/>
  <c r="J185" i="36"/>
  <c r="J184" i="36"/>
  <c r="J183" i="36"/>
  <c r="J182" i="36"/>
  <c r="J181" i="36"/>
  <c r="J180" i="36"/>
  <c r="J179" i="36"/>
  <c r="J178" i="36"/>
  <c r="J177" i="36"/>
  <c r="J176" i="36"/>
  <c r="J175" i="36"/>
  <c r="J174" i="36"/>
  <c r="J173" i="36"/>
  <c r="J172" i="36"/>
  <c r="J171" i="36"/>
  <c r="J170" i="36"/>
  <c r="J169" i="36"/>
  <c r="J168" i="36"/>
  <c r="J167" i="36"/>
  <c r="J166" i="36"/>
  <c r="J165" i="36"/>
  <c r="J164" i="36"/>
  <c r="J163" i="36"/>
  <c r="J162" i="36"/>
  <c r="J161" i="36"/>
  <c r="J160" i="36"/>
  <c r="J159" i="36"/>
  <c r="J158" i="36"/>
  <c r="J157" i="36"/>
  <c r="J156" i="36"/>
  <c r="J155" i="36"/>
  <c r="J154" i="36"/>
  <c r="J153" i="36"/>
  <c r="J152" i="36"/>
  <c r="J151" i="36"/>
  <c r="J150" i="36"/>
  <c r="J149" i="36"/>
  <c r="J148" i="36"/>
  <c r="J147" i="36"/>
  <c r="J146" i="36"/>
  <c r="J145" i="36"/>
  <c r="J144" i="36"/>
  <c r="J143" i="36"/>
  <c r="J142" i="36"/>
  <c r="J141" i="36"/>
  <c r="J140" i="36"/>
  <c r="J139" i="36"/>
  <c r="J138" i="36"/>
  <c r="J137" i="36"/>
  <c r="J136" i="36"/>
  <c r="J135" i="36"/>
  <c r="J134" i="36"/>
  <c r="J133" i="36"/>
  <c r="J132" i="36"/>
  <c r="J131" i="36"/>
  <c r="J130" i="36"/>
  <c r="J129" i="36"/>
  <c r="J128" i="36"/>
  <c r="J127" i="36"/>
  <c r="J126" i="36"/>
  <c r="J125" i="36"/>
  <c r="J124" i="36"/>
  <c r="J123" i="36"/>
  <c r="J122" i="36"/>
  <c r="J121" i="36"/>
  <c r="J120" i="36"/>
  <c r="J119" i="36"/>
  <c r="J118" i="36"/>
  <c r="J117" i="36"/>
  <c r="J116" i="36"/>
  <c r="J115" i="36"/>
  <c r="J114" i="36"/>
  <c r="J113" i="36"/>
  <c r="J112" i="36"/>
  <c r="J111" i="36"/>
  <c r="J110" i="36"/>
  <c r="J109" i="36"/>
  <c r="J108" i="36"/>
  <c r="J107" i="36"/>
  <c r="J106" i="36"/>
  <c r="J105" i="36"/>
  <c r="J104" i="36"/>
  <c r="J103" i="36"/>
  <c r="J102" i="36"/>
  <c r="J101" i="36"/>
  <c r="J100" i="36"/>
  <c r="J99" i="36"/>
  <c r="J98" i="36"/>
  <c r="J97" i="36"/>
  <c r="J96" i="36"/>
  <c r="J95" i="36"/>
  <c r="J94" i="36"/>
  <c r="J93" i="36"/>
  <c r="J92" i="36"/>
  <c r="J91" i="36"/>
  <c r="J90" i="36"/>
  <c r="J89" i="36"/>
  <c r="J88" i="36"/>
  <c r="J87" i="36"/>
  <c r="J86" i="36"/>
  <c r="J85" i="36"/>
  <c r="J84" i="36"/>
  <c r="J83" i="36"/>
  <c r="J82" i="36"/>
  <c r="J81" i="36"/>
  <c r="J80" i="36"/>
  <c r="J79" i="36"/>
  <c r="J78" i="36"/>
  <c r="J77" i="36"/>
  <c r="J76" i="36"/>
  <c r="J75" i="36"/>
  <c r="J74" i="36"/>
  <c r="J73" i="36"/>
  <c r="J72" i="36"/>
  <c r="J71" i="36"/>
  <c r="J70" i="36"/>
  <c r="J69" i="36"/>
  <c r="J68" i="36"/>
  <c r="J67" i="36"/>
  <c r="J66" i="36"/>
  <c r="J65" i="36"/>
  <c r="J64" i="36"/>
  <c r="J63" i="36"/>
  <c r="J62" i="36"/>
  <c r="J61" i="36"/>
  <c r="J60" i="36"/>
  <c r="J59" i="36"/>
  <c r="J58" i="36"/>
  <c r="J57" i="36"/>
  <c r="J56" i="36"/>
  <c r="J55" i="36"/>
  <c r="J54" i="36"/>
  <c r="J53" i="36"/>
  <c r="J52" i="36"/>
  <c r="J51" i="36"/>
  <c r="J50" i="36"/>
  <c r="J49" i="36"/>
  <c r="J48" i="36"/>
  <c r="J47" i="36"/>
  <c r="J46" i="36"/>
  <c r="J45" i="36"/>
  <c r="J44" i="36"/>
  <c r="J43" i="36"/>
  <c r="J42" i="36"/>
  <c r="J41" i="36"/>
  <c r="J40" i="36"/>
  <c r="J39" i="36"/>
  <c r="J38" i="36"/>
  <c r="J37" i="36"/>
  <c r="J36" i="36"/>
  <c r="J35" i="36"/>
  <c r="J34" i="36"/>
  <c r="J33" i="36"/>
  <c r="J32" i="36"/>
  <c r="J31" i="36"/>
  <c r="J30" i="36"/>
  <c r="J29" i="36"/>
  <c r="J28" i="36"/>
  <c r="J27" i="36"/>
  <c r="J26" i="36"/>
  <c r="J25" i="36"/>
  <c r="J24" i="36"/>
  <c r="J23" i="36"/>
  <c r="J22" i="36"/>
  <c r="J21" i="36"/>
  <c r="J20" i="36"/>
  <c r="J19" i="36"/>
  <c r="J18" i="36"/>
  <c r="J17" i="36"/>
  <c r="J16" i="36"/>
  <c r="J15" i="36"/>
  <c r="J14" i="36"/>
  <c r="J13" i="36"/>
  <c r="J12" i="36"/>
  <c r="J11" i="36"/>
  <c r="J10" i="36"/>
  <c r="J9" i="36"/>
  <c r="J8" i="36"/>
  <c r="J7" i="36"/>
  <c r="J6" i="36"/>
  <c r="J5" i="36"/>
  <c r="J4" i="36"/>
  <c r="J3" i="36"/>
  <c r="J2" i="36"/>
  <c r="J457" i="71"/>
  <c r="J456" i="71"/>
  <c r="J455" i="71"/>
  <c r="J454" i="71"/>
  <c r="J453" i="71"/>
  <c r="J452" i="71"/>
  <c r="J451" i="71"/>
  <c r="J450" i="71"/>
  <c r="J449" i="71"/>
  <c r="J448" i="71"/>
  <c r="J447" i="71"/>
  <c r="J446" i="71"/>
  <c r="J445" i="71"/>
  <c r="J444" i="71"/>
  <c r="J443" i="71"/>
  <c r="J442" i="71"/>
  <c r="J441" i="71"/>
  <c r="J440" i="71"/>
  <c r="J439" i="71"/>
  <c r="J438" i="71"/>
  <c r="J437" i="71"/>
  <c r="J436" i="71"/>
  <c r="J435" i="71"/>
  <c r="J434" i="71"/>
  <c r="J433" i="71"/>
  <c r="J432" i="71"/>
  <c r="J431" i="71"/>
  <c r="J430" i="71"/>
  <c r="J429" i="71"/>
  <c r="J428" i="71"/>
  <c r="J427" i="71"/>
  <c r="J426" i="71"/>
  <c r="J425" i="71"/>
  <c r="J424" i="71"/>
  <c r="J423" i="71"/>
  <c r="J422" i="71"/>
  <c r="J421" i="71"/>
  <c r="J420" i="71"/>
  <c r="J419" i="71"/>
  <c r="J418" i="71"/>
  <c r="J417" i="71"/>
  <c r="J416" i="71"/>
  <c r="J415" i="71"/>
  <c r="J414" i="71"/>
  <c r="J413" i="71"/>
  <c r="J412" i="71"/>
  <c r="J411" i="71"/>
  <c r="J410" i="71"/>
  <c r="J409" i="71"/>
  <c r="J408" i="71"/>
  <c r="J407" i="71"/>
  <c r="J406" i="71"/>
  <c r="J405" i="71"/>
  <c r="J404" i="71"/>
  <c r="J403" i="71"/>
  <c r="J402" i="71"/>
  <c r="J401" i="71"/>
  <c r="J400" i="71"/>
  <c r="J399" i="71"/>
  <c r="J398" i="71"/>
  <c r="J397" i="71"/>
  <c r="J396" i="71"/>
  <c r="J395" i="71"/>
  <c r="J394" i="71"/>
  <c r="J393" i="71"/>
  <c r="J392" i="71"/>
  <c r="J391" i="71"/>
  <c r="J390" i="71"/>
  <c r="J389" i="71"/>
  <c r="J388" i="71"/>
  <c r="J387" i="71"/>
  <c r="J386" i="71"/>
  <c r="J385" i="71"/>
  <c r="J384" i="71"/>
  <c r="J383" i="71"/>
  <c r="J382" i="71"/>
  <c r="J381" i="71"/>
  <c r="J380" i="71"/>
  <c r="J379" i="71"/>
  <c r="J378" i="71"/>
  <c r="J377" i="71"/>
  <c r="J376" i="71"/>
  <c r="J375" i="71"/>
  <c r="J374" i="71"/>
  <c r="J373" i="71"/>
  <c r="J372" i="71"/>
  <c r="J371" i="71"/>
  <c r="J370" i="71"/>
  <c r="J369" i="71"/>
  <c r="J368" i="71"/>
  <c r="J367" i="71"/>
  <c r="J366" i="71"/>
  <c r="J365" i="71"/>
  <c r="J364" i="71"/>
  <c r="J363" i="71"/>
  <c r="J362" i="71"/>
  <c r="J361" i="71"/>
  <c r="J360" i="71"/>
  <c r="J359" i="71"/>
  <c r="J358" i="71"/>
  <c r="J357" i="71"/>
  <c r="J356" i="71"/>
  <c r="J355" i="71"/>
  <c r="J354" i="71"/>
  <c r="J353" i="71"/>
  <c r="J352" i="71"/>
  <c r="J351" i="71"/>
  <c r="J350" i="71"/>
  <c r="J349" i="71"/>
  <c r="J348" i="71"/>
  <c r="J347" i="71"/>
  <c r="J346" i="71"/>
  <c r="J345" i="71"/>
  <c r="J344" i="71"/>
  <c r="J343" i="71"/>
  <c r="J342" i="71"/>
  <c r="J341" i="71"/>
  <c r="J340" i="71"/>
  <c r="J339" i="71"/>
  <c r="J338" i="71"/>
  <c r="J337" i="71"/>
  <c r="J336" i="71"/>
  <c r="J335" i="71"/>
  <c r="J334" i="71"/>
  <c r="J333" i="71"/>
  <c r="J332" i="71"/>
  <c r="J331" i="71"/>
  <c r="J330" i="71"/>
  <c r="J329" i="71"/>
  <c r="J328" i="71"/>
  <c r="J327" i="71"/>
  <c r="J326" i="71"/>
  <c r="J325" i="71"/>
  <c r="J324" i="71"/>
  <c r="J323" i="71"/>
  <c r="J322" i="71"/>
  <c r="J321" i="71"/>
  <c r="J320" i="71"/>
  <c r="J319" i="71"/>
  <c r="J318" i="71"/>
  <c r="J317" i="71"/>
  <c r="J316" i="71"/>
  <c r="J315" i="71"/>
  <c r="J314" i="71"/>
  <c r="J313" i="71"/>
  <c r="J312" i="71"/>
  <c r="J311" i="71"/>
  <c r="J310" i="71"/>
  <c r="J309" i="71"/>
  <c r="J308" i="71"/>
  <c r="J307" i="71"/>
  <c r="J306" i="71"/>
  <c r="J305" i="71"/>
  <c r="J304" i="71"/>
  <c r="J303" i="71"/>
  <c r="J302" i="71"/>
  <c r="J301" i="71"/>
  <c r="J300" i="71"/>
  <c r="J299" i="71"/>
  <c r="J298" i="71"/>
  <c r="J297" i="71"/>
  <c r="J296" i="71"/>
  <c r="J295" i="71"/>
  <c r="J294" i="71"/>
  <c r="J293" i="71"/>
  <c r="J292" i="71"/>
  <c r="J291" i="71"/>
  <c r="J290" i="71"/>
  <c r="J289" i="71"/>
  <c r="J288" i="71"/>
  <c r="J287" i="71"/>
  <c r="J286" i="71"/>
  <c r="J285" i="71"/>
  <c r="J284" i="71"/>
  <c r="J283" i="71"/>
  <c r="J282" i="71"/>
  <c r="J281" i="71"/>
  <c r="J280" i="71"/>
  <c r="J279" i="71"/>
  <c r="J278" i="71"/>
  <c r="J277" i="71"/>
  <c r="J276" i="71"/>
  <c r="J275" i="71"/>
  <c r="J274" i="71"/>
  <c r="J273" i="71"/>
  <c r="J272" i="71"/>
  <c r="J271" i="71"/>
  <c r="J270" i="71"/>
  <c r="J269" i="71"/>
  <c r="J268" i="71"/>
  <c r="J267" i="71"/>
  <c r="J266" i="71"/>
  <c r="J265" i="71"/>
  <c r="J264" i="71"/>
  <c r="J263" i="71"/>
  <c r="J262" i="71"/>
  <c r="J261" i="71"/>
  <c r="J260" i="71"/>
  <c r="J259" i="71"/>
  <c r="J258" i="71"/>
  <c r="J257" i="71"/>
  <c r="J256" i="71"/>
  <c r="J255" i="71"/>
  <c r="J254" i="71"/>
  <c r="J253" i="71"/>
  <c r="J252" i="71"/>
  <c r="J251" i="71"/>
  <c r="J250" i="71"/>
  <c r="J249" i="71"/>
  <c r="J248" i="71"/>
  <c r="J247" i="71"/>
  <c r="J246" i="71"/>
  <c r="J245" i="71"/>
  <c r="J244" i="71"/>
  <c r="J243" i="71"/>
  <c r="J242" i="71"/>
  <c r="J241" i="71"/>
  <c r="J240" i="71"/>
  <c r="J239" i="71"/>
  <c r="J238" i="71"/>
  <c r="J237" i="71"/>
  <c r="J236" i="71"/>
  <c r="J235" i="71"/>
  <c r="J234" i="71"/>
  <c r="J233" i="71"/>
  <c r="J232" i="71"/>
  <c r="J231" i="71"/>
  <c r="J230" i="71"/>
  <c r="J229" i="71"/>
  <c r="J228" i="71"/>
  <c r="J227" i="71"/>
  <c r="J226" i="71"/>
  <c r="J225" i="71"/>
  <c r="J224" i="71"/>
  <c r="J223" i="71"/>
  <c r="J222" i="71"/>
  <c r="J221" i="71"/>
  <c r="J220" i="71"/>
  <c r="J219" i="71"/>
  <c r="J218" i="71"/>
  <c r="J217" i="71"/>
  <c r="J216" i="71"/>
  <c r="J215" i="71"/>
  <c r="J214" i="71"/>
  <c r="J213" i="71"/>
  <c r="J212" i="71"/>
  <c r="J211" i="71"/>
  <c r="J210" i="71"/>
  <c r="J209" i="71"/>
  <c r="J208" i="71"/>
  <c r="J207" i="71"/>
  <c r="J206" i="71"/>
  <c r="J205" i="71"/>
  <c r="J204" i="71"/>
  <c r="J203" i="71"/>
  <c r="J202" i="71"/>
  <c r="J201" i="71"/>
  <c r="J200" i="71"/>
  <c r="J199" i="71"/>
  <c r="J198" i="71"/>
  <c r="J197" i="71"/>
  <c r="J196" i="71"/>
  <c r="J195" i="71"/>
  <c r="J194" i="71"/>
  <c r="J193" i="71"/>
  <c r="J192" i="71"/>
  <c r="J191" i="71"/>
  <c r="J190" i="71"/>
  <c r="J189" i="71"/>
  <c r="J188" i="71"/>
  <c r="J187" i="71"/>
  <c r="J186" i="71"/>
  <c r="J185" i="71"/>
  <c r="J184" i="71"/>
  <c r="J183" i="71"/>
  <c r="J182" i="71"/>
  <c r="J181" i="71"/>
  <c r="J180" i="71"/>
  <c r="J179" i="71"/>
  <c r="J178" i="71"/>
  <c r="J177" i="71"/>
  <c r="J176" i="71"/>
  <c r="J175" i="71"/>
  <c r="J174" i="71"/>
  <c r="J173" i="71"/>
  <c r="J172" i="71"/>
  <c r="J171" i="71"/>
  <c r="J170" i="71"/>
  <c r="J169" i="71"/>
  <c r="J168" i="71"/>
  <c r="J167" i="71"/>
  <c r="J166" i="71"/>
  <c r="J165" i="71"/>
  <c r="J164" i="71"/>
  <c r="J163" i="71"/>
  <c r="J162" i="71"/>
  <c r="J161" i="71"/>
  <c r="J160" i="71"/>
  <c r="J159" i="71"/>
  <c r="J158" i="71"/>
  <c r="J157" i="71"/>
  <c r="J156" i="71"/>
  <c r="J155" i="71"/>
  <c r="J154" i="71"/>
  <c r="J153" i="71"/>
  <c r="J152" i="71"/>
  <c r="J151" i="71"/>
  <c r="J150" i="71"/>
  <c r="J149" i="71"/>
  <c r="J148" i="71"/>
  <c r="J147" i="71"/>
  <c r="J146" i="71"/>
  <c r="J145" i="71"/>
  <c r="J144" i="71"/>
  <c r="J143" i="71"/>
  <c r="J142" i="71"/>
  <c r="J141" i="71"/>
  <c r="J140" i="71"/>
  <c r="J139" i="71"/>
  <c r="J138" i="71"/>
  <c r="J137" i="71"/>
  <c r="J136" i="71"/>
  <c r="J135" i="71"/>
  <c r="J134" i="71"/>
  <c r="J133" i="71"/>
  <c r="J132" i="71"/>
  <c r="J131" i="71"/>
  <c r="J130" i="71"/>
  <c r="J129" i="71"/>
  <c r="J128" i="71"/>
  <c r="J127" i="71"/>
  <c r="J126" i="71"/>
  <c r="J125" i="71"/>
  <c r="J124" i="71"/>
  <c r="J123" i="71"/>
  <c r="J122" i="71"/>
  <c r="J121" i="71"/>
  <c r="J120" i="71"/>
  <c r="J119" i="71"/>
  <c r="J118" i="71"/>
  <c r="J117" i="71"/>
  <c r="J116" i="71"/>
  <c r="J115" i="71"/>
  <c r="J114" i="71"/>
  <c r="J113" i="71"/>
  <c r="J112" i="71"/>
  <c r="J111" i="71"/>
  <c r="J110" i="71"/>
  <c r="J109" i="71"/>
  <c r="J108" i="71"/>
  <c r="J107" i="71"/>
  <c r="J106" i="71"/>
  <c r="J105" i="71"/>
  <c r="J104" i="71"/>
  <c r="J103" i="71"/>
  <c r="J102" i="71"/>
  <c r="J101" i="71"/>
  <c r="J100" i="71"/>
  <c r="J99" i="71"/>
  <c r="J98" i="71"/>
  <c r="J97" i="71"/>
  <c r="J96" i="71"/>
  <c r="J95" i="71"/>
  <c r="J94" i="71"/>
  <c r="J93" i="71"/>
  <c r="J92" i="71"/>
  <c r="J91" i="71"/>
  <c r="J90" i="71"/>
  <c r="J89" i="71"/>
  <c r="J88" i="71"/>
  <c r="J87" i="71"/>
  <c r="J86" i="71"/>
  <c r="J85" i="71"/>
  <c r="J84" i="71"/>
  <c r="J83" i="71"/>
  <c r="J82" i="71"/>
  <c r="J81" i="71"/>
  <c r="J80" i="71"/>
  <c r="J79" i="71"/>
  <c r="J78" i="71"/>
  <c r="J77" i="71"/>
  <c r="J76" i="71"/>
  <c r="J75" i="71"/>
  <c r="J74" i="71"/>
  <c r="J73" i="71"/>
  <c r="J72" i="71"/>
  <c r="J71" i="71"/>
  <c r="J70" i="71"/>
  <c r="J69" i="71"/>
  <c r="J68" i="71"/>
  <c r="J67" i="71"/>
  <c r="J66" i="71"/>
  <c r="J65" i="71"/>
  <c r="J64" i="71"/>
  <c r="J63" i="71"/>
  <c r="J62" i="71"/>
  <c r="J61" i="71"/>
  <c r="J60" i="71"/>
  <c r="J59" i="71"/>
  <c r="J58" i="71"/>
  <c r="J57" i="71"/>
  <c r="J56" i="71"/>
  <c r="J55" i="71"/>
  <c r="J54" i="71"/>
  <c r="J53" i="71"/>
  <c r="J52" i="71"/>
  <c r="J51" i="71"/>
  <c r="J50" i="71"/>
  <c r="J49" i="71"/>
  <c r="J48" i="71"/>
  <c r="J47" i="71"/>
  <c r="J46" i="71"/>
  <c r="J45" i="71"/>
  <c r="J44" i="71"/>
  <c r="J43" i="71"/>
  <c r="J42" i="71"/>
  <c r="J41" i="71"/>
  <c r="J40" i="71"/>
  <c r="J39" i="71"/>
  <c r="J38" i="71"/>
  <c r="J37" i="71"/>
  <c r="J36" i="71"/>
  <c r="J35" i="71"/>
  <c r="J34" i="71"/>
  <c r="J33" i="71"/>
  <c r="J32" i="71"/>
  <c r="J31" i="71"/>
  <c r="J30" i="71"/>
  <c r="J29" i="71"/>
  <c r="J28" i="71"/>
  <c r="J27" i="71"/>
  <c r="J26" i="71"/>
  <c r="J25" i="71"/>
  <c r="J24" i="71"/>
  <c r="J23" i="71"/>
  <c r="J22" i="71"/>
  <c r="J21" i="71"/>
  <c r="J20" i="71"/>
  <c r="J19" i="71"/>
  <c r="J18" i="71"/>
  <c r="J17" i="71"/>
  <c r="J16" i="71"/>
  <c r="J15" i="71"/>
  <c r="J14" i="71"/>
  <c r="J13" i="71"/>
  <c r="J12" i="71"/>
  <c r="J11" i="71"/>
  <c r="J10" i="71"/>
  <c r="J9" i="71"/>
  <c r="J8" i="71"/>
  <c r="J7" i="71"/>
  <c r="J6" i="71"/>
  <c r="J5" i="71"/>
  <c r="J4" i="71"/>
  <c r="J3" i="71"/>
  <c r="J2" i="71"/>
  <c r="F511" i="78"/>
  <c r="E511" i="78"/>
  <c r="F510" i="78"/>
  <c r="E510" i="78"/>
  <c r="F509" i="78"/>
  <c r="E509" i="78"/>
  <c r="F508" i="78"/>
  <c r="E508" i="78"/>
  <c r="F507" i="78"/>
  <c r="E507" i="78"/>
  <c r="F506" i="78"/>
  <c r="E506" i="78"/>
  <c r="F505" i="78"/>
  <c r="E505" i="78"/>
  <c r="F504" i="78"/>
  <c r="E504" i="78"/>
  <c r="F503" i="78"/>
  <c r="E503" i="78"/>
  <c r="F502" i="78"/>
  <c r="E502" i="78"/>
  <c r="F501" i="78"/>
  <c r="E501" i="78"/>
  <c r="F500" i="78"/>
  <c r="E500" i="78"/>
  <c r="F499" i="78"/>
  <c r="E499" i="78"/>
  <c r="F498" i="78"/>
  <c r="E498" i="78"/>
  <c r="F497" i="78"/>
  <c r="E497" i="78"/>
  <c r="F496" i="78"/>
  <c r="E496" i="78"/>
  <c r="F495" i="78"/>
  <c r="E495" i="78"/>
  <c r="F494" i="78"/>
  <c r="E494" i="78"/>
  <c r="F493" i="78"/>
  <c r="E493" i="78"/>
  <c r="F492" i="78"/>
  <c r="E492" i="78"/>
  <c r="F491" i="78"/>
  <c r="E491" i="78"/>
  <c r="F490" i="78"/>
  <c r="E490" i="78"/>
  <c r="F489" i="78"/>
  <c r="E489" i="78"/>
  <c r="F488" i="78"/>
  <c r="E488" i="78"/>
  <c r="F487" i="78"/>
  <c r="E487" i="78"/>
  <c r="F486" i="78"/>
  <c r="E486" i="78"/>
  <c r="F485" i="78"/>
  <c r="E485" i="78"/>
  <c r="F484" i="78"/>
  <c r="E484" i="78"/>
  <c r="F483" i="78"/>
  <c r="E483" i="78"/>
  <c r="F482" i="78"/>
  <c r="E482" i="78"/>
  <c r="F481" i="78"/>
  <c r="E481" i="78"/>
  <c r="F480" i="78"/>
  <c r="E480" i="78"/>
  <c r="F479" i="78"/>
  <c r="E479" i="78"/>
  <c r="F478" i="78"/>
  <c r="E478" i="78"/>
  <c r="F477" i="78"/>
  <c r="E477" i="78"/>
  <c r="F476" i="78"/>
  <c r="E476" i="78"/>
  <c r="F475" i="78"/>
  <c r="E475" i="78"/>
  <c r="F474" i="78"/>
  <c r="E474" i="78"/>
  <c r="F473" i="78"/>
  <c r="E473" i="78"/>
  <c r="F472" i="78"/>
  <c r="E472" i="78"/>
  <c r="F471" i="78"/>
  <c r="E471" i="78"/>
  <c r="F470" i="78"/>
  <c r="E470" i="78"/>
  <c r="F469" i="78"/>
  <c r="E469" i="78"/>
  <c r="F468" i="78"/>
  <c r="E468" i="78"/>
  <c r="F467" i="78"/>
  <c r="E467" i="78"/>
  <c r="F466" i="78"/>
  <c r="E466" i="78"/>
  <c r="F465" i="78"/>
  <c r="E465" i="78"/>
  <c r="F464" i="78"/>
  <c r="E464" i="78"/>
  <c r="F463" i="78"/>
  <c r="E463" i="78"/>
  <c r="F462" i="78"/>
  <c r="E462" i="78"/>
  <c r="F461" i="78"/>
  <c r="E461" i="78"/>
  <c r="F460" i="78"/>
  <c r="E460" i="78"/>
  <c r="F459" i="78"/>
  <c r="E459" i="78"/>
  <c r="F458" i="78"/>
  <c r="E458" i="78"/>
  <c r="F457" i="78"/>
  <c r="E457" i="78"/>
  <c r="F456" i="78"/>
  <c r="E456" i="78"/>
  <c r="F455" i="78"/>
  <c r="E455" i="78"/>
  <c r="F454" i="78"/>
  <c r="E454" i="78"/>
  <c r="F453" i="78"/>
  <c r="E453" i="78"/>
  <c r="F452" i="78"/>
  <c r="E452" i="78"/>
  <c r="F451" i="78"/>
  <c r="E451" i="78"/>
  <c r="F450" i="78"/>
  <c r="E450" i="78"/>
  <c r="F449" i="78"/>
  <c r="E449" i="78"/>
  <c r="F448" i="78"/>
  <c r="E448" i="78"/>
  <c r="F447" i="78"/>
  <c r="E447" i="78"/>
  <c r="F446" i="78"/>
  <c r="E446" i="78"/>
  <c r="F445" i="78"/>
  <c r="E445" i="78"/>
  <c r="F444" i="78"/>
  <c r="E444" i="78"/>
  <c r="F443" i="78"/>
  <c r="E443" i="78"/>
  <c r="F442" i="78"/>
  <c r="E442" i="78"/>
  <c r="F441" i="78"/>
  <c r="E441" i="78"/>
  <c r="F440" i="78"/>
  <c r="E440" i="78"/>
  <c r="F439" i="78"/>
  <c r="E439" i="78"/>
  <c r="F438" i="78"/>
  <c r="E438" i="78"/>
  <c r="F437" i="78"/>
  <c r="E437" i="78"/>
  <c r="F436" i="78"/>
  <c r="E436" i="78"/>
  <c r="F435" i="78"/>
  <c r="E435" i="78"/>
  <c r="F434" i="78"/>
  <c r="E434" i="78"/>
  <c r="F433" i="78"/>
  <c r="E433" i="78"/>
  <c r="F432" i="78"/>
  <c r="E432" i="78"/>
  <c r="F431" i="78"/>
  <c r="E431" i="78"/>
  <c r="F430" i="78"/>
  <c r="E430" i="78"/>
  <c r="F429" i="78"/>
  <c r="E429" i="78"/>
  <c r="F428" i="78"/>
  <c r="E428" i="78"/>
  <c r="F427" i="78"/>
  <c r="E427" i="78"/>
  <c r="F426" i="78"/>
  <c r="E426" i="78"/>
  <c r="F425" i="78"/>
  <c r="E425" i="78"/>
  <c r="F424" i="78"/>
  <c r="E424" i="78"/>
  <c r="F423" i="78"/>
  <c r="E423" i="78"/>
  <c r="F422" i="78"/>
  <c r="E422" i="78"/>
  <c r="F421" i="78"/>
  <c r="E421" i="78"/>
  <c r="F420" i="78"/>
  <c r="E420" i="78"/>
  <c r="F419" i="78"/>
  <c r="E419" i="78"/>
  <c r="F418" i="78"/>
  <c r="E418" i="78"/>
  <c r="F417" i="78"/>
  <c r="E417" i="78"/>
  <c r="F416" i="78"/>
  <c r="E416" i="78"/>
  <c r="F415" i="78"/>
  <c r="E415" i="78"/>
  <c r="F414" i="78"/>
  <c r="E414" i="78"/>
  <c r="F413" i="78"/>
  <c r="E413" i="78"/>
  <c r="F412" i="78"/>
  <c r="E412" i="78"/>
  <c r="F411" i="78"/>
  <c r="E411" i="78"/>
  <c r="F410" i="78"/>
  <c r="E410" i="78"/>
  <c r="F409" i="78"/>
  <c r="E409" i="78"/>
  <c r="F408" i="78"/>
  <c r="E408" i="78"/>
  <c r="F407" i="78"/>
  <c r="E407" i="78"/>
  <c r="F406" i="78"/>
  <c r="E406" i="78"/>
  <c r="F405" i="78"/>
  <c r="E405" i="78"/>
  <c r="F404" i="78"/>
  <c r="E404" i="78"/>
  <c r="F403" i="78"/>
  <c r="E403" i="78"/>
  <c r="F402" i="78"/>
  <c r="E402" i="78"/>
  <c r="F401" i="78"/>
  <c r="E401" i="78"/>
  <c r="F400" i="78"/>
  <c r="E400" i="78"/>
  <c r="F399" i="78"/>
  <c r="E399" i="78"/>
  <c r="F398" i="78"/>
  <c r="E398" i="78"/>
  <c r="F397" i="78"/>
  <c r="E397" i="78"/>
  <c r="F396" i="78"/>
  <c r="E396" i="78"/>
  <c r="F395" i="78"/>
  <c r="E395" i="78"/>
  <c r="F394" i="78"/>
  <c r="E394" i="78"/>
  <c r="F393" i="78"/>
  <c r="E393" i="78"/>
  <c r="F392" i="78"/>
  <c r="E392" i="78"/>
  <c r="F391" i="78"/>
  <c r="E391" i="78"/>
  <c r="F390" i="78"/>
  <c r="E390" i="78"/>
  <c r="F389" i="78"/>
  <c r="E389" i="78"/>
  <c r="F388" i="78"/>
  <c r="E388" i="78"/>
  <c r="F387" i="78"/>
  <c r="E387" i="78"/>
  <c r="F386" i="78"/>
  <c r="E386" i="78"/>
  <c r="F385" i="78"/>
  <c r="E385" i="78"/>
  <c r="F384" i="78"/>
  <c r="E384" i="78"/>
  <c r="F383" i="78"/>
  <c r="E383" i="78"/>
  <c r="F382" i="78"/>
  <c r="E382" i="78"/>
  <c r="F381" i="78"/>
  <c r="E381" i="78"/>
  <c r="F380" i="78"/>
  <c r="E380" i="78"/>
  <c r="F379" i="78"/>
  <c r="E379" i="78"/>
  <c r="F378" i="78"/>
  <c r="E378" i="78"/>
  <c r="F377" i="78"/>
  <c r="E377" i="78"/>
  <c r="F376" i="78"/>
  <c r="E376" i="78"/>
  <c r="F375" i="78"/>
  <c r="E375" i="78"/>
  <c r="F374" i="78"/>
  <c r="E374" i="78"/>
  <c r="F373" i="78"/>
  <c r="E373" i="78"/>
  <c r="F372" i="78"/>
  <c r="E372" i="78"/>
  <c r="F371" i="78"/>
  <c r="E371" i="78"/>
  <c r="F370" i="78"/>
  <c r="E370" i="78"/>
  <c r="F369" i="78"/>
  <c r="E369" i="78"/>
  <c r="F368" i="78"/>
  <c r="E368" i="78"/>
  <c r="F367" i="78"/>
  <c r="E367" i="78"/>
  <c r="F366" i="78"/>
  <c r="E366" i="78"/>
  <c r="F365" i="78"/>
  <c r="E365" i="78"/>
  <c r="F364" i="78"/>
  <c r="E364" i="78"/>
  <c r="F363" i="78"/>
  <c r="E363" i="78"/>
  <c r="F362" i="78"/>
  <c r="E362" i="78"/>
  <c r="F361" i="78"/>
  <c r="E361" i="78"/>
  <c r="F360" i="78"/>
  <c r="E360" i="78"/>
  <c r="F359" i="78"/>
  <c r="E359" i="78"/>
  <c r="F358" i="78"/>
  <c r="E358" i="78"/>
  <c r="F357" i="78"/>
  <c r="E357" i="78"/>
  <c r="F356" i="78"/>
  <c r="E356" i="78"/>
  <c r="F355" i="78"/>
  <c r="E355" i="78"/>
  <c r="F354" i="78"/>
  <c r="E354" i="78"/>
  <c r="F353" i="78"/>
  <c r="E353" i="78"/>
  <c r="F352" i="78"/>
  <c r="E352" i="78"/>
  <c r="F351" i="78"/>
  <c r="E351" i="78"/>
  <c r="F350" i="78"/>
  <c r="E350" i="78"/>
  <c r="F349" i="78"/>
  <c r="E349" i="78"/>
  <c r="F348" i="78"/>
  <c r="E348" i="78"/>
  <c r="F347" i="78"/>
  <c r="E347" i="78"/>
  <c r="F346" i="78"/>
  <c r="E346" i="78"/>
  <c r="F345" i="78"/>
  <c r="E345" i="78"/>
  <c r="F344" i="78"/>
  <c r="E344" i="78"/>
  <c r="F343" i="78"/>
  <c r="E343" i="78"/>
  <c r="F342" i="78"/>
  <c r="E342" i="78"/>
  <c r="F341" i="78"/>
  <c r="E341" i="78"/>
  <c r="F340" i="78"/>
  <c r="E340" i="78"/>
  <c r="F339" i="78"/>
  <c r="E339" i="78"/>
  <c r="F338" i="78"/>
  <c r="E338" i="78"/>
  <c r="F337" i="78"/>
  <c r="E337" i="78"/>
  <c r="F336" i="78"/>
  <c r="E336" i="78"/>
  <c r="F335" i="78"/>
  <c r="E335" i="78"/>
  <c r="F334" i="78"/>
  <c r="E334" i="78"/>
  <c r="F333" i="78"/>
  <c r="E333" i="78"/>
  <c r="F332" i="78"/>
  <c r="E332" i="78"/>
  <c r="F331" i="78"/>
  <c r="E331" i="78"/>
  <c r="F330" i="78"/>
  <c r="E330" i="78"/>
  <c r="F329" i="78"/>
  <c r="E329" i="78"/>
  <c r="F328" i="78"/>
  <c r="E328" i="78"/>
  <c r="F327" i="78"/>
  <c r="E327" i="78"/>
  <c r="F326" i="78"/>
  <c r="E326" i="78"/>
  <c r="F325" i="78"/>
  <c r="E325" i="78"/>
  <c r="F324" i="78"/>
  <c r="E324" i="78"/>
  <c r="F323" i="78"/>
  <c r="E323" i="78"/>
  <c r="F322" i="78"/>
  <c r="E322" i="78"/>
  <c r="F321" i="78"/>
  <c r="E321" i="78"/>
  <c r="F320" i="78"/>
  <c r="E320" i="78"/>
  <c r="F319" i="78"/>
  <c r="E319" i="78"/>
  <c r="F318" i="78"/>
  <c r="E318" i="78"/>
  <c r="F317" i="78"/>
  <c r="E317" i="78"/>
  <c r="F316" i="78"/>
  <c r="E316" i="78"/>
  <c r="F315" i="78"/>
  <c r="E315" i="78"/>
  <c r="F314" i="78"/>
  <c r="E314" i="78"/>
  <c r="F313" i="78"/>
  <c r="E313" i="78"/>
  <c r="F312" i="78"/>
  <c r="E312" i="78"/>
  <c r="F311" i="78"/>
  <c r="E311" i="78"/>
  <c r="F310" i="78"/>
  <c r="E310" i="78"/>
  <c r="F309" i="78"/>
  <c r="E309" i="78"/>
  <c r="F308" i="78"/>
  <c r="E308" i="78"/>
  <c r="F307" i="78"/>
  <c r="E307" i="78"/>
  <c r="F306" i="78"/>
  <c r="E306" i="78"/>
  <c r="F305" i="78"/>
  <c r="E305" i="78"/>
  <c r="F304" i="78"/>
  <c r="E304" i="78"/>
  <c r="F303" i="78"/>
  <c r="E303" i="78"/>
  <c r="F302" i="78"/>
  <c r="E302" i="78"/>
  <c r="F301" i="78"/>
  <c r="E301" i="78"/>
  <c r="F300" i="78"/>
  <c r="E300" i="78"/>
  <c r="F299" i="78"/>
  <c r="E299" i="78"/>
  <c r="F298" i="78"/>
  <c r="E298" i="78"/>
  <c r="F297" i="78"/>
  <c r="E297" i="78"/>
  <c r="F296" i="78"/>
  <c r="E296" i="78"/>
  <c r="F295" i="78"/>
  <c r="E295" i="78"/>
  <c r="F294" i="78"/>
  <c r="E294" i="78"/>
  <c r="F293" i="78"/>
  <c r="E293" i="78"/>
  <c r="F292" i="78"/>
  <c r="E292" i="78"/>
  <c r="F275" i="78"/>
  <c r="E275" i="78"/>
  <c r="F274" i="78"/>
  <c r="E274" i="78"/>
  <c r="F273" i="78"/>
  <c r="E273" i="78"/>
  <c r="F272" i="78"/>
  <c r="E272" i="78"/>
  <c r="F271" i="78"/>
  <c r="E271" i="78"/>
  <c r="F270" i="78"/>
  <c r="E270" i="78"/>
  <c r="F269" i="78"/>
  <c r="E269" i="78"/>
  <c r="F268" i="78"/>
  <c r="E268" i="78"/>
  <c r="F267" i="78"/>
  <c r="E267" i="78"/>
  <c r="F266" i="78"/>
  <c r="E266" i="78"/>
  <c r="F265" i="78"/>
  <c r="E265" i="78"/>
  <c r="F264" i="78"/>
  <c r="E264" i="78"/>
  <c r="F263" i="78"/>
  <c r="E263" i="78"/>
  <c r="F262" i="78"/>
  <c r="E262" i="78"/>
  <c r="F261" i="78"/>
  <c r="E261" i="78"/>
  <c r="F260" i="78"/>
  <c r="E260" i="78"/>
  <c r="F259" i="78"/>
  <c r="E259" i="78"/>
  <c r="F258" i="78"/>
  <c r="E258" i="78"/>
  <c r="F257" i="78"/>
  <c r="E257" i="78"/>
  <c r="F256" i="78"/>
  <c r="E256" i="78"/>
  <c r="F255" i="78"/>
  <c r="E255" i="78"/>
  <c r="F254" i="78"/>
  <c r="E254" i="78"/>
  <c r="F253" i="78"/>
  <c r="E253" i="78"/>
  <c r="F252" i="78"/>
  <c r="E252" i="78"/>
  <c r="F251" i="78"/>
  <c r="E251" i="78"/>
  <c r="F250" i="78"/>
  <c r="E250" i="78"/>
  <c r="F249" i="78"/>
  <c r="E249" i="78"/>
  <c r="F248" i="78"/>
  <c r="E248" i="78"/>
  <c r="F247" i="78"/>
  <c r="E247" i="78"/>
  <c r="F246" i="78"/>
  <c r="E246" i="78"/>
  <c r="F245" i="78"/>
  <c r="E245" i="78"/>
  <c r="F244" i="78"/>
  <c r="E244" i="78"/>
  <c r="F243" i="78"/>
  <c r="E243" i="78"/>
  <c r="F242" i="78"/>
  <c r="E242" i="78"/>
  <c r="F241" i="78"/>
  <c r="E241" i="78"/>
  <c r="F240" i="78"/>
  <c r="E240" i="78"/>
  <c r="F239" i="78"/>
  <c r="E239" i="78"/>
  <c r="F238" i="78"/>
  <c r="E238" i="78"/>
  <c r="F237" i="78"/>
  <c r="E237" i="78"/>
  <c r="F236" i="78"/>
  <c r="E236" i="78"/>
  <c r="F235" i="78"/>
  <c r="E235" i="78"/>
  <c r="F234" i="78"/>
  <c r="E234" i="78"/>
  <c r="F233" i="78"/>
  <c r="E233" i="78"/>
  <c r="F232" i="78"/>
  <c r="E232" i="78"/>
  <c r="F231" i="78"/>
  <c r="E231" i="78"/>
  <c r="F230" i="78"/>
  <c r="E230" i="78"/>
  <c r="F229" i="78"/>
  <c r="E229" i="78"/>
  <c r="F228" i="78"/>
  <c r="E228" i="78"/>
  <c r="F227" i="78"/>
  <c r="E227" i="78"/>
  <c r="F226" i="78"/>
  <c r="E226" i="78"/>
  <c r="F225" i="78"/>
  <c r="E225" i="78"/>
  <c r="F224" i="78"/>
  <c r="E224" i="78"/>
  <c r="F223" i="78"/>
  <c r="E223" i="78"/>
  <c r="F222" i="78"/>
  <c r="E222" i="78"/>
  <c r="F221" i="78"/>
  <c r="E221" i="78"/>
  <c r="F220" i="78"/>
  <c r="E220" i="78"/>
  <c r="F219" i="78"/>
  <c r="E219" i="78"/>
  <c r="F218" i="78"/>
  <c r="E218" i="78"/>
  <c r="F217" i="78"/>
  <c r="E217" i="78"/>
  <c r="F216" i="78"/>
  <c r="E216" i="78"/>
  <c r="F215" i="78"/>
  <c r="E215" i="78"/>
  <c r="F214" i="78"/>
  <c r="E214" i="78"/>
  <c r="F213" i="78"/>
  <c r="E213" i="78"/>
  <c r="F212" i="78"/>
  <c r="E212" i="78"/>
  <c r="F211" i="78"/>
  <c r="E211" i="78"/>
  <c r="F210" i="78"/>
  <c r="E210" i="78"/>
  <c r="F209" i="78"/>
  <c r="E209" i="78"/>
  <c r="F208" i="78"/>
  <c r="E208" i="78"/>
  <c r="F207" i="78"/>
  <c r="E207" i="78"/>
  <c r="F206" i="78"/>
  <c r="E206" i="78"/>
  <c r="F205" i="78"/>
  <c r="E205" i="78"/>
  <c r="F204" i="78"/>
  <c r="E204" i="78"/>
  <c r="F203" i="78"/>
  <c r="E203" i="78"/>
  <c r="F202" i="78"/>
  <c r="E202" i="78"/>
  <c r="F201" i="78"/>
  <c r="E201" i="78"/>
  <c r="F200" i="78"/>
  <c r="E200" i="78"/>
  <c r="F199" i="78"/>
  <c r="E199" i="78"/>
  <c r="F198" i="78"/>
  <c r="E198" i="78"/>
  <c r="F197" i="78"/>
  <c r="E197" i="78"/>
  <c r="F196" i="78"/>
  <c r="E196" i="78"/>
  <c r="F195" i="78"/>
  <c r="E195" i="78"/>
  <c r="F194" i="78"/>
  <c r="E194" i="78"/>
  <c r="F193" i="78"/>
  <c r="E193" i="78"/>
  <c r="F192" i="78"/>
  <c r="E192" i="78"/>
  <c r="F191" i="78"/>
  <c r="E191" i="78"/>
  <c r="F190" i="78"/>
  <c r="E190" i="78"/>
  <c r="F189" i="78"/>
  <c r="E189" i="78"/>
  <c r="F188" i="78"/>
  <c r="E188" i="78"/>
  <c r="F187" i="78"/>
  <c r="E187" i="78"/>
  <c r="F186" i="78"/>
  <c r="E186" i="78"/>
  <c r="F185" i="78"/>
  <c r="E185" i="78"/>
  <c r="F184" i="78"/>
  <c r="E184" i="78"/>
  <c r="F183" i="78"/>
  <c r="E183" i="78"/>
  <c r="F182" i="78"/>
  <c r="E182" i="78"/>
  <c r="F181" i="78"/>
  <c r="E181" i="78"/>
  <c r="F180" i="78"/>
  <c r="E180" i="78"/>
  <c r="F179" i="78"/>
  <c r="E179" i="78"/>
  <c r="F178" i="78"/>
  <c r="E178" i="78"/>
  <c r="F177" i="78"/>
  <c r="E177" i="78"/>
  <c r="F176" i="78"/>
  <c r="E176" i="78"/>
  <c r="F175" i="78"/>
  <c r="E175" i="78"/>
  <c r="F174" i="78"/>
  <c r="E174" i="78"/>
  <c r="F173" i="78"/>
  <c r="E173" i="78"/>
  <c r="F172" i="78"/>
  <c r="E172" i="78"/>
  <c r="F171" i="78"/>
  <c r="E171" i="78"/>
  <c r="F170" i="78"/>
  <c r="E170" i="78"/>
  <c r="F73" i="78"/>
  <c r="E69" i="78"/>
  <c r="F63" i="78"/>
  <c r="E59" i="78"/>
  <c r="F58" i="78"/>
  <c r="E53" i="78"/>
  <c r="F47" i="78"/>
  <c r="F43" i="78"/>
  <c r="F39" i="78"/>
  <c r="F35" i="78"/>
  <c r="F31" i="78"/>
  <c r="F27" i="78"/>
  <c r="F23" i="78"/>
  <c r="F19" i="78"/>
  <c r="F15" i="78"/>
  <c r="F11" i="78"/>
  <c r="F7" i="78"/>
  <c r="F3" i="78"/>
  <c r="A66" i="68"/>
  <c r="F66" i="68" s="1"/>
  <c r="A65" i="68"/>
  <c r="F65" i="68" s="1"/>
  <c r="A64" i="68"/>
  <c r="F64" i="68" s="1"/>
  <c r="A63" i="68"/>
  <c r="E63" i="68" s="1"/>
  <c r="A62" i="68"/>
  <c r="F62" i="68" s="1"/>
  <c r="A61" i="68"/>
  <c r="F61" i="68" s="1"/>
  <c r="A60" i="68"/>
  <c r="F60" i="68" s="1"/>
  <c r="A59" i="68"/>
  <c r="F59" i="68" s="1"/>
  <c r="A58" i="68"/>
  <c r="F58" i="68" s="1"/>
  <c r="A57" i="68"/>
  <c r="F57" i="68" s="1"/>
  <c r="A56" i="68"/>
  <c r="F56" i="68" s="1"/>
  <c r="A55" i="68"/>
  <c r="F55" i="68" s="1"/>
  <c r="A54" i="68"/>
  <c r="E54" i="68" s="1"/>
  <c r="A53" i="68"/>
  <c r="F53" i="68" s="1"/>
  <c r="A52" i="68"/>
  <c r="E52" i="68" s="1"/>
  <c r="A51" i="68"/>
  <c r="F51" i="68" s="1"/>
  <c r="A50" i="68"/>
  <c r="E50" i="68" s="1"/>
  <c r="A49" i="68"/>
  <c r="F49" i="68" s="1"/>
  <c r="A48" i="68"/>
  <c r="F48" i="68" s="1"/>
  <c r="A47" i="68"/>
  <c r="F47" i="68" s="1"/>
  <c r="A46" i="68"/>
  <c r="F46" i="68" s="1"/>
  <c r="A45" i="68"/>
  <c r="F45" i="68" s="1"/>
  <c r="A44" i="68"/>
  <c r="F44" i="68" s="1"/>
  <c r="A43" i="68"/>
  <c r="F43" i="68" s="1"/>
  <c r="A42" i="68"/>
  <c r="F42" i="68" s="1"/>
  <c r="A41" i="68"/>
  <c r="F41" i="68" s="1"/>
  <c r="A40" i="68"/>
  <c r="F40" i="68" s="1"/>
  <c r="A39" i="68"/>
  <c r="F39" i="68" s="1"/>
  <c r="A38" i="68"/>
  <c r="E38" i="68" s="1"/>
  <c r="A37" i="68"/>
  <c r="F37" i="68" s="1"/>
  <c r="A36" i="68"/>
  <c r="E36" i="68" s="1"/>
  <c r="A35" i="68"/>
  <c r="F35" i="68" s="1"/>
  <c r="A34" i="68"/>
  <c r="E34" i="68" s="1"/>
  <c r="A33" i="68"/>
  <c r="F33" i="68" s="1"/>
  <c r="A32" i="68"/>
  <c r="F32" i="68" s="1"/>
  <c r="A31" i="68"/>
  <c r="F31" i="68" s="1"/>
  <c r="A30" i="68"/>
  <c r="F30" i="68" s="1"/>
  <c r="A29" i="68"/>
  <c r="F29" i="68" s="1"/>
  <c r="A28" i="68"/>
  <c r="F28" i="68" s="1"/>
  <c r="A27" i="68"/>
  <c r="F27" i="68" s="1"/>
  <c r="A26" i="68"/>
  <c r="F26" i="68" s="1"/>
  <c r="A25" i="68"/>
  <c r="F25" i="68" s="1"/>
  <c r="A24" i="68"/>
  <c r="F24" i="68" s="1"/>
  <c r="A23" i="68"/>
  <c r="E23" i="68" s="1"/>
  <c r="A22" i="68"/>
  <c r="E22" i="68" s="1"/>
  <c r="A21" i="68"/>
  <c r="F21" i="68" s="1"/>
  <c r="A20" i="68"/>
  <c r="E20" i="68" s="1"/>
  <c r="A19" i="68"/>
  <c r="E19" i="68" s="1"/>
  <c r="A18" i="68"/>
  <c r="E18" i="68" s="1"/>
  <c r="A17" i="68"/>
  <c r="E17" i="68" s="1"/>
  <c r="A16" i="68"/>
  <c r="E16" i="68" s="1"/>
  <c r="A15" i="68"/>
  <c r="F15" i="68" s="1"/>
  <c r="A14" i="68"/>
  <c r="F14" i="68" s="1"/>
  <c r="A13" i="68"/>
  <c r="F13" i="68" s="1"/>
  <c r="A12" i="68"/>
  <c r="F12" i="68" s="1"/>
  <c r="A11" i="68"/>
  <c r="F11" i="68" s="1"/>
  <c r="A10" i="68"/>
  <c r="F10" i="68" s="1"/>
  <c r="A9" i="68"/>
  <c r="F9" i="68" s="1"/>
  <c r="A8" i="68"/>
  <c r="F8" i="68" s="1"/>
  <c r="A7" i="68"/>
  <c r="F7" i="68" s="1"/>
  <c r="A6" i="68"/>
  <c r="E6" i="68" s="1"/>
  <c r="A5" i="68"/>
  <c r="F5" i="68" s="1"/>
  <c r="A4" i="68"/>
  <c r="E4" i="68" s="1"/>
  <c r="A3" i="68"/>
  <c r="F3" i="68" s="1"/>
  <c r="A2" i="68"/>
  <c r="E2" i="68" s="1"/>
  <c r="F88" i="70"/>
  <c r="F87" i="70"/>
  <c r="F86" i="70"/>
  <c r="E84" i="70"/>
  <c r="F83" i="70"/>
  <c r="F82" i="70"/>
  <c r="F81" i="70"/>
  <c r="F80" i="70"/>
  <c r="E79" i="70"/>
  <c r="F78" i="70"/>
  <c r="E77" i="70"/>
  <c r="E76" i="70"/>
  <c r="E75" i="70"/>
  <c r="F74" i="70"/>
  <c r="F73" i="70"/>
  <c r="F72" i="70"/>
  <c r="E71" i="70"/>
  <c r="F70" i="70"/>
  <c r="F69" i="70"/>
  <c r="E68" i="70"/>
  <c r="F67" i="70"/>
  <c r="F66" i="70"/>
  <c r="F65" i="70"/>
  <c r="F64" i="70"/>
  <c r="F63" i="70"/>
  <c r="F62" i="70"/>
  <c r="E61" i="70"/>
  <c r="F60" i="70"/>
  <c r="E59" i="70"/>
  <c r="F58" i="70"/>
  <c r="F57" i="70"/>
  <c r="F56" i="70"/>
  <c r="E55" i="70"/>
  <c r="F54" i="70"/>
  <c r="F53" i="70"/>
  <c r="E52" i="70"/>
  <c r="F51" i="70"/>
  <c r="F50" i="70"/>
  <c r="E49" i="70"/>
  <c r="F48" i="70"/>
  <c r="F47" i="70"/>
  <c r="F46" i="70"/>
  <c r="E45" i="70"/>
  <c r="F44" i="70"/>
  <c r="F43" i="70"/>
  <c r="E42" i="70"/>
  <c r="F41" i="70"/>
  <c r="F40" i="70"/>
  <c r="F39" i="70"/>
  <c r="F38" i="70"/>
  <c r="F37" i="70"/>
  <c r="F36" i="70"/>
  <c r="E35" i="70"/>
  <c r="F34" i="70"/>
  <c r="E33" i="70"/>
  <c r="F32" i="70"/>
  <c r="F31" i="70"/>
  <c r="F30" i="70"/>
  <c r="F29" i="70"/>
  <c r="F28" i="70"/>
  <c r="F27" i="70"/>
  <c r="E26" i="70"/>
  <c r="F25" i="70"/>
  <c r="F24" i="70"/>
  <c r="F23" i="70"/>
  <c r="F22" i="70"/>
  <c r="E21" i="70"/>
  <c r="F20" i="70"/>
  <c r="F19" i="70"/>
  <c r="F18" i="70"/>
  <c r="F17" i="70"/>
  <c r="F16" i="70"/>
  <c r="E15" i="70"/>
  <c r="F14" i="70"/>
  <c r="F13" i="70"/>
  <c r="F12" i="70"/>
  <c r="E11" i="70"/>
  <c r="F10" i="70"/>
  <c r="F9" i="70"/>
  <c r="F8" i="70"/>
  <c r="F7" i="70"/>
  <c r="F6" i="70"/>
  <c r="F5" i="70"/>
  <c r="E4" i="70"/>
  <c r="F3" i="70"/>
  <c r="E2" i="70"/>
  <c r="A70" i="6"/>
  <c r="F66" i="6"/>
  <c r="E66" i="6"/>
  <c r="D66" i="6"/>
  <c r="C66" i="6"/>
  <c r="B66" i="6"/>
  <c r="A66" i="6"/>
  <c r="F65" i="6"/>
  <c r="E65" i="6"/>
  <c r="D65" i="6"/>
  <c r="C65" i="6"/>
  <c r="B65" i="6"/>
  <c r="A65" i="6"/>
  <c r="F64" i="6"/>
  <c r="E64" i="6"/>
  <c r="D64" i="6"/>
  <c r="C64" i="6"/>
  <c r="B64" i="6"/>
  <c r="A64" i="6"/>
  <c r="F62" i="6"/>
  <c r="E62" i="6"/>
  <c r="D62" i="6"/>
  <c r="C62" i="6"/>
  <c r="B62" i="6"/>
  <c r="A62" i="6"/>
  <c r="F61" i="6"/>
  <c r="E61" i="6"/>
  <c r="D61" i="6"/>
  <c r="C61" i="6"/>
  <c r="B61" i="6"/>
  <c r="A61" i="6"/>
  <c r="F60" i="6"/>
  <c r="E60" i="6"/>
  <c r="D60" i="6"/>
  <c r="C60" i="6"/>
  <c r="B60" i="6"/>
  <c r="A60" i="6"/>
  <c r="F625" i="71" l="1"/>
  <c r="F651" i="71"/>
  <c r="F657" i="71"/>
  <c r="F683" i="71"/>
  <c r="F689" i="71"/>
  <c r="F715" i="71"/>
  <c r="F721" i="71"/>
  <c r="F747" i="71"/>
  <c r="F753" i="71"/>
  <c r="F811" i="71"/>
  <c r="F817" i="71"/>
  <c r="F869" i="71"/>
  <c r="F889" i="71"/>
  <c r="F13" i="71"/>
  <c r="H13" i="71" s="1"/>
  <c r="F29" i="71"/>
  <c r="H29" i="71" s="1"/>
  <c r="F45" i="71"/>
  <c r="H45" i="71" s="1"/>
  <c r="F61" i="71"/>
  <c r="F77" i="71"/>
  <c r="F93" i="71"/>
  <c r="F109" i="71"/>
  <c r="F125" i="71"/>
  <c r="F141" i="71"/>
  <c r="F157" i="71"/>
  <c r="F173" i="71"/>
  <c r="F189" i="71"/>
  <c r="G189" i="71" s="1"/>
  <c r="F205" i="71"/>
  <c r="F221" i="71"/>
  <c r="G221" i="71" s="1"/>
  <c r="F237" i="71"/>
  <c r="G237" i="71" s="1"/>
  <c r="F253" i="71"/>
  <c r="H253" i="71" s="1"/>
  <c r="F269" i="71"/>
  <c r="H269" i="71" s="1"/>
  <c r="F285" i="71"/>
  <c r="H285" i="71" s="1"/>
  <c r="F301" i="71"/>
  <c r="I301" i="71" s="1"/>
  <c r="F317" i="71"/>
  <c r="F333" i="71"/>
  <c r="F349" i="71"/>
  <c r="F365" i="71"/>
  <c r="F381" i="71"/>
  <c r="F397" i="71"/>
  <c r="F413" i="71"/>
  <c r="F429" i="71"/>
  <c r="H429" i="71" s="1"/>
  <c r="F445" i="71"/>
  <c r="H445" i="71" s="1"/>
  <c r="F461" i="71"/>
  <c r="F477" i="71"/>
  <c r="F493" i="71"/>
  <c r="F509" i="71"/>
  <c r="F525" i="71"/>
  <c r="F541" i="71"/>
  <c r="F557" i="71"/>
  <c r="F573" i="71"/>
  <c r="F589" i="71"/>
  <c r="F605" i="71"/>
  <c r="F791" i="71"/>
  <c r="F843" i="71"/>
  <c r="F849" i="71"/>
  <c r="F14" i="71"/>
  <c r="F30" i="71"/>
  <c r="I30" i="71" s="1"/>
  <c r="F46" i="71"/>
  <c r="G46" i="71" s="1"/>
  <c r="F62" i="71"/>
  <c r="F78" i="71"/>
  <c r="I78" i="71" s="1"/>
  <c r="F94" i="71"/>
  <c r="G94" i="71" s="1"/>
  <c r="F110" i="71"/>
  <c r="I110" i="71" s="1"/>
  <c r="F126" i="71"/>
  <c r="G126" i="71" s="1"/>
  <c r="F142" i="71"/>
  <c r="I142" i="71" s="1"/>
  <c r="F158" i="71"/>
  <c r="I158" i="71" s="1"/>
  <c r="F174" i="71"/>
  <c r="F190" i="71"/>
  <c r="F206" i="71"/>
  <c r="F222" i="71"/>
  <c r="F238" i="71"/>
  <c r="F254" i="71"/>
  <c r="F270" i="71"/>
  <c r="F286" i="71"/>
  <c r="G286" i="71" s="1"/>
  <c r="F302" i="71"/>
  <c r="G302" i="71" s="1"/>
  <c r="F318" i="71"/>
  <c r="G318" i="71" s="1"/>
  <c r="F334" i="71"/>
  <c r="G334" i="71" s="1"/>
  <c r="F350" i="71"/>
  <c r="H350" i="71" s="1"/>
  <c r="F366" i="71"/>
  <c r="F382" i="71"/>
  <c r="G382" i="71" s="1"/>
  <c r="F398" i="71"/>
  <c r="I398" i="71" s="1"/>
  <c r="F414" i="71"/>
  <c r="F430" i="71"/>
  <c r="F446" i="71"/>
  <c r="F462" i="71"/>
  <c r="F478" i="71"/>
  <c r="F494" i="71"/>
  <c r="F510" i="71"/>
  <c r="F526" i="71"/>
  <c r="F542" i="71"/>
  <c r="F558" i="71"/>
  <c r="F574" i="71"/>
  <c r="F590" i="71"/>
  <c r="F606" i="71"/>
  <c r="F631" i="71"/>
  <c r="F663" i="71"/>
  <c r="F695" i="71"/>
  <c r="F727" i="71"/>
  <c r="F759" i="71"/>
  <c r="F823" i="71"/>
  <c r="F875" i="71"/>
  <c r="F15" i="71"/>
  <c r="F31" i="71"/>
  <c r="F47" i="71"/>
  <c r="F63" i="71"/>
  <c r="F79" i="71"/>
  <c r="F95" i="71"/>
  <c r="I95" i="71" s="1"/>
  <c r="F111" i="71"/>
  <c r="G111" i="71" s="1"/>
  <c r="F127" i="71"/>
  <c r="I127" i="71" s="1"/>
  <c r="F143" i="71"/>
  <c r="I143" i="71" s="1"/>
  <c r="F159" i="71"/>
  <c r="I159" i="71" s="1"/>
  <c r="F175" i="71"/>
  <c r="I175" i="71" s="1"/>
  <c r="F191" i="71"/>
  <c r="G191" i="71" s="1"/>
  <c r="F207" i="71"/>
  <c r="I207" i="71" s="1"/>
  <c r="F223" i="71"/>
  <c r="H223" i="71" s="1"/>
  <c r="F239" i="71"/>
  <c r="F255" i="71"/>
  <c r="F271" i="71"/>
  <c r="F287" i="71"/>
  <c r="F303" i="71"/>
  <c r="F319" i="71"/>
  <c r="F335" i="71"/>
  <c r="F351" i="71"/>
  <c r="F367" i="71"/>
  <c r="F383" i="71"/>
  <c r="H383" i="71" s="1"/>
  <c r="F399" i="71"/>
  <c r="I399" i="71" s="1"/>
  <c r="F415" i="71"/>
  <c r="F431" i="71"/>
  <c r="F447" i="71"/>
  <c r="F463" i="71"/>
  <c r="F479" i="71"/>
  <c r="F495" i="71"/>
  <c r="F511" i="71"/>
  <c r="F527" i="71"/>
  <c r="F543" i="71"/>
  <c r="F559" i="71"/>
  <c r="F575" i="71"/>
  <c r="F591" i="71"/>
  <c r="F607" i="71"/>
  <c r="F637" i="71"/>
  <c r="F669" i="71"/>
  <c r="F701" i="71"/>
  <c r="F733" i="71"/>
  <c r="F765" i="71"/>
  <c r="F855" i="71"/>
  <c r="F881" i="71"/>
  <c r="F16" i="71"/>
  <c r="F32" i="71"/>
  <c r="F48" i="71"/>
  <c r="F64" i="71"/>
  <c r="F80" i="71"/>
  <c r="F96" i="71"/>
  <c r="F112" i="71"/>
  <c r="F128" i="71"/>
  <c r="H128" i="71" s="1"/>
  <c r="F144" i="71"/>
  <c r="H144" i="71" s="1"/>
  <c r="F160" i="71"/>
  <c r="H160" i="71" s="1"/>
  <c r="F176" i="71"/>
  <c r="I176" i="71" s="1"/>
  <c r="F192" i="71"/>
  <c r="H192" i="71" s="1"/>
  <c r="F208" i="71"/>
  <c r="G208" i="71" s="1"/>
  <c r="F224" i="71"/>
  <c r="H224" i="71" s="1"/>
  <c r="F240" i="71"/>
  <c r="H240" i="71" s="1"/>
  <c r="F256" i="71"/>
  <c r="H256" i="71" s="1"/>
  <c r="F272" i="71"/>
  <c r="H272" i="71" s="1"/>
  <c r="F288" i="71"/>
  <c r="F304" i="71"/>
  <c r="F320" i="71"/>
  <c r="F336" i="71"/>
  <c r="F352" i="71"/>
  <c r="F368" i="71"/>
  <c r="F384" i="71"/>
  <c r="F400" i="71"/>
  <c r="F416" i="71"/>
  <c r="F432" i="71"/>
  <c r="F448" i="71"/>
  <c r="F464" i="71"/>
  <c r="F480" i="71"/>
  <c r="F496" i="71"/>
  <c r="F512" i="71"/>
  <c r="F528" i="71"/>
  <c r="F544" i="71"/>
  <c r="F560" i="71"/>
  <c r="F576" i="71"/>
  <c r="F592" i="71"/>
  <c r="F608" i="71"/>
  <c r="F646" i="71"/>
  <c r="F678" i="71"/>
  <c r="F710" i="71"/>
  <c r="F742" i="71"/>
  <c r="F777" i="71"/>
  <c r="F797" i="71"/>
  <c r="F829" i="71"/>
  <c r="F861" i="71"/>
  <c r="F17" i="71"/>
  <c r="H17" i="71" s="1"/>
  <c r="F33" i="71"/>
  <c r="H33" i="71" s="1"/>
  <c r="F49" i="71"/>
  <c r="G49" i="71" s="1"/>
  <c r="F65" i="71"/>
  <c r="F81" i="71"/>
  <c r="F97" i="71"/>
  <c r="F113" i="71"/>
  <c r="F129" i="71"/>
  <c r="F145" i="71"/>
  <c r="F161" i="71"/>
  <c r="I161" i="71" s="1"/>
  <c r="F177" i="71"/>
  <c r="I177" i="71" s="1"/>
  <c r="F193" i="71"/>
  <c r="F209" i="71"/>
  <c r="H209" i="71" s="1"/>
  <c r="F225" i="71"/>
  <c r="I225" i="71" s="1"/>
  <c r="F241" i="71"/>
  <c r="H241" i="71" s="1"/>
  <c r="F257" i="71"/>
  <c r="H257" i="71" s="1"/>
  <c r="F273" i="71"/>
  <c r="I273" i="71" s="1"/>
  <c r="F289" i="71"/>
  <c r="H289" i="71" s="1"/>
  <c r="F305" i="71"/>
  <c r="F321" i="71"/>
  <c r="F337" i="71"/>
  <c r="F353" i="71"/>
  <c r="F369" i="71"/>
  <c r="F385" i="71"/>
  <c r="F401" i="71"/>
  <c r="F417" i="71"/>
  <c r="F433" i="71"/>
  <c r="F449" i="71"/>
  <c r="F465" i="71"/>
  <c r="F481" i="71"/>
  <c r="F497" i="71"/>
  <c r="F513" i="71"/>
  <c r="F529" i="71"/>
  <c r="F545" i="71"/>
  <c r="F561" i="71"/>
  <c r="F577" i="71"/>
  <c r="F593" i="71"/>
  <c r="F609" i="71"/>
  <c r="F623" i="71"/>
  <c r="F649" i="71"/>
  <c r="F681" i="71"/>
  <c r="F713" i="71"/>
  <c r="F745" i="71"/>
  <c r="F786" i="71"/>
  <c r="F789" i="71"/>
  <c r="F809" i="71"/>
  <c r="F887" i="71"/>
  <c r="F18" i="71"/>
  <c r="G18" i="71" s="1"/>
  <c r="F34" i="71"/>
  <c r="H34" i="71" s="1"/>
  <c r="F50" i="71"/>
  <c r="H50" i="71" s="1"/>
  <c r="F66" i="71"/>
  <c r="I66" i="71" s="1"/>
  <c r="F82" i="71"/>
  <c r="H82" i="71" s="1"/>
  <c r="F98" i="71"/>
  <c r="H98" i="71" s="1"/>
  <c r="F114" i="71"/>
  <c r="H114" i="71" s="1"/>
  <c r="F130" i="71"/>
  <c r="G130" i="71" s="1"/>
  <c r="F146" i="71"/>
  <c r="G146" i="71" s="1"/>
  <c r="F162" i="71"/>
  <c r="I162" i="71" s="1"/>
  <c r="F178" i="71"/>
  <c r="H178" i="71" s="1"/>
  <c r="F194" i="71"/>
  <c r="H194" i="71" s="1"/>
  <c r="F210" i="71"/>
  <c r="I210" i="71" s="1"/>
  <c r="F226" i="71"/>
  <c r="I226" i="71" s="1"/>
  <c r="F242" i="71"/>
  <c r="I242" i="71" s="1"/>
  <c r="F258" i="71"/>
  <c r="I258" i="71" s="1"/>
  <c r="F274" i="71"/>
  <c r="I274" i="71" s="1"/>
  <c r="F290" i="71"/>
  <c r="I290" i="71" s="1"/>
  <c r="F306" i="71"/>
  <c r="G306" i="71" s="1"/>
  <c r="F322" i="71"/>
  <c r="H322" i="71" s="1"/>
  <c r="F338" i="71"/>
  <c r="I338" i="71" s="1"/>
  <c r="F354" i="71"/>
  <c r="I354" i="71" s="1"/>
  <c r="F370" i="71"/>
  <c r="F386" i="71"/>
  <c r="F402" i="71"/>
  <c r="F418" i="71"/>
  <c r="F434" i="71"/>
  <c r="F450" i="71"/>
  <c r="F466" i="71"/>
  <c r="F482" i="71"/>
  <c r="F498" i="71"/>
  <c r="F514" i="71"/>
  <c r="F530" i="71"/>
  <c r="F546" i="71"/>
  <c r="F562" i="71"/>
  <c r="F578" i="71"/>
  <c r="F594" i="71"/>
  <c r="F610" i="71"/>
  <c r="F626" i="71"/>
  <c r="F629" i="71"/>
  <c r="F658" i="71"/>
  <c r="F661" i="71"/>
  <c r="F690" i="71"/>
  <c r="F693" i="71"/>
  <c r="F722" i="71"/>
  <c r="F725" i="71"/>
  <c r="F754" i="71"/>
  <c r="F757" i="71"/>
  <c r="F818" i="71"/>
  <c r="F821" i="71"/>
  <c r="F841" i="71"/>
  <c r="F870" i="71"/>
  <c r="F893" i="71"/>
  <c r="F3" i="71"/>
  <c r="H3" i="71" s="1"/>
  <c r="F19" i="71"/>
  <c r="I19" i="71" s="1"/>
  <c r="F35" i="71"/>
  <c r="I35" i="71" s="1"/>
  <c r="F51" i="71"/>
  <c r="I51" i="71" s="1"/>
  <c r="F67" i="71"/>
  <c r="I67" i="71" s="1"/>
  <c r="F83" i="71"/>
  <c r="I83" i="71" s="1"/>
  <c r="F99" i="71"/>
  <c r="H99" i="71" s="1"/>
  <c r="F115" i="71"/>
  <c r="I115" i="71" s="1"/>
  <c r="F131" i="71"/>
  <c r="G131" i="71" s="1"/>
  <c r="F147" i="71"/>
  <c r="H147" i="71" s="1"/>
  <c r="F163" i="71"/>
  <c r="G163" i="71" s="1"/>
  <c r="F179" i="71"/>
  <c r="I179" i="71" s="1"/>
  <c r="F195" i="71"/>
  <c r="I195" i="71" s="1"/>
  <c r="F211" i="71"/>
  <c r="F227" i="71"/>
  <c r="F243" i="71"/>
  <c r="F259" i="71"/>
  <c r="F275" i="71"/>
  <c r="F291" i="71"/>
  <c r="F307" i="71"/>
  <c r="F323" i="71"/>
  <c r="F339" i="71"/>
  <c r="F355" i="71"/>
  <c r="F371" i="71"/>
  <c r="F387" i="71"/>
  <c r="H387" i="71" s="1"/>
  <c r="F403" i="71"/>
  <c r="F419" i="71"/>
  <c r="F435" i="71"/>
  <c r="F451" i="71"/>
  <c r="F467" i="71"/>
  <c r="F483" i="71"/>
  <c r="F499" i="71"/>
  <c r="F515" i="71"/>
  <c r="F531" i="71"/>
  <c r="F547" i="71"/>
  <c r="F563" i="71"/>
  <c r="F579" i="71"/>
  <c r="F595" i="71"/>
  <c r="F611" i="71"/>
  <c r="F850" i="71"/>
  <c r="F853" i="71"/>
  <c r="F873" i="71"/>
  <c r="F4" i="71"/>
  <c r="I4" i="71" s="1"/>
  <c r="F20" i="71"/>
  <c r="G20" i="71" s="1"/>
  <c r="F36" i="71"/>
  <c r="G36" i="71" s="1"/>
  <c r="F52" i="71"/>
  <c r="I52" i="71" s="1"/>
  <c r="F68" i="71"/>
  <c r="I68" i="71" s="1"/>
  <c r="F84" i="71"/>
  <c r="I84" i="71" s="1"/>
  <c r="F100" i="71"/>
  <c r="H100" i="71" s="1"/>
  <c r="F116" i="71"/>
  <c r="H116" i="71" s="1"/>
  <c r="F132" i="71"/>
  <c r="G132" i="71" s="1"/>
  <c r="F148" i="71"/>
  <c r="I148" i="71" s="1"/>
  <c r="F164" i="71"/>
  <c r="I164" i="71" s="1"/>
  <c r="F180" i="71"/>
  <c r="I180" i="71" s="1"/>
  <c r="F196" i="71"/>
  <c r="H196" i="71" s="1"/>
  <c r="F212" i="71"/>
  <c r="H212" i="71" s="1"/>
  <c r="F228" i="71"/>
  <c r="I228" i="71" s="1"/>
  <c r="F244" i="71"/>
  <c r="F260" i="71"/>
  <c r="F276" i="71"/>
  <c r="F292" i="71"/>
  <c r="F308" i="71"/>
  <c r="F324" i="71"/>
  <c r="F340" i="71"/>
  <c r="F356" i="71"/>
  <c r="F372" i="71"/>
  <c r="F388" i="71"/>
  <c r="F404" i="71"/>
  <c r="F420" i="71"/>
  <c r="F436" i="71"/>
  <c r="F452" i="71"/>
  <c r="F468" i="71"/>
  <c r="F484" i="71"/>
  <c r="F500" i="71"/>
  <c r="F516" i="71"/>
  <c r="F532" i="71"/>
  <c r="F548" i="71"/>
  <c r="F564" i="71"/>
  <c r="F580" i="71"/>
  <c r="F596" i="71"/>
  <c r="F612" i="71"/>
  <c r="F635" i="71"/>
  <c r="F641" i="71"/>
  <c r="F667" i="71"/>
  <c r="F673" i="71"/>
  <c r="F699" i="71"/>
  <c r="F705" i="71"/>
  <c r="F731" i="71"/>
  <c r="F737" i="71"/>
  <c r="F763" i="71"/>
  <c r="F769" i="71"/>
  <c r="F795" i="71"/>
  <c r="F5" i="71"/>
  <c r="H5" i="71" s="1"/>
  <c r="F21" i="71"/>
  <c r="H21" i="71" s="1"/>
  <c r="F37" i="71"/>
  <c r="H37" i="71" s="1"/>
  <c r="F53" i="71"/>
  <c r="H53" i="71" s="1"/>
  <c r="F69" i="71"/>
  <c r="H69" i="71" s="1"/>
  <c r="F85" i="71"/>
  <c r="G85" i="71" s="1"/>
  <c r="F101" i="71"/>
  <c r="G101" i="71" s="1"/>
  <c r="F117" i="71"/>
  <c r="H117" i="71" s="1"/>
  <c r="F133" i="71"/>
  <c r="G133" i="71" s="1"/>
  <c r="F149" i="71"/>
  <c r="G149" i="71" s="1"/>
  <c r="F165" i="71"/>
  <c r="G165" i="71" s="1"/>
  <c r="F181" i="71"/>
  <c r="G181" i="71" s="1"/>
  <c r="F197" i="71"/>
  <c r="I197" i="71" s="1"/>
  <c r="F213" i="71"/>
  <c r="H213" i="71" s="1"/>
  <c r="F229" i="71"/>
  <c r="G229" i="71" s="1"/>
  <c r="F245" i="71"/>
  <c r="G245" i="71" s="1"/>
  <c r="F261" i="71"/>
  <c r="G261" i="71" s="1"/>
  <c r="F277" i="71"/>
  <c r="I277" i="71" s="1"/>
  <c r="F293" i="71"/>
  <c r="I293" i="71" s="1"/>
  <c r="F309" i="71"/>
  <c r="H309" i="71" s="1"/>
  <c r="F325" i="71"/>
  <c r="H325" i="71" s="1"/>
  <c r="F341" i="71"/>
  <c r="H341" i="71" s="1"/>
  <c r="F357" i="71"/>
  <c r="G357" i="71" s="1"/>
  <c r="F373" i="71"/>
  <c r="I373" i="71" s="1"/>
  <c r="F389" i="71"/>
  <c r="F405" i="71"/>
  <c r="G405" i="71" s="1"/>
  <c r="F421" i="71"/>
  <c r="G421" i="71" s="1"/>
  <c r="F437" i="71"/>
  <c r="I437" i="71" s="1"/>
  <c r="F453" i="71"/>
  <c r="I453" i="71" s="1"/>
  <c r="F469" i="71"/>
  <c r="F485" i="71"/>
  <c r="F501" i="71"/>
  <c r="F517" i="71"/>
  <c r="F533" i="71"/>
  <c r="F549" i="71"/>
  <c r="F565" i="71"/>
  <c r="F581" i="71"/>
  <c r="F597" i="71"/>
  <c r="F613" i="71"/>
  <c r="F775" i="71"/>
  <c r="F801" i="71"/>
  <c r="F827" i="71"/>
  <c r="F833" i="71"/>
  <c r="F859" i="71"/>
  <c r="F865" i="71"/>
  <c r="F882" i="71"/>
  <c r="F885" i="71"/>
  <c r="F6" i="71"/>
  <c r="H6" i="71" s="1"/>
  <c r="F22" i="71"/>
  <c r="G22" i="71" s="1"/>
  <c r="F38" i="71"/>
  <c r="H38" i="71" s="1"/>
  <c r="F54" i="71"/>
  <c r="I54" i="71" s="1"/>
  <c r="F70" i="71"/>
  <c r="H70" i="71" s="1"/>
  <c r="F86" i="71"/>
  <c r="I86" i="71" s="1"/>
  <c r="F102" i="71"/>
  <c r="I102" i="71" s="1"/>
  <c r="F118" i="71"/>
  <c r="G118" i="71" s="1"/>
  <c r="F134" i="71"/>
  <c r="H134" i="71" s="1"/>
  <c r="F150" i="71"/>
  <c r="H150" i="71" s="1"/>
  <c r="F166" i="71"/>
  <c r="H166" i="71" s="1"/>
  <c r="F182" i="71"/>
  <c r="H182" i="71" s="1"/>
  <c r="F198" i="71"/>
  <c r="F214" i="71"/>
  <c r="F230" i="71"/>
  <c r="F246" i="71"/>
  <c r="F262" i="71"/>
  <c r="F278" i="71"/>
  <c r="F294" i="71"/>
  <c r="F310" i="71"/>
  <c r="F326" i="71"/>
  <c r="F342" i="71"/>
  <c r="F358" i="71"/>
  <c r="F374" i="71"/>
  <c r="F390" i="71"/>
  <c r="I390" i="71" s="1"/>
  <c r="F406" i="71"/>
  <c r="F422" i="71"/>
  <c r="F438" i="71"/>
  <c r="F454" i="71"/>
  <c r="F470" i="71"/>
  <c r="F486" i="71"/>
  <c r="F502" i="71"/>
  <c r="F518" i="71"/>
  <c r="F534" i="71"/>
  <c r="F550" i="71"/>
  <c r="F566" i="71"/>
  <c r="F582" i="71"/>
  <c r="F598" i="71"/>
  <c r="F614" i="71"/>
  <c r="F621" i="71"/>
  <c r="F647" i="71"/>
  <c r="F679" i="71"/>
  <c r="F711" i="71"/>
  <c r="F743" i="71"/>
  <c r="F781" i="71"/>
  <c r="F807" i="71"/>
  <c r="F7" i="71"/>
  <c r="H7" i="71" s="1"/>
  <c r="F23" i="71"/>
  <c r="H23" i="71" s="1"/>
  <c r="F39" i="71"/>
  <c r="H39" i="71" s="1"/>
  <c r="F55" i="71"/>
  <c r="G55" i="71" s="1"/>
  <c r="F71" i="71"/>
  <c r="H71" i="71" s="1"/>
  <c r="F87" i="71"/>
  <c r="G87" i="71" s="1"/>
  <c r="F103" i="71"/>
  <c r="H103" i="71" s="1"/>
  <c r="F119" i="71"/>
  <c r="H119" i="71" s="1"/>
  <c r="F135" i="71"/>
  <c r="G135" i="71" s="1"/>
  <c r="F151" i="71"/>
  <c r="H151" i="71" s="1"/>
  <c r="F167" i="71"/>
  <c r="H167" i="71" s="1"/>
  <c r="F183" i="71"/>
  <c r="H183" i="71" s="1"/>
  <c r="F199" i="71"/>
  <c r="G199" i="71" s="1"/>
  <c r="F215" i="71"/>
  <c r="H215" i="71" s="1"/>
  <c r="F231" i="71"/>
  <c r="H231" i="71" s="1"/>
  <c r="F247" i="71"/>
  <c r="G247" i="71" s="1"/>
  <c r="F263" i="71"/>
  <c r="I263" i="71" s="1"/>
  <c r="F279" i="71"/>
  <c r="G279" i="71" s="1"/>
  <c r="F295" i="71"/>
  <c r="H295" i="71" s="1"/>
  <c r="F311" i="71"/>
  <c r="F327" i="71"/>
  <c r="F343" i="71"/>
  <c r="F359" i="71"/>
  <c r="F375" i="71"/>
  <c r="F391" i="71"/>
  <c r="F407" i="71"/>
  <c r="F423" i="71"/>
  <c r="F439" i="71"/>
  <c r="F455" i="71"/>
  <c r="I455" i="71" s="1"/>
  <c r="F471" i="71"/>
  <c r="F487" i="71"/>
  <c r="F503" i="71"/>
  <c r="F519" i="71"/>
  <c r="F535" i="71"/>
  <c r="F551" i="71"/>
  <c r="F567" i="71"/>
  <c r="F583" i="71"/>
  <c r="F599" i="71"/>
  <c r="F615" i="71"/>
  <c r="F653" i="71"/>
  <c r="F685" i="71"/>
  <c r="F717" i="71"/>
  <c r="F749" i="71"/>
  <c r="F790" i="71"/>
  <c r="F813" i="71"/>
  <c r="F839" i="71"/>
  <c r="F891" i="71"/>
  <c r="F8" i="71"/>
  <c r="I8" i="71" s="1"/>
  <c r="F24" i="71"/>
  <c r="G24" i="71" s="1"/>
  <c r="F40" i="71"/>
  <c r="H40" i="71" s="1"/>
  <c r="F56" i="71"/>
  <c r="G56" i="71" s="1"/>
  <c r="F72" i="71"/>
  <c r="I72" i="71" s="1"/>
  <c r="F88" i="71"/>
  <c r="I88" i="71" s="1"/>
  <c r="F104" i="71"/>
  <c r="I104" i="71" s="1"/>
  <c r="F120" i="71"/>
  <c r="I120" i="71" s="1"/>
  <c r="F136" i="71"/>
  <c r="I136" i="71" s="1"/>
  <c r="F152" i="71"/>
  <c r="I152" i="71" s="1"/>
  <c r="F168" i="71"/>
  <c r="G168" i="71" s="1"/>
  <c r="F184" i="71"/>
  <c r="G184" i="71" s="1"/>
  <c r="F200" i="71"/>
  <c r="I200" i="71" s="1"/>
  <c r="F216" i="71"/>
  <c r="H216" i="71" s="1"/>
  <c r="F232" i="71"/>
  <c r="I232" i="71" s="1"/>
  <c r="F248" i="71"/>
  <c r="H248" i="71" s="1"/>
  <c r="F264" i="71"/>
  <c r="H264" i="71" s="1"/>
  <c r="F280" i="71"/>
  <c r="I280" i="71" s="1"/>
  <c r="F296" i="71"/>
  <c r="H296" i="71" s="1"/>
  <c r="F312" i="71"/>
  <c r="G312" i="71" s="1"/>
  <c r="F328" i="71"/>
  <c r="I328" i="71" s="1"/>
  <c r="F344" i="71"/>
  <c r="F360" i="71"/>
  <c r="F376" i="71"/>
  <c r="F392" i="71"/>
  <c r="F408" i="71"/>
  <c r="F424" i="71"/>
  <c r="I424" i="71" s="1"/>
  <c r="F440" i="71"/>
  <c r="F456" i="71"/>
  <c r="I456" i="71" s="1"/>
  <c r="F472" i="71"/>
  <c r="F488" i="71"/>
  <c r="F504" i="71"/>
  <c r="F520" i="71"/>
  <c r="F536" i="71"/>
  <c r="F552" i="71"/>
  <c r="F568" i="71"/>
  <c r="F584" i="71"/>
  <c r="F600" i="71"/>
  <c r="F616" i="71"/>
  <c r="F630" i="71"/>
  <c r="F662" i="71"/>
  <c r="F694" i="71"/>
  <c r="F726" i="71"/>
  <c r="F758" i="71"/>
  <c r="F822" i="71"/>
  <c r="F845" i="71"/>
  <c r="F871" i="71"/>
  <c r="F9" i="71"/>
  <c r="I9" i="71" s="1"/>
  <c r="F25" i="71"/>
  <c r="H25" i="71" s="1"/>
  <c r="F41" i="71"/>
  <c r="G41" i="71" s="1"/>
  <c r="F57" i="71"/>
  <c r="I57" i="71" s="1"/>
  <c r="F73" i="71"/>
  <c r="H73" i="71" s="1"/>
  <c r="F89" i="71"/>
  <c r="H89" i="71" s="1"/>
  <c r="F105" i="71"/>
  <c r="G105" i="71" s="1"/>
  <c r="F121" i="71"/>
  <c r="G121" i="71" s="1"/>
  <c r="F137" i="71"/>
  <c r="I137" i="71" s="1"/>
  <c r="F153" i="71"/>
  <c r="I153" i="71" s="1"/>
  <c r="F169" i="71"/>
  <c r="I169" i="71" s="1"/>
  <c r="F185" i="71"/>
  <c r="H185" i="71" s="1"/>
  <c r="F201" i="71"/>
  <c r="G201" i="71" s="1"/>
  <c r="F217" i="71"/>
  <c r="I217" i="71" s="1"/>
  <c r="F233" i="71"/>
  <c r="F249" i="71"/>
  <c r="F265" i="71"/>
  <c r="F281" i="71"/>
  <c r="F297" i="71"/>
  <c r="F313" i="71"/>
  <c r="F329" i="71"/>
  <c r="H329" i="71" s="1"/>
  <c r="F345" i="71"/>
  <c r="F361" i="71"/>
  <c r="F377" i="71"/>
  <c r="F393" i="71"/>
  <c r="F409" i="71"/>
  <c r="G409" i="71" s="1"/>
  <c r="F425" i="71"/>
  <c r="F441" i="71"/>
  <c r="F457" i="71"/>
  <c r="G457" i="71" s="1"/>
  <c r="F473" i="71"/>
  <c r="F489" i="71"/>
  <c r="F505" i="71"/>
  <c r="F521" i="71"/>
  <c r="F537" i="71"/>
  <c r="F553" i="71"/>
  <c r="F569" i="71"/>
  <c r="F585" i="71"/>
  <c r="F601" i="71"/>
  <c r="F617" i="71"/>
  <c r="F633" i="71"/>
  <c r="F665" i="71"/>
  <c r="F697" i="71"/>
  <c r="F729" i="71"/>
  <c r="F761" i="71"/>
  <c r="F793" i="71"/>
  <c r="F825" i="71"/>
  <c r="F854" i="71"/>
  <c r="F877" i="71"/>
  <c r="F10" i="71"/>
  <c r="H10" i="71" s="1"/>
  <c r="F26" i="71"/>
  <c r="G26" i="71" s="1"/>
  <c r="F42" i="71"/>
  <c r="H42" i="71" s="1"/>
  <c r="F58" i="71"/>
  <c r="G58" i="71" s="1"/>
  <c r="F74" i="71"/>
  <c r="G74" i="71" s="1"/>
  <c r="F90" i="71"/>
  <c r="H90" i="71" s="1"/>
  <c r="F106" i="71"/>
  <c r="H106" i="71" s="1"/>
  <c r="F122" i="71"/>
  <c r="I122" i="71" s="1"/>
  <c r="F138" i="71"/>
  <c r="I138" i="71" s="1"/>
  <c r="F154" i="71"/>
  <c r="H154" i="71" s="1"/>
  <c r="F170" i="71"/>
  <c r="I170" i="71" s="1"/>
  <c r="F186" i="71"/>
  <c r="F202" i="71"/>
  <c r="F218" i="71"/>
  <c r="F234" i="71"/>
  <c r="F250" i="71"/>
  <c r="F266" i="71"/>
  <c r="F282" i="71"/>
  <c r="F298" i="71"/>
  <c r="F314" i="71"/>
  <c r="F330" i="71"/>
  <c r="F346" i="71"/>
  <c r="F362" i="71"/>
  <c r="F378" i="71"/>
  <c r="I378" i="71" s="1"/>
  <c r="F394" i="71"/>
  <c r="F410" i="71"/>
  <c r="F426" i="71"/>
  <c r="F442" i="71"/>
  <c r="F458" i="71"/>
  <c r="F474" i="71"/>
  <c r="F490" i="71"/>
  <c r="F506" i="71"/>
  <c r="F522" i="71"/>
  <c r="F538" i="71"/>
  <c r="F554" i="71"/>
  <c r="F570" i="71"/>
  <c r="F586" i="71"/>
  <c r="F602" i="71"/>
  <c r="F618" i="71"/>
  <c r="F642" i="71"/>
  <c r="F645" i="71"/>
  <c r="F674" i="71"/>
  <c r="F677" i="71"/>
  <c r="F706" i="71"/>
  <c r="F709" i="71"/>
  <c r="F738" i="71"/>
  <c r="F741" i="71"/>
  <c r="F770" i="71"/>
  <c r="F773" i="71"/>
  <c r="F857" i="71"/>
  <c r="F11" i="71"/>
  <c r="H11" i="71" s="1"/>
  <c r="F27" i="71"/>
  <c r="I27" i="71" s="1"/>
  <c r="F43" i="71"/>
  <c r="I43" i="71" s="1"/>
  <c r="F59" i="71"/>
  <c r="G59" i="71" s="1"/>
  <c r="F75" i="71"/>
  <c r="I75" i="71" s="1"/>
  <c r="F91" i="71"/>
  <c r="G91" i="71" s="1"/>
  <c r="F107" i="71"/>
  <c r="I107" i="71" s="1"/>
  <c r="F123" i="71"/>
  <c r="H123" i="71" s="1"/>
  <c r="F139" i="71"/>
  <c r="I139" i="71" s="1"/>
  <c r="F155" i="71"/>
  <c r="H155" i="71" s="1"/>
  <c r="F171" i="71"/>
  <c r="I171" i="71" s="1"/>
  <c r="F187" i="71"/>
  <c r="H187" i="71" s="1"/>
  <c r="F203" i="71"/>
  <c r="F219" i="71"/>
  <c r="I219" i="71" s="1"/>
  <c r="F235" i="71"/>
  <c r="F251" i="71"/>
  <c r="F267" i="71"/>
  <c r="F283" i="71"/>
  <c r="F299" i="71"/>
  <c r="F315" i="71"/>
  <c r="F331" i="71"/>
  <c r="F347" i="71"/>
  <c r="F363" i="71"/>
  <c r="F379" i="71"/>
  <c r="F395" i="71"/>
  <c r="F411" i="71"/>
  <c r="F427" i="71"/>
  <c r="F443" i="71"/>
  <c r="F459" i="71"/>
  <c r="F475" i="71"/>
  <c r="F491" i="71"/>
  <c r="F507" i="71"/>
  <c r="F523" i="71"/>
  <c r="F539" i="71"/>
  <c r="F555" i="71"/>
  <c r="F571" i="71"/>
  <c r="F587" i="71"/>
  <c r="F603" i="71"/>
  <c r="F619" i="71"/>
  <c r="F779" i="71"/>
  <c r="F785" i="71"/>
  <c r="F802" i="71"/>
  <c r="F805" i="71"/>
  <c r="F834" i="71"/>
  <c r="F837" i="71"/>
  <c r="F866" i="71"/>
  <c r="F886" i="71"/>
  <c r="F12" i="71"/>
  <c r="I12" i="71" s="1"/>
  <c r="F28" i="71"/>
  <c r="G28" i="71" s="1"/>
  <c r="F44" i="71"/>
  <c r="I44" i="71" s="1"/>
  <c r="F60" i="71"/>
  <c r="H60" i="71" s="1"/>
  <c r="F76" i="71"/>
  <c r="I76" i="71" s="1"/>
  <c r="F92" i="71"/>
  <c r="G92" i="71" s="1"/>
  <c r="F108" i="71"/>
  <c r="H108" i="71" s="1"/>
  <c r="F124" i="71"/>
  <c r="I124" i="71" s="1"/>
  <c r="F140" i="71"/>
  <c r="I140" i="71" s="1"/>
  <c r="F156" i="71"/>
  <c r="I156" i="71" s="1"/>
  <c r="F172" i="71"/>
  <c r="I172" i="71" s="1"/>
  <c r="F188" i="71"/>
  <c r="H188" i="71" s="1"/>
  <c r="F204" i="71"/>
  <c r="H204" i="71" s="1"/>
  <c r="F220" i="71"/>
  <c r="I220" i="71" s="1"/>
  <c r="F236" i="71"/>
  <c r="I236" i="71" s="1"/>
  <c r="F252" i="71"/>
  <c r="I252" i="71" s="1"/>
  <c r="F268" i="71"/>
  <c r="I268" i="71" s="1"/>
  <c r="F284" i="71"/>
  <c r="G284" i="71" s="1"/>
  <c r="F300" i="71"/>
  <c r="H300" i="71" s="1"/>
  <c r="F316" i="71"/>
  <c r="G316" i="71" s="1"/>
  <c r="F332" i="71"/>
  <c r="I332" i="71" s="1"/>
  <c r="F348" i="71"/>
  <c r="G348" i="71" s="1"/>
  <c r="F364" i="71"/>
  <c r="I364" i="71" s="1"/>
  <c r="F380" i="71"/>
  <c r="F396" i="71"/>
  <c r="F412" i="71"/>
  <c r="F428" i="71"/>
  <c r="F444" i="71"/>
  <c r="F460" i="71"/>
  <c r="F476" i="71"/>
  <c r="F492" i="71"/>
  <c r="F508" i="71"/>
  <c r="F524" i="71"/>
  <c r="F540" i="71"/>
  <c r="F556" i="71"/>
  <c r="F572" i="71"/>
  <c r="F588" i="71"/>
  <c r="F604" i="71"/>
  <c r="F2" i="71"/>
  <c r="F884" i="71"/>
  <c r="F756" i="71"/>
  <c r="F622" i="71"/>
  <c r="F816" i="71"/>
  <c r="F798" i="71"/>
  <c r="F824" i="71"/>
  <c r="F748" i="71"/>
  <c r="F864" i="71"/>
  <c r="F730" i="71"/>
  <c r="F750" i="71"/>
  <c r="F883" i="71"/>
  <c r="F668" i="71"/>
  <c r="F810" i="71"/>
  <c r="F784" i="71"/>
  <c r="F792" i="71"/>
  <c r="F719" i="71"/>
  <c r="F858" i="71"/>
  <c r="F704" i="71"/>
  <c r="F724" i="71"/>
  <c r="F863" i="71"/>
  <c r="F639" i="71"/>
  <c r="F787" i="71"/>
  <c r="F778" i="71"/>
  <c r="F760" i="71"/>
  <c r="F716" i="71"/>
  <c r="F832" i="71"/>
  <c r="F698" i="71"/>
  <c r="F718" i="71"/>
  <c r="F860" i="71"/>
  <c r="F636" i="71"/>
  <c r="F752" i="71"/>
  <c r="F879" i="71"/>
  <c r="F728" i="71"/>
  <c r="F687" i="71"/>
  <c r="F826" i="71"/>
  <c r="F672" i="71"/>
  <c r="F692" i="71"/>
  <c r="F831" i="71"/>
  <c r="F874" i="71"/>
  <c r="F746" i="71"/>
  <c r="F856" i="71"/>
  <c r="F696" i="71"/>
  <c r="F684" i="71"/>
  <c r="F800" i="71"/>
  <c r="F666" i="71"/>
  <c r="F686" i="71"/>
  <c r="F828" i="71"/>
  <c r="F851" i="71"/>
  <c r="F720" i="71"/>
  <c r="F772" i="71"/>
  <c r="F664" i="71"/>
  <c r="F655" i="71"/>
  <c r="F774" i="71"/>
  <c r="F640" i="71"/>
  <c r="F660" i="71"/>
  <c r="F799" i="71"/>
  <c r="F894" i="71"/>
  <c r="F714" i="71"/>
  <c r="F766" i="71"/>
  <c r="F632" i="71"/>
  <c r="F652" i="71"/>
  <c r="F627" i="71"/>
  <c r="F771" i="71"/>
  <c r="F634" i="71"/>
  <c r="F654" i="71"/>
  <c r="F776" i="71"/>
  <c r="F848" i="71"/>
  <c r="F688" i="71"/>
  <c r="F740" i="71"/>
  <c r="F847" i="71"/>
  <c r="F835" i="71"/>
  <c r="F872" i="71"/>
  <c r="F739" i="71"/>
  <c r="F628" i="71"/>
  <c r="F880" i="71"/>
  <c r="F842" i="71"/>
  <c r="F682" i="71"/>
  <c r="F734" i="71"/>
  <c r="F844" i="71"/>
  <c r="F806" i="71"/>
  <c r="F675" i="71"/>
  <c r="F846" i="71"/>
  <c r="F788" i="71"/>
  <c r="F767" i="71"/>
  <c r="F755" i="71"/>
  <c r="F650" i="71"/>
  <c r="F702" i="71"/>
  <c r="F890" i="71"/>
  <c r="F783" i="71"/>
  <c r="F723" i="71"/>
  <c r="F643" i="71"/>
  <c r="F895" i="71"/>
  <c r="F782" i="71"/>
  <c r="F764" i="71"/>
  <c r="F624" i="71"/>
  <c r="F676" i="71"/>
  <c r="F867" i="71"/>
  <c r="F780" i="71"/>
  <c r="F878" i="71"/>
  <c r="F892" i="71"/>
  <c r="F744" i="71"/>
  <c r="F735" i="71"/>
  <c r="F691" i="71"/>
  <c r="F862" i="71"/>
  <c r="F670" i="71"/>
  <c r="F838" i="71"/>
  <c r="F620" i="71"/>
  <c r="F794" i="71"/>
  <c r="F840" i="71"/>
  <c r="F712" i="71"/>
  <c r="F732" i="71"/>
  <c r="F659" i="71"/>
  <c r="F836" i="71"/>
  <c r="F644" i="71"/>
  <c r="F815" i="71"/>
  <c r="F768" i="71"/>
  <c r="F820" i="71"/>
  <c r="F680" i="71"/>
  <c r="F703" i="71"/>
  <c r="F888" i="71"/>
  <c r="F830" i="71"/>
  <c r="F638" i="71"/>
  <c r="F812" i="71"/>
  <c r="F671" i="71"/>
  <c r="F762" i="71"/>
  <c r="F814" i="71"/>
  <c r="F648" i="71"/>
  <c r="F700" i="71"/>
  <c r="F868" i="71"/>
  <c r="F804" i="71"/>
  <c r="F876" i="71"/>
  <c r="F751" i="71"/>
  <c r="F736" i="71"/>
  <c r="F707" i="71"/>
  <c r="F852" i="71"/>
  <c r="F808" i="71"/>
  <c r="F796" i="71"/>
  <c r="F819" i="71"/>
  <c r="F656" i="71"/>
  <c r="F708" i="71"/>
  <c r="F896" i="71"/>
  <c r="F803" i="71"/>
  <c r="F51" i="76"/>
  <c r="F67" i="76"/>
  <c r="F83" i="76"/>
  <c r="F52" i="76"/>
  <c r="F68" i="76"/>
  <c r="F84" i="76"/>
  <c r="F53" i="76"/>
  <c r="F69" i="76"/>
  <c r="F85" i="76"/>
  <c r="F54" i="76"/>
  <c r="F70" i="76"/>
  <c r="F86" i="76"/>
  <c r="F55" i="76"/>
  <c r="F71" i="76"/>
  <c r="F87" i="76"/>
  <c r="F56" i="76"/>
  <c r="F72" i="76"/>
  <c r="F57" i="76"/>
  <c r="F73" i="76"/>
  <c r="F58" i="76"/>
  <c r="F74" i="76"/>
  <c r="F59" i="76"/>
  <c r="F75" i="76"/>
  <c r="F60" i="76"/>
  <c r="F76" i="76"/>
  <c r="F61" i="76"/>
  <c r="F77" i="76"/>
  <c r="F62" i="76"/>
  <c r="F78" i="76"/>
  <c r="F63" i="76"/>
  <c r="F79" i="76"/>
  <c r="F64" i="76"/>
  <c r="F80" i="76"/>
  <c r="F65" i="76"/>
  <c r="F81" i="76"/>
  <c r="F82" i="76"/>
  <c r="F66" i="76"/>
  <c r="C70" i="6"/>
  <c r="D70" i="6"/>
  <c r="B70" i="6"/>
  <c r="E392" i="2"/>
  <c r="F136" i="2"/>
  <c r="F376" i="2"/>
  <c r="F58" i="2"/>
  <c r="F104" i="2"/>
  <c r="F344" i="2"/>
  <c r="F88" i="2"/>
  <c r="E328" i="2"/>
  <c r="E72" i="2"/>
  <c r="F312" i="2"/>
  <c r="F56" i="2"/>
  <c r="E40" i="2"/>
  <c r="E280" i="2"/>
  <c r="F24" i="2"/>
  <c r="F264" i="2"/>
  <c r="F232" i="2"/>
  <c r="E411" i="2"/>
  <c r="E408" i="2"/>
  <c r="E395" i="2"/>
  <c r="F347" i="2"/>
  <c r="F409" i="2"/>
  <c r="F377" i="2"/>
  <c r="E361" i="2"/>
  <c r="F345" i="2"/>
  <c r="E313" i="2"/>
  <c r="F281" i="2"/>
  <c r="E265" i="2"/>
  <c r="F249" i="2"/>
  <c r="F233" i="2"/>
  <c r="E217" i="2"/>
  <c r="F121" i="2"/>
  <c r="F105" i="2"/>
  <c r="F89" i="2"/>
  <c r="F57" i="2"/>
  <c r="F25" i="2"/>
  <c r="F375" i="2"/>
  <c r="E359" i="2"/>
  <c r="F343" i="2"/>
  <c r="F327" i="2"/>
  <c r="E311" i="2"/>
  <c r="E295" i="2"/>
  <c r="F279" i="2"/>
  <c r="F263" i="2"/>
  <c r="F247" i="2"/>
  <c r="F135" i="2"/>
  <c r="E119" i="2"/>
  <c r="F103" i="2"/>
  <c r="E87" i="2"/>
  <c r="F71" i="2"/>
  <c r="E55" i="2"/>
  <c r="F39" i="2"/>
  <c r="F23" i="2"/>
  <c r="F12" i="2"/>
  <c r="E374" i="2"/>
  <c r="F358" i="2"/>
  <c r="E326" i="2"/>
  <c r="F310" i="2"/>
  <c r="E294" i="2"/>
  <c r="F278" i="2"/>
  <c r="F262" i="2"/>
  <c r="F246" i="2"/>
  <c r="F230" i="2"/>
  <c r="E134" i="2"/>
  <c r="F118" i="2"/>
  <c r="E102" i="2"/>
  <c r="F70" i="2"/>
  <c r="F54" i="2"/>
  <c r="F38" i="2"/>
  <c r="E406" i="2"/>
  <c r="E421" i="2"/>
  <c r="F405" i="2"/>
  <c r="E389" i="2"/>
  <c r="F373" i="2"/>
  <c r="F357" i="2"/>
  <c r="F341" i="2"/>
  <c r="F325" i="2"/>
  <c r="E309" i="2"/>
  <c r="E293" i="2"/>
  <c r="F261" i="2"/>
  <c r="E245" i="2"/>
  <c r="F229" i="2"/>
  <c r="F133" i="2"/>
  <c r="F117" i="2"/>
  <c r="E101" i="2"/>
  <c r="F85" i="2"/>
  <c r="F69" i="2"/>
  <c r="F53" i="2"/>
  <c r="E37" i="2"/>
  <c r="F21" i="2"/>
  <c r="F420" i="2"/>
  <c r="F404" i="2"/>
  <c r="E372" i="2"/>
  <c r="F356" i="2"/>
  <c r="E340" i="2"/>
  <c r="F324" i="2"/>
  <c r="F308" i="2"/>
  <c r="E292" i="2"/>
  <c r="F276" i="2"/>
  <c r="E260" i="2"/>
  <c r="F244" i="2"/>
  <c r="F228" i="2"/>
  <c r="F116" i="2"/>
  <c r="F100" i="2"/>
  <c r="E84" i="2"/>
  <c r="F68" i="2"/>
  <c r="F52" i="2"/>
  <c r="F36" i="2"/>
  <c r="F20" i="2"/>
  <c r="E422" i="2"/>
  <c r="E419" i="2"/>
  <c r="F403" i="2"/>
  <c r="E387" i="2"/>
  <c r="F371" i="2"/>
  <c r="F355" i="2"/>
  <c r="F323" i="2"/>
  <c r="F307" i="2"/>
  <c r="F291" i="2"/>
  <c r="E275" i="2"/>
  <c r="E259" i="2"/>
  <c r="E243" i="2"/>
  <c r="E227" i="2"/>
  <c r="F147" i="2"/>
  <c r="E131" i="2"/>
  <c r="F115" i="2"/>
  <c r="F99" i="2"/>
  <c r="E67" i="2"/>
  <c r="F51" i="2"/>
  <c r="E35" i="2"/>
  <c r="E19" i="2"/>
  <c r="F2" i="2"/>
  <c r="E370" i="2"/>
  <c r="E338" i="2"/>
  <c r="F322" i="2"/>
  <c r="E306" i="2"/>
  <c r="F290" i="2"/>
  <c r="F274" i="2"/>
  <c r="F226" i="2"/>
  <c r="F146" i="2"/>
  <c r="F130" i="2"/>
  <c r="F114" i="2"/>
  <c r="F82" i="2"/>
  <c r="F66" i="2"/>
  <c r="E50" i="2"/>
  <c r="E34" i="2"/>
  <c r="F10" i="2"/>
  <c r="E391" i="2"/>
  <c r="E401" i="2"/>
  <c r="F385" i="2"/>
  <c r="F369" i="2"/>
  <c r="F353" i="2"/>
  <c r="E337" i="2"/>
  <c r="E321" i="2"/>
  <c r="F305" i="2"/>
  <c r="F289" i="2"/>
  <c r="E257" i="2"/>
  <c r="F241" i="2"/>
  <c r="E225" i="2"/>
  <c r="E145" i="2"/>
  <c r="F129" i="2"/>
  <c r="E113" i="2"/>
  <c r="E97" i="2"/>
  <c r="F81" i="2"/>
  <c r="F65" i="2"/>
  <c r="E49" i="2"/>
  <c r="F9" i="2"/>
  <c r="E418" i="2"/>
  <c r="F417" i="2"/>
  <c r="F416" i="2"/>
  <c r="E400" i="2"/>
  <c r="F384" i="2"/>
  <c r="F368" i="2"/>
  <c r="F352" i="2"/>
  <c r="E336" i="2"/>
  <c r="E320" i="2"/>
  <c r="F304" i="2"/>
  <c r="E288" i="2"/>
  <c r="F272" i="2"/>
  <c r="F256" i="2"/>
  <c r="E144" i="2"/>
  <c r="F128" i="2"/>
  <c r="F112" i="2"/>
  <c r="F96" i="2"/>
  <c r="F80" i="2"/>
  <c r="F64" i="2"/>
  <c r="F48" i="2"/>
  <c r="F32" i="2"/>
  <c r="F415" i="2"/>
  <c r="E351" i="2"/>
  <c r="E287" i="2"/>
  <c r="E255" i="2"/>
  <c r="E239" i="2"/>
  <c r="F223" i="2"/>
  <c r="F143" i="2"/>
  <c r="F127" i="2"/>
  <c r="F111" i="2"/>
  <c r="F95" i="2"/>
  <c r="E79" i="2"/>
  <c r="F63" i="2"/>
  <c r="E47" i="2"/>
  <c r="E31" i="2"/>
  <c r="E303" i="2"/>
  <c r="E414" i="2"/>
  <c r="E398" i="2"/>
  <c r="F382" i="2"/>
  <c r="F366" i="2"/>
  <c r="F350" i="2"/>
  <c r="E334" i="2"/>
  <c r="F318" i="2"/>
  <c r="F302" i="2"/>
  <c r="F286" i="2"/>
  <c r="E270" i="2"/>
  <c r="E254" i="2"/>
  <c r="E238" i="2"/>
  <c r="F142" i="2"/>
  <c r="F110" i="2"/>
  <c r="E94" i="2"/>
  <c r="E78" i="2"/>
  <c r="F62" i="2"/>
  <c r="F46" i="2"/>
  <c r="F30" i="2"/>
  <c r="F367" i="2"/>
  <c r="F319" i="2"/>
  <c r="F413" i="2"/>
  <c r="E397" i="2"/>
  <c r="E381" i="2"/>
  <c r="F365" i="2"/>
  <c r="E349" i="2"/>
  <c r="F333" i="2"/>
  <c r="E317" i="2"/>
  <c r="F301" i="2"/>
  <c r="F285" i="2"/>
  <c r="E269" i="2"/>
  <c r="F253" i="2"/>
  <c r="E237" i="2"/>
  <c r="F221" i="2"/>
  <c r="E141" i="2"/>
  <c r="F125" i="2"/>
  <c r="F109" i="2"/>
  <c r="F93" i="2"/>
  <c r="F77" i="2"/>
  <c r="E61" i="2"/>
  <c r="E45" i="2"/>
  <c r="E29" i="2"/>
  <c r="F399" i="2"/>
  <c r="F335" i="2"/>
  <c r="E412" i="2"/>
  <c r="F396" i="2"/>
  <c r="E380" i="2"/>
  <c r="F364" i="2"/>
  <c r="F332" i="2"/>
  <c r="E316" i="2"/>
  <c r="F300" i="2"/>
  <c r="F284" i="2"/>
  <c r="F268" i="2"/>
  <c r="E252" i="2"/>
  <c r="F236" i="2"/>
  <c r="F220" i="2"/>
  <c r="E140" i="2"/>
  <c r="E108" i="2"/>
  <c r="E92" i="2"/>
  <c r="E76" i="2"/>
  <c r="E60" i="2"/>
  <c r="F44" i="2"/>
  <c r="F28" i="2"/>
  <c r="F331" i="2"/>
  <c r="F299" i="2"/>
  <c r="E267" i="2"/>
  <c r="F251" i="2"/>
  <c r="F235" i="2"/>
  <c r="F219" i="2"/>
  <c r="E139" i="2"/>
  <c r="E123" i="2"/>
  <c r="F107" i="2"/>
  <c r="F91" i="2"/>
  <c r="F75" i="2"/>
  <c r="E59" i="2"/>
  <c r="F43" i="2"/>
  <c r="F27" i="2"/>
  <c r="F363" i="2"/>
  <c r="E315" i="2"/>
  <c r="E283" i="2"/>
  <c r="E410" i="2"/>
  <c r="E394" i="2"/>
  <c r="F378" i="2"/>
  <c r="E362" i="2"/>
  <c r="F346" i="2"/>
  <c r="F330" i="2"/>
  <c r="E314" i="2"/>
  <c r="E298" i="2"/>
  <c r="F282" i="2"/>
  <c r="E266" i="2"/>
  <c r="F250" i="2"/>
  <c r="F234" i="2"/>
  <c r="F218" i="2"/>
  <c r="F122" i="2"/>
  <c r="F106" i="2"/>
  <c r="F74" i="2"/>
  <c r="E42" i="2"/>
  <c r="F26" i="2"/>
  <c r="E11" i="2"/>
  <c r="E8" i="2"/>
  <c r="E7" i="2"/>
  <c r="F6" i="2"/>
  <c r="E5" i="2"/>
  <c r="F4" i="2"/>
  <c r="F3" i="2"/>
  <c r="F18" i="2"/>
  <c r="F17" i="2"/>
  <c r="E16" i="2"/>
  <c r="F15" i="2"/>
  <c r="E14" i="2"/>
  <c r="F13" i="2"/>
  <c r="F160" i="78"/>
  <c r="F157" i="78"/>
  <c r="E142" i="78"/>
  <c r="E164" i="78"/>
  <c r="E169" i="78"/>
  <c r="E157" i="78"/>
  <c r="E132" i="78"/>
  <c r="F167" i="78"/>
  <c r="F155" i="78"/>
  <c r="E167" i="78"/>
  <c r="E155" i="78"/>
  <c r="E152" i="78"/>
  <c r="F119" i="78"/>
  <c r="E114" i="78"/>
  <c r="F147" i="78"/>
  <c r="F109" i="78"/>
  <c r="E104" i="78"/>
  <c r="F99" i="78"/>
  <c r="E160" i="78"/>
  <c r="F140" i="78"/>
  <c r="E94" i="78"/>
  <c r="E159" i="78"/>
  <c r="E81" i="78"/>
  <c r="F76" i="78"/>
  <c r="E76" i="78"/>
  <c r="E92" i="78"/>
  <c r="F92" i="78"/>
  <c r="E137" i="78"/>
  <c r="F137" i="78"/>
  <c r="E88" i="78"/>
  <c r="F88" i="78"/>
  <c r="E154" i="78"/>
  <c r="F154" i="78"/>
  <c r="E100" i="78"/>
  <c r="F100" i="78"/>
  <c r="E150" i="78"/>
  <c r="F150" i="78"/>
  <c r="E162" i="78"/>
  <c r="F162" i="78"/>
  <c r="E141" i="78"/>
  <c r="F141" i="78"/>
  <c r="E125" i="78"/>
  <c r="F125" i="78"/>
  <c r="E80" i="78"/>
  <c r="F80" i="78"/>
  <c r="F144" i="78"/>
  <c r="F134" i="78"/>
  <c r="E129" i="78"/>
  <c r="E124" i="78"/>
  <c r="F111" i="78"/>
  <c r="F106" i="78"/>
  <c r="F96" i="78"/>
  <c r="F91" i="78"/>
  <c r="F86" i="78"/>
  <c r="F169" i="78"/>
  <c r="F164" i="78"/>
  <c r="F159" i="78"/>
  <c r="F149" i="78"/>
  <c r="F139" i="78"/>
  <c r="E134" i="78"/>
  <c r="F121" i="78"/>
  <c r="F116" i="78"/>
  <c r="E111" i="78"/>
  <c r="E106" i="78"/>
  <c r="F101" i="78"/>
  <c r="E96" i="78"/>
  <c r="E91" i="78"/>
  <c r="E86" i="78"/>
  <c r="E121" i="78"/>
  <c r="E116" i="78"/>
  <c r="E101" i="78"/>
  <c r="F83" i="78"/>
  <c r="F78" i="78"/>
  <c r="F146" i="78"/>
  <c r="F136" i="78"/>
  <c r="F113" i="78"/>
  <c r="F103" i="78"/>
  <c r="F98" i="78"/>
  <c r="E83" i="78"/>
  <c r="E78" i="78"/>
  <c r="F161" i="78"/>
  <c r="F156" i="78"/>
  <c r="E151" i="78"/>
  <c r="E146" i="78"/>
  <c r="E136" i="78"/>
  <c r="F131" i="78"/>
  <c r="E126" i="78"/>
  <c r="E113" i="78"/>
  <c r="F108" i="78"/>
  <c r="E103" i="78"/>
  <c r="E98" i="78"/>
  <c r="F93" i="78"/>
  <c r="F75" i="78"/>
  <c r="F166" i="78"/>
  <c r="E161" i="78"/>
  <c r="E156" i="78"/>
  <c r="E131" i="78"/>
  <c r="F118" i="78"/>
  <c r="E108" i="78"/>
  <c r="E93" i="78"/>
  <c r="F90" i="78"/>
  <c r="E75" i="78"/>
  <c r="E166" i="78"/>
  <c r="F153" i="78"/>
  <c r="F143" i="78"/>
  <c r="F138" i="78"/>
  <c r="F128" i="78"/>
  <c r="F123" i="78"/>
  <c r="E118" i="78"/>
  <c r="F105" i="78"/>
  <c r="F95" i="78"/>
  <c r="E90" i="78"/>
  <c r="F85" i="78"/>
  <c r="E153" i="78"/>
  <c r="F148" i="78"/>
  <c r="E143" i="78"/>
  <c r="E138" i="78"/>
  <c r="F133" i="78"/>
  <c r="E128" i="78"/>
  <c r="E123" i="78"/>
  <c r="F110" i="78"/>
  <c r="E105" i="78"/>
  <c r="E95" i="78"/>
  <c r="E85" i="78"/>
  <c r="F82" i="78"/>
  <c r="F168" i="78"/>
  <c r="F163" i="78"/>
  <c r="F158" i="78"/>
  <c r="E148" i="78"/>
  <c r="E133" i="78"/>
  <c r="F120" i="78"/>
  <c r="F115" i="78"/>
  <c r="E110" i="78"/>
  <c r="E82" i="78"/>
  <c r="F77" i="78"/>
  <c r="E168" i="78"/>
  <c r="E158" i="78"/>
  <c r="F145" i="78"/>
  <c r="F135" i="78"/>
  <c r="F130" i="78"/>
  <c r="E120" i="78"/>
  <c r="E115" i="78"/>
  <c r="F97" i="78"/>
  <c r="F87" i="78"/>
  <c r="E77" i="78"/>
  <c r="F74" i="78"/>
  <c r="F112" i="78"/>
  <c r="F102" i="78"/>
  <c r="E97" i="78"/>
  <c r="E87" i="78"/>
  <c r="F79" i="78"/>
  <c r="E74" i="78"/>
  <c r="F165" i="78"/>
  <c r="F122" i="78"/>
  <c r="F117" i="78"/>
  <c r="E112" i="78"/>
  <c r="F107" i="78"/>
  <c r="E102" i="78"/>
  <c r="F89" i="78"/>
  <c r="E79" i="78"/>
  <c r="E165" i="78"/>
  <c r="F127" i="78"/>
  <c r="E122" i="78"/>
  <c r="E117" i="78"/>
  <c r="E107" i="78"/>
  <c r="E89" i="78"/>
  <c r="F84" i="78"/>
  <c r="F12" i="78"/>
  <c r="E12" i="78"/>
  <c r="F25" i="78"/>
  <c r="E25" i="78"/>
  <c r="F38" i="78"/>
  <c r="E38" i="78"/>
  <c r="F49" i="78"/>
  <c r="E49" i="78"/>
  <c r="F13" i="78"/>
  <c r="E13" i="78"/>
  <c r="F26" i="78"/>
  <c r="E26" i="78"/>
  <c r="F50" i="78"/>
  <c r="E50" i="78"/>
  <c r="F14" i="78"/>
  <c r="E14" i="78"/>
  <c r="F60" i="78"/>
  <c r="E60" i="78"/>
  <c r="F2" i="78"/>
  <c r="E2" i="78"/>
  <c r="F40" i="78"/>
  <c r="E40" i="78"/>
  <c r="E52" i="78"/>
  <c r="F52" i="78"/>
  <c r="F61" i="78"/>
  <c r="E61" i="78"/>
  <c r="F71" i="78"/>
  <c r="E71" i="78"/>
  <c r="F28" i="78"/>
  <c r="E28" i="78"/>
  <c r="F41" i="78"/>
  <c r="E41" i="78"/>
  <c r="F62" i="78"/>
  <c r="E62" i="78"/>
  <c r="F72" i="78"/>
  <c r="E72" i="78"/>
  <c r="F16" i="78"/>
  <c r="E16" i="78"/>
  <c r="F29" i="78"/>
  <c r="E29" i="78"/>
  <c r="F42" i="78"/>
  <c r="E42" i="78"/>
  <c r="E73" i="78"/>
  <c r="F4" i="78"/>
  <c r="E4" i="78"/>
  <c r="F17" i="78"/>
  <c r="E17" i="78"/>
  <c r="F30" i="78"/>
  <c r="E30" i="78"/>
  <c r="F5" i="78"/>
  <c r="E5" i="78"/>
  <c r="F18" i="78"/>
  <c r="E18" i="78"/>
  <c r="F44" i="78"/>
  <c r="E44" i="78"/>
  <c r="F32" i="78"/>
  <c r="E32" i="78"/>
  <c r="F45" i="78"/>
  <c r="E45" i="78"/>
  <c r="F55" i="78"/>
  <c r="E55" i="78"/>
  <c r="F20" i="78"/>
  <c r="E20" i="78"/>
  <c r="F33" i="78"/>
  <c r="E33" i="78"/>
  <c r="F46" i="78"/>
  <c r="E46" i="78"/>
  <c r="F56" i="78"/>
  <c r="E56" i="78"/>
  <c r="F65" i="78"/>
  <c r="E65" i="78"/>
  <c r="F6" i="78"/>
  <c r="E6" i="78"/>
  <c r="F8" i="78"/>
  <c r="E8" i="78"/>
  <c r="F21" i="78"/>
  <c r="E21" i="78"/>
  <c r="F34" i="78"/>
  <c r="E34" i="78"/>
  <c r="F57" i="78"/>
  <c r="E57" i="78"/>
  <c r="F66" i="78"/>
  <c r="E66" i="78"/>
  <c r="F9" i="78"/>
  <c r="E9" i="78"/>
  <c r="F22" i="78"/>
  <c r="E22" i="78"/>
  <c r="F67" i="78"/>
  <c r="E67" i="78"/>
  <c r="F10" i="78"/>
  <c r="E10" i="78"/>
  <c r="E68" i="78"/>
  <c r="F68" i="78"/>
  <c r="F36" i="78"/>
  <c r="E36" i="78"/>
  <c r="F24" i="78"/>
  <c r="E24" i="78"/>
  <c r="F37" i="78"/>
  <c r="E37" i="78"/>
  <c r="F51" i="78"/>
  <c r="E51" i="78"/>
  <c r="E3" i="78"/>
  <c r="E7" i="78"/>
  <c r="E11" i="78"/>
  <c r="E15" i="78"/>
  <c r="E19" i="78"/>
  <c r="E23" i="78"/>
  <c r="E27" i="78"/>
  <c r="E31" i="78"/>
  <c r="E35" i="78"/>
  <c r="E39" i="78"/>
  <c r="E43" i="78"/>
  <c r="F59" i="78"/>
  <c r="E48" i="78"/>
  <c r="E64" i="78"/>
  <c r="F48" i="78"/>
  <c r="F64" i="78"/>
  <c r="F53" i="78"/>
  <c r="F69" i="78"/>
  <c r="E58" i="78"/>
  <c r="E47" i="78"/>
  <c r="E63" i="78"/>
  <c r="E54" i="78"/>
  <c r="E70" i="78"/>
  <c r="F54" i="78"/>
  <c r="F70" i="78"/>
  <c r="F103" i="76"/>
  <c r="F89" i="76"/>
  <c r="F104" i="76"/>
  <c r="F88" i="76"/>
  <c r="F102" i="76"/>
  <c r="F101" i="76"/>
  <c r="F100" i="76"/>
  <c r="F99" i="76"/>
  <c r="F98" i="76"/>
  <c r="F97" i="76"/>
  <c r="F96" i="76"/>
  <c r="F95" i="76"/>
  <c r="F94" i="76"/>
  <c r="F109" i="76"/>
  <c r="F93" i="76"/>
  <c r="F108" i="76"/>
  <c r="F92" i="76"/>
  <c r="F107" i="76"/>
  <c r="F91" i="76"/>
  <c r="F106" i="76"/>
  <c r="F90" i="76"/>
  <c r="F105" i="76"/>
  <c r="F19" i="68"/>
  <c r="E47" i="68"/>
  <c r="E3" i="68"/>
  <c r="F23" i="68"/>
  <c r="F16" i="68"/>
  <c r="F17" i="68"/>
  <c r="F22" i="68"/>
  <c r="E45" i="68"/>
  <c r="E15" i="68"/>
  <c r="F34" i="68"/>
  <c r="E48" i="68"/>
  <c r="F2" i="68"/>
  <c r="E7" i="68"/>
  <c r="F38" i="68"/>
  <c r="E26" i="68"/>
  <c r="F50" i="68"/>
  <c r="E13" i="68"/>
  <c r="E29" i="68"/>
  <c r="E42" i="68"/>
  <c r="E55" i="68"/>
  <c r="E10" i="68"/>
  <c r="F18" i="68"/>
  <c r="E51" i="68"/>
  <c r="E35" i="68"/>
  <c r="E61" i="68"/>
  <c r="F52" i="68"/>
  <c r="F36" i="68"/>
  <c r="F63" i="68"/>
  <c r="F20" i="68"/>
  <c r="F4" i="68"/>
  <c r="E31" i="68"/>
  <c r="F54" i="68"/>
  <c r="E64" i="68"/>
  <c r="F6" i="68"/>
  <c r="E32" i="68"/>
  <c r="E39" i="68"/>
  <c r="E49" i="68"/>
  <c r="E33" i="68"/>
  <c r="E58" i="68"/>
  <c r="E5" i="68"/>
  <c r="E21" i="68"/>
  <c r="E37" i="68"/>
  <c r="E53" i="68"/>
  <c r="E11" i="68"/>
  <c r="E27" i="68"/>
  <c r="E43" i="68"/>
  <c r="E59" i="68"/>
  <c r="E65" i="68"/>
  <c r="E12" i="68"/>
  <c r="E28" i="68"/>
  <c r="E44" i="68"/>
  <c r="E60" i="68"/>
  <c r="E66" i="68"/>
  <c r="E8" i="68"/>
  <c r="E24" i="68"/>
  <c r="E40" i="68"/>
  <c r="E56" i="68"/>
  <c r="E14" i="68"/>
  <c r="E30" i="68"/>
  <c r="E46" i="68"/>
  <c r="E62" i="68"/>
  <c r="E9" i="68"/>
  <c r="E25" i="68"/>
  <c r="E41" i="68"/>
  <c r="E57" i="68"/>
  <c r="F99" i="36"/>
  <c r="H99" i="36" s="1"/>
  <c r="F482" i="36"/>
  <c r="G482" i="36" s="1"/>
  <c r="I32" i="71"/>
  <c r="F170" i="36"/>
  <c r="I170" i="36" s="1"/>
  <c r="F452" i="36"/>
  <c r="I452" i="36" s="1"/>
  <c r="F90" i="36"/>
  <c r="I90" i="36" s="1"/>
  <c r="F226" i="36"/>
  <c r="I226" i="36" s="1"/>
  <c r="F382" i="36"/>
  <c r="G382" i="36" s="1"/>
  <c r="F467" i="36"/>
  <c r="I467" i="36" s="1"/>
  <c r="F241" i="36"/>
  <c r="G241" i="36" s="1"/>
  <c r="F312" i="36"/>
  <c r="I312" i="36" s="1"/>
  <c r="F397" i="36"/>
  <c r="G397" i="36" s="1"/>
  <c r="H15" i="71"/>
  <c r="H48" i="71"/>
  <c r="I353" i="71"/>
  <c r="F96" i="36"/>
  <c r="H96" i="36" s="1"/>
  <c r="F115" i="36"/>
  <c r="H115" i="36" s="1"/>
  <c r="F186" i="36"/>
  <c r="H186" i="36" s="1"/>
  <c r="F257" i="36"/>
  <c r="I257" i="36" s="1"/>
  <c r="F328" i="36"/>
  <c r="H328" i="36" s="1"/>
  <c r="F413" i="36"/>
  <c r="G413" i="36" s="1"/>
  <c r="F498" i="36"/>
  <c r="G498" i="36" s="1"/>
  <c r="F44" i="76"/>
  <c r="I44" i="76" s="1"/>
  <c r="D44" i="68" s="1"/>
  <c r="H64" i="71"/>
  <c r="F130" i="36"/>
  <c r="H130" i="36" s="1"/>
  <c r="F343" i="36"/>
  <c r="I343" i="36" s="1"/>
  <c r="G193" i="71"/>
  <c r="F202" i="36"/>
  <c r="I202" i="36" s="1"/>
  <c r="F273" i="36"/>
  <c r="I273" i="36" s="1"/>
  <c r="G62" i="71"/>
  <c r="G14" i="71"/>
  <c r="I80" i="71"/>
  <c r="F146" i="36"/>
  <c r="G146" i="36" s="1"/>
  <c r="F288" i="36"/>
  <c r="I288" i="36" s="1"/>
  <c r="F359" i="36"/>
  <c r="I359" i="36" s="1"/>
  <c r="F444" i="36"/>
  <c r="H444" i="36" s="1"/>
  <c r="I238" i="71"/>
  <c r="F58" i="36"/>
  <c r="I58" i="36" s="1"/>
  <c r="F218" i="36"/>
  <c r="I218" i="36" s="1"/>
  <c r="F374" i="36"/>
  <c r="H374" i="36" s="1"/>
  <c r="F459" i="36"/>
  <c r="I459" i="36" s="1"/>
  <c r="G96" i="71"/>
  <c r="F162" i="36"/>
  <c r="H162" i="36" s="1"/>
  <c r="F233" i="36"/>
  <c r="I233" i="36" s="1"/>
  <c r="F304" i="36"/>
  <c r="I304" i="36" s="1"/>
  <c r="F390" i="36"/>
  <c r="G390" i="36" s="1"/>
  <c r="F475" i="36"/>
  <c r="H475" i="36" s="1"/>
  <c r="I112" i="71"/>
  <c r="F107" i="36"/>
  <c r="G107" i="36" s="1"/>
  <c r="F178" i="36"/>
  <c r="G178" i="36" s="1"/>
  <c r="F249" i="36"/>
  <c r="I249" i="36" s="1"/>
  <c r="F320" i="36"/>
  <c r="I320" i="36" s="1"/>
  <c r="F405" i="36"/>
  <c r="I405" i="36" s="1"/>
  <c r="F490" i="36"/>
  <c r="H490" i="36" s="1"/>
  <c r="F16" i="36"/>
  <c r="I16" i="36" s="1"/>
  <c r="D16" i="83" s="1"/>
  <c r="F123" i="36"/>
  <c r="F194" i="36"/>
  <c r="G194" i="36" s="1"/>
  <c r="F265" i="36"/>
  <c r="I265" i="36" s="1"/>
  <c r="F336" i="36"/>
  <c r="G336" i="36" s="1"/>
  <c r="F421" i="36"/>
  <c r="I421" i="36" s="1"/>
  <c r="G287" i="71"/>
  <c r="F138" i="36"/>
  <c r="H138" i="36" s="1"/>
  <c r="F351" i="36"/>
  <c r="H351" i="36" s="1"/>
  <c r="F436" i="36"/>
  <c r="I436" i="36" s="1"/>
  <c r="I16" i="71"/>
  <c r="F451" i="36"/>
  <c r="H451" i="36" s="1"/>
  <c r="F210" i="36"/>
  <c r="H210" i="36" s="1"/>
  <c r="F281" i="36"/>
  <c r="I281" i="36" s="1"/>
  <c r="F366" i="36"/>
  <c r="G366" i="36" s="1"/>
  <c r="F496" i="36"/>
  <c r="H496" i="36" s="1"/>
  <c r="F154" i="36"/>
  <c r="H154" i="36" s="1"/>
  <c r="F296" i="36"/>
  <c r="H296" i="36" s="1"/>
  <c r="H65" i="71"/>
  <c r="I81" i="71"/>
  <c r="H97" i="71"/>
  <c r="I113" i="71"/>
  <c r="I129" i="71"/>
  <c r="I145" i="71"/>
  <c r="G239" i="71"/>
  <c r="H288" i="71"/>
  <c r="F47" i="36"/>
  <c r="I47" i="36" s="1"/>
  <c r="F131" i="36"/>
  <c r="G131" i="36" s="1"/>
  <c r="F139" i="36"/>
  <c r="H139" i="36" s="1"/>
  <c r="F147" i="36"/>
  <c r="I147" i="36" s="1"/>
  <c r="F155" i="36"/>
  <c r="I155" i="36" s="1"/>
  <c r="F163" i="36"/>
  <c r="I163" i="36" s="1"/>
  <c r="F171" i="36"/>
  <c r="G171" i="36" s="1"/>
  <c r="F179" i="36"/>
  <c r="I179" i="36" s="1"/>
  <c r="F187" i="36"/>
  <c r="I187" i="36" s="1"/>
  <c r="F195" i="36"/>
  <c r="I195" i="36" s="1"/>
  <c r="F234" i="36"/>
  <c r="I234" i="36" s="1"/>
  <c r="F242" i="36"/>
  <c r="I242" i="36" s="1"/>
  <c r="F250" i="36"/>
  <c r="H250" i="36" s="1"/>
  <c r="F289" i="36"/>
  <c r="I289" i="36" s="1"/>
  <c r="F297" i="36"/>
  <c r="G297" i="36" s="1"/>
  <c r="F344" i="36"/>
  <c r="I344" i="36" s="1"/>
  <c r="F352" i="36"/>
  <c r="H352" i="36" s="1"/>
  <c r="F367" i="36"/>
  <c r="H367" i="36" s="1"/>
  <c r="F398" i="36"/>
  <c r="G398" i="36" s="1"/>
  <c r="F406" i="36"/>
  <c r="G406" i="36" s="1"/>
  <c r="F414" i="36"/>
  <c r="G414" i="36" s="1"/>
  <c r="F422" i="36"/>
  <c r="H422" i="36" s="1"/>
  <c r="F429" i="36"/>
  <c r="G429" i="36" s="1"/>
  <c r="F437" i="36"/>
  <c r="I437" i="36" s="1"/>
  <c r="F445" i="36"/>
  <c r="G445" i="36" s="1"/>
  <c r="F460" i="36"/>
  <c r="H460" i="36" s="1"/>
  <c r="F468" i="36"/>
  <c r="I468" i="36" s="1"/>
  <c r="F483" i="36"/>
  <c r="H483" i="36" s="1"/>
  <c r="F491" i="36"/>
  <c r="I491" i="36" s="1"/>
  <c r="F499" i="36"/>
  <c r="H499" i="36" s="1"/>
  <c r="F46" i="76"/>
  <c r="I46" i="76" s="1"/>
  <c r="C59" i="68"/>
  <c r="F17" i="76"/>
  <c r="G17" i="76" s="1"/>
  <c r="K17" i="68" s="1"/>
  <c r="F22" i="76"/>
  <c r="D56" i="68"/>
  <c r="F43" i="76"/>
  <c r="H43" i="76" s="1"/>
  <c r="C43" i="68" s="1"/>
  <c r="F28" i="76"/>
  <c r="I28" i="76" s="1"/>
  <c r="D28" i="68" s="1"/>
  <c r="F21" i="76"/>
  <c r="F12" i="76"/>
  <c r="G12" i="76" s="1"/>
  <c r="K12" i="68" s="1"/>
  <c r="F40" i="76"/>
  <c r="I40" i="76" s="1"/>
  <c r="D40" i="68" s="1"/>
  <c r="F27" i="76"/>
  <c r="H27" i="76" s="1"/>
  <c r="C27" i="68" s="1"/>
  <c r="F110" i="76"/>
  <c r="F24" i="76"/>
  <c r="I24" i="76" s="1"/>
  <c r="D24" i="68" s="1"/>
  <c r="F75" i="36"/>
  <c r="H75" i="36" s="1"/>
  <c r="F100" i="36"/>
  <c r="G100" i="36" s="1"/>
  <c r="F108" i="36"/>
  <c r="G108" i="36" s="1"/>
  <c r="F116" i="36"/>
  <c r="G116" i="36" s="1"/>
  <c r="F203" i="36"/>
  <c r="I203" i="36" s="1"/>
  <c r="F211" i="36"/>
  <c r="I211" i="36" s="1"/>
  <c r="F219" i="36"/>
  <c r="I219" i="36" s="1"/>
  <c r="F227" i="36"/>
  <c r="I227" i="36" s="1"/>
  <c r="F258" i="36"/>
  <c r="I258" i="36" s="1"/>
  <c r="F266" i="36"/>
  <c r="H266" i="36" s="1"/>
  <c r="F274" i="36"/>
  <c r="G274" i="36" s="1"/>
  <c r="F282" i="36"/>
  <c r="H282" i="36" s="1"/>
  <c r="F305" i="36"/>
  <c r="I305" i="36" s="1"/>
  <c r="F313" i="36"/>
  <c r="I313" i="36" s="1"/>
  <c r="F321" i="36"/>
  <c r="H321" i="36" s="1"/>
  <c r="F329" i="36"/>
  <c r="G329" i="36" s="1"/>
  <c r="F337" i="36"/>
  <c r="I337" i="36" s="1"/>
  <c r="F360" i="36"/>
  <c r="H360" i="36" s="1"/>
  <c r="F375" i="36"/>
  <c r="I375" i="36" s="1"/>
  <c r="F383" i="36"/>
  <c r="G383" i="36" s="1"/>
  <c r="F453" i="36"/>
  <c r="I453" i="36" s="1"/>
  <c r="F476" i="36"/>
  <c r="H476" i="36" s="1"/>
  <c r="H270" i="71"/>
  <c r="G321" i="71"/>
  <c r="F124" i="36"/>
  <c r="H124" i="36" s="1"/>
  <c r="F132" i="36"/>
  <c r="G132" i="36" s="1"/>
  <c r="F140" i="36"/>
  <c r="G140" i="36" s="1"/>
  <c r="F148" i="36"/>
  <c r="G148" i="36" s="1"/>
  <c r="F156" i="36"/>
  <c r="H156" i="36" s="1"/>
  <c r="F164" i="36"/>
  <c r="G164" i="36" s="1"/>
  <c r="F172" i="36"/>
  <c r="I172" i="36" s="1"/>
  <c r="F180" i="36"/>
  <c r="H180" i="36" s="1"/>
  <c r="F188" i="36"/>
  <c r="I188" i="36" s="1"/>
  <c r="F196" i="36"/>
  <c r="G196" i="36" s="1"/>
  <c r="F235" i="36"/>
  <c r="G235" i="36" s="1"/>
  <c r="F243" i="36"/>
  <c r="H243" i="36" s="1"/>
  <c r="F251" i="36"/>
  <c r="I251" i="36" s="1"/>
  <c r="F290" i="36"/>
  <c r="H290" i="36" s="1"/>
  <c r="F298" i="36"/>
  <c r="H298" i="36" s="1"/>
  <c r="F345" i="36"/>
  <c r="H345" i="36" s="1"/>
  <c r="F353" i="36"/>
  <c r="I353" i="36" s="1"/>
  <c r="F368" i="36"/>
  <c r="H368" i="36" s="1"/>
  <c r="F391" i="36"/>
  <c r="G391" i="36" s="1"/>
  <c r="F399" i="36"/>
  <c r="I399" i="36" s="1"/>
  <c r="F407" i="36"/>
  <c r="G407" i="36" s="1"/>
  <c r="F415" i="36"/>
  <c r="G415" i="36" s="1"/>
  <c r="F423" i="36"/>
  <c r="G423" i="36" s="1"/>
  <c r="F430" i="36"/>
  <c r="G430" i="36" s="1"/>
  <c r="F438" i="36"/>
  <c r="H438" i="36" s="1"/>
  <c r="F446" i="36"/>
  <c r="H446" i="36" s="1"/>
  <c r="F461" i="36"/>
  <c r="G461" i="36" s="1"/>
  <c r="F469" i="36"/>
  <c r="I469" i="36" s="1"/>
  <c r="F484" i="36"/>
  <c r="I484" i="36" s="1"/>
  <c r="F492" i="36"/>
  <c r="H492" i="36" s="1"/>
  <c r="F500" i="36"/>
  <c r="I500" i="36" s="1"/>
  <c r="G222" i="71"/>
  <c r="I369" i="71"/>
  <c r="F101" i="36"/>
  <c r="G101" i="36" s="1"/>
  <c r="F109" i="36"/>
  <c r="H109" i="36" s="1"/>
  <c r="F117" i="36"/>
  <c r="H117" i="36" s="1"/>
  <c r="F204" i="36"/>
  <c r="G204" i="36" s="1"/>
  <c r="F212" i="36"/>
  <c r="G212" i="36" s="1"/>
  <c r="F220" i="36"/>
  <c r="I220" i="36" s="1"/>
  <c r="F228" i="36"/>
  <c r="G228" i="36" s="1"/>
  <c r="F259" i="36"/>
  <c r="G259" i="36" s="1"/>
  <c r="F267" i="36"/>
  <c r="I267" i="36" s="1"/>
  <c r="F275" i="36"/>
  <c r="H275" i="36" s="1"/>
  <c r="F283" i="36"/>
  <c r="I283" i="36" s="1"/>
  <c r="F306" i="36"/>
  <c r="G306" i="36" s="1"/>
  <c r="F314" i="36"/>
  <c r="H314" i="36" s="1"/>
  <c r="F322" i="36"/>
  <c r="H322" i="36" s="1"/>
  <c r="F330" i="36"/>
  <c r="I330" i="36" s="1"/>
  <c r="F361" i="36"/>
  <c r="G361" i="36" s="1"/>
  <c r="F376" i="36"/>
  <c r="I376" i="36" s="1"/>
  <c r="F384" i="36"/>
  <c r="G384" i="36" s="1"/>
  <c r="F454" i="36"/>
  <c r="I454" i="36" s="1"/>
  <c r="F477" i="36"/>
  <c r="G477" i="36" s="1"/>
  <c r="G205" i="71"/>
  <c r="G271" i="71"/>
  <c r="H333" i="71"/>
  <c r="H449" i="71"/>
  <c r="F50" i="36"/>
  <c r="I50" i="36" s="1"/>
  <c r="F125" i="36"/>
  <c r="G125" i="36" s="1"/>
  <c r="F133" i="36"/>
  <c r="G133" i="36" s="1"/>
  <c r="F141" i="36"/>
  <c r="H141" i="36" s="1"/>
  <c r="F149" i="36"/>
  <c r="I149" i="36" s="1"/>
  <c r="F157" i="36"/>
  <c r="G157" i="36" s="1"/>
  <c r="F165" i="36"/>
  <c r="H165" i="36" s="1"/>
  <c r="F173" i="36"/>
  <c r="H173" i="36" s="1"/>
  <c r="F181" i="36"/>
  <c r="I181" i="36" s="1"/>
  <c r="F189" i="36"/>
  <c r="H189" i="36" s="1"/>
  <c r="F197" i="36"/>
  <c r="I197" i="36" s="1"/>
  <c r="F236" i="36"/>
  <c r="G236" i="36" s="1"/>
  <c r="F244" i="36"/>
  <c r="G244" i="36" s="1"/>
  <c r="F252" i="36"/>
  <c r="H252" i="36" s="1"/>
  <c r="F291" i="36"/>
  <c r="I291" i="36" s="1"/>
  <c r="F299" i="36"/>
  <c r="G299" i="36" s="1"/>
  <c r="F338" i="36"/>
  <c r="H338" i="36" s="1"/>
  <c r="F346" i="36"/>
  <c r="H346" i="36" s="1"/>
  <c r="F354" i="36"/>
  <c r="I354" i="36" s="1"/>
  <c r="F369" i="36"/>
  <c r="I369" i="36" s="1"/>
  <c r="F392" i="36"/>
  <c r="G392" i="36" s="1"/>
  <c r="F400" i="36"/>
  <c r="H400" i="36" s="1"/>
  <c r="F408" i="36"/>
  <c r="I408" i="36" s="1"/>
  <c r="F416" i="36"/>
  <c r="H416" i="36" s="1"/>
  <c r="F431" i="36"/>
  <c r="G431" i="36" s="1"/>
  <c r="F439" i="36"/>
  <c r="I439" i="36" s="1"/>
  <c r="F462" i="36"/>
  <c r="I462" i="36" s="1"/>
  <c r="F470" i="36"/>
  <c r="G470" i="36" s="1"/>
  <c r="F485" i="36"/>
  <c r="I485" i="36" s="1"/>
  <c r="F493" i="36"/>
  <c r="G493" i="36" s="1"/>
  <c r="F501" i="36"/>
  <c r="I501" i="36" s="1"/>
  <c r="F20" i="76"/>
  <c r="F30" i="76"/>
  <c r="H30" i="76" s="1"/>
  <c r="C30" i="68" s="1"/>
  <c r="D60" i="68"/>
  <c r="H397" i="71"/>
  <c r="F64" i="36"/>
  <c r="I64" i="36" s="1"/>
  <c r="F92" i="36"/>
  <c r="H92" i="36" s="1"/>
  <c r="F102" i="36"/>
  <c r="I102" i="36" s="1"/>
  <c r="F110" i="36"/>
  <c r="I110" i="36" s="1"/>
  <c r="F118" i="36"/>
  <c r="I118" i="36" s="1"/>
  <c r="F205" i="36"/>
  <c r="H205" i="36" s="1"/>
  <c r="F213" i="36"/>
  <c r="H213" i="36" s="1"/>
  <c r="F221" i="36"/>
  <c r="H221" i="36" s="1"/>
  <c r="F229" i="36"/>
  <c r="G229" i="36" s="1"/>
  <c r="F260" i="36"/>
  <c r="G260" i="36" s="1"/>
  <c r="F268" i="36"/>
  <c r="G268" i="36" s="1"/>
  <c r="F276" i="36"/>
  <c r="I276" i="36" s="1"/>
  <c r="F284" i="36"/>
  <c r="G284" i="36" s="1"/>
  <c r="F307" i="36"/>
  <c r="I307" i="36" s="1"/>
  <c r="F315" i="36"/>
  <c r="I315" i="36" s="1"/>
  <c r="F323" i="36"/>
  <c r="G323" i="36" s="1"/>
  <c r="F331" i="36"/>
  <c r="H331" i="36" s="1"/>
  <c r="F362" i="36"/>
  <c r="H362" i="36" s="1"/>
  <c r="F377" i="36"/>
  <c r="G377" i="36" s="1"/>
  <c r="F385" i="36"/>
  <c r="H385" i="36" s="1"/>
  <c r="F424" i="36"/>
  <c r="I424" i="36" s="1"/>
  <c r="F447" i="36"/>
  <c r="I447" i="36" s="1"/>
  <c r="F455" i="36"/>
  <c r="H455" i="36" s="1"/>
  <c r="F478" i="36"/>
  <c r="H478" i="36" s="1"/>
  <c r="G206" i="71"/>
  <c r="F23" i="36"/>
  <c r="G23" i="36" s="1"/>
  <c r="K23" i="83" s="1"/>
  <c r="F126" i="36"/>
  <c r="I126" i="36" s="1"/>
  <c r="F134" i="36"/>
  <c r="I134" i="36" s="1"/>
  <c r="F142" i="36"/>
  <c r="I142" i="36" s="1"/>
  <c r="F150" i="36"/>
  <c r="I150" i="36" s="1"/>
  <c r="F158" i="36"/>
  <c r="I158" i="36" s="1"/>
  <c r="F166" i="36"/>
  <c r="I166" i="36" s="1"/>
  <c r="F174" i="36"/>
  <c r="I174" i="36" s="1"/>
  <c r="F182" i="36"/>
  <c r="I182" i="36" s="1"/>
  <c r="F190" i="36"/>
  <c r="G190" i="36" s="1"/>
  <c r="F198" i="36"/>
  <c r="I198" i="36" s="1"/>
  <c r="F237" i="36"/>
  <c r="H237" i="36" s="1"/>
  <c r="F245" i="36"/>
  <c r="H245" i="36" s="1"/>
  <c r="F253" i="36"/>
  <c r="I253" i="36" s="1"/>
  <c r="F292" i="36"/>
  <c r="G292" i="36" s="1"/>
  <c r="F339" i="36"/>
  <c r="I339" i="36" s="1"/>
  <c r="F347" i="36"/>
  <c r="H347" i="36" s="1"/>
  <c r="F370" i="36"/>
  <c r="I370" i="36" s="1"/>
  <c r="F393" i="36"/>
  <c r="I393" i="36" s="1"/>
  <c r="F401" i="36"/>
  <c r="H401" i="36" s="1"/>
  <c r="F409" i="36"/>
  <c r="H409" i="36" s="1"/>
  <c r="F417" i="36"/>
  <c r="G417" i="36" s="1"/>
  <c r="F432" i="36"/>
  <c r="H432" i="36" s="1"/>
  <c r="F440" i="36"/>
  <c r="G440" i="36" s="1"/>
  <c r="F463" i="36"/>
  <c r="H463" i="36" s="1"/>
  <c r="F471" i="36"/>
  <c r="I471" i="36" s="1"/>
  <c r="F486" i="36"/>
  <c r="H486" i="36" s="1"/>
  <c r="F494" i="36"/>
  <c r="H494" i="36" s="1"/>
  <c r="F8" i="76"/>
  <c r="H8" i="76" s="1"/>
  <c r="C8" i="68" s="1"/>
  <c r="F103" i="36"/>
  <c r="H103" i="36" s="1"/>
  <c r="F111" i="36"/>
  <c r="G111" i="36" s="1"/>
  <c r="F119" i="36"/>
  <c r="H119" i="36" s="1"/>
  <c r="F206" i="36"/>
  <c r="H206" i="36" s="1"/>
  <c r="F214" i="36"/>
  <c r="G214" i="36" s="1"/>
  <c r="F222" i="36"/>
  <c r="I222" i="36" s="1"/>
  <c r="F230" i="36"/>
  <c r="I230" i="36" s="1"/>
  <c r="F261" i="36"/>
  <c r="G261" i="36" s="1"/>
  <c r="F269" i="36"/>
  <c r="H269" i="36" s="1"/>
  <c r="F277" i="36"/>
  <c r="G277" i="36" s="1"/>
  <c r="F285" i="36"/>
  <c r="H285" i="36" s="1"/>
  <c r="F300" i="36"/>
  <c r="H300" i="36" s="1"/>
  <c r="F308" i="36"/>
  <c r="I308" i="36" s="1"/>
  <c r="F316" i="36"/>
  <c r="H316" i="36" s="1"/>
  <c r="F324" i="36"/>
  <c r="I324" i="36" s="1"/>
  <c r="F332" i="36"/>
  <c r="H332" i="36" s="1"/>
  <c r="F355" i="36"/>
  <c r="I355" i="36" s="1"/>
  <c r="F363" i="36"/>
  <c r="I363" i="36" s="1"/>
  <c r="F378" i="36"/>
  <c r="H378" i="36" s="1"/>
  <c r="F386" i="36"/>
  <c r="H386" i="36" s="1"/>
  <c r="F425" i="36"/>
  <c r="H425" i="36" s="1"/>
  <c r="F448" i="36"/>
  <c r="H448" i="36" s="1"/>
  <c r="F456" i="36"/>
  <c r="G456" i="36" s="1"/>
  <c r="F479" i="36"/>
  <c r="I479" i="36" s="1"/>
  <c r="D62" i="68"/>
  <c r="G61" i="71"/>
  <c r="H77" i="71"/>
  <c r="H93" i="71"/>
  <c r="I109" i="71"/>
  <c r="G125" i="71"/>
  <c r="G141" i="71"/>
  <c r="I157" i="71"/>
  <c r="I173" i="71"/>
  <c r="G254" i="71"/>
  <c r="F53" i="36"/>
  <c r="I53" i="36" s="1"/>
  <c r="F127" i="36"/>
  <c r="I127" i="36" s="1"/>
  <c r="F135" i="36"/>
  <c r="H135" i="36" s="1"/>
  <c r="F143" i="36"/>
  <c r="I143" i="36" s="1"/>
  <c r="F151" i="36"/>
  <c r="H151" i="36" s="1"/>
  <c r="F159" i="36"/>
  <c r="I159" i="36" s="1"/>
  <c r="F167" i="36"/>
  <c r="H167" i="36" s="1"/>
  <c r="F175" i="36"/>
  <c r="I175" i="36" s="1"/>
  <c r="F183" i="36"/>
  <c r="H183" i="36" s="1"/>
  <c r="F191" i="36"/>
  <c r="G191" i="36" s="1"/>
  <c r="F199" i="36"/>
  <c r="I199" i="36" s="1"/>
  <c r="F238" i="36"/>
  <c r="I238" i="36" s="1"/>
  <c r="F246" i="36"/>
  <c r="H246" i="36" s="1"/>
  <c r="F254" i="36"/>
  <c r="H254" i="36" s="1"/>
  <c r="F293" i="36"/>
  <c r="H293" i="36" s="1"/>
  <c r="F340" i="36"/>
  <c r="H340" i="36" s="1"/>
  <c r="F348" i="36"/>
  <c r="H348" i="36" s="1"/>
  <c r="F394" i="36"/>
  <c r="I394" i="36" s="1"/>
  <c r="F402" i="36"/>
  <c r="G402" i="36" s="1"/>
  <c r="F410" i="36"/>
  <c r="I410" i="36" s="1"/>
  <c r="F418" i="36"/>
  <c r="H418" i="36" s="1"/>
  <c r="F433" i="36"/>
  <c r="H433" i="36" s="1"/>
  <c r="F441" i="36"/>
  <c r="H441" i="36" s="1"/>
  <c r="F464" i="36"/>
  <c r="H464" i="36" s="1"/>
  <c r="F472" i="36"/>
  <c r="G472" i="36" s="1"/>
  <c r="F487" i="36"/>
  <c r="H487" i="36" s="1"/>
  <c r="F495" i="36"/>
  <c r="H495" i="36" s="1"/>
  <c r="I190" i="71"/>
  <c r="H304" i="71"/>
  <c r="F104" i="36"/>
  <c r="I104" i="36" s="1"/>
  <c r="F112" i="36"/>
  <c r="I112" i="36" s="1"/>
  <c r="F120" i="36"/>
  <c r="H120" i="36" s="1"/>
  <c r="F207" i="36"/>
  <c r="H207" i="36" s="1"/>
  <c r="F215" i="36"/>
  <c r="H215" i="36" s="1"/>
  <c r="F223" i="36"/>
  <c r="G223" i="36" s="1"/>
  <c r="F262" i="36"/>
  <c r="I262" i="36" s="1"/>
  <c r="F270" i="36"/>
  <c r="G270" i="36" s="1"/>
  <c r="F278" i="36"/>
  <c r="I278" i="36" s="1"/>
  <c r="F286" i="36"/>
  <c r="I286" i="36" s="1"/>
  <c r="F301" i="36"/>
  <c r="H301" i="36" s="1"/>
  <c r="F309" i="36"/>
  <c r="I309" i="36" s="1"/>
  <c r="F317" i="36"/>
  <c r="I317" i="36" s="1"/>
  <c r="F325" i="36"/>
  <c r="G325" i="36" s="1"/>
  <c r="F333" i="36"/>
  <c r="G333" i="36" s="1"/>
  <c r="F356" i="36"/>
  <c r="I356" i="36" s="1"/>
  <c r="F371" i="36"/>
  <c r="I371" i="36" s="1"/>
  <c r="F379" i="36"/>
  <c r="I379" i="36" s="1"/>
  <c r="F387" i="36"/>
  <c r="I387" i="36" s="1"/>
  <c r="F426" i="36"/>
  <c r="H426" i="36" s="1"/>
  <c r="F449" i="36"/>
  <c r="G449" i="36" s="1"/>
  <c r="F457" i="36"/>
  <c r="G457" i="36" s="1"/>
  <c r="F480" i="36"/>
  <c r="H480" i="36" s="1"/>
  <c r="I174" i="71"/>
  <c r="G255" i="71"/>
  <c r="H337" i="71"/>
  <c r="I413" i="71"/>
  <c r="F128" i="36"/>
  <c r="I128" i="36" s="1"/>
  <c r="F136" i="36"/>
  <c r="I136" i="36" s="1"/>
  <c r="F144" i="36"/>
  <c r="I144" i="36" s="1"/>
  <c r="F152" i="36"/>
  <c r="I152" i="36" s="1"/>
  <c r="F160" i="36"/>
  <c r="I160" i="36" s="1"/>
  <c r="F168" i="36"/>
  <c r="I168" i="36" s="1"/>
  <c r="F176" i="36"/>
  <c r="H176" i="36" s="1"/>
  <c r="F184" i="36"/>
  <c r="G184" i="36" s="1"/>
  <c r="F192" i="36"/>
  <c r="I192" i="36" s="1"/>
  <c r="F231" i="36"/>
  <c r="H231" i="36" s="1"/>
  <c r="F239" i="36"/>
  <c r="H239" i="36" s="1"/>
  <c r="F247" i="36"/>
  <c r="H247" i="36" s="1"/>
  <c r="F255" i="36"/>
  <c r="I255" i="36" s="1"/>
  <c r="F294" i="36"/>
  <c r="I294" i="36" s="1"/>
  <c r="F341" i="36"/>
  <c r="G341" i="36" s="1"/>
  <c r="F349" i="36"/>
  <c r="H349" i="36" s="1"/>
  <c r="F364" i="36"/>
  <c r="H364" i="36" s="1"/>
  <c r="F395" i="36"/>
  <c r="H395" i="36" s="1"/>
  <c r="F403" i="36"/>
  <c r="H403" i="36" s="1"/>
  <c r="F411" i="36"/>
  <c r="I411" i="36" s="1"/>
  <c r="F419" i="36"/>
  <c r="H419" i="36" s="1"/>
  <c r="F434" i="36"/>
  <c r="I434" i="36" s="1"/>
  <c r="F442" i="36"/>
  <c r="I442" i="36" s="1"/>
  <c r="F465" i="36"/>
  <c r="I465" i="36" s="1"/>
  <c r="F473" i="36"/>
  <c r="I473" i="36" s="1"/>
  <c r="F488" i="36"/>
  <c r="G488" i="36" s="1"/>
  <c r="H305" i="71"/>
  <c r="F43" i="36"/>
  <c r="I43" i="36" s="1"/>
  <c r="F97" i="36"/>
  <c r="I97" i="36" s="1"/>
  <c r="F105" i="36"/>
  <c r="H105" i="36" s="1"/>
  <c r="F113" i="36"/>
  <c r="H113" i="36" s="1"/>
  <c r="F121" i="36"/>
  <c r="I121" i="36" s="1"/>
  <c r="F200" i="36"/>
  <c r="H200" i="36" s="1"/>
  <c r="F208" i="36"/>
  <c r="G208" i="36" s="1"/>
  <c r="F216" i="36"/>
  <c r="G216" i="36" s="1"/>
  <c r="F224" i="36"/>
  <c r="I224" i="36" s="1"/>
  <c r="F263" i="36"/>
  <c r="H263" i="36" s="1"/>
  <c r="F271" i="36"/>
  <c r="I271" i="36" s="1"/>
  <c r="F279" i="36"/>
  <c r="H279" i="36" s="1"/>
  <c r="F302" i="36"/>
  <c r="I302" i="36" s="1"/>
  <c r="F310" i="36"/>
  <c r="G310" i="36" s="1"/>
  <c r="F318" i="36"/>
  <c r="G318" i="36" s="1"/>
  <c r="F326" i="36"/>
  <c r="I326" i="36" s="1"/>
  <c r="F334" i="36"/>
  <c r="G334" i="36" s="1"/>
  <c r="F357" i="36"/>
  <c r="H357" i="36" s="1"/>
  <c r="F372" i="36"/>
  <c r="I372" i="36" s="1"/>
  <c r="F380" i="36"/>
  <c r="H380" i="36" s="1"/>
  <c r="F388" i="36"/>
  <c r="G388" i="36" s="1"/>
  <c r="F427" i="36"/>
  <c r="I427" i="36" s="1"/>
  <c r="F450" i="36"/>
  <c r="G450" i="36" s="1"/>
  <c r="F481" i="36"/>
  <c r="G481" i="36" s="1"/>
  <c r="H31" i="71"/>
  <c r="H47" i="71"/>
  <c r="H63" i="71"/>
  <c r="H79" i="71"/>
  <c r="I317" i="71"/>
  <c r="F85" i="36"/>
  <c r="G85" i="36" s="1"/>
  <c r="F129" i="36"/>
  <c r="H129" i="36" s="1"/>
  <c r="F137" i="36"/>
  <c r="I137" i="36" s="1"/>
  <c r="F145" i="36"/>
  <c r="I145" i="36" s="1"/>
  <c r="F153" i="36"/>
  <c r="I153" i="36" s="1"/>
  <c r="F161" i="36"/>
  <c r="I161" i="36" s="1"/>
  <c r="F169" i="36"/>
  <c r="G169" i="36" s="1"/>
  <c r="F177" i="36"/>
  <c r="I177" i="36" s="1"/>
  <c r="F185" i="36"/>
  <c r="G185" i="36" s="1"/>
  <c r="F193" i="36"/>
  <c r="I193" i="36" s="1"/>
  <c r="F232" i="36"/>
  <c r="G232" i="36" s="1"/>
  <c r="F240" i="36"/>
  <c r="I240" i="36" s="1"/>
  <c r="F248" i="36"/>
  <c r="I248" i="36" s="1"/>
  <c r="F287" i="36"/>
  <c r="H287" i="36" s="1"/>
  <c r="F295" i="36"/>
  <c r="H295" i="36" s="1"/>
  <c r="F342" i="36"/>
  <c r="I342" i="36" s="1"/>
  <c r="F350" i="36"/>
  <c r="G350" i="36" s="1"/>
  <c r="F365" i="36"/>
  <c r="G365" i="36" s="1"/>
  <c r="F396" i="36"/>
  <c r="H396" i="36" s="1"/>
  <c r="F404" i="36"/>
  <c r="I404" i="36" s="1"/>
  <c r="F412" i="36"/>
  <c r="H412" i="36" s="1"/>
  <c r="F420" i="36"/>
  <c r="G420" i="36" s="1"/>
  <c r="F435" i="36"/>
  <c r="H435" i="36" s="1"/>
  <c r="F443" i="36"/>
  <c r="I443" i="36" s="1"/>
  <c r="F458" i="36"/>
  <c r="I458" i="36" s="1"/>
  <c r="F466" i="36"/>
  <c r="G466" i="36" s="1"/>
  <c r="F474" i="36"/>
  <c r="G474" i="36" s="1"/>
  <c r="F489" i="36"/>
  <c r="I489" i="36" s="1"/>
  <c r="F497" i="36"/>
  <c r="H497" i="36" s="1"/>
  <c r="F98" i="36"/>
  <c r="I98" i="36" s="1"/>
  <c r="F106" i="36"/>
  <c r="H106" i="36" s="1"/>
  <c r="F114" i="36"/>
  <c r="I114" i="36" s="1"/>
  <c r="F122" i="36"/>
  <c r="H122" i="36" s="1"/>
  <c r="F201" i="36"/>
  <c r="G201" i="36" s="1"/>
  <c r="F209" i="36"/>
  <c r="H209" i="36" s="1"/>
  <c r="F217" i="36"/>
  <c r="I217" i="36" s="1"/>
  <c r="F225" i="36"/>
  <c r="I225" i="36" s="1"/>
  <c r="F256" i="36"/>
  <c r="I256" i="36" s="1"/>
  <c r="F264" i="36"/>
  <c r="I264" i="36" s="1"/>
  <c r="F272" i="36"/>
  <c r="I272" i="36" s="1"/>
  <c r="F280" i="36"/>
  <c r="H280" i="36" s="1"/>
  <c r="F303" i="36"/>
  <c r="H303" i="36" s="1"/>
  <c r="F311" i="36"/>
  <c r="H311" i="36" s="1"/>
  <c r="F319" i="36"/>
  <c r="G319" i="36" s="1"/>
  <c r="F327" i="36"/>
  <c r="I327" i="36" s="1"/>
  <c r="F335" i="36"/>
  <c r="I335" i="36" s="1"/>
  <c r="F358" i="36"/>
  <c r="I358" i="36" s="1"/>
  <c r="F373" i="36"/>
  <c r="H373" i="36" s="1"/>
  <c r="F381" i="36"/>
  <c r="I381" i="36" s="1"/>
  <c r="F389" i="36"/>
  <c r="I389" i="36" s="1"/>
  <c r="F428" i="36"/>
  <c r="G428" i="36" s="1"/>
  <c r="F14" i="76"/>
  <c r="I14" i="76" s="1"/>
  <c r="D14" i="68" s="1"/>
  <c r="E23" i="70"/>
  <c r="H123" i="36"/>
  <c r="F79" i="70"/>
  <c r="E14" i="70"/>
  <c r="F42" i="70"/>
  <c r="F55" i="70"/>
  <c r="F68" i="70"/>
  <c r="E16" i="70"/>
  <c r="E13" i="70"/>
  <c r="E29" i="70"/>
  <c r="F45" i="70"/>
  <c r="E63" i="70"/>
  <c r="F76" i="70"/>
  <c r="E50" i="70"/>
  <c r="F61" i="70"/>
  <c r="E37" i="70"/>
  <c r="E3" i="70"/>
  <c r="F15" i="70"/>
  <c r="F71" i="70"/>
  <c r="E60" i="70"/>
  <c r="E70" i="70"/>
  <c r="F77" i="70"/>
  <c r="E34" i="70"/>
  <c r="E44" i="70"/>
  <c r="F35" i="70"/>
  <c r="E46" i="70"/>
  <c r="E72" i="70"/>
  <c r="E28" i="70"/>
  <c r="E54" i="70"/>
  <c r="F11" i="70"/>
  <c r="F2" i="70"/>
  <c r="E30" i="70"/>
  <c r="E56" i="70"/>
  <c r="F84" i="70"/>
  <c r="F21" i="70"/>
  <c r="F49" i="70"/>
  <c r="F75" i="70"/>
  <c r="F4" i="70"/>
  <c r="F33" i="70"/>
  <c r="F59" i="70"/>
  <c r="E6" i="70"/>
  <c r="F26" i="70"/>
  <c r="F52" i="70"/>
  <c r="I328" i="36"/>
  <c r="E32" i="70"/>
  <c r="E58" i="70"/>
  <c r="E10" i="70"/>
  <c r="E20" i="70"/>
  <c r="E25" i="70"/>
  <c r="E41" i="70"/>
  <c r="E51" i="70"/>
  <c r="E67" i="70"/>
  <c r="E83" i="70"/>
  <c r="E88" i="70"/>
  <c r="G328" i="36"/>
  <c r="E5" i="70"/>
  <c r="E36" i="70"/>
  <c r="E62" i="70"/>
  <c r="E78" i="70"/>
  <c r="E31" i="70"/>
  <c r="E47" i="70"/>
  <c r="E57" i="70"/>
  <c r="E73" i="70"/>
  <c r="E48" i="70"/>
  <c r="E74" i="70"/>
  <c r="E12" i="70"/>
  <c r="E22" i="70"/>
  <c r="E27" i="70"/>
  <c r="E43" i="70"/>
  <c r="E53" i="70"/>
  <c r="E69" i="70"/>
  <c r="E85" i="70"/>
  <c r="E7" i="70"/>
  <c r="E17" i="70"/>
  <c r="E38" i="70"/>
  <c r="E64" i="70"/>
  <c r="E80" i="70"/>
  <c r="F85" i="70"/>
  <c r="E8" i="70"/>
  <c r="E18" i="70"/>
  <c r="E39" i="70"/>
  <c r="E65" i="70"/>
  <c r="E81" i="70"/>
  <c r="E86" i="70"/>
  <c r="E19" i="70"/>
  <c r="E24" i="70"/>
  <c r="E40" i="70"/>
  <c r="E66" i="70"/>
  <c r="E82" i="70"/>
  <c r="E87" i="70"/>
  <c r="E9" i="70"/>
  <c r="E377" i="2"/>
  <c r="E450" i="2"/>
  <c r="F287" i="2"/>
  <c r="E468" i="2"/>
  <c r="E492" i="2"/>
  <c r="E493" i="2"/>
  <c r="E278" i="2"/>
  <c r="E431" i="2"/>
  <c r="E329" i="2"/>
  <c r="E413" i="2"/>
  <c r="E484" i="2"/>
  <c r="F432" i="2"/>
  <c r="F501" i="2"/>
  <c r="E503" i="2"/>
  <c r="F435" i="2"/>
  <c r="E375" i="2"/>
  <c r="E504" i="2"/>
  <c r="F40" i="2"/>
  <c r="E451" i="2"/>
  <c r="E86" i="2"/>
  <c r="F86" i="2"/>
  <c r="F277" i="2"/>
  <c r="E277" i="2"/>
  <c r="F392" i="2"/>
  <c r="F464" i="2"/>
  <c r="E474" i="2"/>
  <c r="F474" i="2"/>
  <c r="F500" i="2"/>
  <c r="F471" i="2"/>
  <c r="F22" i="2"/>
  <c r="E383" i="2"/>
  <c r="F383" i="2"/>
  <c r="E466" i="2"/>
  <c r="F348" i="2"/>
  <c r="E348" i="2"/>
  <c r="E467" i="2"/>
  <c r="F467" i="2"/>
  <c r="E358" i="2"/>
  <c r="E486" i="2"/>
  <c r="F426" i="2"/>
  <c r="E426" i="2"/>
  <c r="E478" i="2"/>
  <c r="F433" i="2"/>
  <c r="E433" i="2"/>
  <c r="F427" i="2"/>
  <c r="E427" i="2"/>
  <c r="F437" i="2"/>
  <c r="E437" i="2"/>
  <c r="F478" i="2"/>
  <c r="E341" i="2"/>
  <c r="F439" i="2"/>
  <c r="E439" i="2"/>
  <c r="F452" i="2"/>
  <c r="E452" i="2"/>
  <c r="E342" i="2"/>
  <c r="F342" i="2"/>
  <c r="F370" i="2"/>
  <c r="E379" i="2"/>
  <c r="F379" i="2"/>
  <c r="F429" i="2"/>
  <c r="E390" i="2"/>
  <c r="F390" i="2"/>
  <c r="E276" i="2"/>
  <c r="E402" i="2"/>
  <c r="F402" i="2"/>
  <c r="E499" i="2"/>
  <c r="E22" i="2"/>
  <c r="E146" i="2"/>
  <c r="E509" i="2"/>
  <c r="F430" i="2"/>
  <c r="F490" i="2"/>
  <c r="F509" i="2"/>
  <c r="F329" i="2"/>
  <c r="F119" i="2"/>
  <c r="E508" i="2"/>
  <c r="F92" i="2"/>
  <c r="F73" i="2"/>
  <c r="E73" i="2"/>
  <c r="E477" i="2"/>
  <c r="F477" i="2"/>
  <c r="F494" i="2"/>
  <c r="E494" i="2"/>
  <c r="E65" i="2"/>
  <c r="E125" i="2"/>
  <c r="F240" i="2"/>
  <c r="E240" i="2"/>
  <c r="E98" i="2"/>
  <c r="F98" i="2"/>
  <c r="F33" i="2"/>
  <c r="E33" i="2"/>
  <c r="F458" i="2"/>
  <c r="E458" i="2"/>
  <c r="F511" i="2"/>
  <c r="E511" i="2"/>
  <c r="E132" i="2"/>
  <c r="F132" i="2"/>
  <c r="E507" i="2"/>
  <c r="F507" i="2"/>
  <c r="E120" i="2"/>
  <c r="F120" i="2"/>
  <c r="F231" i="2"/>
  <c r="E231" i="2"/>
  <c r="F90" i="2"/>
  <c r="E90" i="2"/>
  <c r="F102" i="2"/>
  <c r="F443" i="2"/>
  <c r="E443" i="2"/>
  <c r="F481" i="2"/>
  <c r="E481" i="2"/>
  <c r="E482" i="2"/>
  <c r="F482" i="2"/>
  <c r="E53" i="2"/>
  <c r="F83" i="2"/>
  <c r="E83" i="2"/>
  <c r="E137" i="2"/>
  <c r="F137" i="2"/>
  <c r="F255" i="2"/>
  <c r="F297" i="2"/>
  <c r="E297" i="2"/>
  <c r="E428" i="2"/>
  <c r="F428" i="2"/>
  <c r="F49" i="2"/>
  <c r="F123" i="2"/>
  <c r="F41" i="2"/>
  <c r="E41" i="2"/>
  <c r="F248" i="2"/>
  <c r="F339" i="2"/>
  <c r="E339" i="2"/>
  <c r="F434" i="2"/>
  <c r="F442" i="2"/>
  <c r="E457" i="2"/>
  <c r="F457" i="2"/>
  <c r="E463" i="2"/>
  <c r="E476" i="2"/>
  <c r="F296" i="2"/>
  <c r="E296" i="2"/>
  <c r="F444" i="2"/>
  <c r="F472" i="2"/>
  <c r="E472" i="2"/>
  <c r="F476" i="2"/>
  <c r="E436" i="2"/>
  <c r="F436" i="2"/>
  <c r="F445" i="2"/>
  <c r="E445" i="2"/>
  <c r="E247" i="2"/>
  <c r="F265" i="2"/>
  <c r="F271" i="2"/>
  <c r="E271" i="2"/>
  <c r="F446" i="2"/>
  <c r="E446" i="2"/>
  <c r="F459" i="2"/>
  <c r="E459" i="2"/>
  <c r="E473" i="2"/>
  <c r="E491" i="2"/>
  <c r="E495" i="2"/>
  <c r="F487" i="2"/>
  <c r="E487" i="2"/>
  <c r="E21" i="2"/>
  <c r="E24" i="2"/>
  <c r="E424" i="2"/>
  <c r="F447" i="2"/>
  <c r="F453" i="2"/>
  <c r="E453" i="2"/>
  <c r="F460" i="2"/>
  <c r="F473" i="2"/>
  <c r="F491" i="2"/>
  <c r="E496" i="2"/>
  <c r="F496" i="2"/>
  <c r="F216" i="2"/>
  <c r="E216" i="2"/>
  <c r="F134" i="2"/>
  <c r="E242" i="2"/>
  <c r="E248" i="2"/>
  <c r="E354" i="2"/>
  <c r="F354" i="2"/>
  <c r="F360" i="2"/>
  <c r="E360" i="2"/>
  <c r="F309" i="2"/>
  <c r="E63" i="2"/>
  <c r="E121" i="2"/>
  <c r="E373" i="2"/>
  <c r="E393" i="2"/>
  <c r="F393" i="2"/>
  <c r="E407" i="2"/>
  <c r="F407" i="2"/>
  <c r="E425" i="2"/>
  <c r="F425" i="2"/>
  <c r="E438" i="2"/>
  <c r="E448" i="2"/>
  <c r="F448" i="2"/>
  <c r="E454" i="2"/>
  <c r="E469" i="2"/>
  <c r="F483" i="2"/>
  <c r="E488" i="2"/>
  <c r="F488" i="2"/>
  <c r="E497" i="2"/>
  <c r="F224" i="2"/>
  <c r="E224" i="2"/>
  <c r="F242" i="2"/>
  <c r="F361" i="2"/>
  <c r="E386" i="2"/>
  <c r="F386" i="2"/>
  <c r="E455" i="2"/>
  <c r="F455" i="2"/>
  <c r="E465" i="2"/>
  <c r="F497" i="2"/>
  <c r="E423" i="2"/>
  <c r="F423" i="2"/>
  <c r="E256" i="2"/>
  <c r="E273" i="2"/>
  <c r="F449" i="2"/>
  <c r="E449" i="2"/>
  <c r="E470" i="2"/>
  <c r="F505" i="2"/>
  <c r="E505" i="2"/>
  <c r="F243" i="2"/>
  <c r="F470" i="2"/>
  <c r="E114" i="2"/>
  <c r="F273" i="2"/>
  <c r="E305" i="2"/>
  <c r="E440" i="2"/>
  <c r="F440" i="2"/>
  <c r="E489" i="2"/>
  <c r="F498" i="2"/>
  <c r="F506" i="2"/>
  <c r="E506" i="2"/>
  <c r="F257" i="2"/>
  <c r="E289" i="2"/>
  <c r="E388" i="2"/>
  <c r="F388" i="2"/>
  <c r="F441" i="2"/>
  <c r="E441" i="2"/>
  <c r="F485" i="2"/>
  <c r="E485" i="2"/>
  <c r="F489" i="2"/>
  <c r="F502" i="2"/>
  <c r="E502" i="2"/>
  <c r="F510" i="2"/>
  <c r="E510" i="2"/>
  <c r="E222" i="2"/>
  <c r="F222" i="2"/>
  <c r="F480" i="2"/>
  <c r="E480" i="2"/>
  <c r="F486" i="2"/>
  <c r="F461" i="2"/>
  <c r="E464" i="2"/>
  <c r="F462" i="2"/>
  <c r="E471" i="2"/>
  <c r="F468" i="2"/>
  <c r="F493" i="2"/>
  <c r="E475" i="2"/>
  <c r="E500" i="2"/>
  <c r="F456" i="2"/>
  <c r="F466" i="2"/>
  <c r="F479" i="2"/>
  <c r="F492" i="2"/>
  <c r="F81" i="36"/>
  <c r="F65" i="36"/>
  <c r="F49" i="36"/>
  <c r="F33" i="36"/>
  <c r="F87" i="36"/>
  <c r="F71" i="36"/>
  <c r="F55" i="36"/>
  <c r="F74" i="36"/>
  <c r="F67" i="36"/>
  <c r="F60" i="36"/>
  <c r="F46" i="36"/>
  <c r="F39" i="36"/>
  <c r="F29" i="36"/>
  <c r="F19" i="36"/>
  <c r="F3" i="36"/>
  <c r="F95" i="36"/>
  <c r="F88" i="36"/>
  <c r="F70" i="36"/>
  <c r="F63" i="36"/>
  <c r="F56" i="36"/>
  <c r="F32" i="36"/>
  <c r="F22" i="36"/>
  <c r="F6" i="36"/>
  <c r="F35" i="36"/>
  <c r="F25" i="36"/>
  <c r="F12" i="36"/>
  <c r="F91" i="36"/>
  <c r="F80" i="36"/>
  <c r="F73" i="36"/>
  <c r="F66" i="36"/>
  <c r="F59" i="36"/>
  <c r="F45" i="36"/>
  <c r="F15" i="36"/>
  <c r="F48" i="36"/>
  <c r="F38" i="36"/>
  <c r="F28" i="36"/>
  <c r="F18" i="36"/>
  <c r="F2" i="36"/>
  <c r="F86" i="36"/>
  <c r="F79" i="36"/>
  <c r="F72" i="36"/>
  <c r="F54" i="36"/>
  <c r="F44" i="36"/>
  <c r="F14" i="36"/>
  <c r="F68" i="36"/>
  <c r="F52" i="36"/>
  <c r="F42" i="36"/>
  <c r="F37" i="36"/>
  <c r="F9" i="36"/>
  <c r="F84" i="36"/>
  <c r="F27" i="36"/>
  <c r="F4" i="36"/>
  <c r="F94" i="36"/>
  <c r="F62" i="36"/>
  <c r="F57" i="36"/>
  <c r="F17" i="36"/>
  <c r="F13" i="36"/>
  <c r="F89" i="36"/>
  <c r="F51" i="36"/>
  <c r="F41" i="36"/>
  <c r="F31" i="36"/>
  <c r="F8" i="36"/>
  <c r="F83" i="36"/>
  <c r="F36" i="36"/>
  <c r="F21" i="36"/>
  <c r="F93" i="36"/>
  <c r="F78" i="36"/>
  <c r="F61" i="36"/>
  <c r="F26" i="36"/>
  <c r="F77" i="36"/>
  <c r="F40" i="36"/>
  <c r="F30" i="36"/>
  <c r="F7" i="36"/>
  <c r="F82" i="36"/>
  <c r="F20" i="36"/>
  <c r="F11" i="36"/>
  <c r="F76" i="36"/>
  <c r="F34" i="36"/>
  <c r="F24" i="36"/>
  <c r="F69" i="36"/>
  <c r="F10" i="36"/>
  <c r="F5" i="36"/>
  <c r="F36" i="76"/>
  <c r="F4" i="76"/>
  <c r="F39" i="76"/>
  <c r="F23" i="76"/>
  <c r="F7" i="76"/>
  <c r="F42" i="76"/>
  <c r="F26" i="76"/>
  <c r="F10" i="76"/>
  <c r="F48" i="76"/>
  <c r="F32" i="76"/>
  <c r="F16" i="76"/>
  <c r="F35" i="76"/>
  <c r="F19" i="76"/>
  <c r="F3" i="76"/>
  <c r="F38" i="76"/>
  <c r="F6" i="76"/>
  <c r="F47" i="76"/>
  <c r="F31" i="76"/>
  <c r="F15" i="76"/>
  <c r="F37" i="76"/>
  <c r="F5" i="76"/>
  <c r="F41" i="76"/>
  <c r="F25" i="76"/>
  <c r="F11" i="76"/>
  <c r="F50" i="76"/>
  <c r="F45" i="76"/>
  <c r="F34" i="76"/>
  <c r="F29" i="76"/>
  <c r="F9" i="76"/>
  <c r="F49" i="76"/>
  <c r="F33" i="76"/>
  <c r="F18" i="76"/>
  <c r="F13" i="76"/>
  <c r="F2" i="76"/>
  <c r="G154" i="36"/>
  <c r="K62" i="68"/>
  <c r="H241" i="36" l="1"/>
  <c r="I241" i="36"/>
  <c r="H194" i="36"/>
  <c r="G130" i="36"/>
  <c r="I413" i="36"/>
  <c r="H90" i="36"/>
  <c r="G90" i="36"/>
  <c r="H413" i="36"/>
  <c r="H452" i="36"/>
  <c r="H467" i="36"/>
  <c r="H320" i="36"/>
  <c r="I130" i="36"/>
  <c r="I194" i="36"/>
  <c r="M23" i="83"/>
  <c r="L23" i="83"/>
  <c r="G312" i="36"/>
  <c r="H462" i="36"/>
  <c r="H359" i="36"/>
  <c r="H312" i="36"/>
  <c r="G47" i="36"/>
  <c r="G359" i="36"/>
  <c r="I352" i="36"/>
  <c r="H47" i="36"/>
  <c r="G352" i="36"/>
  <c r="I382" i="36"/>
  <c r="H382" i="36"/>
  <c r="G203" i="36"/>
  <c r="H203" i="36"/>
  <c r="H453" i="36"/>
  <c r="G453" i="36"/>
  <c r="G226" i="36"/>
  <c r="H226" i="36"/>
  <c r="G118" i="36"/>
  <c r="H118" i="36"/>
  <c r="H447" i="36"/>
  <c r="G462" i="36"/>
  <c r="H164" i="36"/>
  <c r="I383" i="36"/>
  <c r="H116" i="36"/>
  <c r="G257" i="36"/>
  <c r="G110" i="36"/>
  <c r="I475" i="36"/>
  <c r="H257" i="36"/>
  <c r="G475" i="36"/>
  <c r="I493" i="36"/>
  <c r="I108" i="36"/>
  <c r="H313" i="36"/>
  <c r="G99" i="36"/>
  <c r="H108" i="36"/>
  <c r="H375" i="36"/>
  <c r="H188" i="36"/>
  <c r="G438" i="36"/>
  <c r="G197" i="36"/>
  <c r="G138" i="36"/>
  <c r="I138" i="36"/>
  <c r="G172" i="36"/>
  <c r="H470" i="36"/>
  <c r="H236" i="36"/>
  <c r="I446" i="36"/>
  <c r="H397" i="36"/>
  <c r="G202" i="36"/>
  <c r="G385" i="36"/>
  <c r="H110" i="36"/>
  <c r="I397" i="36"/>
  <c r="G424" i="36"/>
  <c r="G282" i="36"/>
  <c r="I282" i="36"/>
  <c r="G437" i="36"/>
  <c r="I391" i="36"/>
  <c r="G253" i="36"/>
  <c r="G163" i="36"/>
  <c r="G162" i="36"/>
  <c r="H253" i="36"/>
  <c r="I252" i="36"/>
  <c r="G252" i="36"/>
  <c r="H23" i="36"/>
  <c r="C23" i="83" s="1"/>
  <c r="I221" i="36"/>
  <c r="H211" i="36"/>
  <c r="I244" i="36"/>
  <c r="H244" i="36"/>
  <c r="H306" i="36"/>
  <c r="I115" i="36"/>
  <c r="H163" i="36"/>
  <c r="I306" i="36"/>
  <c r="I455" i="36"/>
  <c r="G283" i="36"/>
  <c r="H493" i="36"/>
  <c r="H50" i="36"/>
  <c r="G221" i="36"/>
  <c r="G213" i="36"/>
  <c r="I470" i="36"/>
  <c r="H485" i="36"/>
  <c r="I213" i="36"/>
  <c r="I171" i="36"/>
  <c r="G485" i="36"/>
  <c r="G291" i="36"/>
  <c r="G478" i="36"/>
  <c r="G421" i="36"/>
  <c r="H421" i="36"/>
  <c r="G265" i="36"/>
  <c r="H283" i="36"/>
  <c r="I478" i="36"/>
  <c r="I415" i="36"/>
  <c r="H344" i="36"/>
  <c r="G455" i="36"/>
  <c r="G344" i="36"/>
  <c r="G180" i="36"/>
  <c r="H415" i="36"/>
  <c r="H383" i="36"/>
  <c r="I164" i="36"/>
  <c r="I245" i="36"/>
  <c r="H324" i="36"/>
  <c r="I451" i="36"/>
  <c r="H482" i="36"/>
  <c r="H140" i="36"/>
  <c r="I210" i="36"/>
  <c r="I125" i="36"/>
  <c r="G50" i="36"/>
  <c r="I156" i="36"/>
  <c r="H491" i="36"/>
  <c r="G250" i="36"/>
  <c r="I250" i="36"/>
  <c r="G338" i="36"/>
  <c r="G156" i="36"/>
  <c r="G313" i="36"/>
  <c r="H125" i="36"/>
  <c r="G210" i="36"/>
  <c r="I140" i="36"/>
  <c r="I346" i="36"/>
  <c r="H445" i="36"/>
  <c r="I445" i="36"/>
  <c r="I329" i="36"/>
  <c r="G491" i="36"/>
  <c r="G374" i="36"/>
  <c r="H281" i="36"/>
  <c r="G281" i="36"/>
  <c r="G322" i="36"/>
  <c r="G187" i="36"/>
  <c r="H276" i="36"/>
  <c r="H187" i="36"/>
  <c r="H407" i="36"/>
  <c r="G276" i="36"/>
  <c r="I407" i="36"/>
  <c r="I322" i="36"/>
  <c r="I374" i="36"/>
  <c r="I483" i="36"/>
  <c r="G16" i="36"/>
  <c r="K16" i="83" s="1"/>
  <c r="I275" i="36"/>
  <c r="H249" i="36"/>
  <c r="H414" i="36"/>
  <c r="G249" i="36"/>
  <c r="G179" i="36"/>
  <c r="I490" i="36"/>
  <c r="G275" i="36"/>
  <c r="H155" i="36"/>
  <c r="I414" i="36"/>
  <c r="H437" i="36"/>
  <c r="H157" i="36"/>
  <c r="G243" i="36"/>
  <c r="G298" i="36"/>
  <c r="H469" i="36"/>
  <c r="G115" i="36"/>
  <c r="G28" i="76"/>
  <c r="K28" i="68" s="1"/>
  <c r="L28" i="68" s="1"/>
  <c r="I157" i="36"/>
  <c r="H28" i="76"/>
  <c r="C28" i="68" s="1"/>
  <c r="H179" i="36"/>
  <c r="G490" i="36"/>
  <c r="G469" i="36"/>
  <c r="H40" i="76"/>
  <c r="C40" i="68" s="1"/>
  <c r="G269" i="36"/>
  <c r="I228" i="36"/>
  <c r="H171" i="36"/>
  <c r="H228" i="36"/>
  <c r="G346" i="36"/>
  <c r="I422" i="36"/>
  <c r="G227" i="36"/>
  <c r="I338" i="36"/>
  <c r="H227" i="36"/>
  <c r="I429" i="36"/>
  <c r="H260" i="36"/>
  <c r="G155" i="36"/>
  <c r="I492" i="36"/>
  <c r="I243" i="36"/>
  <c r="G119" i="36"/>
  <c r="G492" i="36"/>
  <c r="G267" i="36"/>
  <c r="I290" i="36"/>
  <c r="H267" i="36"/>
  <c r="I259" i="36"/>
  <c r="H461" i="36"/>
  <c r="G422" i="36"/>
  <c r="G290" i="36"/>
  <c r="H126" i="36"/>
  <c r="I212" i="36"/>
  <c r="H212" i="36"/>
  <c r="H229" i="36"/>
  <c r="G211" i="36"/>
  <c r="G448" i="36"/>
  <c r="I229" i="36"/>
  <c r="H219" i="36"/>
  <c r="G126" i="36"/>
  <c r="G219" i="36"/>
  <c r="I154" i="36"/>
  <c r="H399" i="36"/>
  <c r="G399" i="36"/>
  <c r="I297" i="36"/>
  <c r="G324" i="36"/>
  <c r="G278" i="36"/>
  <c r="H391" i="36"/>
  <c r="G245" i="36"/>
  <c r="G375" i="36"/>
  <c r="G471" i="36"/>
  <c r="H197" i="36"/>
  <c r="H148" i="36"/>
  <c r="I321" i="36"/>
  <c r="G288" i="36"/>
  <c r="I148" i="36"/>
  <c r="I323" i="36"/>
  <c r="I269" i="36"/>
  <c r="I463" i="36"/>
  <c r="I499" i="36"/>
  <c r="H329" i="36"/>
  <c r="H289" i="36"/>
  <c r="G75" i="36"/>
  <c r="H330" i="36"/>
  <c r="I75" i="36"/>
  <c r="H471" i="36"/>
  <c r="G330" i="36"/>
  <c r="G182" i="36"/>
  <c r="I285" i="36"/>
  <c r="G496" i="36"/>
  <c r="H190" i="36"/>
  <c r="H297" i="36"/>
  <c r="H265" i="36"/>
  <c r="G165" i="36"/>
  <c r="G408" i="36"/>
  <c r="I190" i="36"/>
  <c r="G463" i="36"/>
  <c r="H323" i="36"/>
  <c r="I117" i="36"/>
  <c r="H172" i="36"/>
  <c r="H454" i="36"/>
  <c r="G454" i="36"/>
  <c r="I482" i="36"/>
  <c r="I151" i="36"/>
  <c r="I476" i="36"/>
  <c r="G222" i="36"/>
  <c r="G476" i="36"/>
  <c r="I162" i="36"/>
  <c r="G142" i="36"/>
  <c r="I347" i="36"/>
  <c r="H429" i="36"/>
  <c r="H142" i="36"/>
  <c r="I196" i="36"/>
  <c r="G117" i="36"/>
  <c r="G446" i="36"/>
  <c r="I23" i="36"/>
  <c r="D23" i="83" s="1"/>
  <c r="I406" i="36"/>
  <c r="G418" i="36"/>
  <c r="G378" i="36"/>
  <c r="G285" i="36"/>
  <c r="I96" i="36"/>
  <c r="H251" i="36"/>
  <c r="G332" i="36"/>
  <c r="G96" i="36"/>
  <c r="H218" i="36"/>
  <c r="H242" i="36"/>
  <c r="I332" i="36"/>
  <c r="H405" i="36"/>
  <c r="G242" i="36"/>
  <c r="G484" i="36"/>
  <c r="G173" i="36"/>
  <c r="H305" i="36"/>
  <c r="G273" i="36"/>
  <c r="H339" i="36"/>
  <c r="G483" i="36"/>
  <c r="G405" i="36"/>
  <c r="G218" i="36"/>
  <c r="H273" i="36"/>
  <c r="H498" i="36"/>
  <c r="I498" i="36"/>
  <c r="I116" i="36"/>
  <c r="H58" i="36"/>
  <c r="I351" i="36"/>
  <c r="G58" i="36"/>
  <c r="H202" i="36"/>
  <c r="G400" i="36"/>
  <c r="G320" i="36"/>
  <c r="G195" i="36"/>
  <c r="I119" i="36"/>
  <c r="G351" i="36"/>
  <c r="H195" i="36"/>
  <c r="G460" i="36"/>
  <c r="H259" i="36"/>
  <c r="G339" i="36"/>
  <c r="I461" i="36"/>
  <c r="I237" i="36"/>
  <c r="I460" i="36"/>
  <c r="G494" i="36"/>
  <c r="H315" i="36"/>
  <c r="G237" i="36"/>
  <c r="I204" i="36"/>
  <c r="I236" i="36"/>
  <c r="I235" i="36"/>
  <c r="H235" i="36"/>
  <c r="I400" i="36"/>
  <c r="G289" i="36"/>
  <c r="H484" i="36"/>
  <c r="G321" i="36"/>
  <c r="G499" i="36"/>
  <c r="G251" i="36"/>
  <c r="G451" i="36"/>
  <c r="H278" i="36"/>
  <c r="I418" i="36"/>
  <c r="G80" i="76"/>
  <c r="H80" i="76"/>
  <c r="I80" i="76"/>
  <c r="G72" i="76"/>
  <c r="I72" i="76"/>
  <c r="H72" i="76"/>
  <c r="G51" i="76"/>
  <c r="I51" i="76"/>
  <c r="H51" i="76"/>
  <c r="I648" i="71"/>
  <c r="G648" i="71"/>
  <c r="H648" i="71"/>
  <c r="G732" i="71"/>
  <c r="H732" i="71"/>
  <c r="I732" i="71"/>
  <c r="G624" i="71"/>
  <c r="H624" i="71"/>
  <c r="I624" i="71"/>
  <c r="G844" i="71"/>
  <c r="H844" i="71"/>
  <c r="I844" i="71"/>
  <c r="G771" i="71"/>
  <c r="I771" i="71"/>
  <c r="H771" i="71"/>
  <c r="G828" i="71"/>
  <c r="H828" i="71"/>
  <c r="I828" i="71"/>
  <c r="H752" i="71"/>
  <c r="G752" i="71"/>
  <c r="I752" i="71"/>
  <c r="G792" i="71"/>
  <c r="I792" i="71"/>
  <c r="H792" i="71"/>
  <c r="G564" i="71"/>
  <c r="I564" i="71"/>
  <c r="H564" i="71"/>
  <c r="G841" i="71"/>
  <c r="I841" i="71"/>
  <c r="H841" i="71"/>
  <c r="G562" i="71"/>
  <c r="I562" i="71"/>
  <c r="H562" i="71"/>
  <c r="G881" i="71"/>
  <c r="I881" i="71"/>
  <c r="H881" i="71"/>
  <c r="I727" i="71"/>
  <c r="G727" i="71"/>
  <c r="H727" i="71"/>
  <c r="G64" i="76"/>
  <c r="I64" i="76"/>
  <c r="H64" i="76"/>
  <c r="G56" i="76"/>
  <c r="I56" i="76"/>
  <c r="H56" i="76"/>
  <c r="G803" i="71"/>
  <c r="H803" i="71"/>
  <c r="I803" i="71"/>
  <c r="G814" i="71"/>
  <c r="I814" i="71"/>
  <c r="H814" i="71"/>
  <c r="G712" i="71"/>
  <c r="H712" i="71"/>
  <c r="I712" i="71"/>
  <c r="G764" i="71"/>
  <c r="H764" i="71"/>
  <c r="I764" i="71"/>
  <c r="H734" i="71"/>
  <c r="I734" i="71"/>
  <c r="G734" i="71"/>
  <c r="G627" i="71"/>
  <c r="I627" i="71"/>
  <c r="H627" i="71"/>
  <c r="G686" i="71"/>
  <c r="H686" i="71"/>
  <c r="I686" i="71"/>
  <c r="G636" i="71"/>
  <c r="H636" i="71"/>
  <c r="I636" i="71"/>
  <c r="G784" i="71"/>
  <c r="H784" i="71"/>
  <c r="I784" i="71"/>
  <c r="I571" i="71"/>
  <c r="G571" i="71"/>
  <c r="H571" i="71"/>
  <c r="I567" i="71"/>
  <c r="H567" i="71"/>
  <c r="G567" i="71"/>
  <c r="G821" i="71"/>
  <c r="I821" i="71"/>
  <c r="H821" i="71"/>
  <c r="H855" i="71"/>
  <c r="I855" i="71"/>
  <c r="G855" i="71"/>
  <c r="I695" i="71"/>
  <c r="H695" i="71"/>
  <c r="G695" i="71"/>
  <c r="I207" i="36"/>
  <c r="G79" i="76"/>
  <c r="I79" i="76"/>
  <c r="H79" i="76"/>
  <c r="G87" i="76"/>
  <c r="I87" i="76"/>
  <c r="H87" i="76"/>
  <c r="G896" i="71"/>
  <c r="I896" i="71"/>
  <c r="H896" i="71"/>
  <c r="H762" i="71"/>
  <c r="G762" i="71"/>
  <c r="I762" i="71"/>
  <c r="G840" i="71"/>
  <c r="I840" i="71"/>
  <c r="H840" i="71"/>
  <c r="G782" i="71"/>
  <c r="H782" i="71"/>
  <c r="I782" i="71"/>
  <c r="I682" i="71"/>
  <c r="G682" i="71"/>
  <c r="H682" i="71"/>
  <c r="H652" i="71"/>
  <c r="I652" i="71"/>
  <c r="G652" i="71"/>
  <c r="G666" i="71"/>
  <c r="I666" i="71"/>
  <c r="H666" i="71"/>
  <c r="G860" i="71"/>
  <c r="H860" i="71"/>
  <c r="I860" i="71"/>
  <c r="H810" i="71"/>
  <c r="I810" i="71"/>
  <c r="G810" i="71"/>
  <c r="H568" i="71"/>
  <c r="I568" i="71"/>
  <c r="G568" i="71"/>
  <c r="H795" i="71"/>
  <c r="I795" i="71"/>
  <c r="G795" i="71"/>
  <c r="H818" i="71"/>
  <c r="I818" i="71"/>
  <c r="G818" i="71"/>
  <c r="G861" i="71"/>
  <c r="H861" i="71"/>
  <c r="I861" i="71"/>
  <c r="H765" i="71"/>
  <c r="I765" i="71"/>
  <c r="G765" i="71"/>
  <c r="I663" i="71"/>
  <c r="G663" i="71"/>
  <c r="H663" i="71"/>
  <c r="G63" i="76"/>
  <c r="H63" i="76"/>
  <c r="I63" i="76"/>
  <c r="G71" i="76"/>
  <c r="I71" i="76"/>
  <c r="H71" i="76"/>
  <c r="I708" i="71"/>
  <c r="H708" i="71"/>
  <c r="G708" i="71"/>
  <c r="G671" i="71"/>
  <c r="H671" i="71"/>
  <c r="I671" i="71"/>
  <c r="G794" i="71"/>
  <c r="H794" i="71"/>
  <c r="I794" i="71"/>
  <c r="H895" i="71"/>
  <c r="G895" i="71"/>
  <c r="I895" i="71"/>
  <c r="G842" i="71"/>
  <c r="H842" i="71"/>
  <c r="I842" i="71"/>
  <c r="G632" i="71"/>
  <c r="H632" i="71"/>
  <c r="I632" i="71"/>
  <c r="G800" i="71"/>
  <c r="H800" i="71"/>
  <c r="I800" i="71"/>
  <c r="H718" i="71"/>
  <c r="I718" i="71"/>
  <c r="G718" i="71"/>
  <c r="I668" i="71"/>
  <c r="G668" i="71"/>
  <c r="H668" i="71"/>
  <c r="G570" i="71"/>
  <c r="I570" i="71"/>
  <c r="H570" i="71"/>
  <c r="G569" i="71"/>
  <c r="I569" i="71"/>
  <c r="H569" i="71"/>
  <c r="H885" i="71"/>
  <c r="G885" i="71"/>
  <c r="I885" i="71"/>
  <c r="G769" i="71"/>
  <c r="I769" i="71"/>
  <c r="H769" i="71"/>
  <c r="H757" i="71"/>
  <c r="I757" i="71"/>
  <c r="G757" i="71"/>
  <c r="H887" i="71"/>
  <c r="I887" i="71"/>
  <c r="G887" i="71"/>
  <c r="G829" i="71"/>
  <c r="H829" i="71"/>
  <c r="I829" i="71"/>
  <c r="G733" i="71"/>
  <c r="H733" i="71"/>
  <c r="I733" i="71"/>
  <c r="I631" i="71"/>
  <c r="G631" i="71"/>
  <c r="H631" i="71"/>
  <c r="G889" i="71"/>
  <c r="H889" i="71"/>
  <c r="I889" i="71"/>
  <c r="G207" i="36"/>
  <c r="G78" i="76"/>
  <c r="I78" i="76"/>
  <c r="H78" i="76"/>
  <c r="G55" i="76"/>
  <c r="I55" i="76"/>
  <c r="H55" i="76"/>
  <c r="G656" i="71"/>
  <c r="H656" i="71"/>
  <c r="I656" i="71"/>
  <c r="I812" i="71"/>
  <c r="H812" i="71"/>
  <c r="G812" i="71"/>
  <c r="G620" i="71"/>
  <c r="H620" i="71"/>
  <c r="I620" i="71"/>
  <c r="G643" i="71"/>
  <c r="H643" i="71"/>
  <c r="I643" i="71"/>
  <c r="G880" i="71"/>
  <c r="I880" i="71"/>
  <c r="H880" i="71"/>
  <c r="I766" i="71"/>
  <c r="G766" i="71"/>
  <c r="H766" i="71"/>
  <c r="G684" i="71"/>
  <c r="H684" i="71"/>
  <c r="I684" i="71"/>
  <c r="I698" i="71"/>
  <c r="G698" i="71"/>
  <c r="H698" i="71"/>
  <c r="H883" i="71"/>
  <c r="I883" i="71"/>
  <c r="G883" i="71"/>
  <c r="I882" i="71"/>
  <c r="H882" i="71"/>
  <c r="G882" i="71"/>
  <c r="H763" i="71"/>
  <c r="I763" i="71"/>
  <c r="G763" i="71"/>
  <c r="G873" i="71"/>
  <c r="I873" i="71"/>
  <c r="H873" i="71"/>
  <c r="G754" i="71"/>
  <c r="H754" i="71"/>
  <c r="I754" i="71"/>
  <c r="H809" i="71"/>
  <c r="I809" i="71"/>
  <c r="G809" i="71"/>
  <c r="G797" i="71"/>
  <c r="H797" i="71"/>
  <c r="I797" i="71"/>
  <c r="G701" i="71"/>
  <c r="I701" i="71"/>
  <c r="H701" i="71"/>
  <c r="I869" i="71"/>
  <c r="H869" i="71"/>
  <c r="G869" i="71"/>
  <c r="G62" i="76"/>
  <c r="I62" i="76"/>
  <c r="H62" i="76"/>
  <c r="G86" i="76"/>
  <c r="H86" i="76"/>
  <c r="I86" i="76"/>
  <c r="H819" i="71"/>
  <c r="G819" i="71"/>
  <c r="I819" i="71"/>
  <c r="G638" i="71"/>
  <c r="H638" i="71"/>
  <c r="I638" i="71"/>
  <c r="G838" i="71"/>
  <c r="H838" i="71"/>
  <c r="I838" i="71"/>
  <c r="I723" i="71"/>
  <c r="G723" i="71"/>
  <c r="H723" i="71"/>
  <c r="I628" i="71"/>
  <c r="G628" i="71"/>
  <c r="H628" i="71"/>
  <c r="G714" i="71"/>
  <c r="H714" i="71"/>
  <c r="I714" i="71"/>
  <c r="G696" i="71"/>
  <c r="H696" i="71"/>
  <c r="I696" i="71"/>
  <c r="G832" i="71"/>
  <c r="H832" i="71"/>
  <c r="I832" i="71"/>
  <c r="G750" i="71"/>
  <c r="I750" i="71"/>
  <c r="H750" i="71"/>
  <c r="G857" i="71"/>
  <c r="I857" i="71"/>
  <c r="H857" i="71"/>
  <c r="H807" i="71"/>
  <c r="I807" i="71"/>
  <c r="G807" i="71"/>
  <c r="G865" i="71"/>
  <c r="I865" i="71"/>
  <c r="H865" i="71"/>
  <c r="I737" i="71"/>
  <c r="G737" i="71"/>
  <c r="H737" i="71"/>
  <c r="H853" i="71"/>
  <c r="G853" i="71"/>
  <c r="I853" i="71"/>
  <c r="G725" i="71"/>
  <c r="H725" i="71"/>
  <c r="I725" i="71"/>
  <c r="H789" i="71"/>
  <c r="G789" i="71"/>
  <c r="I789" i="71"/>
  <c r="G777" i="71"/>
  <c r="H777" i="71"/>
  <c r="I777" i="71"/>
  <c r="H669" i="71"/>
  <c r="G669" i="71"/>
  <c r="I669" i="71"/>
  <c r="G817" i="71"/>
  <c r="H817" i="71"/>
  <c r="I817" i="71"/>
  <c r="G77" i="76"/>
  <c r="I77" i="76"/>
  <c r="H77" i="76"/>
  <c r="G70" i="76"/>
  <c r="I70" i="76"/>
  <c r="H70" i="76"/>
  <c r="I796" i="71"/>
  <c r="G796" i="71"/>
  <c r="H796" i="71"/>
  <c r="H830" i="71"/>
  <c r="G830" i="71"/>
  <c r="I830" i="71"/>
  <c r="I670" i="71"/>
  <c r="G670" i="71"/>
  <c r="H670" i="71"/>
  <c r="I783" i="71"/>
  <c r="H783" i="71"/>
  <c r="G783" i="71"/>
  <c r="G739" i="71"/>
  <c r="H739" i="71"/>
  <c r="I739" i="71"/>
  <c r="I894" i="71"/>
  <c r="H894" i="71"/>
  <c r="G894" i="71"/>
  <c r="G856" i="71"/>
  <c r="H856" i="71"/>
  <c r="I856" i="71"/>
  <c r="G716" i="71"/>
  <c r="H716" i="71"/>
  <c r="I716" i="71"/>
  <c r="G730" i="71"/>
  <c r="H730" i="71"/>
  <c r="I730" i="71"/>
  <c r="I886" i="71"/>
  <c r="G886" i="71"/>
  <c r="H886" i="71"/>
  <c r="G773" i="71"/>
  <c r="H773" i="71"/>
  <c r="I773" i="71"/>
  <c r="I891" i="71"/>
  <c r="H891" i="71"/>
  <c r="G891" i="71"/>
  <c r="G781" i="71"/>
  <c r="I781" i="71"/>
  <c r="H781" i="71"/>
  <c r="G859" i="71"/>
  <c r="H859" i="71"/>
  <c r="I859" i="71"/>
  <c r="G731" i="71"/>
  <c r="I731" i="71"/>
  <c r="H731" i="71"/>
  <c r="I850" i="71"/>
  <c r="G850" i="71"/>
  <c r="H850" i="71"/>
  <c r="G722" i="71"/>
  <c r="H722" i="71"/>
  <c r="I722" i="71"/>
  <c r="G786" i="71"/>
  <c r="H786" i="71"/>
  <c r="I786" i="71"/>
  <c r="H742" i="71"/>
  <c r="I742" i="71"/>
  <c r="G742" i="71"/>
  <c r="I637" i="71"/>
  <c r="H637" i="71"/>
  <c r="G637" i="71"/>
  <c r="H811" i="71"/>
  <c r="I811" i="71"/>
  <c r="G811" i="71"/>
  <c r="G61" i="76"/>
  <c r="H61" i="76"/>
  <c r="I61" i="76"/>
  <c r="G54" i="76"/>
  <c r="I54" i="76"/>
  <c r="H54" i="76"/>
  <c r="G808" i="71"/>
  <c r="H808" i="71"/>
  <c r="I808" i="71"/>
  <c r="G888" i="71"/>
  <c r="H888" i="71"/>
  <c r="I888" i="71"/>
  <c r="H862" i="71"/>
  <c r="I862" i="71"/>
  <c r="G862" i="71"/>
  <c r="G890" i="71"/>
  <c r="I890" i="71"/>
  <c r="H890" i="71"/>
  <c r="G872" i="71"/>
  <c r="H872" i="71"/>
  <c r="I872" i="71"/>
  <c r="G799" i="71"/>
  <c r="H799" i="71"/>
  <c r="I799" i="71"/>
  <c r="G746" i="71"/>
  <c r="H746" i="71"/>
  <c r="I746" i="71"/>
  <c r="G760" i="71"/>
  <c r="H760" i="71"/>
  <c r="I760" i="71"/>
  <c r="I864" i="71"/>
  <c r="G864" i="71"/>
  <c r="H864" i="71"/>
  <c r="I866" i="71"/>
  <c r="G866" i="71"/>
  <c r="H866" i="71"/>
  <c r="I770" i="71"/>
  <c r="H770" i="71"/>
  <c r="G770" i="71"/>
  <c r="G877" i="71"/>
  <c r="H877" i="71"/>
  <c r="I877" i="71"/>
  <c r="G871" i="71"/>
  <c r="H871" i="71"/>
  <c r="I871" i="71"/>
  <c r="H839" i="71"/>
  <c r="I839" i="71"/>
  <c r="G839" i="71"/>
  <c r="H743" i="71"/>
  <c r="G743" i="71"/>
  <c r="I743" i="71"/>
  <c r="G833" i="71"/>
  <c r="H833" i="71"/>
  <c r="I833" i="71"/>
  <c r="H705" i="71"/>
  <c r="G705" i="71"/>
  <c r="I705" i="71"/>
  <c r="G693" i="71"/>
  <c r="H693" i="71"/>
  <c r="I693" i="71"/>
  <c r="G745" i="71"/>
  <c r="H745" i="71"/>
  <c r="I745" i="71"/>
  <c r="G710" i="71"/>
  <c r="H710" i="71"/>
  <c r="I710" i="71"/>
  <c r="H753" i="71"/>
  <c r="G753" i="71"/>
  <c r="I753" i="71"/>
  <c r="G76" i="76"/>
  <c r="I76" i="76"/>
  <c r="H76" i="76"/>
  <c r="G85" i="76"/>
  <c r="I85" i="76"/>
  <c r="H85" i="76"/>
  <c r="I852" i="71"/>
  <c r="G852" i="71"/>
  <c r="H852" i="71"/>
  <c r="G703" i="71"/>
  <c r="H703" i="71"/>
  <c r="I703" i="71"/>
  <c r="G691" i="71"/>
  <c r="I691" i="71"/>
  <c r="H691" i="71"/>
  <c r="G702" i="71"/>
  <c r="H702" i="71"/>
  <c r="I702" i="71"/>
  <c r="G835" i="71"/>
  <c r="H835" i="71"/>
  <c r="I835" i="71"/>
  <c r="H660" i="71"/>
  <c r="G660" i="71"/>
  <c r="I660" i="71"/>
  <c r="I874" i="71"/>
  <c r="G874" i="71"/>
  <c r="H874" i="71"/>
  <c r="G778" i="71"/>
  <c r="H778" i="71"/>
  <c r="I778" i="71"/>
  <c r="G748" i="71"/>
  <c r="H748" i="71"/>
  <c r="I748" i="71"/>
  <c r="H837" i="71"/>
  <c r="G837" i="71"/>
  <c r="I837" i="71"/>
  <c r="H741" i="71"/>
  <c r="I741" i="71"/>
  <c r="G741" i="71"/>
  <c r="G854" i="71"/>
  <c r="H854" i="71"/>
  <c r="I854" i="71"/>
  <c r="G845" i="71"/>
  <c r="H845" i="71"/>
  <c r="I845" i="71"/>
  <c r="G813" i="71"/>
  <c r="H813" i="71"/>
  <c r="I813" i="71"/>
  <c r="H711" i="71"/>
  <c r="I711" i="71"/>
  <c r="G711" i="71"/>
  <c r="H827" i="71"/>
  <c r="I827" i="71"/>
  <c r="G827" i="71"/>
  <c r="I699" i="71"/>
  <c r="G699" i="71"/>
  <c r="H699" i="71"/>
  <c r="G690" i="71"/>
  <c r="H690" i="71"/>
  <c r="I690" i="71"/>
  <c r="G713" i="71"/>
  <c r="H713" i="71"/>
  <c r="I713" i="71"/>
  <c r="G678" i="71"/>
  <c r="H678" i="71"/>
  <c r="I678" i="71"/>
  <c r="I747" i="71"/>
  <c r="H747" i="71"/>
  <c r="G747" i="71"/>
  <c r="G60" i="76"/>
  <c r="I60" i="76"/>
  <c r="H60" i="76"/>
  <c r="G69" i="76"/>
  <c r="I69" i="76"/>
  <c r="H69" i="76"/>
  <c r="H707" i="71"/>
  <c r="G707" i="71"/>
  <c r="I707" i="71"/>
  <c r="G680" i="71"/>
  <c r="H680" i="71"/>
  <c r="I680" i="71"/>
  <c r="I735" i="71"/>
  <c r="G735" i="71"/>
  <c r="H735" i="71"/>
  <c r="G650" i="71"/>
  <c r="H650" i="71"/>
  <c r="I650" i="71"/>
  <c r="G847" i="71"/>
  <c r="H847" i="71"/>
  <c r="I847" i="71"/>
  <c r="G640" i="71"/>
  <c r="H640" i="71"/>
  <c r="I640" i="71"/>
  <c r="G831" i="71"/>
  <c r="H831" i="71"/>
  <c r="I831" i="71"/>
  <c r="G787" i="71"/>
  <c r="H787" i="71"/>
  <c r="I787" i="71"/>
  <c r="G824" i="71"/>
  <c r="H824" i="71"/>
  <c r="I824" i="71"/>
  <c r="I834" i="71"/>
  <c r="H834" i="71"/>
  <c r="G834" i="71"/>
  <c r="I738" i="71"/>
  <c r="G738" i="71"/>
  <c r="H738" i="71"/>
  <c r="G825" i="71"/>
  <c r="H825" i="71"/>
  <c r="I825" i="71"/>
  <c r="G822" i="71"/>
  <c r="H822" i="71"/>
  <c r="I822" i="71"/>
  <c r="I790" i="71"/>
  <c r="G790" i="71"/>
  <c r="H790" i="71"/>
  <c r="I679" i="71"/>
  <c r="H679" i="71"/>
  <c r="G679" i="71"/>
  <c r="G801" i="71"/>
  <c r="H801" i="71"/>
  <c r="I801" i="71"/>
  <c r="G673" i="71"/>
  <c r="I673" i="71"/>
  <c r="H673" i="71"/>
  <c r="H661" i="71"/>
  <c r="G661" i="71"/>
  <c r="I661" i="71"/>
  <c r="G681" i="71"/>
  <c r="I681" i="71"/>
  <c r="H681" i="71"/>
  <c r="G646" i="71"/>
  <c r="H646" i="71"/>
  <c r="I646" i="71"/>
  <c r="G721" i="71"/>
  <c r="I721" i="71"/>
  <c r="H721" i="71"/>
  <c r="G75" i="76"/>
  <c r="I75" i="76"/>
  <c r="H75" i="76"/>
  <c r="G53" i="76"/>
  <c r="H53" i="76"/>
  <c r="I53" i="76"/>
  <c r="G736" i="71"/>
  <c r="I736" i="71"/>
  <c r="H736" i="71"/>
  <c r="H820" i="71"/>
  <c r="I820" i="71"/>
  <c r="G820" i="71"/>
  <c r="I744" i="71"/>
  <c r="H744" i="71"/>
  <c r="G744" i="71"/>
  <c r="G755" i="71"/>
  <c r="H755" i="71"/>
  <c r="I755" i="71"/>
  <c r="H740" i="71"/>
  <c r="G740" i="71"/>
  <c r="I740" i="71"/>
  <c r="G774" i="71"/>
  <c r="I774" i="71"/>
  <c r="H774" i="71"/>
  <c r="I692" i="71"/>
  <c r="G692" i="71"/>
  <c r="H692" i="71"/>
  <c r="H639" i="71"/>
  <c r="I639" i="71"/>
  <c r="G639" i="71"/>
  <c r="G798" i="71"/>
  <c r="H798" i="71"/>
  <c r="I798" i="71"/>
  <c r="H805" i="71"/>
  <c r="G805" i="71"/>
  <c r="I805" i="71"/>
  <c r="H709" i="71"/>
  <c r="G709" i="71"/>
  <c r="I709" i="71"/>
  <c r="I793" i="71"/>
  <c r="G793" i="71"/>
  <c r="H793" i="71"/>
  <c r="H758" i="71"/>
  <c r="I758" i="71"/>
  <c r="G758" i="71"/>
  <c r="G749" i="71"/>
  <c r="H749" i="71"/>
  <c r="I749" i="71"/>
  <c r="I647" i="71"/>
  <c r="G647" i="71"/>
  <c r="H647" i="71"/>
  <c r="I775" i="71"/>
  <c r="G775" i="71"/>
  <c r="H775" i="71"/>
  <c r="G667" i="71"/>
  <c r="H667" i="71"/>
  <c r="I667" i="71"/>
  <c r="I563" i="71"/>
  <c r="G563" i="71"/>
  <c r="H563" i="71"/>
  <c r="G658" i="71"/>
  <c r="I658" i="71"/>
  <c r="H658" i="71"/>
  <c r="G649" i="71"/>
  <c r="H649" i="71"/>
  <c r="I649" i="71"/>
  <c r="G849" i="71"/>
  <c r="H849" i="71"/>
  <c r="I849" i="71"/>
  <c r="G715" i="71"/>
  <c r="H715" i="71"/>
  <c r="I715" i="71"/>
  <c r="G59" i="76"/>
  <c r="I59" i="76"/>
  <c r="H59" i="76"/>
  <c r="G84" i="76"/>
  <c r="I84" i="76"/>
  <c r="H84" i="76"/>
  <c r="G751" i="71"/>
  <c r="H751" i="71"/>
  <c r="I751" i="71"/>
  <c r="G768" i="71"/>
  <c r="I768" i="71"/>
  <c r="H768" i="71"/>
  <c r="I892" i="71"/>
  <c r="G892" i="71"/>
  <c r="H892" i="71"/>
  <c r="G767" i="71"/>
  <c r="H767" i="71"/>
  <c r="I767" i="71"/>
  <c r="H688" i="71"/>
  <c r="G688" i="71"/>
  <c r="I688" i="71"/>
  <c r="G655" i="71"/>
  <c r="H655" i="71"/>
  <c r="I655" i="71"/>
  <c r="H672" i="71"/>
  <c r="I672" i="71"/>
  <c r="G672" i="71"/>
  <c r="H863" i="71"/>
  <c r="I863" i="71"/>
  <c r="G863" i="71"/>
  <c r="G816" i="71"/>
  <c r="I816" i="71"/>
  <c r="H816" i="71"/>
  <c r="I802" i="71"/>
  <c r="H802" i="71"/>
  <c r="G802" i="71"/>
  <c r="I706" i="71"/>
  <c r="G706" i="71"/>
  <c r="H706" i="71"/>
  <c r="H761" i="71"/>
  <c r="G761" i="71"/>
  <c r="I761" i="71"/>
  <c r="H726" i="71"/>
  <c r="G726" i="71"/>
  <c r="I726" i="71"/>
  <c r="H717" i="71"/>
  <c r="I717" i="71"/>
  <c r="G717" i="71"/>
  <c r="G621" i="71"/>
  <c r="I621" i="71"/>
  <c r="H621" i="71"/>
  <c r="G641" i="71"/>
  <c r="H641" i="71"/>
  <c r="I641" i="71"/>
  <c r="G629" i="71"/>
  <c r="I629" i="71"/>
  <c r="H629" i="71"/>
  <c r="I623" i="71"/>
  <c r="H623" i="71"/>
  <c r="G623" i="71"/>
  <c r="H843" i="71"/>
  <c r="G843" i="71"/>
  <c r="I843" i="71"/>
  <c r="G689" i="71"/>
  <c r="I689" i="71"/>
  <c r="H689" i="71"/>
  <c r="G66" i="76"/>
  <c r="H66" i="76"/>
  <c r="I66" i="76"/>
  <c r="G74" i="76"/>
  <c r="I74" i="76"/>
  <c r="H74" i="76"/>
  <c r="G68" i="76"/>
  <c r="H68" i="76"/>
  <c r="I68" i="76"/>
  <c r="I876" i="71"/>
  <c r="G876" i="71"/>
  <c r="H876" i="71"/>
  <c r="G815" i="71"/>
  <c r="H815" i="71"/>
  <c r="I815" i="71"/>
  <c r="G878" i="71"/>
  <c r="I878" i="71"/>
  <c r="H878" i="71"/>
  <c r="G788" i="71"/>
  <c r="H788" i="71"/>
  <c r="I788" i="71"/>
  <c r="G848" i="71"/>
  <c r="H848" i="71"/>
  <c r="I848" i="71"/>
  <c r="G664" i="71"/>
  <c r="H664" i="71"/>
  <c r="I664" i="71"/>
  <c r="G826" i="71"/>
  <c r="I826" i="71"/>
  <c r="H826" i="71"/>
  <c r="I724" i="71"/>
  <c r="H724" i="71"/>
  <c r="G724" i="71"/>
  <c r="G622" i="71"/>
  <c r="H622" i="71"/>
  <c r="I622" i="71"/>
  <c r="G785" i="71"/>
  <c r="H785" i="71"/>
  <c r="I785" i="71"/>
  <c r="G677" i="71"/>
  <c r="I677" i="71"/>
  <c r="H677" i="71"/>
  <c r="G729" i="71"/>
  <c r="H729" i="71"/>
  <c r="I729" i="71"/>
  <c r="G694" i="71"/>
  <c r="H694" i="71"/>
  <c r="I694" i="71"/>
  <c r="G685" i="71"/>
  <c r="H685" i="71"/>
  <c r="I685" i="71"/>
  <c r="G635" i="71"/>
  <c r="H635" i="71"/>
  <c r="I635" i="71"/>
  <c r="G626" i="71"/>
  <c r="I626" i="71"/>
  <c r="H626" i="71"/>
  <c r="I791" i="71"/>
  <c r="H791" i="71"/>
  <c r="G791" i="71"/>
  <c r="I683" i="71"/>
  <c r="G683" i="71"/>
  <c r="H683" i="71"/>
  <c r="G82" i="76"/>
  <c r="I82" i="76"/>
  <c r="H82" i="76"/>
  <c r="G58" i="76"/>
  <c r="I58" i="76"/>
  <c r="H58" i="76"/>
  <c r="G52" i="76"/>
  <c r="H52" i="76"/>
  <c r="I52" i="76"/>
  <c r="I804" i="71"/>
  <c r="G804" i="71"/>
  <c r="H804" i="71"/>
  <c r="H644" i="71"/>
  <c r="I644" i="71"/>
  <c r="G644" i="71"/>
  <c r="G780" i="71"/>
  <c r="H780" i="71"/>
  <c r="I780" i="71"/>
  <c r="I846" i="71"/>
  <c r="H846" i="71"/>
  <c r="G846" i="71"/>
  <c r="G776" i="71"/>
  <c r="H776" i="71"/>
  <c r="I776" i="71"/>
  <c r="I772" i="71"/>
  <c r="H772" i="71"/>
  <c r="G772" i="71"/>
  <c r="G687" i="71"/>
  <c r="H687" i="71"/>
  <c r="I687" i="71"/>
  <c r="H704" i="71"/>
  <c r="G704" i="71"/>
  <c r="I704" i="71"/>
  <c r="G756" i="71"/>
  <c r="H756" i="71"/>
  <c r="I756" i="71"/>
  <c r="G779" i="71"/>
  <c r="H779" i="71"/>
  <c r="I779" i="71"/>
  <c r="G674" i="71"/>
  <c r="I674" i="71"/>
  <c r="H674" i="71"/>
  <c r="G697" i="71"/>
  <c r="I697" i="71"/>
  <c r="H697" i="71"/>
  <c r="G662" i="71"/>
  <c r="H662" i="71"/>
  <c r="I662" i="71"/>
  <c r="G653" i="71"/>
  <c r="H653" i="71"/>
  <c r="I653" i="71"/>
  <c r="H875" i="71"/>
  <c r="I875" i="71"/>
  <c r="G875" i="71"/>
  <c r="G657" i="71"/>
  <c r="H657" i="71"/>
  <c r="I657" i="71"/>
  <c r="G81" i="76"/>
  <c r="I81" i="76"/>
  <c r="H81" i="76"/>
  <c r="G73" i="76"/>
  <c r="H73" i="76"/>
  <c r="I73" i="76"/>
  <c r="G83" i="76"/>
  <c r="H83" i="76"/>
  <c r="I83" i="76"/>
  <c r="H868" i="71"/>
  <c r="I868" i="71"/>
  <c r="G868" i="71"/>
  <c r="H836" i="71"/>
  <c r="I836" i="71"/>
  <c r="G836" i="71"/>
  <c r="H867" i="71"/>
  <c r="G867" i="71"/>
  <c r="I867" i="71"/>
  <c r="G675" i="71"/>
  <c r="H675" i="71"/>
  <c r="I675" i="71"/>
  <c r="G654" i="71"/>
  <c r="H654" i="71"/>
  <c r="I654" i="71"/>
  <c r="H720" i="71"/>
  <c r="G720" i="71"/>
  <c r="I720" i="71"/>
  <c r="I728" i="71"/>
  <c r="G728" i="71"/>
  <c r="H728" i="71"/>
  <c r="H858" i="71"/>
  <c r="G858" i="71"/>
  <c r="I858" i="71"/>
  <c r="I884" i="71"/>
  <c r="G884" i="71"/>
  <c r="H884" i="71"/>
  <c r="I645" i="71"/>
  <c r="H645" i="71"/>
  <c r="G645" i="71"/>
  <c r="G665" i="71"/>
  <c r="I665" i="71"/>
  <c r="H665" i="71"/>
  <c r="G630" i="71"/>
  <c r="H630" i="71"/>
  <c r="I630" i="71"/>
  <c r="H565" i="71"/>
  <c r="G565" i="71"/>
  <c r="I565" i="71"/>
  <c r="G893" i="71"/>
  <c r="I893" i="71"/>
  <c r="H893" i="71"/>
  <c r="H823" i="71"/>
  <c r="G823" i="71"/>
  <c r="I823" i="71"/>
  <c r="I651" i="71"/>
  <c r="H651" i="71"/>
  <c r="G651" i="71"/>
  <c r="G65" i="76"/>
  <c r="H65" i="76"/>
  <c r="I65" i="76"/>
  <c r="G57" i="76"/>
  <c r="H57" i="76"/>
  <c r="I57" i="76"/>
  <c r="G67" i="76"/>
  <c r="H67" i="76"/>
  <c r="I67" i="76"/>
  <c r="G700" i="71"/>
  <c r="H700" i="71"/>
  <c r="I700" i="71"/>
  <c r="H659" i="71"/>
  <c r="I659" i="71"/>
  <c r="G659" i="71"/>
  <c r="H676" i="71"/>
  <c r="I676" i="71"/>
  <c r="G676" i="71"/>
  <c r="G806" i="71"/>
  <c r="H806" i="71"/>
  <c r="I806" i="71"/>
  <c r="G634" i="71"/>
  <c r="H634" i="71"/>
  <c r="I634" i="71"/>
  <c r="G851" i="71"/>
  <c r="H851" i="71"/>
  <c r="I851" i="71"/>
  <c r="I879" i="71"/>
  <c r="H879" i="71"/>
  <c r="G879" i="71"/>
  <c r="G719" i="71"/>
  <c r="H719" i="71"/>
  <c r="I719" i="71"/>
  <c r="I642" i="71"/>
  <c r="H642" i="71"/>
  <c r="G642" i="71"/>
  <c r="G633" i="71"/>
  <c r="H633" i="71"/>
  <c r="I633" i="71"/>
  <c r="G566" i="71"/>
  <c r="I566" i="71"/>
  <c r="H566" i="71"/>
  <c r="G870" i="71"/>
  <c r="I870" i="71"/>
  <c r="H870" i="71"/>
  <c r="H561" i="71"/>
  <c r="G561" i="71"/>
  <c r="I561" i="71"/>
  <c r="G759" i="71"/>
  <c r="H759" i="71"/>
  <c r="I759" i="71"/>
  <c r="I625" i="71"/>
  <c r="H625" i="71"/>
  <c r="G625" i="71"/>
  <c r="G40" i="76"/>
  <c r="K40" i="68" s="1"/>
  <c r="L40" i="68" s="1"/>
  <c r="H181" i="36"/>
  <c r="H431" i="36"/>
  <c r="I431" i="36"/>
  <c r="I99" i="36"/>
  <c r="H16" i="36"/>
  <c r="C16" i="83" s="1"/>
  <c r="G181" i="36"/>
  <c r="G175" i="36"/>
  <c r="G479" i="36"/>
  <c r="H222" i="36"/>
  <c r="H238" i="36"/>
  <c r="G386" i="36"/>
  <c r="H196" i="36"/>
  <c r="I496" i="36"/>
  <c r="I472" i="36"/>
  <c r="I183" i="36"/>
  <c r="I401" i="36"/>
  <c r="H270" i="36"/>
  <c r="G183" i="36"/>
  <c r="G425" i="36"/>
  <c r="H336" i="36"/>
  <c r="I425" i="36"/>
  <c r="I270" i="36"/>
  <c r="H439" i="36"/>
  <c r="G188" i="36"/>
  <c r="G315" i="36"/>
  <c r="I438" i="36"/>
  <c r="G189" i="36"/>
  <c r="I189" i="36"/>
  <c r="I107" i="36"/>
  <c r="H107" i="36"/>
  <c r="G439" i="36"/>
  <c r="G238" i="36"/>
  <c r="G206" i="36"/>
  <c r="G166" i="36"/>
  <c r="I386" i="36"/>
  <c r="G307" i="36"/>
  <c r="H143" i="36"/>
  <c r="I246" i="36"/>
  <c r="H307" i="36"/>
  <c r="I239" i="36"/>
  <c r="G104" i="36"/>
  <c r="H488" i="36"/>
  <c r="G239" i="36"/>
  <c r="I488" i="36"/>
  <c r="G246" i="36"/>
  <c r="G2" i="71"/>
  <c r="G504" i="71"/>
  <c r="H504" i="71"/>
  <c r="I504" i="71"/>
  <c r="G471" i="71"/>
  <c r="I471" i="71"/>
  <c r="H471" i="71"/>
  <c r="I464" i="71"/>
  <c r="H464" i="71"/>
  <c r="G464" i="71"/>
  <c r="I549" i="71"/>
  <c r="G549" i="71"/>
  <c r="H549" i="71"/>
  <c r="I479" i="71"/>
  <c r="H479" i="71"/>
  <c r="G479" i="71"/>
  <c r="H577" i="71"/>
  <c r="I577" i="71"/>
  <c r="G577" i="71"/>
  <c r="I605" i="71"/>
  <c r="G605" i="71"/>
  <c r="H605" i="71"/>
  <c r="I555" i="71"/>
  <c r="H555" i="71"/>
  <c r="G555" i="71"/>
  <c r="G607" i="71"/>
  <c r="H607" i="71"/>
  <c r="I607" i="71"/>
  <c r="G612" i="71"/>
  <c r="H612" i="71"/>
  <c r="I612" i="71"/>
  <c r="I616" i="71"/>
  <c r="G616" i="71"/>
  <c r="H616" i="71"/>
  <c r="H499" i="71"/>
  <c r="G499" i="71"/>
  <c r="I499" i="71"/>
  <c r="H618" i="71"/>
  <c r="I618" i="71"/>
  <c r="G618" i="71"/>
  <c r="H516" i="71"/>
  <c r="I516" i="71"/>
  <c r="G516" i="71"/>
  <c r="I459" i="71"/>
  <c r="H459" i="71"/>
  <c r="G459" i="71"/>
  <c r="G560" i="71"/>
  <c r="H560" i="71"/>
  <c r="I560" i="71"/>
  <c r="I598" i="71"/>
  <c r="H598" i="71"/>
  <c r="G598" i="71"/>
  <c r="G474" i="71"/>
  <c r="I474" i="71"/>
  <c r="H474" i="71"/>
  <c r="G493" i="71"/>
  <c r="H493" i="71"/>
  <c r="I493" i="71"/>
  <c r="I512" i="71"/>
  <c r="G512" i="71"/>
  <c r="H512" i="71"/>
  <c r="H502" i="71"/>
  <c r="G502" i="71"/>
  <c r="I502" i="71"/>
  <c r="I528" i="71"/>
  <c r="H528" i="71"/>
  <c r="G528" i="71"/>
  <c r="H478" i="71"/>
  <c r="I478" i="71"/>
  <c r="G478" i="71"/>
  <c r="H543" i="71"/>
  <c r="G543" i="71"/>
  <c r="I543" i="71"/>
  <c r="I541" i="71"/>
  <c r="G541" i="71"/>
  <c r="H541" i="71"/>
  <c r="G487" i="71"/>
  <c r="H487" i="71"/>
  <c r="I487" i="71"/>
  <c r="G615" i="71"/>
  <c r="H615" i="71"/>
  <c r="I615" i="71"/>
  <c r="H468" i="71"/>
  <c r="I468" i="71"/>
  <c r="G468" i="71"/>
  <c r="I536" i="71"/>
  <c r="H536" i="71"/>
  <c r="G536" i="71"/>
  <c r="G494" i="71"/>
  <c r="I494" i="71"/>
  <c r="H494" i="71"/>
  <c r="H606" i="71"/>
  <c r="I606" i="71"/>
  <c r="G606" i="71"/>
  <c r="I470" i="71"/>
  <c r="G470" i="71"/>
  <c r="H470" i="71"/>
  <c r="I523" i="71"/>
  <c r="H523" i="71"/>
  <c r="G523" i="71"/>
  <c r="H503" i="71"/>
  <c r="G503" i="71"/>
  <c r="I503" i="71"/>
  <c r="H557" i="71"/>
  <c r="G557" i="71"/>
  <c r="I557" i="71"/>
  <c r="G473" i="71"/>
  <c r="I473" i="71"/>
  <c r="H473" i="71"/>
  <c r="G492" i="71"/>
  <c r="H492" i="71"/>
  <c r="I492" i="71"/>
  <c r="G580" i="71"/>
  <c r="H580" i="71"/>
  <c r="I580" i="71"/>
  <c r="I472" i="71"/>
  <c r="G472" i="71"/>
  <c r="H472" i="71"/>
  <c r="H477" i="71"/>
  <c r="I477" i="71"/>
  <c r="G477" i="71"/>
  <c r="H550" i="71"/>
  <c r="I550" i="71"/>
  <c r="G550" i="71"/>
  <c r="G583" i="71"/>
  <c r="H583" i="71"/>
  <c r="I583" i="71"/>
  <c r="G484" i="71"/>
  <c r="I484" i="71"/>
  <c r="H484" i="71"/>
  <c r="G497" i="71"/>
  <c r="I497" i="71"/>
  <c r="H497" i="71"/>
  <c r="I553" i="71"/>
  <c r="G553" i="71"/>
  <c r="H553" i="71"/>
  <c r="H509" i="71"/>
  <c r="G509" i="71"/>
  <c r="I509" i="71"/>
  <c r="I535" i="71"/>
  <c r="G535" i="71"/>
  <c r="H535" i="71"/>
  <c r="I461" i="71"/>
  <c r="G461" i="71"/>
  <c r="H461" i="71"/>
  <c r="H617" i="71"/>
  <c r="G617" i="71"/>
  <c r="I617" i="71"/>
  <c r="G465" i="71"/>
  <c r="I465" i="71"/>
  <c r="H465" i="71"/>
  <c r="I498" i="71"/>
  <c r="H498" i="71"/>
  <c r="G498" i="71"/>
  <c r="H480" i="71"/>
  <c r="G480" i="71"/>
  <c r="I480" i="71"/>
  <c r="H505" i="71"/>
  <c r="G505" i="71"/>
  <c r="I505" i="71"/>
  <c r="H475" i="71"/>
  <c r="I475" i="71"/>
  <c r="G475" i="71"/>
  <c r="I575" i="71"/>
  <c r="G575" i="71"/>
  <c r="H575" i="71"/>
  <c r="H548" i="71"/>
  <c r="G548" i="71"/>
  <c r="I548" i="71"/>
  <c r="I231" i="36"/>
  <c r="G231" i="36"/>
  <c r="G590" i="71"/>
  <c r="H590" i="71"/>
  <c r="I590" i="71"/>
  <c r="I500" i="71"/>
  <c r="G500" i="71"/>
  <c r="H500" i="71"/>
  <c r="H485" i="71"/>
  <c r="I485" i="71"/>
  <c r="G485" i="71"/>
  <c r="I458" i="71"/>
  <c r="H458" i="71"/>
  <c r="G458" i="71"/>
  <c r="I460" i="71"/>
  <c r="H460" i="71"/>
  <c r="G460" i="71"/>
  <c r="I531" i="71"/>
  <c r="G531" i="71"/>
  <c r="H531" i="71"/>
  <c r="I592" i="71"/>
  <c r="G592" i="71"/>
  <c r="H592" i="71"/>
  <c r="H556" i="71"/>
  <c r="G556" i="71"/>
  <c r="I556" i="71"/>
  <c r="G514" i="71"/>
  <c r="H514" i="71"/>
  <c r="I514" i="71"/>
  <c r="G542" i="71"/>
  <c r="H542" i="71"/>
  <c r="I542" i="71"/>
  <c r="I494" i="36"/>
  <c r="H479" i="36"/>
  <c r="G371" i="36"/>
  <c r="H104" i="36"/>
  <c r="I432" i="36"/>
  <c r="I206" i="36"/>
  <c r="H558" i="71"/>
  <c r="G558" i="71"/>
  <c r="I558" i="71"/>
  <c r="I529" i="71"/>
  <c r="H529" i="71"/>
  <c r="G529" i="71"/>
  <c r="I486" i="71"/>
  <c r="H486" i="71"/>
  <c r="G486" i="71"/>
  <c r="I544" i="71"/>
  <c r="H544" i="71"/>
  <c r="G544" i="71"/>
  <c r="H588" i="71"/>
  <c r="I588" i="71"/>
  <c r="G588" i="71"/>
  <c r="K181" i="70"/>
  <c r="H602" i="71"/>
  <c r="G602" i="71"/>
  <c r="I602" i="71"/>
  <c r="H538" i="71"/>
  <c r="G538" i="71"/>
  <c r="I538" i="71"/>
  <c r="G469" i="71"/>
  <c r="I469" i="71"/>
  <c r="H469" i="71"/>
  <c r="I488" i="71"/>
  <c r="H488" i="71"/>
  <c r="G488" i="71"/>
  <c r="I554" i="71"/>
  <c r="H554" i="71"/>
  <c r="G554" i="71"/>
  <c r="G507" i="71"/>
  <c r="I507" i="71"/>
  <c r="H507" i="71"/>
  <c r="G511" i="71"/>
  <c r="I511" i="71"/>
  <c r="H511" i="71"/>
  <c r="I524" i="71"/>
  <c r="G524" i="71"/>
  <c r="H524" i="71"/>
  <c r="H619" i="71"/>
  <c r="G619" i="71"/>
  <c r="I619" i="71"/>
  <c r="G539" i="71"/>
  <c r="I539" i="71"/>
  <c r="H539" i="71"/>
  <c r="G522" i="71"/>
  <c r="H522" i="71"/>
  <c r="I522" i="71"/>
  <c r="I596" i="71"/>
  <c r="G596" i="71"/>
  <c r="H596" i="71"/>
  <c r="I613" i="71"/>
  <c r="G613" i="71"/>
  <c r="H613" i="71"/>
  <c r="G594" i="71"/>
  <c r="I594" i="71"/>
  <c r="H594" i="71"/>
  <c r="H551" i="71"/>
  <c r="G551" i="71"/>
  <c r="I551" i="71"/>
  <c r="G595" i="71"/>
  <c r="H595" i="71"/>
  <c r="I595" i="71"/>
  <c r="I530" i="71"/>
  <c r="G530" i="71"/>
  <c r="H530" i="71"/>
  <c r="H601" i="71"/>
  <c r="I601" i="71"/>
  <c r="G601" i="71"/>
  <c r="H610" i="71"/>
  <c r="G610" i="71"/>
  <c r="I610" i="71"/>
  <c r="G526" i="71"/>
  <c r="I526" i="71"/>
  <c r="H526" i="71"/>
  <c r="I495" i="71"/>
  <c r="H495" i="71"/>
  <c r="G495" i="71"/>
  <c r="H609" i="71"/>
  <c r="I609" i="71"/>
  <c r="G609" i="71"/>
  <c r="I513" i="71"/>
  <c r="H513" i="71"/>
  <c r="G513" i="71"/>
  <c r="H534" i="71"/>
  <c r="I534" i="71"/>
  <c r="G534" i="71"/>
  <c r="I520" i="71"/>
  <c r="H520" i="71"/>
  <c r="G520" i="71"/>
  <c r="G501" i="71"/>
  <c r="I501" i="71"/>
  <c r="H501" i="71"/>
  <c r="H481" i="71"/>
  <c r="I481" i="71"/>
  <c r="G481" i="71"/>
  <c r="I593" i="71"/>
  <c r="G593" i="71"/>
  <c r="H593" i="71"/>
  <c r="H578" i="71"/>
  <c r="I578" i="71"/>
  <c r="G578" i="71"/>
  <c r="I576" i="71"/>
  <c r="G576" i="71"/>
  <c r="H576" i="71"/>
  <c r="G608" i="71"/>
  <c r="H608" i="71"/>
  <c r="I608" i="71"/>
  <c r="G462" i="71"/>
  <c r="I462" i="71"/>
  <c r="H462" i="71"/>
  <c r="H537" i="71"/>
  <c r="G537" i="71"/>
  <c r="I537" i="71"/>
  <c r="H489" i="71"/>
  <c r="G489" i="71"/>
  <c r="I489" i="71"/>
  <c r="G589" i="71"/>
  <c r="I589" i="71"/>
  <c r="H589" i="71"/>
  <c r="H519" i="71"/>
  <c r="G519" i="71"/>
  <c r="I519" i="71"/>
  <c r="G463" i="71"/>
  <c r="H463" i="71"/>
  <c r="I463" i="71"/>
  <c r="H532" i="71"/>
  <c r="G532" i="71"/>
  <c r="I532" i="71"/>
  <c r="I476" i="71"/>
  <c r="G476" i="71"/>
  <c r="H476" i="71"/>
  <c r="H559" i="71"/>
  <c r="G559" i="71"/>
  <c r="I559" i="71"/>
  <c r="G482" i="71"/>
  <c r="I482" i="71"/>
  <c r="H482" i="71"/>
  <c r="I586" i="71"/>
  <c r="H586" i="71"/>
  <c r="G586" i="71"/>
  <c r="I483" i="71"/>
  <c r="G483" i="71"/>
  <c r="H483" i="71"/>
  <c r="I582" i="71"/>
  <c r="H582" i="71"/>
  <c r="G582" i="71"/>
  <c r="I545" i="71"/>
  <c r="H545" i="71"/>
  <c r="G545" i="71"/>
  <c r="H614" i="71"/>
  <c r="I614" i="71"/>
  <c r="G614" i="71"/>
  <c r="I515" i="71"/>
  <c r="G515" i="71"/>
  <c r="H515" i="71"/>
  <c r="G600" i="71"/>
  <c r="H600" i="71"/>
  <c r="I600" i="71"/>
  <c r="H591" i="71"/>
  <c r="G591" i="71"/>
  <c r="I591" i="71"/>
  <c r="H506" i="71"/>
  <c r="G506" i="71"/>
  <c r="I506" i="71"/>
  <c r="G517" i="71"/>
  <c r="I517" i="71"/>
  <c r="H517" i="71"/>
  <c r="H490" i="71"/>
  <c r="I490" i="71"/>
  <c r="G490" i="71"/>
  <c r="I603" i="71"/>
  <c r="G603" i="71"/>
  <c r="H603" i="71"/>
  <c r="G508" i="71"/>
  <c r="I508" i="71"/>
  <c r="H508" i="71"/>
  <c r="H533" i="71"/>
  <c r="I533" i="71"/>
  <c r="G533" i="71"/>
  <c r="G527" i="71"/>
  <c r="H527" i="71"/>
  <c r="I527" i="71"/>
  <c r="G540" i="71"/>
  <c r="I540" i="71"/>
  <c r="H540" i="71"/>
  <c r="I597" i="71"/>
  <c r="G597" i="71"/>
  <c r="H597" i="71"/>
  <c r="G611" i="71"/>
  <c r="H611" i="71"/>
  <c r="I611" i="71"/>
  <c r="H585" i="71"/>
  <c r="G585" i="71"/>
  <c r="I585" i="71"/>
  <c r="G604" i="71"/>
  <c r="H604" i="71"/>
  <c r="I604" i="71"/>
  <c r="H547" i="71"/>
  <c r="G547" i="71"/>
  <c r="I547" i="71"/>
  <c r="I525" i="71"/>
  <c r="G525" i="71"/>
  <c r="H525" i="71"/>
  <c r="G599" i="71"/>
  <c r="I599" i="71"/>
  <c r="H599" i="71"/>
  <c r="H518" i="71"/>
  <c r="G518" i="71"/>
  <c r="I518" i="71"/>
  <c r="H573" i="71"/>
  <c r="G573" i="71"/>
  <c r="I573" i="71"/>
  <c r="H510" i="71"/>
  <c r="G510" i="71"/>
  <c r="I510" i="71"/>
  <c r="H584" i="71"/>
  <c r="G584" i="71"/>
  <c r="I584" i="71"/>
  <c r="H496" i="71"/>
  <c r="G496" i="71"/>
  <c r="I496" i="71"/>
  <c r="G574" i="71"/>
  <c r="I574" i="71"/>
  <c r="H574" i="71"/>
  <c r="H467" i="71"/>
  <c r="I467" i="71"/>
  <c r="G467" i="71"/>
  <c r="I579" i="71"/>
  <c r="H579" i="71"/>
  <c r="G579" i="71"/>
  <c r="I546" i="71"/>
  <c r="H546" i="71"/>
  <c r="G546" i="71"/>
  <c r="H521" i="71"/>
  <c r="I521" i="71"/>
  <c r="G521" i="71"/>
  <c r="G466" i="71"/>
  <c r="I466" i="71"/>
  <c r="H466" i="71"/>
  <c r="H581" i="71"/>
  <c r="I581" i="71"/>
  <c r="G581" i="71"/>
  <c r="H587" i="71"/>
  <c r="G587" i="71"/>
  <c r="I587" i="71"/>
  <c r="H552" i="71"/>
  <c r="G552" i="71"/>
  <c r="I552" i="71"/>
  <c r="I572" i="71"/>
  <c r="H572" i="71"/>
  <c r="G572" i="71"/>
  <c r="G491" i="71"/>
  <c r="H491" i="71"/>
  <c r="I491" i="71"/>
  <c r="G424" i="71"/>
  <c r="I445" i="71"/>
  <c r="G445" i="71"/>
  <c r="H405" i="71"/>
  <c r="I405" i="71"/>
  <c r="I382" i="71"/>
  <c r="E69" i="2"/>
  <c r="E325" i="2"/>
  <c r="E228" i="2"/>
  <c r="E403" i="2"/>
  <c r="I12" i="76"/>
  <c r="D12" i="68" s="1"/>
  <c r="H12" i="76"/>
  <c r="C12" i="68" s="1"/>
  <c r="C62" i="68"/>
  <c r="C60" i="68"/>
  <c r="K60" i="68"/>
  <c r="L60" i="68" s="1"/>
  <c r="E12" i="2"/>
  <c r="E85" i="2"/>
  <c r="E409" i="2"/>
  <c r="E244" i="2"/>
  <c r="E279" i="2"/>
  <c r="H424" i="71"/>
  <c r="F422" i="2"/>
  <c r="F260" i="2"/>
  <c r="E312" i="2"/>
  <c r="E330" i="2"/>
  <c r="I409" i="71"/>
  <c r="I383" i="71"/>
  <c r="E66" i="2"/>
  <c r="H369" i="71"/>
  <c r="G383" i="71"/>
  <c r="H453" i="71"/>
  <c r="H378" i="71"/>
  <c r="G453" i="71"/>
  <c r="I397" i="71"/>
  <c r="G397" i="71"/>
  <c r="H409" i="71"/>
  <c r="I457" i="71"/>
  <c r="H457" i="71"/>
  <c r="G378" i="71"/>
  <c r="G369" i="71"/>
  <c r="F387" i="2"/>
  <c r="E236" i="2"/>
  <c r="E241" i="2"/>
  <c r="F306" i="2"/>
  <c r="E417" i="2"/>
  <c r="I126" i="71"/>
  <c r="F50" i="2"/>
  <c r="E147" i="2"/>
  <c r="I130" i="71"/>
  <c r="F139" i="2"/>
  <c r="F295" i="2"/>
  <c r="E346" i="2"/>
  <c r="H138" i="71"/>
  <c r="E310" i="2"/>
  <c r="E10" i="2"/>
  <c r="G53" i="71"/>
  <c r="F400" i="2"/>
  <c r="G212" i="71"/>
  <c r="E223" i="2"/>
  <c r="G231" i="71"/>
  <c r="E344" i="2"/>
  <c r="H130" i="71"/>
  <c r="F414" i="2"/>
  <c r="F349" i="2"/>
  <c r="F313" i="2"/>
  <c r="E25" i="2"/>
  <c r="E404" i="2"/>
  <c r="E350" i="2"/>
  <c r="E112" i="2"/>
  <c r="F94" i="2"/>
  <c r="E301" i="2"/>
  <c r="E368" i="2"/>
  <c r="F45" i="2"/>
  <c r="I212" i="71"/>
  <c r="H318" i="71"/>
  <c r="E26" i="2"/>
  <c r="F317" i="2"/>
  <c r="E128" i="2"/>
  <c r="E99" i="2"/>
  <c r="E38" i="2"/>
  <c r="F61" i="2"/>
  <c r="E110" i="2"/>
  <c r="E58" i="2"/>
  <c r="E229" i="2"/>
  <c r="E135" i="2"/>
  <c r="E355" i="2"/>
  <c r="E232" i="2"/>
  <c r="F391" i="2"/>
  <c r="E281" i="2"/>
  <c r="E384" i="2"/>
  <c r="F294" i="2"/>
  <c r="E258" i="2"/>
  <c r="F258" i="2"/>
  <c r="E366" i="2"/>
  <c r="I321" i="71"/>
  <c r="F42" i="2"/>
  <c r="I231" i="71"/>
  <c r="E364" i="2"/>
  <c r="F108" i="2"/>
  <c r="E365" i="2"/>
  <c r="H238" i="71"/>
  <c r="E127" i="2"/>
  <c r="G269" i="71"/>
  <c r="E299" i="2"/>
  <c r="F401" i="2"/>
  <c r="G185" i="71"/>
  <c r="H353" i="71"/>
  <c r="H321" i="71"/>
  <c r="H220" i="71"/>
  <c r="H66" i="71"/>
  <c r="I357" i="71"/>
  <c r="G300" i="71"/>
  <c r="I118" i="71"/>
  <c r="I38" i="71"/>
  <c r="G4" i="71"/>
  <c r="H54" i="71"/>
  <c r="I333" i="71"/>
  <c r="G42" i="71"/>
  <c r="G30" i="71"/>
  <c r="I269" i="71"/>
  <c r="G353" i="71"/>
  <c r="G220" i="71"/>
  <c r="I147" i="71"/>
  <c r="I270" i="71"/>
  <c r="G270" i="71"/>
  <c r="E300" i="2"/>
  <c r="G89" i="71"/>
  <c r="I300" i="71"/>
  <c r="E274" i="2"/>
  <c r="E54" i="2"/>
  <c r="F144" i="2"/>
  <c r="E371" i="2"/>
  <c r="I132" i="71"/>
  <c r="G144" i="71"/>
  <c r="E420" i="2"/>
  <c r="I41" i="71"/>
  <c r="E115" i="2"/>
  <c r="G32" i="71"/>
  <c r="H258" i="71"/>
  <c r="F245" i="2"/>
  <c r="E282" i="2"/>
  <c r="G38" i="71"/>
  <c r="G258" i="71"/>
  <c r="E44" i="2"/>
  <c r="I193" i="71"/>
  <c r="E109" i="2"/>
  <c r="H193" i="71"/>
  <c r="G19" i="71"/>
  <c r="H163" i="71"/>
  <c r="E75" i="2"/>
  <c r="I163" i="71"/>
  <c r="G116" i="71"/>
  <c r="I105" i="71"/>
  <c r="G228" i="71"/>
  <c r="H104" i="71"/>
  <c r="E51" i="2"/>
  <c r="E233" i="2"/>
  <c r="E399" i="2"/>
  <c r="I178" i="71"/>
  <c r="G333" i="71"/>
  <c r="F381" i="2"/>
  <c r="F320" i="2"/>
  <c r="F87" i="2"/>
  <c r="E118" i="2"/>
  <c r="F60" i="2"/>
  <c r="E82" i="2"/>
  <c r="F336" i="2"/>
  <c r="G232" i="71"/>
  <c r="I74" i="71"/>
  <c r="G161" i="71"/>
  <c r="E105" i="2"/>
  <c r="E89" i="2"/>
  <c r="F239" i="2"/>
  <c r="E235" i="2"/>
  <c r="E136" i="2"/>
  <c r="F374" i="2"/>
  <c r="E88" i="2"/>
  <c r="I257" i="71"/>
  <c r="E230" i="2"/>
  <c r="I116" i="71"/>
  <c r="I318" i="71"/>
  <c r="I90" i="71"/>
  <c r="E327" i="2"/>
  <c r="F293" i="2"/>
  <c r="E9" i="2"/>
  <c r="F269" i="2"/>
  <c r="F280" i="2"/>
  <c r="F37" i="2"/>
  <c r="F283" i="2"/>
  <c r="E345" i="2"/>
  <c r="H132" i="71"/>
  <c r="E91" i="2"/>
  <c r="E343" i="2"/>
  <c r="F145" i="2"/>
  <c r="F418" i="2"/>
  <c r="E322" i="2"/>
  <c r="E246" i="2"/>
  <c r="E307" i="2"/>
  <c r="F298" i="2"/>
  <c r="E62" i="2"/>
  <c r="E356" i="2"/>
  <c r="E80" i="2"/>
  <c r="F419" i="2"/>
  <c r="F316" i="2"/>
  <c r="E318" i="2"/>
  <c r="F338" i="2"/>
  <c r="E100" i="2"/>
  <c r="F11" i="2"/>
  <c r="G238" i="71"/>
  <c r="G136" i="71"/>
  <c r="G120" i="71"/>
  <c r="G177" i="71"/>
  <c r="E367" i="2"/>
  <c r="F311" i="2"/>
  <c r="H136" i="71"/>
  <c r="H78" i="71"/>
  <c r="G78" i="71"/>
  <c r="G82" i="71"/>
  <c r="H232" i="71"/>
  <c r="H277" i="71"/>
  <c r="G54" i="71"/>
  <c r="G293" i="71"/>
  <c r="I3" i="71"/>
  <c r="E272" i="2"/>
  <c r="H101" i="71"/>
  <c r="F55" i="2"/>
  <c r="I101" i="71"/>
  <c r="I201" i="71"/>
  <c r="H24" i="71"/>
  <c r="H120" i="71"/>
  <c r="H58" i="71"/>
  <c r="G204" i="71"/>
  <c r="I58" i="71"/>
  <c r="G213" i="71"/>
  <c r="H41" i="71"/>
  <c r="G27" i="71"/>
  <c r="G155" i="71"/>
  <c r="E111" i="2"/>
  <c r="F67" i="2"/>
  <c r="G277" i="71"/>
  <c r="G76" i="71"/>
  <c r="H27" i="71"/>
  <c r="E143" i="2"/>
  <c r="G65" i="71"/>
  <c r="F372" i="2"/>
  <c r="H201" i="71"/>
  <c r="I131" i="71"/>
  <c r="E96" i="2"/>
  <c r="E262" i="2"/>
  <c r="F29" i="2"/>
  <c r="G66" i="71"/>
  <c r="H62" i="71"/>
  <c r="G147" i="71"/>
  <c r="F315" i="2"/>
  <c r="I70" i="71"/>
  <c r="I62" i="71"/>
  <c r="E3" i="2"/>
  <c r="E220" i="2"/>
  <c r="G73" i="71"/>
  <c r="E249" i="2"/>
  <c r="F252" i="2"/>
  <c r="E27" i="2"/>
  <c r="H74" i="71"/>
  <c r="E116" i="2"/>
  <c r="F411" i="2"/>
  <c r="G70" i="71"/>
  <c r="H357" i="71"/>
  <c r="H293" i="71"/>
  <c r="I82" i="71"/>
  <c r="G240" i="71"/>
  <c r="E104" i="2"/>
  <c r="F78" i="2"/>
  <c r="E352" i="2"/>
  <c r="E285" i="2"/>
  <c r="F359" i="2"/>
  <c r="I312" i="71"/>
  <c r="H131" i="71"/>
  <c r="H19" i="71"/>
  <c r="G289" i="71"/>
  <c r="F334" i="2"/>
  <c r="E323" i="2"/>
  <c r="E103" i="2"/>
  <c r="E226" i="2"/>
  <c r="F406" i="2"/>
  <c r="H4" i="71"/>
  <c r="G86" i="71"/>
  <c r="E46" i="2"/>
  <c r="I229" i="71"/>
  <c r="E18" i="2"/>
  <c r="E302" i="2"/>
  <c r="E363" i="2"/>
  <c r="F217" i="2"/>
  <c r="G57" i="71"/>
  <c r="F267" i="2"/>
  <c r="E253" i="2"/>
  <c r="H312" i="71"/>
  <c r="I204" i="71"/>
  <c r="G3" i="71"/>
  <c r="H152" i="71"/>
  <c r="E129" i="2"/>
  <c r="G152" i="71"/>
  <c r="E71" i="2"/>
  <c r="F84" i="2"/>
  <c r="E385" i="2"/>
  <c r="E219" i="2"/>
  <c r="E335" i="2"/>
  <c r="F35" i="2"/>
  <c r="F408" i="2"/>
  <c r="F340" i="2"/>
  <c r="F421" i="2"/>
  <c r="E64" i="2"/>
  <c r="E291" i="2"/>
  <c r="E268" i="2"/>
  <c r="E333" i="2"/>
  <c r="H49" i="71"/>
  <c r="E77" i="2"/>
  <c r="E43" i="2"/>
  <c r="I24" i="71"/>
  <c r="H274" i="71"/>
  <c r="H86" i="71"/>
  <c r="H8" i="71"/>
  <c r="F126" i="2"/>
  <c r="E126" i="2"/>
  <c r="E369" i="2"/>
  <c r="H20" i="71"/>
  <c r="E331" i="2"/>
  <c r="E382" i="2"/>
  <c r="F5" i="2"/>
  <c r="I49" i="71"/>
  <c r="H229" i="71"/>
  <c r="E28" i="2"/>
  <c r="H57" i="71"/>
  <c r="F303" i="2"/>
  <c r="F326" i="2"/>
  <c r="E264" i="2"/>
  <c r="H222" i="71"/>
  <c r="F397" i="2"/>
  <c r="E122" i="2"/>
  <c r="G124" i="71"/>
  <c r="G8" i="71"/>
  <c r="E261" i="2"/>
  <c r="E57" i="2"/>
  <c r="F76" i="2"/>
  <c r="F266" i="2"/>
  <c r="E416" i="2"/>
  <c r="F225" i="2"/>
  <c r="F34" i="2"/>
  <c r="F398" i="2"/>
  <c r="E290" i="2"/>
  <c r="I185" i="71"/>
  <c r="G274" i="71"/>
  <c r="H118" i="71"/>
  <c r="E376" i="2"/>
  <c r="F7" i="2"/>
  <c r="F314" i="2"/>
  <c r="E332" i="2"/>
  <c r="F141" i="2"/>
  <c r="G50" i="71"/>
  <c r="E70" i="2"/>
  <c r="E142" i="2"/>
  <c r="E284" i="2"/>
  <c r="F131" i="2"/>
  <c r="E107" i="2"/>
  <c r="E93" i="2"/>
  <c r="F59" i="2"/>
  <c r="E48" i="2"/>
  <c r="H169" i="71"/>
  <c r="F328" i="2"/>
  <c r="E324" i="2"/>
  <c r="H46" i="71"/>
  <c r="I123" i="71"/>
  <c r="G253" i="71"/>
  <c r="I46" i="71"/>
  <c r="E17" i="2"/>
  <c r="I96" i="71"/>
  <c r="E4" i="2"/>
  <c r="I50" i="71"/>
  <c r="E405" i="2"/>
  <c r="F19" i="2"/>
  <c r="I42" i="71"/>
  <c r="H30" i="71"/>
  <c r="E353" i="2"/>
  <c r="E39" i="2"/>
  <c r="H290" i="71"/>
  <c r="F72" i="2"/>
  <c r="F8" i="2"/>
  <c r="I33" i="71"/>
  <c r="G154" i="71"/>
  <c r="I154" i="71"/>
  <c r="H279" i="71"/>
  <c r="H145" i="71"/>
  <c r="I279" i="71"/>
  <c r="H177" i="71"/>
  <c r="E234" i="2"/>
  <c r="I289" i="71"/>
  <c r="E250" i="2"/>
  <c r="F395" i="2"/>
  <c r="F362" i="2"/>
  <c r="F321" i="2"/>
  <c r="F238" i="2"/>
  <c r="I40" i="71"/>
  <c r="F292" i="2"/>
  <c r="E23" i="2"/>
  <c r="E396" i="2"/>
  <c r="H124" i="71"/>
  <c r="G81" i="71"/>
  <c r="G290" i="71"/>
  <c r="E6" i="2"/>
  <c r="F337" i="2"/>
  <c r="E263" i="2"/>
  <c r="E251" i="2"/>
  <c r="E218" i="2"/>
  <c r="F140" i="2"/>
  <c r="F227" i="2"/>
  <c r="G160" i="71"/>
  <c r="G99" i="71"/>
  <c r="F101" i="2"/>
  <c r="E357" i="2"/>
  <c r="I99" i="71"/>
  <c r="E117" i="2"/>
  <c r="E81" i="2"/>
  <c r="F47" i="2"/>
  <c r="F351" i="2"/>
  <c r="I160" i="71"/>
  <c r="F380" i="2"/>
  <c r="I213" i="71"/>
  <c r="E130" i="2"/>
  <c r="E415" i="2"/>
  <c r="E13" i="2"/>
  <c r="F14" i="2"/>
  <c r="E319" i="2"/>
  <c r="E106" i="2"/>
  <c r="E124" i="2"/>
  <c r="E56" i="2"/>
  <c r="E347" i="2"/>
  <c r="E378" i="2"/>
  <c r="F124" i="2"/>
  <c r="E36" i="2"/>
  <c r="E20" i="2"/>
  <c r="F254" i="2"/>
  <c r="G17" i="71"/>
  <c r="H96" i="71"/>
  <c r="F259" i="2"/>
  <c r="H195" i="71"/>
  <c r="F412" i="2"/>
  <c r="F237" i="2"/>
  <c r="H112" i="71"/>
  <c r="H88" i="71"/>
  <c r="G257" i="71"/>
  <c r="G16" i="71"/>
  <c r="F288" i="2"/>
  <c r="E30" i="2"/>
  <c r="F410" i="2"/>
  <c r="E304" i="2"/>
  <c r="G88" i="71"/>
  <c r="H105" i="71"/>
  <c r="G288" i="71"/>
  <c r="G97" i="71"/>
  <c r="I288" i="71"/>
  <c r="I2" i="71"/>
  <c r="G142" i="71"/>
  <c r="E32" i="2"/>
  <c r="F31" i="2"/>
  <c r="E74" i="2"/>
  <c r="E308" i="2"/>
  <c r="G123" i="71"/>
  <c r="E133" i="2"/>
  <c r="E95" i="2"/>
  <c r="I155" i="71"/>
  <c r="F270" i="2"/>
  <c r="E2" i="2"/>
  <c r="E221" i="2"/>
  <c r="E138" i="2"/>
  <c r="F138" i="2"/>
  <c r="F275" i="2"/>
  <c r="F79" i="2"/>
  <c r="H142" i="71"/>
  <c r="H26" i="71"/>
  <c r="I26" i="71"/>
  <c r="F16" i="2"/>
  <c r="I150" i="71"/>
  <c r="E52" i="2"/>
  <c r="E286" i="2"/>
  <c r="G332" i="71"/>
  <c r="H72" i="71"/>
  <c r="E15" i="2"/>
  <c r="F97" i="2"/>
  <c r="F113" i="2"/>
  <c r="G112" i="71"/>
  <c r="I341" i="71"/>
  <c r="G29" i="71"/>
  <c r="G341" i="71"/>
  <c r="G72" i="71"/>
  <c r="I222" i="71"/>
  <c r="I97" i="71"/>
  <c r="F394" i="2"/>
  <c r="E68" i="2"/>
  <c r="H179" i="71"/>
  <c r="I14" i="71"/>
  <c r="H14" i="71"/>
  <c r="F389" i="2"/>
  <c r="G195" i="71"/>
  <c r="I240" i="71"/>
  <c r="I144" i="71"/>
  <c r="H35" i="71"/>
  <c r="I20" i="71"/>
  <c r="I65" i="71"/>
  <c r="G140" i="71"/>
  <c r="G45" i="71"/>
  <c r="G138" i="71"/>
  <c r="H32" i="71"/>
  <c r="H126" i="71"/>
  <c r="G10" i="71"/>
  <c r="H121" i="71"/>
  <c r="I10" i="71"/>
  <c r="G268" i="71"/>
  <c r="I121" i="71"/>
  <c r="H268" i="71"/>
  <c r="I45" i="71"/>
  <c r="H287" i="71"/>
  <c r="I287" i="71"/>
  <c r="H206" i="71"/>
  <c r="G6" i="71"/>
  <c r="I241" i="71"/>
  <c r="G241" i="71"/>
  <c r="G210" i="71"/>
  <c r="I6" i="71"/>
  <c r="H210" i="71"/>
  <c r="I18" i="71"/>
  <c r="G37" i="71"/>
  <c r="H18" i="71"/>
  <c r="I134" i="71"/>
  <c r="G134" i="71"/>
  <c r="H113" i="71"/>
  <c r="H67" i="71"/>
  <c r="G67" i="71"/>
  <c r="H24" i="76"/>
  <c r="C24" i="68" s="1"/>
  <c r="G24" i="76"/>
  <c r="K24" i="68" s="1"/>
  <c r="L24" i="68" s="1"/>
  <c r="H402" i="36"/>
  <c r="H325" i="36"/>
  <c r="I466" i="36"/>
  <c r="G200" i="36"/>
  <c r="G115" i="71"/>
  <c r="G322" i="71"/>
  <c r="I223" i="71"/>
  <c r="G188" i="71"/>
  <c r="I188" i="71"/>
  <c r="H354" i="71"/>
  <c r="G354" i="71"/>
  <c r="H115" i="71"/>
  <c r="H176" i="71"/>
  <c r="G187" i="71"/>
  <c r="G104" i="71"/>
  <c r="H161" i="71"/>
  <c r="G170" i="71"/>
  <c r="G223" i="71"/>
  <c r="G176" i="71"/>
  <c r="I329" i="71"/>
  <c r="I322" i="71"/>
  <c r="G329" i="71"/>
  <c r="I98" i="71"/>
  <c r="H170" i="71"/>
  <c r="G98" i="71"/>
  <c r="I187" i="71"/>
  <c r="H16" i="71"/>
  <c r="G33" i="71"/>
  <c r="I53" i="71"/>
  <c r="G173" i="71"/>
  <c r="I181" i="71"/>
  <c r="I284" i="71"/>
  <c r="G196" i="71"/>
  <c r="G84" i="71"/>
  <c r="H208" i="71"/>
  <c r="I255" i="71"/>
  <c r="G153" i="71"/>
  <c r="G437" i="71"/>
  <c r="H437" i="71"/>
  <c r="G93" i="71"/>
  <c r="I93" i="71"/>
  <c r="H284" i="71"/>
  <c r="I334" i="71"/>
  <c r="I350" i="71"/>
  <c r="G162" i="71"/>
  <c r="H162" i="71"/>
  <c r="I196" i="71"/>
  <c r="I237" i="71"/>
  <c r="I309" i="71"/>
  <c r="G107" i="71"/>
  <c r="G25" i="71"/>
  <c r="G309" i="71"/>
  <c r="H107" i="71"/>
  <c r="H168" i="71"/>
  <c r="H181" i="71"/>
  <c r="I128" i="71"/>
  <c r="G40" i="71"/>
  <c r="I25" i="71"/>
  <c r="H153" i="71"/>
  <c r="H301" i="71"/>
  <c r="G301" i="71"/>
  <c r="G100" i="71"/>
  <c r="G128" i="71"/>
  <c r="I100" i="71"/>
  <c r="G8" i="76"/>
  <c r="K8" i="68" s="1"/>
  <c r="M8" i="68" s="1"/>
  <c r="G8" i="68" s="1"/>
  <c r="I8" i="68" s="1"/>
  <c r="I8" i="76"/>
  <c r="D8" i="68" s="1"/>
  <c r="I200" i="36"/>
  <c r="I111" i="36"/>
  <c r="I449" i="36"/>
  <c r="H449" i="36"/>
  <c r="G120" i="36"/>
  <c r="I402" i="36"/>
  <c r="G112" i="36"/>
  <c r="H112" i="36"/>
  <c r="H355" i="36"/>
  <c r="I103" i="36"/>
  <c r="H207" i="71"/>
  <c r="H146" i="71"/>
  <c r="H84" i="71"/>
  <c r="I253" i="71"/>
  <c r="I271" i="71"/>
  <c r="I91" i="71"/>
  <c r="H148" i="71"/>
  <c r="H157" i="71"/>
  <c r="G148" i="71"/>
  <c r="H92" i="71"/>
  <c r="G216" i="71"/>
  <c r="I92" i="71"/>
  <c r="I216" i="71"/>
  <c r="I69" i="71"/>
  <c r="I272" i="71"/>
  <c r="G69" i="71"/>
  <c r="G272" i="71"/>
  <c r="I302" i="71"/>
  <c r="H302" i="71"/>
  <c r="G77" i="71"/>
  <c r="G113" i="71"/>
  <c r="G387" i="71"/>
  <c r="I61" i="71"/>
  <c r="G242" i="71"/>
  <c r="H91" i="71"/>
  <c r="I199" i="71"/>
  <c r="H271" i="71"/>
  <c r="H2" i="71"/>
  <c r="C2" i="2" s="1"/>
  <c r="H76" i="71"/>
  <c r="H242" i="71"/>
  <c r="G43" i="36"/>
  <c r="H43" i="36"/>
  <c r="I486" i="36"/>
  <c r="H379" i="36"/>
  <c r="G427" i="36"/>
  <c r="H159" i="36"/>
  <c r="G198" i="36"/>
  <c r="I334" i="36"/>
  <c r="G103" i="36"/>
  <c r="G379" i="36"/>
  <c r="G486" i="36"/>
  <c r="H334" i="36"/>
  <c r="G434" i="36"/>
  <c r="G357" i="36"/>
  <c r="G355" i="36"/>
  <c r="I419" i="36"/>
  <c r="G433" i="36"/>
  <c r="I433" i="36"/>
  <c r="G167" i="36"/>
  <c r="G404" i="36"/>
  <c r="H136" i="36"/>
  <c r="G441" i="36"/>
  <c r="I441" i="36"/>
  <c r="H111" i="36"/>
  <c r="H356" i="36"/>
  <c r="H271" i="36"/>
  <c r="G144" i="36"/>
  <c r="G159" i="36"/>
  <c r="I208" i="71"/>
  <c r="I426" i="36"/>
  <c r="H333" i="36"/>
  <c r="G426" i="36"/>
  <c r="I21" i="71"/>
  <c r="H173" i="71"/>
  <c r="G21" i="71"/>
  <c r="H149" i="71"/>
  <c r="I387" i="71"/>
  <c r="G398" i="71"/>
  <c r="I215" i="71"/>
  <c r="H399" i="71"/>
  <c r="I206" i="71"/>
  <c r="G182" i="71"/>
  <c r="I79" i="71"/>
  <c r="H189" i="71"/>
  <c r="G79" i="71"/>
  <c r="I189" i="71"/>
  <c r="I209" i="71"/>
  <c r="H255" i="71"/>
  <c r="G157" i="71"/>
  <c r="H427" i="36"/>
  <c r="H198" i="36"/>
  <c r="H388" i="36"/>
  <c r="H166" i="36"/>
  <c r="H466" i="36"/>
  <c r="I122" i="36"/>
  <c r="G175" i="71"/>
  <c r="G151" i="36"/>
  <c r="H306" i="71"/>
  <c r="G473" i="36"/>
  <c r="H121" i="36"/>
  <c r="I182" i="71"/>
  <c r="G219" i="71"/>
  <c r="H44" i="71"/>
  <c r="G44" i="71"/>
  <c r="I306" i="71"/>
  <c r="H165" i="71"/>
  <c r="I165" i="71"/>
  <c r="I37" i="71"/>
  <c r="G209" i="71"/>
  <c r="G399" i="71"/>
  <c r="G60" i="71"/>
  <c r="H75" i="71"/>
  <c r="H172" i="71"/>
  <c r="H68" i="71"/>
  <c r="G71" i="71"/>
  <c r="I29" i="71"/>
  <c r="G68" i="71"/>
  <c r="G174" i="71"/>
  <c r="G215" i="71"/>
  <c r="G172" i="71"/>
  <c r="G403" i="36"/>
  <c r="H434" i="36"/>
  <c r="I388" i="36"/>
  <c r="H458" i="36"/>
  <c r="I185" i="36"/>
  <c r="G480" i="36"/>
  <c r="G305" i="71"/>
  <c r="H127" i="71"/>
  <c r="I13" i="71"/>
  <c r="H420" i="36"/>
  <c r="I403" i="36"/>
  <c r="I305" i="71"/>
  <c r="I420" i="36"/>
  <c r="H141" i="71"/>
  <c r="H175" i="71"/>
  <c r="I141" i="71"/>
  <c r="I71" i="71"/>
  <c r="G121" i="36"/>
  <c r="G7" i="71"/>
  <c r="H217" i="36"/>
  <c r="G166" i="71"/>
  <c r="I166" i="71"/>
  <c r="G143" i="71"/>
  <c r="H182" i="36"/>
  <c r="H158" i="71"/>
  <c r="H236" i="71"/>
  <c r="H394" i="36"/>
  <c r="I385" i="36"/>
  <c r="G347" i="36"/>
  <c r="I7" i="71"/>
  <c r="H174" i="71"/>
  <c r="I295" i="71"/>
  <c r="G295" i="71"/>
  <c r="H371" i="36"/>
  <c r="H127" i="36"/>
  <c r="G304" i="71"/>
  <c r="G13" i="71"/>
  <c r="I261" i="36"/>
  <c r="H261" i="36"/>
  <c r="G381" i="36"/>
  <c r="I365" i="36"/>
  <c r="G14" i="76"/>
  <c r="K14" i="68" s="1"/>
  <c r="M14" i="68" s="1"/>
  <c r="H14" i="76"/>
  <c r="C14" i="68" s="1"/>
  <c r="G119" i="71"/>
  <c r="H338" i="71"/>
  <c r="H169" i="36"/>
  <c r="G432" i="36"/>
  <c r="G200" i="71"/>
  <c r="G236" i="71"/>
  <c r="G127" i="36"/>
  <c r="I495" i="36"/>
  <c r="H245" i="71"/>
  <c r="H85" i="71"/>
  <c r="H85" i="36"/>
  <c r="I85" i="36"/>
  <c r="I63" i="71"/>
  <c r="H219" i="71"/>
  <c r="I205" i="71"/>
  <c r="H272" i="36"/>
  <c r="I417" i="36"/>
  <c r="G164" i="71"/>
  <c r="H184" i="71"/>
  <c r="H417" i="36"/>
  <c r="H158" i="36"/>
  <c r="H149" i="36"/>
  <c r="I245" i="71"/>
  <c r="I264" i="71"/>
  <c r="H132" i="36"/>
  <c r="H392" i="36"/>
  <c r="I139" i="36"/>
  <c r="G224" i="71"/>
  <c r="H317" i="36"/>
  <c r="G273" i="71"/>
  <c r="G304" i="36"/>
  <c r="I132" i="36"/>
  <c r="I266" i="36"/>
  <c r="G51" i="71"/>
  <c r="G124" i="36"/>
  <c r="H197" i="71"/>
  <c r="G256" i="71"/>
  <c r="G122" i="71"/>
  <c r="H134" i="36"/>
  <c r="H376" i="36"/>
  <c r="G179" i="71"/>
  <c r="G92" i="36"/>
  <c r="H110" i="71"/>
  <c r="I101" i="36"/>
  <c r="G497" i="36"/>
  <c r="G80" i="71"/>
  <c r="G110" i="71"/>
  <c r="G156" i="71"/>
  <c r="G362" i="36"/>
  <c r="I141" i="36"/>
  <c r="H170" i="36"/>
  <c r="G409" i="36"/>
  <c r="G353" i="36"/>
  <c r="G150" i="36"/>
  <c r="H122" i="71"/>
  <c r="H80" i="71"/>
  <c r="I409" i="36"/>
  <c r="G369" i="36"/>
  <c r="I362" i="36"/>
  <c r="H101" i="36"/>
  <c r="H369" i="36"/>
  <c r="H51" i="71"/>
  <c r="H125" i="71"/>
  <c r="G376" i="36"/>
  <c r="I92" i="36"/>
  <c r="I124" i="36"/>
  <c r="H353" i="36"/>
  <c r="G141" i="36"/>
  <c r="G300" i="36"/>
  <c r="G266" i="36"/>
  <c r="I301" i="36"/>
  <c r="I224" i="71"/>
  <c r="H384" i="36"/>
  <c r="G139" i="36"/>
  <c r="H410" i="36"/>
  <c r="G410" i="36"/>
  <c r="G395" i="36"/>
  <c r="H164" i="71"/>
  <c r="H137" i="71"/>
  <c r="G368" i="36"/>
  <c r="G149" i="36"/>
  <c r="G137" i="71"/>
  <c r="G9" i="71"/>
  <c r="G356" i="36"/>
  <c r="G194" i="71"/>
  <c r="H36" i="71"/>
  <c r="H9" i="71"/>
  <c r="C3" i="2" s="1"/>
  <c r="I398" i="36"/>
  <c r="I384" i="36"/>
  <c r="G308" i="36"/>
  <c r="H413" i="71"/>
  <c r="I296" i="71"/>
  <c r="I47" i="71"/>
  <c r="I184" i="71"/>
  <c r="G487" i="36"/>
  <c r="H308" i="36"/>
  <c r="G217" i="71"/>
  <c r="I36" i="71"/>
  <c r="H304" i="36"/>
  <c r="H217" i="71"/>
  <c r="G176" i="36"/>
  <c r="G264" i="71"/>
  <c r="G47" i="71"/>
  <c r="H398" i="36"/>
  <c r="I435" i="36"/>
  <c r="H190" i="71"/>
  <c r="H348" i="71"/>
  <c r="I448" i="36"/>
  <c r="G190" i="71"/>
  <c r="I316" i="71"/>
  <c r="H135" i="71"/>
  <c r="G455" i="71"/>
  <c r="I119" i="71"/>
  <c r="I348" i="71"/>
  <c r="H316" i="71"/>
  <c r="G495" i="36"/>
  <c r="G435" i="36"/>
  <c r="I487" i="36"/>
  <c r="G183" i="71"/>
  <c r="H200" i="71"/>
  <c r="G63" i="71"/>
  <c r="H273" i="71"/>
  <c r="H204" i="36"/>
  <c r="H262" i="36"/>
  <c r="G296" i="71"/>
  <c r="G158" i="36"/>
  <c r="I111" i="71"/>
  <c r="H381" i="36"/>
  <c r="H373" i="71"/>
  <c r="I135" i="71"/>
  <c r="G122" i="36"/>
  <c r="G302" i="36"/>
  <c r="H226" i="71"/>
  <c r="I349" i="36"/>
  <c r="G349" i="36"/>
  <c r="H302" i="36"/>
  <c r="G301" i="36"/>
  <c r="G262" i="36"/>
  <c r="I85" i="71"/>
  <c r="I117" i="71"/>
  <c r="I456" i="36"/>
  <c r="I304" i="71"/>
  <c r="G338" i="71"/>
  <c r="H455" i="71"/>
  <c r="I395" i="36"/>
  <c r="H456" i="36"/>
  <c r="I480" i="36"/>
  <c r="H472" i="36"/>
  <c r="H161" i="36"/>
  <c r="H201" i="36"/>
  <c r="H159" i="71"/>
  <c r="C56" i="68"/>
  <c r="H44" i="76"/>
  <c r="C44" i="68" s="1"/>
  <c r="G44" i="76"/>
  <c r="K44" i="68" s="1"/>
  <c r="L44" i="68" s="1"/>
  <c r="K56" i="68"/>
  <c r="M56" i="68" s="1"/>
  <c r="H168" i="36"/>
  <c r="H111" i="71"/>
  <c r="G272" i="36"/>
  <c r="G161" i="36"/>
  <c r="G215" i="36"/>
  <c r="G413" i="71"/>
  <c r="H424" i="36"/>
  <c r="H477" i="36"/>
  <c r="H408" i="36"/>
  <c r="I268" i="36"/>
  <c r="I191" i="36"/>
  <c r="H223" i="36"/>
  <c r="I201" i="36"/>
  <c r="H254" i="71"/>
  <c r="I105" i="36"/>
  <c r="I77" i="71"/>
  <c r="I477" i="36"/>
  <c r="G305" i="36"/>
  <c r="I223" i="36"/>
  <c r="H465" i="36"/>
  <c r="I135" i="36"/>
  <c r="G135" i="36"/>
  <c r="I254" i="71"/>
  <c r="H247" i="71"/>
  <c r="I184" i="36"/>
  <c r="I165" i="36"/>
  <c r="I183" i="71"/>
  <c r="H184" i="36"/>
  <c r="G226" i="71"/>
  <c r="G12" i="71"/>
  <c r="G35" i="71"/>
  <c r="G252" i="71"/>
  <c r="I191" i="71"/>
  <c r="H456" i="71"/>
  <c r="H252" i="71"/>
  <c r="H398" i="71"/>
  <c r="I146" i="71"/>
  <c r="G75" i="71"/>
  <c r="G158" i="71"/>
  <c r="I149" i="71"/>
  <c r="I221" i="71"/>
  <c r="G456" i="71"/>
  <c r="G127" i="71"/>
  <c r="H221" i="71"/>
  <c r="H191" i="71"/>
  <c r="G340" i="36"/>
  <c r="G373" i="36"/>
  <c r="I373" i="36"/>
  <c r="H191" i="36"/>
  <c r="I263" i="36"/>
  <c r="H328" i="71"/>
  <c r="G328" i="71"/>
  <c r="I341" i="36"/>
  <c r="G394" i="36"/>
  <c r="I293" i="36"/>
  <c r="G168" i="36"/>
  <c r="I260" i="36"/>
  <c r="I303" i="36"/>
  <c r="H177" i="36"/>
  <c r="H443" i="36"/>
  <c r="G263" i="36"/>
  <c r="H192" i="36"/>
  <c r="I325" i="36"/>
  <c r="G177" i="36"/>
  <c r="G192" i="36"/>
  <c r="H473" i="36"/>
  <c r="I254" i="36"/>
  <c r="H390" i="71"/>
  <c r="H382" i="71"/>
  <c r="G109" i="71"/>
  <c r="G43" i="71"/>
  <c r="I146" i="36"/>
  <c r="G331" i="36"/>
  <c r="H171" i="71"/>
  <c r="I87" i="71"/>
  <c r="I168" i="71"/>
  <c r="G393" i="36"/>
  <c r="H277" i="36"/>
  <c r="I325" i="71"/>
  <c r="H109" i="71"/>
  <c r="H87" i="71"/>
  <c r="I15" i="71"/>
  <c r="H436" i="36"/>
  <c r="G296" i="36"/>
  <c r="I331" i="36"/>
  <c r="H341" i="36"/>
  <c r="H393" i="36"/>
  <c r="H361" i="36"/>
  <c r="H129" i="71"/>
  <c r="G134" i="36"/>
  <c r="G15" i="71"/>
  <c r="I361" i="36"/>
  <c r="I133" i="36"/>
  <c r="H450" i="36"/>
  <c r="I277" i="36"/>
  <c r="G102" i="71"/>
  <c r="I345" i="36"/>
  <c r="I256" i="71"/>
  <c r="G345" i="36"/>
  <c r="G367" i="36"/>
  <c r="G327" i="36"/>
  <c r="H232" i="36"/>
  <c r="G171" i="71"/>
  <c r="H327" i="36"/>
  <c r="I232" i="36"/>
  <c r="H421" i="71"/>
  <c r="G114" i="71"/>
  <c r="H102" i="71"/>
  <c r="G325" i="71"/>
  <c r="G436" i="36"/>
  <c r="I296" i="36"/>
  <c r="G64" i="36"/>
  <c r="G233" i="36"/>
  <c r="H64" i="36"/>
  <c r="H146" i="36"/>
  <c r="H233" i="36"/>
  <c r="I285" i="71"/>
  <c r="I114" i="71"/>
  <c r="G401" i="36"/>
  <c r="H140" i="71"/>
  <c r="H12" i="71"/>
  <c r="G254" i="36"/>
  <c r="G390" i="71"/>
  <c r="G129" i="71"/>
  <c r="H56" i="71"/>
  <c r="I421" i="71"/>
  <c r="I56" i="71"/>
  <c r="H43" i="71"/>
  <c r="H133" i="36"/>
  <c r="G256" i="36"/>
  <c r="G152" i="36"/>
  <c r="G303" i="36"/>
  <c r="I378" i="36"/>
  <c r="I167" i="36"/>
  <c r="H152" i="36"/>
  <c r="I340" i="36"/>
  <c r="G197" i="71"/>
  <c r="I125" i="71"/>
  <c r="G343" i="36"/>
  <c r="H147" i="36"/>
  <c r="H406" i="36"/>
  <c r="G465" i="36"/>
  <c r="H205" i="71"/>
  <c r="H228" i="71"/>
  <c r="G90" i="71"/>
  <c r="G102" i="36"/>
  <c r="I444" i="36"/>
  <c r="G106" i="36"/>
  <c r="G372" i="36"/>
  <c r="I109" i="36"/>
  <c r="H156" i="71"/>
  <c r="I103" i="71"/>
  <c r="I194" i="71"/>
  <c r="H274" i="36"/>
  <c r="I377" i="36"/>
  <c r="H248" i="36"/>
  <c r="I106" i="36"/>
  <c r="G317" i="71"/>
  <c r="H317" i="71"/>
  <c r="H150" i="36"/>
  <c r="I247" i="71"/>
  <c r="I151" i="71"/>
  <c r="G248" i="71"/>
  <c r="H343" i="36"/>
  <c r="G147" i="36"/>
  <c r="H358" i="36"/>
  <c r="I429" i="71"/>
  <c r="G5" i="71"/>
  <c r="I28" i="71"/>
  <c r="I59" i="71"/>
  <c r="G109" i="36"/>
  <c r="G429" i="71"/>
  <c r="I55" i="71"/>
  <c r="I5" i="71"/>
  <c r="G145" i="71"/>
  <c r="H28" i="71"/>
  <c r="I392" i="36"/>
  <c r="G240" i="36"/>
  <c r="G373" i="71"/>
  <c r="H55" i="71"/>
  <c r="G103" i="71"/>
  <c r="H59" i="71"/>
  <c r="I248" i="71"/>
  <c r="I17" i="71"/>
  <c r="I274" i="36"/>
  <c r="I368" i="36"/>
  <c r="I300" i="36"/>
  <c r="H377" i="36"/>
  <c r="I31" i="71"/>
  <c r="G444" i="36"/>
  <c r="G145" i="36"/>
  <c r="H102" i="36"/>
  <c r="I497" i="36"/>
  <c r="H326" i="36"/>
  <c r="H145" i="36"/>
  <c r="H372" i="36"/>
  <c r="I169" i="36"/>
  <c r="G105" i="36"/>
  <c r="G443" i="36"/>
  <c r="G458" i="36"/>
  <c r="G31" i="71"/>
  <c r="G389" i="36"/>
  <c r="K59" i="68"/>
  <c r="L59" i="68" s="1"/>
  <c r="H59" i="68" s="1"/>
  <c r="J59" i="68" s="1"/>
  <c r="G30" i="76"/>
  <c r="K30" i="68" s="1"/>
  <c r="L30" i="68" s="1"/>
  <c r="H30" i="68" s="1"/>
  <c r="J30" i="68" s="1"/>
  <c r="D59" i="68"/>
  <c r="I30" i="76"/>
  <c r="D30" i="68" s="1"/>
  <c r="G27" i="76"/>
  <c r="K27" i="68" s="1"/>
  <c r="L27" i="68" s="1"/>
  <c r="H27" i="68" s="1"/>
  <c r="J27" i="68" s="1"/>
  <c r="I27" i="76"/>
  <c r="D27" i="68" s="1"/>
  <c r="G43" i="76"/>
  <c r="K43" i="68" s="1"/>
  <c r="L43" i="68" s="1"/>
  <c r="H43" i="68" s="1"/>
  <c r="J43" i="68" s="1"/>
  <c r="I43" i="76"/>
  <c r="D43" i="68" s="1"/>
  <c r="H264" i="36"/>
  <c r="G452" i="36"/>
  <c r="I131" i="36"/>
  <c r="I357" i="36"/>
  <c r="H199" i="71"/>
  <c r="H131" i="36"/>
  <c r="H291" i="36"/>
  <c r="G151" i="71"/>
  <c r="H61" i="71"/>
  <c r="G207" i="71"/>
  <c r="I292" i="36"/>
  <c r="G280" i="71"/>
  <c r="G501" i="36"/>
  <c r="H137" i="36"/>
  <c r="G160" i="36"/>
  <c r="G48" i="71"/>
  <c r="H280" i="71"/>
  <c r="G108" i="71"/>
  <c r="G64" i="71"/>
  <c r="G317" i="36"/>
  <c r="G350" i="71"/>
  <c r="G11" i="71"/>
  <c r="G258" i="36"/>
  <c r="I120" i="36"/>
  <c r="G314" i="36"/>
  <c r="I11" i="71"/>
  <c r="I39" i="71"/>
  <c r="G326" i="36"/>
  <c r="H160" i="36"/>
  <c r="H387" i="36"/>
  <c r="G500" i="36"/>
  <c r="G46" i="76"/>
  <c r="H500" i="36"/>
  <c r="H46" i="76"/>
  <c r="I108" i="71"/>
  <c r="G419" i="36"/>
  <c r="H292" i="36"/>
  <c r="I314" i="36"/>
  <c r="H94" i="71"/>
  <c r="H501" i="36"/>
  <c r="G387" i="36"/>
  <c r="I176" i="36"/>
  <c r="H334" i="71"/>
  <c r="H139" i="71"/>
  <c r="H288" i="36"/>
  <c r="G464" i="36"/>
  <c r="I367" i="36"/>
  <c r="I298" i="36"/>
  <c r="I449" i="71"/>
  <c r="H332" i="71"/>
  <c r="I167" i="71"/>
  <c r="G167" i="71"/>
  <c r="G23" i="71"/>
  <c r="I464" i="36"/>
  <c r="G137" i="36"/>
  <c r="I214" i="36"/>
  <c r="H214" i="36"/>
  <c r="I94" i="71"/>
  <c r="I23" i="71"/>
  <c r="G449" i="71"/>
  <c r="H258" i="36"/>
  <c r="H175" i="36"/>
  <c r="H284" i="36"/>
  <c r="G106" i="71"/>
  <c r="I287" i="36"/>
  <c r="I284" i="36"/>
  <c r="I106" i="71"/>
  <c r="G139" i="71"/>
  <c r="I64" i="71"/>
  <c r="G159" i="71"/>
  <c r="G169" i="71"/>
  <c r="H81" i="71"/>
  <c r="H95" i="71"/>
  <c r="I192" i="71"/>
  <c r="G263" i="71"/>
  <c r="I48" i="71"/>
  <c r="I60" i="71"/>
  <c r="I89" i="71"/>
  <c r="H342" i="36"/>
  <c r="H310" i="36"/>
  <c r="G114" i="36"/>
  <c r="I310" i="36"/>
  <c r="H225" i="71"/>
  <c r="G358" i="36"/>
  <c r="I319" i="36"/>
  <c r="H208" i="36"/>
  <c r="G117" i="71"/>
  <c r="G193" i="36"/>
  <c r="I208" i="36"/>
  <c r="G342" i="36"/>
  <c r="G247" i="36"/>
  <c r="G285" i="71"/>
  <c r="H143" i="71"/>
  <c r="G364" i="71"/>
  <c r="H364" i="71"/>
  <c r="H193" i="36"/>
  <c r="I247" i="36"/>
  <c r="G293" i="36"/>
  <c r="I450" i="36"/>
  <c r="H319" i="36"/>
  <c r="H237" i="71"/>
  <c r="H225" i="36"/>
  <c r="G396" i="36"/>
  <c r="G129" i="36"/>
  <c r="I280" i="36"/>
  <c r="I113" i="36"/>
  <c r="G225" i="36"/>
  <c r="I380" i="36"/>
  <c r="G52" i="71"/>
  <c r="G220" i="36"/>
  <c r="H335" i="36"/>
  <c r="I316" i="36"/>
  <c r="G360" i="36"/>
  <c r="H309" i="36"/>
  <c r="G316" i="36"/>
  <c r="I366" i="36"/>
  <c r="I173" i="36"/>
  <c r="G224" i="36"/>
  <c r="G53" i="36"/>
  <c r="H133" i="71"/>
  <c r="I348" i="36"/>
  <c r="H459" i="36"/>
  <c r="G113" i="36"/>
  <c r="H468" i="36"/>
  <c r="I416" i="36"/>
  <c r="H440" i="36"/>
  <c r="H318" i="36"/>
  <c r="H224" i="36"/>
  <c r="H53" i="36"/>
  <c r="G150" i="71"/>
  <c r="I133" i="71"/>
  <c r="I34" i="71"/>
  <c r="H366" i="36"/>
  <c r="I205" i="36"/>
  <c r="G309" i="36"/>
  <c r="G335" i="36"/>
  <c r="G170" i="36"/>
  <c r="G178" i="71"/>
  <c r="G34" i="71"/>
  <c r="G83" i="71"/>
  <c r="H100" i="36"/>
  <c r="G411" i="36"/>
  <c r="G467" i="36"/>
  <c r="H234" i="36"/>
  <c r="I180" i="36"/>
  <c r="H350" i="36"/>
  <c r="H411" i="36"/>
  <c r="H240" i="36"/>
  <c r="G234" i="36"/>
  <c r="G337" i="71"/>
  <c r="I73" i="71"/>
  <c r="G348" i="36"/>
  <c r="H365" i="36"/>
  <c r="I318" i="36"/>
  <c r="I100" i="36"/>
  <c r="G447" i="36"/>
  <c r="H22" i="71"/>
  <c r="G380" i="36"/>
  <c r="I178" i="36"/>
  <c r="H174" i="36"/>
  <c r="H294" i="36"/>
  <c r="G186" i="36"/>
  <c r="H261" i="71"/>
  <c r="I186" i="36"/>
  <c r="I261" i="71"/>
  <c r="H83" i="71"/>
  <c r="H180" i="71"/>
  <c r="G205" i="36"/>
  <c r="G489" i="36"/>
  <c r="H430" i="36"/>
  <c r="H239" i="71"/>
  <c r="G180" i="71"/>
  <c r="I337" i="71"/>
  <c r="I216" i="36"/>
  <c r="H220" i="36"/>
  <c r="I129" i="36"/>
  <c r="H216" i="36"/>
  <c r="H286" i="71"/>
  <c r="H98" i="36"/>
  <c r="I430" i="36"/>
  <c r="I239" i="71"/>
  <c r="H263" i="71"/>
  <c r="H178" i="36"/>
  <c r="G174" i="36"/>
  <c r="I360" i="36"/>
  <c r="I336" i="36"/>
  <c r="I286" i="71"/>
  <c r="G95" i="71"/>
  <c r="G225" i="71"/>
  <c r="I440" i="36"/>
  <c r="I22" i="71"/>
  <c r="G459" i="36"/>
  <c r="G468" i="36"/>
  <c r="G416" i="36"/>
  <c r="H52" i="71"/>
  <c r="G209" i="36"/>
  <c r="G97" i="36"/>
  <c r="H153" i="36"/>
  <c r="G271" i="36"/>
  <c r="G264" i="36"/>
  <c r="I364" i="36"/>
  <c r="H268" i="36"/>
  <c r="I350" i="36"/>
  <c r="G295" i="36"/>
  <c r="G287" i="36"/>
  <c r="H144" i="36"/>
  <c r="G153" i="36"/>
  <c r="G192" i="71"/>
  <c r="G39" i="71"/>
  <c r="G217" i="36"/>
  <c r="H114" i="36"/>
  <c r="G248" i="36"/>
  <c r="G143" i="36"/>
  <c r="H489" i="36"/>
  <c r="H256" i="36"/>
  <c r="I412" i="36"/>
  <c r="G412" i="36"/>
  <c r="H404" i="36"/>
  <c r="I215" i="36"/>
  <c r="H128" i="36"/>
  <c r="G128" i="36"/>
  <c r="I279" i="36"/>
  <c r="H442" i="36"/>
  <c r="H97" i="36"/>
  <c r="I295" i="36"/>
  <c r="H389" i="36"/>
  <c r="G294" i="36"/>
  <c r="G364" i="36"/>
  <c r="I333" i="36"/>
  <c r="G279" i="36"/>
  <c r="G442" i="36"/>
  <c r="G136" i="36"/>
  <c r="H185" i="36"/>
  <c r="H22" i="76"/>
  <c r="C22" i="68" s="1"/>
  <c r="I22" i="76"/>
  <c r="D22" i="68" s="1"/>
  <c r="G22" i="76"/>
  <c r="K22" i="68" s="1"/>
  <c r="I396" i="36"/>
  <c r="I457" i="36"/>
  <c r="H457" i="36"/>
  <c r="H199" i="36"/>
  <c r="G199" i="36"/>
  <c r="H370" i="36"/>
  <c r="G370" i="36"/>
  <c r="G354" i="36"/>
  <c r="H354" i="36"/>
  <c r="I123" i="36"/>
  <c r="G123" i="36"/>
  <c r="G311" i="36"/>
  <c r="H230" i="36"/>
  <c r="G230" i="36"/>
  <c r="I17" i="76"/>
  <c r="D17" i="68" s="1"/>
  <c r="H17" i="76"/>
  <c r="C17" i="68" s="1"/>
  <c r="H20" i="76"/>
  <c r="C20" i="68" s="1"/>
  <c r="I20" i="76"/>
  <c r="D20" i="68" s="1"/>
  <c r="G20" i="76"/>
  <c r="K20" i="68" s="1"/>
  <c r="H299" i="36"/>
  <c r="I299" i="36"/>
  <c r="I209" i="36"/>
  <c r="H390" i="36"/>
  <c r="I390" i="36"/>
  <c r="H428" i="36"/>
  <c r="I428" i="36"/>
  <c r="G363" i="36"/>
  <c r="H363" i="36"/>
  <c r="I21" i="76"/>
  <c r="D21" i="68" s="1"/>
  <c r="H21" i="76"/>
  <c r="C21" i="68" s="1"/>
  <c r="G21" i="76"/>
  <c r="K21" i="68" s="1"/>
  <c r="G280" i="36"/>
  <c r="I311" i="36"/>
  <c r="I474" i="36"/>
  <c r="H474" i="36"/>
  <c r="H481" i="36"/>
  <c r="I481" i="36"/>
  <c r="G255" i="36"/>
  <c r="H255" i="36"/>
  <c r="G286" i="36"/>
  <c r="H286" i="36"/>
  <c r="H423" i="36"/>
  <c r="I423" i="36"/>
  <c r="H337" i="36"/>
  <c r="G337" i="36"/>
  <c r="G98" i="36"/>
  <c r="I308" i="71"/>
  <c r="H308" i="71"/>
  <c r="G308" i="71"/>
  <c r="H379" i="71"/>
  <c r="G379" i="71"/>
  <c r="I379" i="71"/>
  <c r="I431" i="71"/>
  <c r="H431" i="71"/>
  <c r="G431" i="71"/>
  <c r="G310" i="71"/>
  <c r="I310" i="71"/>
  <c r="H310" i="71"/>
  <c r="H30" i="36"/>
  <c r="I30" i="36"/>
  <c r="G30" i="36"/>
  <c r="G17" i="36"/>
  <c r="K17" i="83" s="1"/>
  <c r="I17" i="36"/>
  <c r="D17" i="83" s="1"/>
  <c r="H17" i="36"/>
  <c r="C17" i="83" s="1"/>
  <c r="G79" i="36"/>
  <c r="I79" i="36"/>
  <c r="H79" i="36"/>
  <c r="I35" i="36"/>
  <c r="H35" i="36"/>
  <c r="G35" i="36"/>
  <c r="I74" i="36"/>
  <c r="G74" i="36"/>
  <c r="H74" i="36"/>
  <c r="I351" i="71"/>
  <c r="H351" i="71"/>
  <c r="G351" i="71"/>
  <c r="I320" i="71"/>
  <c r="H320" i="71"/>
  <c r="G320" i="71"/>
  <c r="I260" i="71"/>
  <c r="H260" i="71"/>
  <c r="G260" i="71"/>
  <c r="I360" i="71"/>
  <c r="H360" i="71"/>
  <c r="G360" i="71"/>
  <c r="I31" i="76"/>
  <c r="D31" i="68" s="1"/>
  <c r="G31" i="76"/>
  <c r="K31" i="68" s="1"/>
  <c r="H31" i="76"/>
  <c r="C31" i="68" s="1"/>
  <c r="G267" i="71"/>
  <c r="I267" i="71"/>
  <c r="H267" i="71"/>
  <c r="D61" i="68"/>
  <c r="C61" i="68"/>
  <c r="K61" i="68"/>
  <c r="I47" i="76"/>
  <c r="D47" i="68" s="1"/>
  <c r="G47" i="76"/>
  <c r="K47" i="68" s="1"/>
  <c r="H47" i="76"/>
  <c r="C47" i="68" s="1"/>
  <c r="M12" i="68"/>
  <c r="L12" i="68"/>
  <c r="I395" i="71"/>
  <c r="H395" i="71"/>
  <c r="G395" i="71"/>
  <c r="I419" i="71"/>
  <c r="H419" i="71"/>
  <c r="G419" i="71"/>
  <c r="G294" i="71"/>
  <c r="I294" i="71"/>
  <c r="H294" i="71"/>
  <c r="I40" i="36"/>
  <c r="H40" i="36"/>
  <c r="G40" i="36"/>
  <c r="I57" i="36"/>
  <c r="H57" i="36"/>
  <c r="G57" i="36"/>
  <c r="I86" i="36"/>
  <c r="H86" i="36"/>
  <c r="G86" i="36"/>
  <c r="G6" i="36"/>
  <c r="K6" i="83" s="1"/>
  <c r="I6" i="36"/>
  <c r="D6" i="83" s="1"/>
  <c r="H6" i="36"/>
  <c r="C6" i="83" s="1"/>
  <c r="H55" i="36"/>
  <c r="I55" i="36"/>
  <c r="G55" i="36"/>
  <c r="I418" i="71"/>
  <c r="H418" i="71"/>
  <c r="G418" i="71"/>
  <c r="I336" i="71"/>
  <c r="H336" i="71"/>
  <c r="G336" i="71"/>
  <c r="I276" i="71"/>
  <c r="H276" i="71"/>
  <c r="G276" i="71"/>
  <c r="I376" i="71"/>
  <c r="H376" i="71"/>
  <c r="G376" i="71"/>
  <c r="D64" i="68"/>
  <c r="C64" i="68"/>
  <c r="K64" i="68"/>
  <c r="K66" i="68"/>
  <c r="C66" i="68"/>
  <c r="D66" i="68"/>
  <c r="D63" i="68"/>
  <c r="K63" i="68"/>
  <c r="C63" i="68"/>
  <c r="H10" i="76"/>
  <c r="C10" i="68" s="1"/>
  <c r="G10" i="76"/>
  <c r="K10" i="68" s="1"/>
  <c r="I10" i="76"/>
  <c r="D10" i="68" s="1"/>
  <c r="I411" i="71"/>
  <c r="H411" i="71"/>
  <c r="G411" i="71"/>
  <c r="I415" i="71"/>
  <c r="H415" i="71"/>
  <c r="G415" i="71"/>
  <c r="G278" i="71"/>
  <c r="I278" i="71"/>
  <c r="H278" i="71"/>
  <c r="H77" i="36"/>
  <c r="I77" i="36"/>
  <c r="G77" i="36"/>
  <c r="I62" i="36"/>
  <c r="H62" i="36"/>
  <c r="G62" i="36"/>
  <c r="G2" i="36"/>
  <c r="K2" i="83" s="1"/>
  <c r="I2" i="36"/>
  <c r="D2" i="83" s="1"/>
  <c r="H2" i="36"/>
  <c r="C2" i="83" s="1"/>
  <c r="G22" i="36"/>
  <c r="K22" i="83" s="1"/>
  <c r="I22" i="36"/>
  <c r="D22" i="83" s="1"/>
  <c r="H22" i="36"/>
  <c r="C22" i="83" s="1"/>
  <c r="H71" i="36"/>
  <c r="I71" i="36"/>
  <c r="G71" i="36"/>
  <c r="I434" i="71"/>
  <c r="H434" i="71"/>
  <c r="G434" i="71"/>
  <c r="I352" i="71"/>
  <c r="H352" i="71"/>
  <c r="G352" i="71"/>
  <c r="I292" i="71"/>
  <c r="H292" i="71"/>
  <c r="G292" i="71"/>
  <c r="I393" i="71"/>
  <c r="G393" i="71"/>
  <c r="H393" i="71"/>
  <c r="G50" i="76"/>
  <c r="H50" i="76"/>
  <c r="I50" i="76"/>
  <c r="H26" i="76"/>
  <c r="C26" i="68" s="1"/>
  <c r="G26" i="76"/>
  <c r="K26" i="68" s="1"/>
  <c r="I26" i="76"/>
  <c r="D26" i="68" s="1"/>
  <c r="I427" i="71"/>
  <c r="H427" i="71"/>
  <c r="G427" i="71"/>
  <c r="G262" i="71"/>
  <c r="I262" i="71"/>
  <c r="H262" i="71"/>
  <c r="I402" i="71"/>
  <c r="H402" i="71"/>
  <c r="G402" i="71"/>
  <c r="I26" i="36"/>
  <c r="H26" i="36"/>
  <c r="G26" i="36"/>
  <c r="I94" i="36"/>
  <c r="H94" i="36"/>
  <c r="G94" i="36"/>
  <c r="H18" i="36"/>
  <c r="C18" i="83" s="1"/>
  <c r="G18" i="36"/>
  <c r="K18" i="83" s="1"/>
  <c r="I18" i="36"/>
  <c r="D18" i="83" s="1"/>
  <c r="G32" i="36"/>
  <c r="I32" i="36"/>
  <c r="H32" i="36"/>
  <c r="H87" i="36"/>
  <c r="I87" i="36"/>
  <c r="G87" i="36"/>
  <c r="I450" i="71"/>
  <c r="H450" i="71"/>
  <c r="G450" i="71"/>
  <c r="I349" i="71"/>
  <c r="H349" i="71"/>
  <c r="G349" i="71"/>
  <c r="I389" i="71"/>
  <c r="H389" i="71"/>
  <c r="G389" i="71"/>
  <c r="L62" i="68"/>
  <c r="M62" i="68"/>
  <c r="H6" i="76"/>
  <c r="C6" i="68" s="1"/>
  <c r="G6" i="76"/>
  <c r="K6" i="68" s="1"/>
  <c r="I6" i="76"/>
  <c r="D6" i="68" s="1"/>
  <c r="H42" i="76"/>
  <c r="C42" i="68" s="1"/>
  <c r="G42" i="76"/>
  <c r="K42" i="68" s="1"/>
  <c r="I42" i="76"/>
  <c r="D42" i="68" s="1"/>
  <c r="I406" i="71"/>
  <c r="H406" i="71"/>
  <c r="G406" i="71"/>
  <c r="I443" i="71"/>
  <c r="H443" i="71"/>
  <c r="G443" i="71"/>
  <c r="I381" i="71"/>
  <c r="H381" i="71"/>
  <c r="G381" i="71"/>
  <c r="H61" i="36"/>
  <c r="G61" i="36"/>
  <c r="I61" i="36"/>
  <c r="H4" i="36"/>
  <c r="C4" i="83" s="1"/>
  <c r="G4" i="36"/>
  <c r="K4" i="83" s="1"/>
  <c r="I4" i="36"/>
  <c r="D4" i="83" s="1"/>
  <c r="H28" i="36"/>
  <c r="G28" i="36"/>
  <c r="I28" i="36"/>
  <c r="H56" i="36"/>
  <c r="G56" i="36"/>
  <c r="I56" i="36"/>
  <c r="I33" i="36"/>
  <c r="H33" i="36"/>
  <c r="G33" i="36"/>
  <c r="H233" i="71"/>
  <c r="G233" i="71"/>
  <c r="I233" i="71"/>
  <c r="I365" i="71"/>
  <c r="H365" i="71"/>
  <c r="G365" i="71"/>
  <c r="I400" i="71"/>
  <c r="H400" i="71"/>
  <c r="G400" i="71"/>
  <c r="H38" i="76"/>
  <c r="C38" i="68" s="1"/>
  <c r="G38" i="76"/>
  <c r="K38" i="68" s="1"/>
  <c r="I38" i="76"/>
  <c r="D38" i="68" s="1"/>
  <c r="C58" i="68"/>
  <c r="K58" i="68"/>
  <c r="D58" i="68"/>
  <c r="H433" i="71"/>
  <c r="G433" i="71"/>
  <c r="I433" i="71"/>
  <c r="I422" i="71"/>
  <c r="H422" i="71"/>
  <c r="G422" i="71"/>
  <c r="I392" i="71"/>
  <c r="H392" i="71"/>
  <c r="G392" i="71"/>
  <c r="I368" i="71"/>
  <c r="H368" i="71"/>
  <c r="G368" i="71"/>
  <c r="I371" i="71"/>
  <c r="H371" i="71"/>
  <c r="G371" i="71"/>
  <c r="I78" i="36"/>
  <c r="H78" i="36"/>
  <c r="G78" i="36"/>
  <c r="G27" i="36"/>
  <c r="H27" i="36"/>
  <c r="I27" i="36"/>
  <c r="H38" i="36"/>
  <c r="G38" i="36"/>
  <c r="I38" i="36"/>
  <c r="H63" i="36"/>
  <c r="G63" i="36"/>
  <c r="I63" i="36"/>
  <c r="H49" i="36"/>
  <c r="G49" i="36"/>
  <c r="I49" i="36"/>
  <c r="H249" i="71"/>
  <c r="G249" i="71"/>
  <c r="I249" i="71"/>
  <c r="I388" i="71"/>
  <c r="H388" i="71"/>
  <c r="G388" i="71"/>
  <c r="I404" i="71"/>
  <c r="H404" i="71"/>
  <c r="G404" i="71"/>
  <c r="H417" i="71"/>
  <c r="I417" i="71"/>
  <c r="G417" i="71"/>
  <c r="I438" i="71"/>
  <c r="H438" i="71"/>
  <c r="G438" i="71"/>
  <c r="H385" i="71"/>
  <c r="G385" i="71"/>
  <c r="I385" i="71"/>
  <c r="I355" i="71"/>
  <c r="H355" i="71"/>
  <c r="G355" i="71"/>
  <c r="H5" i="36"/>
  <c r="C5" i="83" s="1"/>
  <c r="G5" i="36"/>
  <c r="K5" i="83" s="1"/>
  <c r="I5" i="36"/>
  <c r="D5" i="83" s="1"/>
  <c r="H93" i="36"/>
  <c r="G93" i="36"/>
  <c r="I93" i="36"/>
  <c r="G84" i="36"/>
  <c r="I84" i="36"/>
  <c r="H84" i="36"/>
  <c r="H48" i="36"/>
  <c r="G48" i="36"/>
  <c r="I48" i="36"/>
  <c r="H70" i="36"/>
  <c r="G70" i="36"/>
  <c r="I70" i="36"/>
  <c r="I65" i="36"/>
  <c r="H65" i="36"/>
  <c r="G65" i="36"/>
  <c r="H265" i="71"/>
  <c r="G265" i="71"/>
  <c r="I265" i="71"/>
  <c r="I403" i="71"/>
  <c r="H403" i="71"/>
  <c r="G403" i="71"/>
  <c r="I416" i="71"/>
  <c r="H416" i="71"/>
  <c r="G416" i="71"/>
  <c r="C54" i="68"/>
  <c r="K54" i="68"/>
  <c r="D54" i="68"/>
  <c r="I13" i="76"/>
  <c r="D13" i="68" s="1"/>
  <c r="H13" i="76"/>
  <c r="C13" i="68" s="1"/>
  <c r="G13" i="76"/>
  <c r="K13" i="68" s="1"/>
  <c r="H11" i="76"/>
  <c r="C11" i="68" s="1"/>
  <c r="G11" i="76"/>
  <c r="K11" i="68" s="1"/>
  <c r="I11" i="76"/>
  <c r="D11" i="68" s="1"/>
  <c r="G7" i="76"/>
  <c r="K7" i="68" s="1"/>
  <c r="I7" i="76"/>
  <c r="D7" i="68" s="1"/>
  <c r="H7" i="76"/>
  <c r="C7" i="68" s="1"/>
  <c r="H401" i="71"/>
  <c r="I401" i="71"/>
  <c r="G401" i="71"/>
  <c r="I454" i="71"/>
  <c r="H454" i="71"/>
  <c r="G454" i="71"/>
  <c r="I375" i="71"/>
  <c r="G375" i="71"/>
  <c r="H375" i="71"/>
  <c r="H362" i="71"/>
  <c r="G362" i="71"/>
  <c r="I362" i="71"/>
  <c r="I339" i="71"/>
  <c r="G339" i="71"/>
  <c r="H339" i="71"/>
  <c r="G446" i="71"/>
  <c r="I446" i="71"/>
  <c r="H446" i="71"/>
  <c r="I10" i="36"/>
  <c r="D10" i="83" s="1"/>
  <c r="H10" i="36"/>
  <c r="C10" i="83" s="1"/>
  <c r="G10" i="36"/>
  <c r="K10" i="83" s="1"/>
  <c r="I21" i="36"/>
  <c r="D21" i="83" s="1"/>
  <c r="H21" i="36"/>
  <c r="C21" i="83" s="1"/>
  <c r="G21" i="36"/>
  <c r="K21" i="83" s="1"/>
  <c r="H9" i="36"/>
  <c r="C9" i="83" s="1"/>
  <c r="G9" i="36"/>
  <c r="K9" i="83" s="1"/>
  <c r="I9" i="36"/>
  <c r="D9" i="83" s="1"/>
  <c r="I15" i="36"/>
  <c r="D15" i="83" s="1"/>
  <c r="G15" i="36"/>
  <c r="K15" i="83" s="1"/>
  <c r="H15" i="36"/>
  <c r="C15" i="83" s="1"/>
  <c r="H88" i="36"/>
  <c r="G88" i="36"/>
  <c r="I88" i="36"/>
  <c r="H81" i="36"/>
  <c r="G81" i="36"/>
  <c r="I81" i="36"/>
  <c r="H281" i="71"/>
  <c r="G281" i="71"/>
  <c r="I281" i="71"/>
  <c r="I186" i="71"/>
  <c r="D44" i="2" s="1"/>
  <c r="H186" i="71"/>
  <c r="G186" i="71"/>
  <c r="I420" i="71"/>
  <c r="H420" i="71"/>
  <c r="G420" i="71"/>
  <c r="L17" i="68"/>
  <c r="M17" i="68"/>
  <c r="G18" i="76"/>
  <c r="K18" i="68" s="1"/>
  <c r="H18" i="76"/>
  <c r="C18" i="68" s="1"/>
  <c r="I18" i="76"/>
  <c r="D18" i="68" s="1"/>
  <c r="I25" i="76"/>
  <c r="D25" i="68" s="1"/>
  <c r="H25" i="76"/>
  <c r="C25" i="68" s="1"/>
  <c r="G25" i="76"/>
  <c r="K25" i="68" s="1"/>
  <c r="I3" i="76"/>
  <c r="D3" i="68" s="1"/>
  <c r="G3" i="76"/>
  <c r="K3" i="68" s="1"/>
  <c r="H3" i="76"/>
  <c r="C3" i="68" s="1"/>
  <c r="G23" i="76"/>
  <c r="K23" i="68" s="1"/>
  <c r="I23" i="76"/>
  <c r="D23" i="68" s="1"/>
  <c r="H23" i="76"/>
  <c r="C23" i="68" s="1"/>
  <c r="G394" i="71"/>
  <c r="I394" i="71"/>
  <c r="H394" i="71"/>
  <c r="H346" i="71"/>
  <c r="G346" i="71"/>
  <c r="I346" i="71"/>
  <c r="I323" i="71"/>
  <c r="G323" i="71"/>
  <c r="H323" i="71"/>
  <c r="G430" i="71"/>
  <c r="I430" i="71"/>
  <c r="H430" i="71"/>
  <c r="I69" i="36"/>
  <c r="H69" i="36"/>
  <c r="G69" i="36"/>
  <c r="G36" i="36"/>
  <c r="I36" i="36"/>
  <c r="H36" i="36"/>
  <c r="G37" i="36"/>
  <c r="I37" i="36"/>
  <c r="H37" i="36"/>
  <c r="I45" i="36"/>
  <c r="G45" i="36"/>
  <c r="H45" i="36"/>
  <c r="H95" i="36"/>
  <c r="G95" i="36"/>
  <c r="I95" i="36"/>
  <c r="G198" i="71"/>
  <c r="I198" i="71"/>
  <c r="H198" i="71"/>
  <c r="I202" i="71"/>
  <c r="H202" i="71"/>
  <c r="G202" i="71"/>
  <c r="H366" i="71"/>
  <c r="G366" i="71"/>
  <c r="I366" i="71"/>
  <c r="G33" i="76"/>
  <c r="K33" i="68" s="1"/>
  <c r="I33" i="76"/>
  <c r="D33" i="68" s="1"/>
  <c r="H33" i="76"/>
  <c r="C33" i="68" s="1"/>
  <c r="I41" i="76"/>
  <c r="D53" i="68" s="1"/>
  <c r="H41" i="76"/>
  <c r="C53" i="68" s="1"/>
  <c r="G41" i="76"/>
  <c r="K53" i="68" s="1"/>
  <c r="I19" i="76"/>
  <c r="D19" i="68" s="1"/>
  <c r="G19" i="76"/>
  <c r="K19" i="68" s="1"/>
  <c r="H19" i="76"/>
  <c r="C19" i="68" s="1"/>
  <c r="G39" i="76"/>
  <c r="K39" i="68" s="1"/>
  <c r="I39" i="76"/>
  <c r="D39" i="68" s="1"/>
  <c r="H39" i="76"/>
  <c r="C39" i="68" s="1"/>
  <c r="G386" i="71"/>
  <c r="I386" i="71"/>
  <c r="H386" i="71"/>
  <c r="I452" i="71"/>
  <c r="H452" i="71"/>
  <c r="G452" i="71"/>
  <c r="G410" i="71"/>
  <c r="I410" i="71"/>
  <c r="H410" i="71"/>
  <c r="H330" i="71"/>
  <c r="G330" i="71"/>
  <c r="I330" i="71"/>
  <c r="I307" i="71"/>
  <c r="H307" i="71"/>
  <c r="G307" i="71"/>
  <c r="G414" i="71"/>
  <c r="I414" i="71"/>
  <c r="H414" i="71"/>
  <c r="I24" i="36"/>
  <c r="D24" i="83" s="1"/>
  <c r="H24" i="36"/>
  <c r="C24" i="83" s="1"/>
  <c r="G24" i="36"/>
  <c r="K24" i="83" s="1"/>
  <c r="I83" i="36"/>
  <c r="H83" i="36"/>
  <c r="G83" i="36"/>
  <c r="I42" i="36"/>
  <c r="H42" i="36"/>
  <c r="G42" i="36"/>
  <c r="I59" i="36"/>
  <c r="G59" i="36"/>
  <c r="H59" i="36"/>
  <c r="I3" i="36"/>
  <c r="D3" i="83" s="1"/>
  <c r="H3" i="36"/>
  <c r="C3" i="83" s="1"/>
  <c r="G3" i="36"/>
  <c r="K3" i="83" s="1"/>
  <c r="G214" i="71"/>
  <c r="I214" i="71"/>
  <c r="H214" i="71"/>
  <c r="I218" i="71"/>
  <c r="H218" i="71"/>
  <c r="G218" i="71"/>
  <c r="H408" i="71"/>
  <c r="G408" i="71"/>
  <c r="I408" i="71"/>
  <c r="G2" i="76"/>
  <c r="K2" i="68" s="1"/>
  <c r="H2" i="76"/>
  <c r="C2" i="68" s="1"/>
  <c r="I2" i="76"/>
  <c r="D2" i="68" s="1"/>
  <c r="G49" i="76"/>
  <c r="K49" i="68" s="1"/>
  <c r="I49" i="76"/>
  <c r="D49" i="68" s="1"/>
  <c r="H49" i="76"/>
  <c r="C49" i="68" s="1"/>
  <c r="D57" i="68"/>
  <c r="C57" i="68"/>
  <c r="K57" i="68"/>
  <c r="I35" i="76"/>
  <c r="D35" i="68" s="1"/>
  <c r="G35" i="76"/>
  <c r="K35" i="68" s="1"/>
  <c r="H35" i="76"/>
  <c r="C35" i="68" s="1"/>
  <c r="K55" i="68"/>
  <c r="D55" i="68"/>
  <c r="C55" i="68"/>
  <c r="G363" i="71"/>
  <c r="I363" i="71"/>
  <c r="H363" i="71"/>
  <c r="I448" i="71"/>
  <c r="H448" i="71"/>
  <c r="G448" i="71"/>
  <c r="G426" i="71"/>
  <c r="I426" i="71"/>
  <c r="H426" i="71"/>
  <c r="H314" i="71"/>
  <c r="G314" i="71"/>
  <c r="I314" i="71"/>
  <c r="I291" i="71"/>
  <c r="H291" i="71"/>
  <c r="G291" i="71"/>
  <c r="I384" i="71"/>
  <c r="H384" i="71"/>
  <c r="G384" i="71"/>
  <c r="I34" i="36"/>
  <c r="H34" i="36"/>
  <c r="G34" i="36"/>
  <c r="I8" i="36"/>
  <c r="D8" i="83" s="1"/>
  <c r="H8" i="36"/>
  <c r="C8" i="83" s="1"/>
  <c r="G8" i="36"/>
  <c r="K8" i="83" s="1"/>
  <c r="G52" i="36"/>
  <c r="I52" i="36"/>
  <c r="H52" i="36"/>
  <c r="I66" i="36"/>
  <c r="G66" i="36"/>
  <c r="H66" i="36"/>
  <c r="I19" i="36"/>
  <c r="D19" i="83" s="1"/>
  <c r="H19" i="36"/>
  <c r="C19" i="83" s="1"/>
  <c r="G19" i="36"/>
  <c r="K19" i="83" s="1"/>
  <c r="G230" i="71"/>
  <c r="I230" i="71"/>
  <c r="H230" i="71"/>
  <c r="I234" i="71"/>
  <c r="H234" i="71"/>
  <c r="G234" i="71"/>
  <c r="H412" i="71"/>
  <c r="I412" i="71"/>
  <c r="G412" i="71"/>
  <c r="H5" i="76"/>
  <c r="C5" i="68" s="1"/>
  <c r="G5" i="76"/>
  <c r="K5" i="68" s="1"/>
  <c r="I5" i="76"/>
  <c r="D5" i="68" s="1"/>
  <c r="G347" i="71"/>
  <c r="I347" i="71"/>
  <c r="H347" i="71"/>
  <c r="I436" i="71"/>
  <c r="H436" i="71"/>
  <c r="G436" i="71"/>
  <c r="I396" i="71"/>
  <c r="H396" i="71"/>
  <c r="G396" i="71"/>
  <c r="G442" i="71"/>
  <c r="I442" i="71"/>
  <c r="H442" i="71"/>
  <c r="H298" i="71"/>
  <c r="I298" i="71"/>
  <c r="G298" i="71"/>
  <c r="I275" i="71"/>
  <c r="H275" i="71"/>
  <c r="G275" i="71"/>
  <c r="I374" i="71"/>
  <c r="H374" i="71"/>
  <c r="G374" i="71"/>
  <c r="I377" i="71"/>
  <c r="H377" i="71"/>
  <c r="G377" i="71"/>
  <c r="G441" i="71"/>
  <c r="I441" i="71"/>
  <c r="H441" i="71"/>
  <c r="I76" i="36"/>
  <c r="H76" i="36"/>
  <c r="G76" i="36"/>
  <c r="I31" i="36"/>
  <c r="H31" i="36"/>
  <c r="G31" i="36"/>
  <c r="G68" i="36"/>
  <c r="H68" i="36"/>
  <c r="I68" i="36"/>
  <c r="I73" i="36"/>
  <c r="G73" i="36"/>
  <c r="H73" i="36"/>
  <c r="I29" i="36"/>
  <c r="H29" i="36"/>
  <c r="G29" i="36"/>
  <c r="G246" i="71"/>
  <c r="I246" i="71"/>
  <c r="H246" i="71"/>
  <c r="G311" i="71"/>
  <c r="I311" i="71"/>
  <c r="H311" i="71"/>
  <c r="H428" i="71"/>
  <c r="I428" i="71"/>
  <c r="G428" i="71"/>
  <c r="I9" i="76"/>
  <c r="D9" i="68" s="1"/>
  <c r="H9" i="76"/>
  <c r="C9" i="68" s="1"/>
  <c r="G9" i="76"/>
  <c r="K9" i="68" s="1"/>
  <c r="H37" i="76"/>
  <c r="C37" i="68" s="1"/>
  <c r="I37" i="76"/>
  <c r="D37" i="68" s="1"/>
  <c r="G37" i="76"/>
  <c r="K37" i="68" s="1"/>
  <c r="I4" i="76"/>
  <c r="D4" i="68" s="1"/>
  <c r="G4" i="76"/>
  <c r="K4" i="68" s="1"/>
  <c r="H4" i="76"/>
  <c r="C4" i="68" s="1"/>
  <c r="G331" i="71"/>
  <c r="I331" i="71"/>
  <c r="H331" i="71"/>
  <c r="H444" i="71"/>
  <c r="I444" i="71"/>
  <c r="G444" i="71"/>
  <c r="I432" i="71"/>
  <c r="H432" i="71"/>
  <c r="G432" i="71"/>
  <c r="I372" i="71"/>
  <c r="H372" i="71"/>
  <c r="G372" i="71"/>
  <c r="I391" i="71"/>
  <c r="H391" i="71"/>
  <c r="G391" i="71"/>
  <c r="H282" i="71"/>
  <c r="I282" i="71"/>
  <c r="G282" i="71"/>
  <c r="I358" i="71"/>
  <c r="H358" i="71"/>
  <c r="G358" i="71"/>
  <c r="I361" i="71"/>
  <c r="H361" i="71"/>
  <c r="G361" i="71"/>
  <c r="G425" i="71"/>
  <c r="I425" i="71"/>
  <c r="H425" i="71"/>
  <c r="I370" i="71"/>
  <c r="G370" i="71"/>
  <c r="H370" i="71"/>
  <c r="I11" i="36"/>
  <c r="D11" i="83" s="1"/>
  <c r="H11" i="36"/>
  <c r="C11" i="83" s="1"/>
  <c r="G11" i="36"/>
  <c r="K11" i="83" s="1"/>
  <c r="I41" i="36"/>
  <c r="H41" i="36"/>
  <c r="G41" i="36"/>
  <c r="I14" i="36"/>
  <c r="D14" i="83" s="1"/>
  <c r="H14" i="36"/>
  <c r="C14" i="83" s="1"/>
  <c r="G14" i="36"/>
  <c r="K14" i="83" s="1"/>
  <c r="I80" i="36"/>
  <c r="G80" i="36"/>
  <c r="H80" i="36"/>
  <c r="H39" i="36"/>
  <c r="I39" i="36"/>
  <c r="G39" i="36"/>
  <c r="I211" i="71"/>
  <c r="H211" i="71"/>
  <c r="G211" i="71"/>
  <c r="G327" i="71"/>
  <c r="I327" i="71"/>
  <c r="H327" i="71"/>
  <c r="I203" i="71"/>
  <c r="G203" i="71"/>
  <c r="H203" i="71"/>
  <c r="I29" i="76"/>
  <c r="D29" i="68" s="1"/>
  <c r="H29" i="76"/>
  <c r="C29" i="68" s="1"/>
  <c r="G29" i="76"/>
  <c r="K29" i="68" s="1"/>
  <c r="I16" i="76"/>
  <c r="D16" i="68" s="1"/>
  <c r="H16" i="76"/>
  <c r="C16" i="68" s="1"/>
  <c r="G16" i="76"/>
  <c r="K16" i="68" s="1"/>
  <c r="I36" i="76"/>
  <c r="D36" i="68" s="1"/>
  <c r="H36" i="76"/>
  <c r="C36" i="68" s="1"/>
  <c r="G36" i="76"/>
  <c r="K36" i="68" s="1"/>
  <c r="I315" i="71"/>
  <c r="H315" i="71"/>
  <c r="G315" i="71"/>
  <c r="H440" i="71"/>
  <c r="G440" i="71"/>
  <c r="I440" i="71"/>
  <c r="I356" i="71"/>
  <c r="G356" i="71"/>
  <c r="H356" i="71"/>
  <c r="I407" i="71"/>
  <c r="H407" i="71"/>
  <c r="G407" i="71"/>
  <c r="H266" i="71"/>
  <c r="I266" i="71"/>
  <c r="G266" i="71"/>
  <c r="I451" i="71"/>
  <c r="H451" i="71"/>
  <c r="G451" i="71"/>
  <c r="H342" i="71"/>
  <c r="G342" i="71"/>
  <c r="I342" i="71"/>
  <c r="I345" i="71"/>
  <c r="H345" i="71"/>
  <c r="G345" i="71"/>
  <c r="I380" i="71"/>
  <c r="H380" i="71"/>
  <c r="G380" i="71"/>
  <c r="H20" i="36"/>
  <c r="C20" i="83" s="1"/>
  <c r="I20" i="36"/>
  <c r="D20" i="83" s="1"/>
  <c r="G20" i="36"/>
  <c r="K20" i="83" s="1"/>
  <c r="I51" i="36"/>
  <c r="H51" i="36"/>
  <c r="G51" i="36"/>
  <c r="I44" i="36"/>
  <c r="H44" i="36"/>
  <c r="G44" i="36"/>
  <c r="I91" i="36"/>
  <c r="G91" i="36"/>
  <c r="H91" i="36"/>
  <c r="I46" i="36"/>
  <c r="H46" i="36"/>
  <c r="G46" i="36"/>
  <c r="I303" i="71"/>
  <c r="H303" i="71"/>
  <c r="G303" i="71"/>
  <c r="I227" i="71"/>
  <c r="G227" i="71"/>
  <c r="H227" i="71"/>
  <c r="G343" i="71"/>
  <c r="I343" i="71"/>
  <c r="H343" i="71"/>
  <c r="H235" i="71"/>
  <c r="I235" i="71"/>
  <c r="G235" i="71"/>
  <c r="G34" i="76"/>
  <c r="K34" i="68" s="1"/>
  <c r="H34" i="76"/>
  <c r="C34" i="68" s="1"/>
  <c r="I34" i="76"/>
  <c r="D34" i="68" s="1"/>
  <c r="I32" i="76"/>
  <c r="D32" i="68" s="1"/>
  <c r="H32" i="76"/>
  <c r="C32" i="68" s="1"/>
  <c r="G32" i="76"/>
  <c r="K32" i="68" s="1"/>
  <c r="G299" i="71"/>
  <c r="I299" i="71"/>
  <c r="H299" i="71"/>
  <c r="I340" i="71"/>
  <c r="H340" i="71"/>
  <c r="G340" i="71"/>
  <c r="I423" i="71"/>
  <c r="H423" i="71"/>
  <c r="G423" i="71"/>
  <c r="H250" i="71"/>
  <c r="I250" i="71"/>
  <c r="G250" i="71"/>
  <c r="I447" i="71"/>
  <c r="H447" i="71"/>
  <c r="G447" i="71"/>
  <c r="H313" i="71"/>
  <c r="G313" i="71"/>
  <c r="I313" i="71"/>
  <c r="I367" i="71"/>
  <c r="H367" i="71"/>
  <c r="G367" i="71"/>
  <c r="I82" i="36"/>
  <c r="H82" i="36"/>
  <c r="G82" i="36"/>
  <c r="I89" i="36"/>
  <c r="H89" i="36"/>
  <c r="G89" i="36"/>
  <c r="I54" i="36"/>
  <c r="H54" i="36"/>
  <c r="G54" i="36"/>
  <c r="I12" i="36"/>
  <c r="D12" i="83" s="1"/>
  <c r="H12" i="36"/>
  <c r="C12" i="83" s="1"/>
  <c r="G12" i="36"/>
  <c r="K12" i="83" s="1"/>
  <c r="I60" i="36"/>
  <c r="H60" i="36"/>
  <c r="G60" i="36"/>
  <c r="I319" i="71"/>
  <c r="H319" i="71"/>
  <c r="G319" i="71"/>
  <c r="I243" i="71"/>
  <c r="H243" i="71"/>
  <c r="G243" i="71"/>
  <c r="G359" i="71"/>
  <c r="I359" i="71"/>
  <c r="H359" i="71"/>
  <c r="G251" i="71"/>
  <c r="H251" i="71"/>
  <c r="I251" i="71"/>
  <c r="I45" i="76"/>
  <c r="D45" i="68" s="1"/>
  <c r="H45" i="76"/>
  <c r="C45" i="68" s="1"/>
  <c r="G45" i="76"/>
  <c r="K45" i="68" s="1"/>
  <c r="I15" i="76"/>
  <c r="D15" i="68" s="1"/>
  <c r="G15" i="76"/>
  <c r="K15" i="68" s="1"/>
  <c r="H15" i="76"/>
  <c r="C15" i="68" s="1"/>
  <c r="I48" i="76"/>
  <c r="D48" i="68" s="1"/>
  <c r="H48" i="76"/>
  <c r="C48" i="68" s="1"/>
  <c r="G48" i="76"/>
  <c r="K48" i="68" s="1"/>
  <c r="G283" i="71"/>
  <c r="I283" i="71"/>
  <c r="H283" i="71"/>
  <c r="I324" i="71"/>
  <c r="H324" i="71"/>
  <c r="G324" i="71"/>
  <c r="I439" i="71"/>
  <c r="H439" i="71"/>
  <c r="G439" i="71"/>
  <c r="I435" i="71"/>
  <c r="H435" i="71"/>
  <c r="G435" i="71"/>
  <c r="H326" i="71"/>
  <c r="G326" i="71"/>
  <c r="I326" i="71"/>
  <c r="H297" i="71"/>
  <c r="G297" i="71"/>
  <c r="I297" i="71"/>
  <c r="I7" i="36"/>
  <c r="D7" i="83" s="1"/>
  <c r="H7" i="36"/>
  <c r="C7" i="83" s="1"/>
  <c r="G7" i="36"/>
  <c r="K7" i="83" s="1"/>
  <c r="H13" i="36"/>
  <c r="C13" i="83" s="1"/>
  <c r="G13" i="36"/>
  <c r="K13" i="83" s="1"/>
  <c r="I13" i="36"/>
  <c r="D13" i="83" s="1"/>
  <c r="I72" i="36"/>
  <c r="H72" i="36"/>
  <c r="G72" i="36"/>
  <c r="I25" i="36"/>
  <c r="D25" i="83" s="1"/>
  <c r="H25" i="36"/>
  <c r="C25" i="83" s="1"/>
  <c r="G25" i="36"/>
  <c r="K25" i="83" s="1"/>
  <c r="I67" i="36"/>
  <c r="H67" i="36"/>
  <c r="G67" i="36"/>
  <c r="I335" i="71"/>
  <c r="H335" i="71"/>
  <c r="G335" i="71"/>
  <c r="I259" i="71"/>
  <c r="H259" i="71"/>
  <c r="G259" i="71"/>
  <c r="I244" i="71"/>
  <c r="H244" i="71"/>
  <c r="G244" i="71"/>
  <c r="I344" i="71"/>
  <c r="H344" i="71"/>
  <c r="G344" i="71"/>
  <c r="D8" i="70" l="1"/>
  <c r="C284" i="78" a="1"/>
  <c r="C284" i="78" s="1"/>
  <c r="C27" i="2"/>
  <c r="D52" i="68"/>
  <c r="C52" i="68"/>
  <c r="K52" i="68"/>
  <c r="L25" i="83"/>
  <c r="H25" i="83" s="1"/>
  <c r="J25" i="83" s="1"/>
  <c r="O25" i="83" s="1"/>
  <c r="M25" i="83"/>
  <c r="G25" i="83" s="1"/>
  <c r="I25" i="83" s="1"/>
  <c r="N25" i="83" s="1"/>
  <c r="D284" i="78"/>
  <c r="D30" i="78"/>
  <c r="K2" i="70"/>
  <c r="D2" i="2"/>
  <c r="K2" i="2"/>
  <c r="D76" i="78"/>
  <c r="C3" i="70"/>
  <c r="K4" i="70"/>
  <c r="L24" i="83"/>
  <c r="H24" i="83" s="1"/>
  <c r="J24" i="83" s="1"/>
  <c r="O24" i="83" s="1"/>
  <c r="M24" i="83"/>
  <c r="G24" i="83" s="1"/>
  <c r="I24" i="83" s="1"/>
  <c r="N24" i="83" s="1"/>
  <c r="H23" i="83"/>
  <c r="J23" i="83" s="1"/>
  <c r="O23" i="83" s="1"/>
  <c r="G23" i="83"/>
  <c r="I23" i="83" s="1"/>
  <c r="N23" i="83" s="1"/>
  <c r="C2" i="78" a="1"/>
  <c r="C2" i="78" s="1"/>
  <c r="C6" i="70"/>
  <c r="C5" i="70"/>
  <c r="D12" i="70"/>
  <c r="L16" i="83"/>
  <c r="H16" i="83" s="1"/>
  <c r="J16" i="83" s="1"/>
  <c r="O16" i="83" s="1"/>
  <c r="M16" i="83"/>
  <c r="G16" i="83" s="1"/>
  <c r="I16" i="83" s="1"/>
  <c r="N16" i="83" s="1"/>
  <c r="C30" i="2"/>
  <c r="L17" i="83"/>
  <c r="H17" i="83" s="1"/>
  <c r="J17" i="83" s="1"/>
  <c r="O17" i="83" s="1"/>
  <c r="M17" i="83"/>
  <c r="G17" i="83" s="1"/>
  <c r="I17" i="83" s="1"/>
  <c r="N17" i="83" s="1"/>
  <c r="L18" i="83"/>
  <c r="H18" i="83" s="1"/>
  <c r="J18" i="83" s="1"/>
  <c r="O18" i="83" s="1"/>
  <c r="M18" i="83"/>
  <c r="G18" i="83" s="1"/>
  <c r="I18" i="83" s="1"/>
  <c r="N18" i="83" s="1"/>
  <c r="L10" i="83"/>
  <c r="H10" i="83" s="1"/>
  <c r="J10" i="83" s="1"/>
  <c r="O10" i="83" s="1"/>
  <c r="M10" i="83"/>
  <c r="G10" i="83" s="1"/>
  <c r="I10" i="83" s="1"/>
  <c r="N10" i="83" s="1"/>
  <c r="L14" i="83"/>
  <c r="H14" i="83" s="1"/>
  <c r="J14" i="83" s="1"/>
  <c r="O14" i="83" s="1"/>
  <c r="M14" i="83"/>
  <c r="G14" i="83" s="1"/>
  <c r="I14" i="83" s="1"/>
  <c r="N14" i="83" s="1"/>
  <c r="D37" i="2"/>
  <c r="L15" i="83"/>
  <c r="H15" i="83" s="1"/>
  <c r="J15" i="83" s="1"/>
  <c r="O15" i="83" s="1"/>
  <c r="M15" i="83"/>
  <c r="G15" i="83" s="1"/>
  <c r="I15" i="83" s="1"/>
  <c r="N15" i="83" s="1"/>
  <c r="L7" i="83"/>
  <c r="H7" i="83" s="1"/>
  <c r="J7" i="83" s="1"/>
  <c r="O7" i="83" s="1"/>
  <c r="M7" i="83"/>
  <c r="G7" i="83" s="1"/>
  <c r="I7" i="83" s="1"/>
  <c r="N7" i="83" s="1"/>
  <c r="L8" i="83"/>
  <c r="H8" i="83" s="1"/>
  <c r="J8" i="83" s="1"/>
  <c r="O8" i="83" s="1"/>
  <c r="M8" i="83"/>
  <c r="G8" i="83" s="1"/>
  <c r="I8" i="83" s="1"/>
  <c r="N8" i="83" s="1"/>
  <c r="M2" i="83"/>
  <c r="G2" i="83" s="1"/>
  <c r="I2" i="83" s="1"/>
  <c r="L2" i="83"/>
  <c r="H2" i="83" s="1"/>
  <c r="J2" i="83" s="1"/>
  <c r="M21" i="83"/>
  <c r="G21" i="83" s="1"/>
  <c r="I21" i="83" s="1"/>
  <c r="N21" i="83" s="1"/>
  <c r="L21" i="83"/>
  <c r="H21" i="83" s="1"/>
  <c r="J21" i="83" s="1"/>
  <c r="O21" i="83" s="1"/>
  <c r="L19" i="83"/>
  <c r="H19" i="83" s="1"/>
  <c r="J19" i="83" s="1"/>
  <c r="O19" i="83" s="1"/>
  <c r="M19" i="83"/>
  <c r="G19" i="83" s="1"/>
  <c r="I19" i="83" s="1"/>
  <c r="N19" i="83" s="1"/>
  <c r="L20" i="83"/>
  <c r="H20" i="83" s="1"/>
  <c r="J20" i="83" s="1"/>
  <c r="O20" i="83" s="1"/>
  <c r="M20" i="83"/>
  <c r="G20" i="83" s="1"/>
  <c r="I20" i="83" s="1"/>
  <c r="N20" i="83" s="1"/>
  <c r="L4" i="83"/>
  <c r="H4" i="83" s="1"/>
  <c r="J4" i="83" s="1"/>
  <c r="O4" i="83" s="1"/>
  <c r="M4" i="83"/>
  <c r="G4" i="83" s="1"/>
  <c r="I4" i="83" s="1"/>
  <c r="N4" i="83" s="1"/>
  <c r="L3" i="83"/>
  <c r="H3" i="83" s="1"/>
  <c r="J3" i="83" s="1"/>
  <c r="O3" i="83" s="1"/>
  <c r="M3" i="83"/>
  <c r="G3" i="83" s="1"/>
  <c r="I3" i="83" s="1"/>
  <c r="N3" i="83" s="1"/>
  <c r="L5" i="83"/>
  <c r="H5" i="83" s="1"/>
  <c r="J5" i="83" s="1"/>
  <c r="O5" i="83" s="1"/>
  <c r="M5" i="83"/>
  <c r="G5" i="83" s="1"/>
  <c r="I5" i="83" s="1"/>
  <c r="N5" i="83" s="1"/>
  <c r="L9" i="83"/>
  <c r="H9" i="83" s="1"/>
  <c r="J9" i="83" s="1"/>
  <c r="O9" i="83" s="1"/>
  <c r="M9" i="83"/>
  <c r="G9" i="83" s="1"/>
  <c r="I9" i="83" s="1"/>
  <c r="N9" i="83" s="1"/>
  <c r="L12" i="83"/>
  <c r="H12" i="83" s="1"/>
  <c r="J12" i="83" s="1"/>
  <c r="O12" i="83" s="1"/>
  <c r="M12" i="83"/>
  <c r="G12" i="83" s="1"/>
  <c r="I12" i="83" s="1"/>
  <c r="N12" i="83" s="1"/>
  <c r="L22" i="83"/>
  <c r="H22" i="83" s="1"/>
  <c r="J22" i="83" s="1"/>
  <c r="O22" i="83" s="1"/>
  <c r="M22" i="83"/>
  <c r="G22" i="83" s="1"/>
  <c r="I22" i="83" s="1"/>
  <c r="N22" i="83" s="1"/>
  <c r="M6" i="83"/>
  <c r="G6" i="83" s="1"/>
  <c r="I6" i="83" s="1"/>
  <c r="N6" i="83" s="1"/>
  <c r="L6" i="83"/>
  <c r="H6" i="83" s="1"/>
  <c r="J6" i="83" s="1"/>
  <c r="O6" i="83" s="1"/>
  <c r="L13" i="83"/>
  <c r="H13" i="83" s="1"/>
  <c r="J13" i="83" s="1"/>
  <c r="O13" i="83" s="1"/>
  <c r="M13" i="83"/>
  <c r="G13" i="83" s="1"/>
  <c r="I13" i="83" s="1"/>
  <c r="N13" i="83" s="1"/>
  <c r="L11" i="83"/>
  <c r="H11" i="83" s="1"/>
  <c r="J11" i="83" s="1"/>
  <c r="O11" i="83" s="1"/>
  <c r="M11" i="83"/>
  <c r="G11" i="83" s="1"/>
  <c r="I11" i="83" s="1"/>
  <c r="N11" i="83" s="1"/>
  <c r="D72" i="78"/>
  <c r="C15" i="2"/>
  <c r="C26" i="78" a="1"/>
  <c r="C26" i="78" s="1"/>
  <c r="D42" i="70"/>
  <c r="C7" i="70"/>
  <c r="D41" i="78"/>
  <c r="D45" i="78"/>
  <c r="K41" i="2"/>
  <c r="C11" i="78" a="1"/>
  <c r="C11" i="78" s="1"/>
  <c r="C13" i="70"/>
  <c r="C71" i="78" a="1"/>
  <c r="C71" i="78" s="1"/>
  <c r="D28" i="78"/>
  <c r="D49" i="2"/>
  <c r="C11" i="70"/>
  <c r="D74" i="78"/>
  <c r="D16" i="70"/>
  <c r="C47" i="2"/>
  <c r="C19" i="78" a="1"/>
  <c r="C19" i="78" s="1"/>
  <c r="C8" i="70"/>
  <c r="D44" i="78"/>
  <c r="D29" i="70"/>
  <c r="M28" i="68"/>
  <c r="G28" i="68" s="1"/>
  <c r="I28" i="68" s="1"/>
  <c r="N28" i="68" s="1"/>
  <c r="H28" i="68"/>
  <c r="J28" i="68" s="1"/>
  <c r="O28" i="68" s="1"/>
  <c r="C6" i="78" a="1"/>
  <c r="C6" i="78" s="1"/>
  <c r="M21" i="78"/>
  <c r="D50" i="2"/>
  <c r="D59" i="78"/>
  <c r="M46" i="78"/>
  <c r="C35" i="2"/>
  <c r="C18" i="2"/>
  <c r="C36" i="2"/>
  <c r="D47" i="78"/>
  <c r="D40" i="2"/>
  <c r="C154" i="78" a="1"/>
  <c r="C154" i="78" s="1"/>
  <c r="D77" i="78"/>
  <c r="D51" i="2"/>
  <c r="L25" i="78"/>
  <c r="K59" i="2"/>
  <c r="L59" i="2" s="1"/>
  <c r="C60" i="2"/>
  <c r="K26" i="70"/>
  <c r="L26" i="70" s="1"/>
  <c r="C11" i="2"/>
  <c r="D109" i="78"/>
  <c r="L58" i="78"/>
  <c r="D4" i="2"/>
  <c r="D70" i="78"/>
  <c r="C18" i="78" a="1"/>
  <c r="C18" i="78" s="1"/>
  <c r="M40" i="78"/>
  <c r="C69" i="78" a="1"/>
  <c r="C69" i="78" s="1"/>
  <c r="D29" i="78"/>
  <c r="C108" i="78" a="1"/>
  <c r="C108" i="78" s="1"/>
  <c r="C9" i="78" a="1"/>
  <c r="C9" i="78" s="1"/>
  <c r="L24" i="78"/>
  <c r="D43" i="78"/>
  <c r="C52" i="78" a="1"/>
  <c r="C52" i="78" s="1"/>
  <c r="D15" i="78"/>
  <c r="D32" i="78"/>
  <c r="C17" i="2"/>
  <c r="C25" i="70"/>
  <c r="C20" i="70"/>
  <c r="K74" i="2"/>
  <c r="C40" i="70"/>
  <c r="C34" i="78" a="1"/>
  <c r="C34" i="78" s="1"/>
  <c r="C20" i="78" a="1"/>
  <c r="C20" i="78" s="1"/>
  <c r="D14" i="70"/>
  <c r="K17" i="70"/>
  <c r="D50" i="78"/>
  <c r="C31" i="78" a="1"/>
  <c r="C31" i="78" s="1"/>
  <c r="C27" i="78" a="1"/>
  <c r="C27" i="78" s="1"/>
  <c r="D65" i="2"/>
  <c r="D48" i="78"/>
  <c r="C22" i="78" a="1"/>
  <c r="C22" i="78" s="1"/>
  <c r="L55" i="78"/>
  <c r="D56" i="2"/>
  <c r="D8" i="78"/>
  <c r="M12" i="78"/>
  <c r="D12" i="78"/>
  <c r="C12" i="2"/>
  <c r="D42" i="78"/>
  <c r="K46" i="2"/>
  <c r="D91" i="78"/>
  <c r="D79" i="78"/>
  <c r="C84" i="78" a="1"/>
  <c r="C84" i="78" s="1"/>
  <c r="D48" i="2"/>
  <c r="C114" i="2"/>
  <c r="D16" i="78"/>
  <c r="D64" i="78"/>
  <c r="C67" i="2"/>
  <c r="C53" i="78" a="1"/>
  <c r="C53" i="78" s="1"/>
  <c r="K33" i="70"/>
  <c r="M33" i="70" s="1"/>
  <c r="D36" i="78"/>
  <c r="K83" i="2"/>
  <c r="L83" i="2" s="1"/>
  <c r="C75" i="78" a="1"/>
  <c r="C75" i="78" s="1"/>
  <c r="C58" i="2"/>
  <c r="D57" i="78"/>
  <c r="C14" i="78" a="1"/>
  <c r="C14" i="78" s="1"/>
  <c r="M89" i="78"/>
  <c r="L16" i="78"/>
  <c r="C43" i="70"/>
  <c r="K35" i="2"/>
  <c r="L35" i="2" s="1"/>
  <c r="K48" i="2"/>
  <c r="D73" i="78"/>
  <c r="D23" i="78"/>
  <c r="K14" i="2"/>
  <c r="D38" i="2"/>
  <c r="C60" i="78" a="1"/>
  <c r="C60" i="78" s="1"/>
  <c r="D116" i="2"/>
  <c r="C52" i="2"/>
  <c r="C26" i="2"/>
  <c r="C37" i="78" a="1"/>
  <c r="C37" i="78" s="1"/>
  <c r="C55" i="2"/>
  <c r="D70" i="2"/>
  <c r="D22" i="70"/>
  <c r="D30" i="70"/>
  <c r="K29" i="2"/>
  <c r="L29" i="2" s="1"/>
  <c r="D82" i="78"/>
  <c r="C63" i="2"/>
  <c r="C21" i="70"/>
  <c r="C28" i="2"/>
  <c r="C97" i="78" a="1"/>
  <c r="C97" i="78" s="1"/>
  <c r="D62" i="78"/>
  <c r="M13" i="78"/>
  <c r="D83" i="78"/>
  <c r="D47" i="70"/>
  <c r="D21" i="2"/>
  <c r="H40" i="68"/>
  <c r="J40" i="68" s="1"/>
  <c r="O40" i="68" s="1"/>
  <c r="C61" i="70"/>
  <c r="D66" i="70"/>
  <c r="D28" i="70"/>
  <c r="K51" i="70"/>
  <c r="M51" i="70" s="1"/>
  <c r="K84" i="70"/>
  <c r="L84" i="70" s="1"/>
  <c r="C267" i="78" a="1"/>
  <c r="C267" i="78" s="1"/>
  <c r="K24" i="70"/>
  <c r="L24" i="70" s="1"/>
  <c r="D120" i="78"/>
  <c r="C68" i="70"/>
  <c r="D177" i="78"/>
  <c r="L128" i="78"/>
  <c r="C27" i="70"/>
  <c r="C67" i="70"/>
  <c r="K76" i="70"/>
  <c r="L76" i="70" s="1"/>
  <c r="C57" i="70"/>
  <c r="D184" i="78"/>
  <c r="D209" i="78"/>
  <c r="D89" i="70"/>
  <c r="M145" i="78"/>
  <c r="D49" i="70"/>
  <c r="K31" i="70"/>
  <c r="L31" i="70" s="1"/>
  <c r="K46" i="70"/>
  <c r="L46" i="70" s="1"/>
  <c r="D279" i="78"/>
  <c r="K41" i="70"/>
  <c r="M41" i="70" s="1"/>
  <c r="C151" i="78" a="1"/>
  <c r="C151" i="78" s="1"/>
  <c r="C35" i="70"/>
  <c r="C62" i="70"/>
  <c r="D34" i="70"/>
  <c r="C23" i="70"/>
  <c r="C113" i="78" a="1"/>
  <c r="C113" i="78" s="1"/>
  <c r="M235" i="78"/>
  <c r="D172" i="78"/>
  <c r="M121" i="78"/>
  <c r="D182" i="78"/>
  <c r="L185" i="78"/>
  <c r="D87" i="78"/>
  <c r="C101" i="78" a="1"/>
  <c r="C101" i="78" s="1"/>
  <c r="D213" i="78"/>
  <c r="L279" i="78"/>
  <c r="C96" i="78" a="1"/>
  <c r="C96" i="78" s="1"/>
  <c r="D142" i="78"/>
  <c r="C102" i="78" a="1"/>
  <c r="C102" i="78" s="1"/>
  <c r="C147" i="78" a="1"/>
  <c r="C147" i="78" s="1"/>
  <c r="L179" i="78"/>
  <c r="D123" i="78"/>
  <c r="D101" i="78"/>
  <c r="M281" i="78"/>
  <c r="D208" i="78"/>
  <c r="L106" i="78"/>
  <c r="D103" i="78"/>
  <c r="D175" i="78"/>
  <c r="D201" i="78"/>
  <c r="C209" i="78" a="1"/>
  <c r="C209" i="78" s="1"/>
  <c r="C137" i="78" a="1"/>
  <c r="C137" i="78" s="1"/>
  <c r="C261" i="78" a="1"/>
  <c r="C261" i="78" s="1"/>
  <c r="L100" i="78"/>
  <c r="D194" i="78"/>
  <c r="D64" i="70"/>
  <c r="C66" i="78" a="1"/>
  <c r="C66" i="78" s="1"/>
  <c r="D65" i="78"/>
  <c r="D165" i="78"/>
  <c r="K3" i="70"/>
  <c r="L3" i="70" s="1"/>
  <c r="D214" i="78"/>
  <c r="K24" i="2"/>
  <c r="M24" i="2" s="1"/>
  <c r="K20" i="70"/>
  <c r="L20" i="70" s="1"/>
  <c r="K56" i="2"/>
  <c r="C128" i="78" a="1"/>
  <c r="C128" i="78" s="1"/>
  <c r="D192" i="78"/>
  <c r="C131" i="78" a="1"/>
  <c r="C131" i="78" s="1"/>
  <c r="D5" i="2"/>
  <c r="D33" i="78"/>
  <c r="K15" i="70"/>
  <c r="M15" i="70" s="1"/>
  <c r="C32" i="78" a="1"/>
  <c r="C32" i="78" s="1"/>
  <c r="D63" i="78"/>
  <c r="C13" i="2"/>
  <c r="D9" i="70"/>
  <c r="C7" i="2"/>
  <c r="D235" i="78"/>
  <c r="D229" i="78"/>
  <c r="L209" i="78"/>
  <c r="D170" i="78"/>
  <c r="K68" i="70"/>
  <c r="M68" i="70" s="1"/>
  <c r="C94" i="70"/>
  <c r="C168" i="78" a="1"/>
  <c r="C168" i="78" s="1"/>
  <c r="D84" i="2"/>
  <c r="M162" i="78"/>
  <c r="D71" i="70"/>
  <c r="K10" i="2"/>
  <c r="L10" i="2" s="1"/>
  <c r="C126" i="78" a="1"/>
  <c r="C126" i="78" s="1"/>
  <c r="K10" i="70"/>
  <c r="M10" i="70" s="1"/>
  <c r="K7" i="70"/>
  <c r="M7" i="70" s="1"/>
  <c r="K88" i="2"/>
  <c r="L200" i="78"/>
  <c r="D200" i="78"/>
  <c r="L78" i="78"/>
  <c r="C196" i="78" a="1"/>
  <c r="C196" i="78" s="1"/>
  <c r="D45" i="70"/>
  <c r="C86" i="70"/>
  <c r="C162" i="78" a="1"/>
  <c r="C162" i="78" s="1"/>
  <c r="D126" i="78"/>
  <c r="C198" i="78" a="1"/>
  <c r="C198" i="78" s="1"/>
  <c r="K8" i="70"/>
  <c r="M8" i="70" s="1"/>
  <c r="C19" i="70"/>
  <c r="C131" i="2"/>
  <c r="D109" i="2"/>
  <c r="C106" i="78" a="1"/>
  <c r="C106" i="78" s="1"/>
  <c r="K52" i="70"/>
  <c r="M52" i="70" s="1"/>
  <c r="L201" i="78"/>
  <c r="C138" i="78" a="1"/>
  <c r="C138" i="78" s="1"/>
  <c r="D132" i="78"/>
  <c r="C86" i="2"/>
  <c r="D129" i="78"/>
  <c r="D207" i="78"/>
  <c r="D138" i="78"/>
  <c r="C164" i="78" a="1"/>
  <c r="C164" i="78" s="1"/>
  <c r="D176" i="78"/>
  <c r="C64" i="70"/>
  <c r="D183" i="78"/>
  <c r="K85" i="2"/>
  <c r="D9" i="2"/>
  <c r="C221" i="78" a="1"/>
  <c r="C221" i="78" s="1"/>
  <c r="K96" i="2"/>
  <c r="M117" i="78"/>
  <c r="D197" i="78"/>
  <c r="D156" i="78"/>
  <c r="M86" i="78"/>
  <c r="M60" i="78"/>
  <c r="D35" i="78"/>
  <c r="C170" i="78" a="1"/>
  <c r="C170" i="78" s="1"/>
  <c r="L172" i="78"/>
  <c r="L198" i="78"/>
  <c r="K72" i="2"/>
  <c r="L72" i="2" s="1"/>
  <c r="D67" i="78"/>
  <c r="K8" i="2"/>
  <c r="L8" i="2" s="1"/>
  <c r="C124" i="78" a="1"/>
  <c r="C124" i="78" s="1"/>
  <c r="D39" i="70"/>
  <c r="D80" i="78"/>
  <c r="D122" i="2"/>
  <c r="C73" i="70"/>
  <c r="C69" i="70"/>
  <c r="D198" i="78"/>
  <c r="C68" i="2"/>
  <c r="D19" i="70"/>
  <c r="D3" i="78"/>
  <c r="D7" i="78"/>
  <c r="D51" i="78"/>
  <c r="K17" i="2"/>
  <c r="L17" i="2" s="1"/>
  <c r="K25" i="2"/>
  <c r="D97" i="70"/>
  <c r="L202" i="78"/>
  <c r="D5" i="70"/>
  <c r="M160" i="78"/>
  <c r="C56" i="78" a="1"/>
  <c r="C56" i="78" s="1"/>
  <c r="D4" i="70"/>
  <c r="C29" i="2"/>
  <c r="C60" i="70"/>
  <c r="C38" i="70"/>
  <c r="K14" i="70"/>
  <c r="M14" i="70" s="1"/>
  <c r="C118" i="78" a="1"/>
  <c r="C118" i="78" s="1"/>
  <c r="M40" i="68"/>
  <c r="G40" i="68" s="1"/>
  <c r="I40" i="68" s="1"/>
  <c r="N40" i="68" s="1"/>
  <c r="C5" i="78" a="1"/>
  <c r="C5" i="78" s="1"/>
  <c r="K140" i="2"/>
  <c r="L140" i="2" s="1"/>
  <c r="D113" i="2"/>
  <c r="L278" i="78"/>
  <c r="K496" i="2"/>
  <c r="K488" i="2"/>
  <c r="K210" i="70"/>
  <c r="L210" i="70" s="1"/>
  <c r="H210" i="70" s="1"/>
  <c r="J210" i="70" s="1"/>
  <c r="O210" i="70" s="1"/>
  <c r="K476" i="2"/>
  <c r="K459" i="2"/>
  <c r="K498" i="2"/>
  <c r="K506" i="2"/>
  <c r="K482" i="2"/>
  <c r="K458" i="2"/>
  <c r="K450" i="2"/>
  <c r="M450" i="2" s="1"/>
  <c r="K442" i="2"/>
  <c r="L442" i="2" s="1"/>
  <c r="K449" i="2"/>
  <c r="L449" i="2" s="1"/>
  <c r="K505" i="2"/>
  <c r="K448" i="2"/>
  <c r="M448" i="2" s="1"/>
  <c r="K487" i="2"/>
  <c r="K178" i="70"/>
  <c r="L178" i="70" s="1"/>
  <c r="H178" i="70" s="1"/>
  <c r="J178" i="70" s="1"/>
  <c r="O178" i="70" s="1"/>
  <c r="K495" i="2"/>
  <c r="K471" i="2"/>
  <c r="K206" i="70"/>
  <c r="M206" i="70" s="1"/>
  <c r="G206" i="70" s="1"/>
  <c r="I206" i="70" s="1"/>
  <c r="N206" i="70" s="1"/>
  <c r="K479" i="2"/>
  <c r="K439" i="2"/>
  <c r="L439" i="2" s="1"/>
  <c r="K188" i="70"/>
  <c r="M188" i="70" s="1"/>
  <c r="G188" i="70" s="1"/>
  <c r="I188" i="70" s="1"/>
  <c r="N188" i="70" s="1"/>
  <c r="K447" i="2"/>
  <c r="L447" i="2" s="1"/>
  <c r="K501" i="2"/>
  <c r="K187" i="70"/>
  <c r="L187" i="70" s="1"/>
  <c r="H187" i="70" s="1"/>
  <c r="J187" i="70" s="1"/>
  <c r="O187" i="70" s="1"/>
  <c r="K462" i="2"/>
  <c r="K484" i="2"/>
  <c r="K175" i="70"/>
  <c r="L175" i="70" s="1"/>
  <c r="H175" i="70" s="1"/>
  <c r="J175" i="70" s="1"/>
  <c r="O175" i="70" s="1"/>
  <c r="K430" i="2"/>
  <c r="L430" i="2" s="1"/>
  <c r="K468" i="2"/>
  <c r="K197" i="70"/>
  <c r="M197" i="70" s="1"/>
  <c r="G197" i="70" s="1"/>
  <c r="I197" i="70" s="1"/>
  <c r="N197" i="70" s="1"/>
  <c r="K477" i="2"/>
  <c r="K436" i="2"/>
  <c r="M436" i="2" s="1"/>
  <c r="K207" i="70"/>
  <c r="L207" i="70" s="1"/>
  <c r="H207" i="70" s="1"/>
  <c r="J207" i="70" s="1"/>
  <c r="O207" i="70" s="1"/>
  <c r="K429" i="2"/>
  <c r="L429" i="2" s="1"/>
  <c r="K179" i="70"/>
  <c r="M179" i="70" s="1"/>
  <c r="G179" i="70" s="1"/>
  <c r="I179" i="70" s="1"/>
  <c r="N179" i="70" s="1"/>
  <c r="M280" i="78"/>
  <c r="K508" i="2"/>
  <c r="K434" i="2"/>
  <c r="L434" i="2" s="1"/>
  <c r="K431" i="2"/>
  <c r="L431" i="2" s="1"/>
  <c r="K460" i="2"/>
  <c r="K489" i="2"/>
  <c r="K423" i="2"/>
  <c r="L423" i="2" s="1"/>
  <c r="K499" i="2"/>
  <c r="K209" i="70"/>
  <c r="L209" i="70" s="1"/>
  <c r="H209" i="70" s="1"/>
  <c r="J209" i="70" s="1"/>
  <c r="O209" i="70" s="1"/>
  <c r="K202" i="70"/>
  <c r="L202" i="70" s="1"/>
  <c r="H202" i="70" s="1"/>
  <c r="J202" i="70" s="1"/>
  <c r="O202" i="70" s="1"/>
  <c r="K212" i="70"/>
  <c r="M212" i="70" s="1"/>
  <c r="G212" i="70" s="1"/>
  <c r="I212" i="70" s="1"/>
  <c r="N212" i="70" s="1"/>
  <c r="C482" i="2"/>
  <c r="D481" i="2"/>
  <c r="C449" i="2"/>
  <c r="C504" i="2"/>
  <c r="D471" i="2"/>
  <c r="C447" i="2"/>
  <c r="C510" i="2"/>
  <c r="D477" i="2"/>
  <c r="C445" i="2"/>
  <c r="C500" i="2"/>
  <c r="D467" i="2"/>
  <c r="C435" i="2"/>
  <c r="C293" i="78" a="1"/>
  <c r="C293" i="78" s="1"/>
  <c r="D505" i="78"/>
  <c r="D464" i="78"/>
  <c r="D502" i="78"/>
  <c r="C500" i="78" a="1"/>
  <c r="C500" i="78" s="1"/>
  <c r="C379" i="78" a="1"/>
  <c r="C379" i="78" s="1"/>
  <c r="C338" i="78" a="1"/>
  <c r="C338" i="78" s="1"/>
  <c r="C416" i="78" a="1"/>
  <c r="C416" i="78" s="1"/>
  <c r="D494" i="78"/>
  <c r="D371" i="78"/>
  <c r="D413" i="78"/>
  <c r="D296" i="78"/>
  <c r="D313" i="78"/>
  <c r="D452" i="78"/>
  <c r="C342" i="78" a="1"/>
  <c r="C342" i="78" s="1"/>
  <c r="D440" i="78"/>
  <c r="D312" i="78"/>
  <c r="C365" i="78" a="1"/>
  <c r="C365" i="78" s="1"/>
  <c r="C446" i="78" a="1"/>
  <c r="C446" i="78" s="1"/>
  <c r="C318" i="78" a="1"/>
  <c r="C318" i="78" s="1"/>
  <c r="D410" i="78"/>
  <c r="D305" i="78"/>
  <c r="D299" i="78"/>
  <c r="D449" i="78"/>
  <c r="D333" i="78"/>
  <c r="C426" i="78" a="1"/>
  <c r="C426" i="78" s="1"/>
  <c r="C298" i="78" a="1"/>
  <c r="C298" i="78" s="1"/>
  <c r="D367" i="78"/>
  <c r="D283" i="78"/>
  <c r="K497" i="2"/>
  <c r="K510" i="2"/>
  <c r="K444" i="2"/>
  <c r="L444" i="2" s="1"/>
  <c r="K473" i="2"/>
  <c r="K502" i="2"/>
  <c r="K483" i="2"/>
  <c r="K193" i="70"/>
  <c r="M193" i="70" s="1"/>
  <c r="G193" i="70" s="1"/>
  <c r="I193" i="70" s="1"/>
  <c r="N193" i="70" s="1"/>
  <c r="K186" i="70"/>
  <c r="L186" i="70" s="1"/>
  <c r="H186" i="70" s="1"/>
  <c r="J186" i="70" s="1"/>
  <c r="O186" i="70" s="1"/>
  <c r="K196" i="70"/>
  <c r="L196" i="70" s="1"/>
  <c r="H196" i="70" s="1"/>
  <c r="J196" i="70" s="1"/>
  <c r="O196" i="70" s="1"/>
  <c r="D506" i="2"/>
  <c r="D473" i="2"/>
  <c r="C441" i="2"/>
  <c r="C496" i="2"/>
  <c r="D463" i="2"/>
  <c r="C439" i="2"/>
  <c r="C502" i="2"/>
  <c r="D469" i="2"/>
  <c r="C437" i="2"/>
  <c r="C492" i="2"/>
  <c r="D459" i="2"/>
  <c r="C427" i="2"/>
  <c r="C290" i="78" a="1"/>
  <c r="C290" i="78" s="1"/>
  <c r="C492" i="78" a="1"/>
  <c r="C492" i="78" s="1"/>
  <c r="C437" i="78" a="1"/>
  <c r="C437" i="78" s="1"/>
  <c r="D488" i="78"/>
  <c r="C488" i="78" a="1"/>
  <c r="C488" i="78" s="1"/>
  <c r="C363" i="78" a="1"/>
  <c r="C363" i="78" s="1"/>
  <c r="D509" i="78"/>
  <c r="D389" i="78"/>
  <c r="C482" i="78" a="1"/>
  <c r="C482" i="78" s="1"/>
  <c r="C315" i="78" a="1"/>
  <c r="C315" i="78" s="1"/>
  <c r="D407" i="78"/>
  <c r="C384" i="78" a="1"/>
  <c r="C384" i="78" s="1"/>
  <c r="D307" i="78"/>
  <c r="C447" i="78" a="1"/>
  <c r="C447" i="78" s="1"/>
  <c r="D330" i="78"/>
  <c r="D434" i="78"/>
  <c r="D306" i="78"/>
  <c r="C359" i="78" a="1"/>
  <c r="C359" i="78" s="1"/>
  <c r="C440" i="78" a="1"/>
  <c r="C440" i="78" s="1"/>
  <c r="C312" i="78" a="1"/>
  <c r="C312" i="78" s="1"/>
  <c r="D404" i="78"/>
  <c r="C364" i="78" a="1"/>
  <c r="C364" i="78" s="1"/>
  <c r="C334" i="78" a="1"/>
  <c r="C334" i="78" s="1"/>
  <c r="C438" i="78" a="1"/>
  <c r="C438" i="78" s="1"/>
  <c r="D327" i="78"/>
  <c r="C420" i="78" a="1"/>
  <c r="C420" i="78" s="1"/>
  <c r="D507" i="78"/>
  <c r="D361" i="78"/>
  <c r="K481" i="2"/>
  <c r="K494" i="2"/>
  <c r="K428" i="2"/>
  <c r="L428" i="2" s="1"/>
  <c r="K457" i="2"/>
  <c r="K486" i="2"/>
  <c r="K467" i="2"/>
  <c r="K177" i="70"/>
  <c r="L177" i="70" s="1"/>
  <c r="H177" i="70" s="1"/>
  <c r="J177" i="70" s="1"/>
  <c r="O177" i="70" s="1"/>
  <c r="K201" i="70"/>
  <c r="L201" i="70" s="1"/>
  <c r="H201" i="70" s="1"/>
  <c r="J201" i="70" s="1"/>
  <c r="O201" i="70" s="1"/>
  <c r="K180" i="70"/>
  <c r="M180" i="70" s="1"/>
  <c r="G180" i="70" s="1"/>
  <c r="I180" i="70" s="1"/>
  <c r="N180" i="70" s="1"/>
  <c r="D498" i="2"/>
  <c r="D465" i="2"/>
  <c r="C433" i="2"/>
  <c r="C488" i="2"/>
  <c r="D455" i="2"/>
  <c r="C431" i="2"/>
  <c r="C494" i="2"/>
  <c r="D461" i="2"/>
  <c r="C429" i="2"/>
  <c r="C484" i="2"/>
  <c r="D451" i="2"/>
  <c r="D294" i="78"/>
  <c r="D289" i="78"/>
  <c r="C439" i="78" a="1"/>
  <c r="C439" i="78" s="1"/>
  <c r="C410" i="78" a="1"/>
  <c r="C410" i="78" s="1"/>
  <c r="D476" i="78"/>
  <c r="D473" i="78"/>
  <c r="D342" i="78"/>
  <c r="C497" i="78" a="1"/>
  <c r="C497" i="78" s="1"/>
  <c r="C375" i="78" a="1"/>
  <c r="C375" i="78" s="1"/>
  <c r="D467" i="78"/>
  <c r="D506" i="78"/>
  <c r="D401" i="78"/>
  <c r="C378" i="78" a="1"/>
  <c r="C378" i="78" s="1"/>
  <c r="D295" i="78"/>
  <c r="C441" i="78" a="1"/>
  <c r="C441" i="78" s="1"/>
  <c r="D324" i="78"/>
  <c r="C412" i="78" a="1"/>
  <c r="C412" i="78" s="1"/>
  <c r="C493" i="78" a="1"/>
  <c r="C493" i="78" s="1"/>
  <c r="C353" i="78" a="1"/>
  <c r="C353" i="78" s="1"/>
  <c r="C434" i="78" a="1"/>
  <c r="C434" i="78" s="1"/>
  <c r="C306" i="78" a="1"/>
  <c r="C306" i="78" s="1"/>
  <c r="C399" i="78" a="1"/>
  <c r="C399" i="78" s="1"/>
  <c r="D357" i="78"/>
  <c r="C328" i="78" a="1"/>
  <c r="C328" i="78" s="1"/>
  <c r="D426" i="78"/>
  <c r="D321" i="78"/>
  <c r="D414" i="78"/>
  <c r="D495" i="78"/>
  <c r="D355" i="78"/>
  <c r="C283" i="78" a="1"/>
  <c r="C283" i="78" s="1"/>
  <c r="K465" i="2"/>
  <c r="K478" i="2"/>
  <c r="K507" i="2"/>
  <c r="K441" i="2"/>
  <c r="L441" i="2" s="1"/>
  <c r="K470" i="2"/>
  <c r="K451" i="2"/>
  <c r="L451" i="2" s="1"/>
  <c r="K208" i="70"/>
  <c r="L208" i="70" s="1"/>
  <c r="H208" i="70" s="1"/>
  <c r="J208" i="70" s="1"/>
  <c r="O208" i="70" s="1"/>
  <c r="K185" i="70"/>
  <c r="M185" i="70" s="1"/>
  <c r="G185" i="70" s="1"/>
  <c r="I185" i="70" s="1"/>
  <c r="N185" i="70" s="1"/>
  <c r="K191" i="70"/>
  <c r="M191" i="70" s="1"/>
  <c r="G191" i="70" s="1"/>
  <c r="I191" i="70" s="1"/>
  <c r="N191" i="70" s="1"/>
  <c r="D490" i="2"/>
  <c r="D457" i="2"/>
  <c r="C425" i="2"/>
  <c r="C480" i="2"/>
  <c r="D447" i="2"/>
  <c r="C423" i="2"/>
  <c r="C486" i="2"/>
  <c r="D453" i="2"/>
  <c r="D508" i="2"/>
  <c r="C476" i="2"/>
  <c r="D443" i="2"/>
  <c r="C289" i="78" a="1"/>
  <c r="C289" i="78" s="1"/>
  <c r="C294" i="78" a="1"/>
  <c r="C294" i="78" s="1"/>
  <c r="C386" i="78" a="1"/>
  <c r="C386" i="78" s="1"/>
  <c r="C398" i="78" a="1"/>
  <c r="C398" i="78" s="1"/>
  <c r="D448" i="78"/>
  <c r="D460" i="78"/>
  <c r="C453" i="78" a="1"/>
  <c r="C453" i="78" s="1"/>
  <c r="C471" i="78" a="1"/>
  <c r="C471" i="78" s="1"/>
  <c r="D332" i="78"/>
  <c r="D454" i="78"/>
  <c r="D500" i="78"/>
  <c r="C390" i="78" a="1"/>
  <c r="C390" i="78" s="1"/>
  <c r="C372" i="78" a="1"/>
  <c r="C372" i="78" s="1"/>
  <c r="D336" i="78"/>
  <c r="C435" i="78" a="1"/>
  <c r="C435" i="78" s="1"/>
  <c r="C319" i="78" a="1"/>
  <c r="C319" i="78" s="1"/>
  <c r="D405" i="78"/>
  <c r="C487" i="78" a="1"/>
  <c r="C487" i="78" s="1"/>
  <c r="D347" i="78"/>
  <c r="D428" i="78"/>
  <c r="D300" i="78"/>
  <c r="C393" i="78" a="1"/>
  <c r="C393" i="78" s="1"/>
  <c r="C352" i="78" a="1"/>
  <c r="C352" i="78" s="1"/>
  <c r="C322" i="78" a="1"/>
  <c r="C322" i="78" s="1"/>
  <c r="D420" i="78"/>
  <c r="C310" i="78" a="1"/>
  <c r="C310" i="78" s="1"/>
  <c r="D408" i="78"/>
  <c r="D489" i="78"/>
  <c r="C333" i="78" a="1"/>
  <c r="C333" i="78" s="1"/>
  <c r="D278" i="78"/>
  <c r="K491" i="2"/>
  <c r="K425" i="2"/>
  <c r="L425" i="2" s="1"/>
  <c r="K454" i="2"/>
  <c r="L454" i="2" s="1"/>
  <c r="K435" i="2"/>
  <c r="M435" i="2" s="1"/>
  <c r="K192" i="70"/>
  <c r="L192" i="70" s="1"/>
  <c r="H192" i="70" s="1"/>
  <c r="J192" i="70" s="1"/>
  <c r="O192" i="70" s="1"/>
  <c r="K200" i="70"/>
  <c r="L200" i="70" s="1"/>
  <c r="H200" i="70" s="1"/>
  <c r="J200" i="70" s="1"/>
  <c r="O200" i="70" s="1"/>
  <c r="K211" i="70"/>
  <c r="L211" i="70" s="1"/>
  <c r="H211" i="70" s="1"/>
  <c r="J211" i="70" s="1"/>
  <c r="O211" i="70" s="1"/>
  <c r="D482" i="2"/>
  <c r="D449" i="2"/>
  <c r="C442" i="2"/>
  <c r="C472" i="2"/>
  <c r="D439" i="2"/>
  <c r="D510" i="2"/>
  <c r="C478" i="2"/>
  <c r="D445" i="2"/>
  <c r="D500" i="2"/>
  <c r="C468" i="2"/>
  <c r="D435" i="2"/>
  <c r="C285" i="78" a="1"/>
  <c r="C285" i="78" s="1"/>
  <c r="C291" i="78" a="1"/>
  <c r="C291" i="78" s="1"/>
  <c r="D491" i="78"/>
  <c r="D383" i="78"/>
  <c r="D435" i="78"/>
  <c r="D447" i="78"/>
  <c r="D511" i="78"/>
  <c r="D456" i="78"/>
  <c r="C413" i="78" a="1"/>
  <c r="C413" i="78" s="1"/>
  <c r="D441" i="78"/>
  <c r="C495" i="78" a="1"/>
  <c r="C495" i="78" s="1"/>
  <c r="D378" i="78"/>
  <c r="D366" i="78"/>
  <c r="C331" i="78" a="1"/>
  <c r="C331" i="78" s="1"/>
  <c r="D429" i="78"/>
  <c r="C313" i="78" a="1"/>
  <c r="C313" i="78" s="1"/>
  <c r="C400" i="78" a="1"/>
  <c r="C400" i="78" s="1"/>
  <c r="C481" i="78" a="1"/>
  <c r="C481" i="78" s="1"/>
  <c r="D335" i="78"/>
  <c r="D422" i="78"/>
  <c r="D503" i="78"/>
  <c r="C387" i="78" a="1"/>
  <c r="C387" i="78" s="1"/>
  <c r="C346" i="78" a="1"/>
  <c r="C346" i="78" s="1"/>
  <c r="D316" i="78"/>
  <c r="C415" i="78" a="1"/>
  <c r="C415" i="78" s="1"/>
  <c r="D298" i="78"/>
  <c r="D402" i="78"/>
  <c r="D483" i="78"/>
  <c r="C327" i="78" a="1"/>
  <c r="C327" i="78" s="1"/>
  <c r="K433" i="2"/>
  <c r="M433" i="2" s="1"/>
  <c r="K446" i="2"/>
  <c r="L446" i="2" s="1"/>
  <c r="K475" i="2"/>
  <c r="K504" i="2"/>
  <c r="K438" i="2"/>
  <c r="L438" i="2" s="1"/>
  <c r="K176" i="70"/>
  <c r="M176" i="70" s="1"/>
  <c r="G176" i="70" s="1"/>
  <c r="I176" i="70" s="1"/>
  <c r="N176" i="70" s="1"/>
  <c r="K184" i="70"/>
  <c r="L184" i="70" s="1"/>
  <c r="H184" i="70" s="1"/>
  <c r="J184" i="70" s="1"/>
  <c r="O184" i="70" s="1"/>
  <c r="K195" i="70"/>
  <c r="L195" i="70" s="1"/>
  <c r="H195" i="70" s="1"/>
  <c r="J195" i="70" s="1"/>
  <c r="O195" i="70" s="1"/>
  <c r="D474" i="2"/>
  <c r="D441" i="2"/>
  <c r="D504" i="2"/>
  <c r="C464" i="2"/>
  <c r="D431" i="2"/>
  <c r="D502" i="2"/>
  <c r="C470" i="2"/>
  <c r="D437" i="2"/>
  <c r="D492" i="2"/>
  <c r="C460" i="2"/>
  <c r="D427" i="2"/>
  <c r="D286" i="78"/>
  <c r="D285" i="78"/>
  <c r="C478" i="78" a="1"/>
  <c r="C478" i="78" s="1"/>
  <c r="D368" i="78"/>
  <c r="D421" i="78"/>
  <c r="C421" i="78" a="1"/>
  <c r="C421" i="78" s="1"/>
  <c r="C472" i="78" a="1"/>
  <c r="C472" i="78" s="1"/>
  <c r="D444" i="78"/>
  <c r="C509" i="78" a="1"/>
  <c r="C509" i="78" s="1"/>
  <c r="C428" i="78" a="1"/>
  <c r="C428" i="78" s="1"/>
  <c r="C489" i="78" a="1"/>
  <c r="C489" i="78" s="1"/>
  <c r="D372" i="78"/>
  <c r="D360" i="78"/>
  <c r="C325" i="78" a="1"/>
  <c r="C325" i="78" s="1"/>
  <c r="D423" i="78"/>
  <c r="C307" i="78" a="1"/>
  <c r="C307" i="78" s="1"/>
  <c r="C394" i="78" a="1"/>
  <c r="C394" i="78" s="1"/>
  <c r="D475" i="78"/>
  <c r="D329" i="78"/>
  <c r="D416" i="78"/>
  <c r="D497" i="78"/>
  <c r="D381" i="78"/>
  <c r="C340" i="78" a="1"/>
  <c r="C340" i="78" s="1"/>
  <c r="D310" i="78"/>
  <c r="C409" i="78" a="1"/>
  <c r="C409" i="78" s="1"/>
  <c r="C508" i="78" a="1"/>
  <c r="C508" i="78" s="1"/>
  <c r="C380" i="78" a="1"/>
  <c r="C380" i="78" s="1"/>
  <c r="C461" i="78" a="1"/>
  <c r="C461" i="78" s="1"/>
  <c r="C321" i="78" a="1"/>
  <c r="C321" i="78" s="1"/>
  <c r="C276" i="78" a="1"/>
  <c r="C276" i="78" s="1"/>
  <c r="C278" i="78" a="1"/>
  <c r="C278" i="78" s="1"/>
  <c r="D466" i="2"/>
  <c r="D433" i="2"/>
  <c r="D496" i="2"/>
  <c r="C456" i="2"/>
  <c r="D423" i="2"/>
  <c r="D494" i="2"/>
  <c r="C462" i="2"/>
  <c r="D429" i="2"/>
  <c r="D484" i="2"/>
  <c r="C452" i="2"/>
  <c r="C506" i="2"/>
  <c r="D287" i="78"/>
  <c r="D291" i="78"/>
  <c r="C465" i="78" a="1"/>
  <c r="C465" i="78" s="1"/>
  <c r="C349" i="78" a="1"/>
  <c r="C349" i="78" s="1"/>
  <c r="C396" i="78" a="1"/>
  <c r="C396" i="78" s="1"/>
  <c r="C395" i="78" a="1"/>
  <c r="C395" i="78" s="1"/>
  <c r="D459" i="78"/>
  <c r="D430" i="78"/>
  <c r="C468" i="78" a="1"/>
  <c r="C468" i="78" s="1"/>
  <c r="C389" i="78" a="1"/>
  <c r="C389" i="78" s="1"/>
  <c r="C483" i="78" a="1"/>
  <c r="C483" i="78" s="1"/>
  <c r="C367" i="78" a="1"/>
  <c r="C367" i="78" s="1"/>
  <c r="D354" i="78"/>
  <c r="C302" i="78" a="1"/>
  <c r="C302" i="78" s="1"/>
  <c r="D417" i="78"/>
  <c r="D301" i="78"/>
  <c r="C388" i="78" a="1"/>
  <c r="C388" i="78" s="1"/>
  <c r="D463" i="78"/>
  <c r="D323" i="78"/>
  <c r="C411" i="78" a="1"/>
  <c r="C411" i="78" s="1"/>
  <c r="C486" i="78" a="1"/>
  <c r="C486" i="78" s="1"/>
  <c r="D375" i="78"/>
  <c r="D334" i="78"/>
  <c r="D304" i="78"/>
  <c r="C403" i="78" a="1"/>
  <c r="C403" i="78" s="1"/>
  <c r="D501" i="78"/>
  <c r="D373" i="78"/>
  <c r="C455" i="78" a="1"/>
  <c r="C455" i="78" s="1"/>
  <c r="D315" i="78"/>
  <c r="K480" i="2"/>
  <c r="K509" i="2"/>
  <c r="K443" i="2"/>
  <c r="L443" i="2" s="1"/>
  <c r="K472" i="2"/>
  <c r="K485" i="2"/>
  <c r="K190" i="70"/>
  <c r="L190" i="70" s="1"/>
  <c r="H190" i="70" s="1"/>
  <c r="J190" i="70" s="1"/>
  <c r="O190" i="70" s="1"/>
  <c r="K199" i="70"/>
  <c r="L199" i="70" s="1"/>
  <c r="H199" i="70" s="1"/>
  <c r="J199" i="70" s="1"/>
  <c r="O199" i="70" s="1"/>
  <c r="D458" i="2"/>
  <c r="D425" i="2"/>
  <c r="D488" i="2"/>
  <c r="C448" i="2"/>
  <c r="C458" i="2"/>
  <c r="D486" i="2"/>
  <c r="C454" i="2"/>
  <c r="C466" i="2"/>
  <c r="D476" i="2"/>
  <c r="C444" i="2"/>
  <c r="C507" i="2"/>
  <c r="D292" i="78"/>
  <c r="D398" i="78"/>
  <c r="D450" i="78"/>
  <c r="C503" i="78" a="1"/>
  <c r="C503" i="78" s="1"/>
  <c r="C501" i="78" a="1"/>
  <c r="C501" i="78" s="1"/>
  <c r="D380" i="78"/>
  <c r="D432" i="78"/>
  <c r="C418" i="78" a="1"/>
  <c r="C418" i="78" s="1"/>
  <c r="C456" i="78" a="1"/>
  <c r="C456" i="78" s="1"/>
  <c r="C373" i="78" a="1"/>
  <c r="C373" i="78" s="1"/>
  <c r="D477" i="78"/>
  <c r="C361" i="78" a="1"/>
  <c r="C361" i="78" s="1"/>
  <c r="C332" i="78" a="1"/>
  <c r="C332" i="78" s="1"/>
  <c r="C295" i="78" a="1"/>
  <c r="C295" i="78" s="1"/>
  <c r="C406" i="78" a="1"/>
  <c r="C406" i="78" s="1"/>
  <c r="D510" i="78"/>
  <c r="D382" i="78"/>
  <c r="D457" i="78"/>
  <c r="C301" i="78" a="1"/>
  <c r="C301" i="78" s="1"/>
  <c r="C405" i="78" a="1"/>
  <c r="C405" i="78" s="1"/>
  <c r="D474" i="78"/>
  <c r="D369" i="78"/>
  <c r="D328" i="78"/>
  <c r="C299" i="78" a="1"/>
  <c r="C299" i="78" s="1"/>
  <c r="D397" i="78"/>
  <c r="C496" i="78" a="1"/>
  <c r="C496" i="78" s="1"/>
  <c r="C368" i="78" a="1"/>
  <c r="C368" i="78" s="1"/>
  <c r="C449" i="78" a="1"/>
  <c r="C449" i="78" s="1"/>
  <c r="D303" i="78"/>
  <c r="K464" i="2"/>
  <c r="K493" i="2"/>
  <c r="K427" i="2"/>
  <c r="L427" i="2" s="1"/>
  <c r="K456" i="2"/>
  <c r="K469" i="2"/>
  <c r="K174" i="70"/>
  <c r="M174" i="70" s="1"/>
  <c r="G174" i="70" s="1"/>
  <c r="I174" i="70" s="1"/>
  <c r="N174" i="70" s="1"/>
  <c r="K183" i="70"/>
  <c r="L183" i="70" s="1"/>
  <c r="H183" i="70" s="1"/>
  <c r="J183" i="70" s="1"/>
  <c r="O183" i="70" s="1"/>
  <c r="D450" i="2"/>
  <c r="C498" i="2"/>
  <c r="D480" i="2"/>
  <c r="C440" i="2"/>
  <c r="C511" i="2"/>
  <c r="D478" i="2"/>
  <c r="C446" i="2"/>
  <c r="C509" i="2"/>
  <c r="D468" i="2"/>
  <c r="C436" i="2"/>
  <c r="C499" i="2"/>
  <c r="D288" i="78"/>
  <c r="C506" i="78" a="1"/>
  <c r="C506" i="78" s="1"/>
  <c r="D438" i="78"/>
  <c r="C477" i="78" a="1"/>
  <c r="C477" i="78" s="1"/>
  <c r="C474" i="78" a="1"/>
  <c r="C474" i="78" s="1"/>
  <c r="D363" i="78"/>
  <c r="D418" i="78"/>
  <c r="D403" i="78"/>
  <c r="C442" i="78" a="1"/>
  <c r="C442" i="78" s="1"/>
  <c r="D320" i="78"/>
  <c r="D471" i="78"/>
  <c r="C355" i="78" a="1"/>
  <c r="C355" i="78" s="1"/>
  <c r="D325" i="78"/>
  <c r="C511" i="78" a="1"/>
  <c r="C511" i="78" s="1"/>
  <c r="D394" i="78"/>
  <c r="D504" i="78"/>
  <c r="D376" i="78"/>
  <c r="D451" i="78"/>
  <c r="C510" i="78" a="1"/>
  <c r="C510" i="78" s="1"/>
  <c r="C382" i="78" a="1"/>
  <c r="C382" i="78" s="1"/>
  <c r="D468" i="78"/>
  <c r="C358" i="78" a="1"/>
  <c r="C358" i="78" s="1"/>
  <c r="D322" i="78"/>
  <c r="C502" i="78" a="1"/>
  <c r="C502" i="78" s="1"/>
  <c r="D391" i="78"/>
  <c r="C490" i="78" a="1"/>
  <c r="C490" i="78" s="1"/>
  <c r="C362" i="78" a="1"/>
  <c r="C362" i="78" s="1"/>
  <c r="D443" i="78"/>
  <c r="D297" i="78"/>
  <c r="K440" i="2"/>
  <c r="M440" i="2" s="1"/>
  <c r="K453" i="2"/>
  <c r="L453" i="2" s="1"/>
  <c r="K205" i="70"/>
  <c r="M205" i="70" s="1"/>
  <c r="G205" i="70" s="1"/>
  <c r="I205" i="70" s="1"/>
  <c r="N205" i="70" s="1"/>
  <c r="K214" i="70"/>
  <c r="L214" i="70" s="1"/>
  <c r="H214" i="70" s="1"/>
  <c r="J214" i="70" s="1"/>
  <c r="O214" i="70" s="1"/>
  <c r="D442" i="2"/>
  <c r="C505" i="2"/>
  <c r="D472" i="2"/>
  <c r="C432" i="2"/>
  <c r="C503" i="2"/>
  <c r="D470" i="2"/>
  <c r="C438" i="2"/>
  <c r="C501" i="2"/>
  <c r="D460" i="2"/>
  <c r="C428" i="2"/>
  <c r="C491" i="2"/>
  <c r="C286" i="78" a="1"/>
  <c r="C286" i="78" s="1"/>
  <c r="C494" i="78" a="1"/>
  <c r="C494" i="78" s="1"/>
  <c r="D424" i="78"/>
  <c r="D462" i="78"/>
  <c r="C462" i="78" a="1"/>
  <c r="C462" i="78" s="1"/>
  <c r="C343" i="78" a="1"/>
  <c r="C343" i="78" s="1"/>
  <c r="D406" i="78"/>
  <c r="D390" i="78"/>
  <c r="C430" i="78" a="1"/>
  <c r="C430" i="78" s="1"/>
  <c r="C507" i="78" a="1"/>
  <c r="C507" i="78" s="1"/>
  <c r="D465" i="78"/>
  <c r="D349" i="78"/>
  <c r="C320" i="78" a="1"/>
  <c r="C320" i="78" s="1"/>
  <c r="C505" i="78" a="1"/>
  <c r="C505" i="78" s="1"/>
  <c r="D388" i="78"/>
  <c r="D498" i="78"/>
  <c r="D370" i="78"/>
  <c r="C429" i="78" a="1"/>
  <c r="C429" i="78" s="1"/>
  <c r="C504" i="78" a="1"/>
  <c r="C504" i="78" s="1"/>
  <c r="C376" i="78" a="1"/>
  <c r="C376" i="78" s="1"/>
  <c r="C463" i="78" a="1"/>
  <c r="C463" i="78" s="1"/>
  <c r="D346" i="78"/>
  <c r="C300" i="78" a="1"/>
  <c r="C300" i="78" s="1"/>
  <c r="D490" i="78"/>
  <c r="D385" i="78"/>
  <c r="C484" i="78" a="1"/>
  <c r="C484" i="78" s="1"/>
  <c r="C356" i="78" a="1"/>
  <c r="C356" i="78" s="1"/>
  <c r="D431" i="78"/>
  <c r="D282" i="78"/>
  <c r="K432" i="2"/>
  <c r="M432" i="2" s="1"/>
  <c r="K461" i="2"/>
  <c r="K490" i="2"/>
  <c r="K424" i="2"/>
  <c r="L424" i="2" s="1"/>
  <c r="K437" i="2"/>
  <c r="L437" i="2" s="1"/>
  <c r="K189" i="70"/>
  <c r="M189" i="70" s="1"/>
  <c r="G189" i="70" s="1"/>
  <c r="I189" i="70" s="1"/>
  <c r="N189" i="70" s="1"/>
  <c r="K198" i="70"/>
  <c r="M198" i="70" s="1"/>
  <c r="G198" i="70" s="1"/>
  <c r="I198" i="70" s="1"/>
  <c r="N198" i="70" s="1"/>
  <c r="D434" i="2"/>
  <c r="C497" i="2"/>
  <c r="D464" i="2"/>
  <c r="C424" i="2"/>
  <c r="C495" i="2"/>
  <c r="D462" i="2"/>
  <c r="C430" i="2"/>
  <c r="C493" i="2"/>
  <c r="D452" i="2"/>
  <c r="C490" i="2"/>
  <c r="C483" i="2"/>
  <c r="C292" i="78" a="1"/>
  <c r="C292" i="78" s="1"/>
  <c r="D479" i="78"/>
  <c r="D412" i="78"/>
  <c r="C450" i="78" a="1"/>
  <c r="C450" i="78" s="1"/>
  <c r="C448" i="78" a="1"/>
  <c r="C448" i="78" s="1"/>
  <c r="D499" i="78"/>
  <c r="D377" i="78"/>
  <c r="C360" i="78" a="1"/>
  <c r="C360" i="78" s="1"/>
  <c r="D415" i="78"/>
  <c r="C480" i="78" a="1"/>
  <c r="C480" i="78" s="1"/>
  <c r="C454" i="78" a="1"/>
  <c r="C454" i="78" s="1"/>
  <c r="D343" i="78"/>
  <c r="C314" i="78" a="1"/>
  <c r="C314" i="78" s="1"/>
  <c r="C499" i="78" a="1"/>
  <c r="C499" i="78" s="1"/>
  <c r="C383" i="78" a="1"/>
  <c r="C383" i="78" s="1"/>
  <c r="C476" i="78" a="1"/>
  <c r="C476" i="78" s="1"/>
  <c r="C348" i="78" a="1"/>
  <c r="C348" i="78" s="1"/>
  <c r="C423" i="78" a="1"/>
  <c r="C423" i="78" s="1"/>
  <c r="C498" i="78" a="1"/>
  <c r="C498" i="78" s="1"/>
  <c r="C370" i="78" a="1"/>
  <c r="C370" i="78" s="1"/>
  <c r="C457" i="78" a="1"/>
  <c r="C457" i="78" s="1"/>
  <c r="D340" i="78"/>
  <c r="D351" i="78"/>
  <c r="D484" i="78"/>
  <c r="C374" i="78" a="1"/>
  <c r="C374" i="78" s="1"/>
  <c r="D478" i="78"/>
  <c r="D350" i="78"/>
  <c r="D425" i="78"/>
  <c r="L282" i="78"/>
  <c r="K511" i="2"/>
  <c r="K445" i="2"/>
  <c r="K474" i="2"/>
  <c r="K503" i="2"/>
  <c r="K500" i="2"/>
  <c r="K173" i="70"/>
  <c r="L173" i="70" s="1"/>
  <c r="H173" i="70" s="1"/>
  <c r="J173" i="70" s="1"/>
  <c r="O173" i="70" s="1"/>
  <c r="K182" i="70"/>
  <c r="L182" i="70" s="1"/>
  <c r="H182" i="70" s="1"/>
  <c r="J182" i="70" s="1"/>
  <c r="O182" i="70" s="1"/>
  <c r="D426" i="2"/>
  <c r="C489" i="2"/>
  <c r="D456" i="2"/>
  <c r="D511" i="2"/>
  <c r="C487" i="2"/>
  <c r="D454" i="2"/>
  <c r="C434" i="2"/>
  <c r="C485" i="2"/>
  <c r="D444" i="2"/>
  <c r="D507" i="2"/>
  <c r="C475" i="2"/>
  <c r="C288" i="78" a="1"/>
  <c r="C288" i="78" s="1"/>
  <c r="C466" i="78" a="1"/>
  <c r="C466" i="78" s="1"/>
  <c r="D384" i="78"/>
  <c r="C436" i="78" a="1"/>
  <c r="C436" i="78" s="1"/>
  <c r="C408" i="78" a="1"/>
  <c r="C408" i="78" s="1"/>
  <c r="D485" i="78"/>
  <c r="C485" i="78" a="1"/>
  <c r="C485" i="78" s="1"/>
  <c r="C337" i="78" a="1"/>
  <c r="C337" i="78" s="1"/>
  <c r="C402" i="78" a="1"/>
  <c r="C402" i="78" s="1"/>
  <c r="D453" i="78"/>
  <c r="D442" i="78"/>
  <c r="D337" i="78"/>
  <c r="C308" i="78" a="1"/>
  <c r="C308" i="78" s="1"/>
  <c r="D493" i="78"/>
  <c r="C377" i="78" a="1"/>
  <c r="C377" i="78" s="1"/>
  <c r="D469" i="78"/>
  <c r="D341" i="78"/>
  <c r="C417" i="78" a="1"/>
  <c r="C417" i="78" s="1"/>
  <c r="D492" i="78"/>
  <c r="D364" i="78"/>
  <c r="C451" i="78" a="1"/>
  <c r="C451" i="78" s="1"/>
  <c r="C335" i="78" a="1"/>
  <c r="C335" i="78" s="1"/>
  <c r="D345" i="78"/>
  <c r="C479" i="78" a="1"/>
  <c r="C479" i="78" s="1"/>
  <c r="D362" i="78"/>
  <c r="D472" i="78"/>
  <c r="D344" i="78"/>
  <c r="D419" i="78"/>
  <c r="C282" i="78" a="1"/>
  <c r="C282" i="78" s="1"/>
  <c r="K204" i="70"/>
  <c r="M204" i="70" s="1"/>
  <c r="G204" i="70" s="1"/>
  <c r="I204" i="70" s="1"/>
  <c r="N204" i="70" s="1"/>
  <c r="K213" i="70"/>
  <c r="L213" i="70" s="1"/>
  <c r="H213" i="70" s="1"/>
  <c r="J213" i="70" s="1"/>
  <c r="O213" i="70" s="1"/>
  <c r="C474" i="2"/>
  <c r="C481" i="2"/>
  <c r="D448" i="2"/>
  <c r="D503" i="2"/>
  <c r="C479" i="2"/>
  <c r="D446" i="2"/>
  <c r="D509" i="2"/>
  <c r="C477" i="2"/>
  <c r="D436" i="2"/>
  <c r="D499" i="2"/>
  <c r="C467" i="2"/>
  <c r="D293" i="78"/>
  <c r="C427" i="78" a="1"/>
  <c r="C427" i="78" s="1"/>
  <c r="C369" i="78" a="1"/>
  <c r="C369" i="78" s="1"/>
  <c r="C424" i="78" a="1"/>
  <c r="C424" i="78" s="1"/>
  <c r="D395" i="78"/>
  <c r="C460" i="78" a="1"/>
  <c r="C460" i="78" s="1"/>
  <c r="C459" i="78" a="1"/>
  <c r="C459" i="78" s="1"/>
  <c r="D496" i="78"/>
  <c r="D374" i="78"/>
  <c r="D427" i="78"/>
  <c r="D436" i="78"/>
  <c r="C326" i="78" a="1"/>
  <c r="C326" i="78" s="1"/>
  <c r="D302" i="78"/>
  <c r="D487" i="78"/>
  <c r="C371" i="78" a="1"/>
  <c r="C371" i="78" s="1"/>
  <c r="C464" i="78" a="1"/>
  <c r="C464" i="78" s="1"/>
  <c r="C336" i="78" a="1"/>
  <c r="C336" i="78" s="1"/>
  <c r="D411" i="78"/>
  <c r="D486" i="78"/>
  <c r="D358" i="78"/>
  <c r="D445" i="78"/>
  <c r="C329" i="78" a="1"/>
  <c r="C329" i="78" s="1"/>
  <c r="D339" i="78"/>
  <c r="C473" i="78" a="1"/>
  <c r="C473" i="78" s="1"/>
  <c r="D356" i="78"/>
  <c r="D466" i="78"/>
  <c r="D338" i="78"/>
  <c r="C397" i="78" a="1"/>
  <c r="C397" i="78" s="1"/>
  <c r="D505" i="2"/>
  <c r="C473" i="2"/>
  <c r="D440" i="2"/>
  <c r="D495" i="2"/>
  <c r="C471" i="2"/>
  <c r="D438" i="2"/>
  <c r="D501" i="2"/>
  <c r="C469" i="2"/>
  <c r="D428" i="2"/>
  <c r="D491" i="2"/>
  <c r="C459" i="2"/>
  <c r="D290" i="78"/>
  <c r="D400" i="78"/>
  <c r="C350" i="78" a="1"/>
  <c r="C350" i="78" s="1"/>
  <c r="D409" i="78"/>
  <c r="C381" i="78" a="1"/>
  <c r="C381" i="78" s="1"/>
  <c r="C433" i="78" a="1"/>
  <c r="C433" i="78" s="1"/>
  <c r="C445" i="78" a="1"/>
  <c r="C445" i="78" s="1"/>
  <c r="D482" i="78"/>
  <c r="C357" i="78" a="1"/>
  <c r="C357" i="78" s="1"/>
  <c r="C414" i="78" a="1"/>
  <c r="C414" i="78" s="1"/>
  <c r="C431" i="78" a="1"/>
  <c r="C431" i="78" s="1"/>
  <c r="D314" i="78"/>
  <c r="C296" i="78" a="1"/>
  <c r="C296" i="78" s="1"/>
  <c r="D481" i="78"/>
  <c r="D365" i="78"/>
  <c r="C458" i="78" a="1"/>
  <c r="C458" i="78" s="1"/>
  <c r="C330" i="78" a="1"/>
  <c r="C330" i="78" s="1"/>
  <c r="D399" i="78"/>
  <c r="D480" i="78"/>
  <c r="D352" i="78"/>
  <c r="D439" i="78"/>
  <c r="C323" i="78" a="1"/>
  <c r="C323" i="78" s="1"/>
  <c r="C317" i="78" a="1"/>
  <c r="C317" i="78" s="1"/>
  <c r="C467" i="78" a="1"/>
  <c r="C467" i="78" s="1"/>
  <c r="C351" i="78" a="1"/>
  <c r="C351" i="78" s="1"/>
  <c r="C444" i="78" a="1"/>
  <c r="C444" i="78" s="1"/>
  <c r="C316" i="78" a="1"/>
  <c r="C316" i="78" s="1"/>
  <c r="C391" i="78" a="1"/>
  <c r="C391" i="78" s="1"/>
  <c r="C279" i="78" a="1"/>
  <c r="C279" i="78" s="1"/>
  <c r="C281" i="78" a="1"/>
  <c r="C281" i="78" s="1"/>
  <c r="K466" i="2"/>
  <c r="K463" i="2"/>
  <c r="K492" i="2"/>
  <c r="K426" i="2"/>
  <c r="L426" i="2" s="1"/>
  <c r="K455" i="2"/>
  <c r="K452" i="2"/>
  <c r="M452" i="2" s="1"/>
  <c r="K194" i="70"/>
  <c r="L194" i="70" s="1"/>
  <c r="H194" i="70" s="1"/>
  <c r="J194" i="70" s="1"/>
  <c r="O194" i="70" s="1"/>
  <c r="K203" i="70"/>
  <c r="L203" i="70" s="1"/>
  <c r="H203" i="70" s="1"/>
  <c r="J203" i="70" s="1"/>
  <c r="O203" i="70" s="1"/>
  <c r="D497" i="2"/>
  <c r="C465" i="2"/>
  <c r="D432" i="2"/>
  <c r="D487" i="2"/>
  <c r="C463" i="2"/>
  <c r="D430" i="2"/>
  <c r="D493" i="2"/>
  <c r="C461" i="2"/>
  <c r="C450" i="2"/>
  <c r="D483" i="2"/>
  <c r="C451" i="2"/>
  <c r="C354" i="78" a="1"/>
  <c r="C354" i="78" s="1"/>
  <c r="C297" i="78" a="1"/>
  <c r="C297" i="78" s="1"/>
  <c r="D396" i="78"/>
  <c r="C366" i="78" a="1"/>
  <c r="C366" i="78" s="1"/>
  <c r="C407" i="78" a="1"/>
  <c r="C407" i="78" s="1"/>
  <c r="C404" i="78" a="1"/>
  <c r="C404" i="78" s="1"/>
  <c r="D470" i="78"/>
  <c r="D326" i="78"/>
  <c r="C401" i="78" a="1"/>
  <c r="C401" i="78" s="1"/>
  <c r="C425" i="78" a="1"/>
  <c r="C425" i="78" s="1"/>
  <c r="D308" i="78"/>
  <c r="D331" i="78"/>
  <c r="C470" i="78" a="1"/>
  <c r="C470" i="78" s="1"/>
  <c r="D359" i="78"/>
  <c r="C452" i="78" a="1"/>
  <c r="C452" i="78" s="1"/>
  <c r="C324" i="78" a="1"/>
  <c r="C324" i="78" s="1"/>
  <c r="D393" i="78"/>
  <c r="C475" i="78" a="1"/>
  <c r="C475" i="78" s="1"/>
  <c r="C347" i="78" a="1"/>
  <c r="C347" i="78" s="1"/>
  <c r="D433" i="78"/>
  <c r="D317" i="78"/>
  <c r="C311" i="78" a="1"/>
  <c r="C311" i="78" s="1"/>
  <c r="D461" i="78"/>
  <c r="C345" i="78" a="1"/>
  <c r="C345" i="78" s="1"/>
  <c r="D437" i="78"/>
  <c r="D309" i="78"/>
  <c r="C385" i="78" a="1"/>
  <c r="C385" i="78" s="1"/>
  <c r="D281" i="78"/>
  <c r="D489" i="2"/>
  <c r="C457" i="2"/>
  <c r="D424" i="2"/>
  <c r="D479" i="2"/>
  <c r="C455" i="2"/>
  <c r="C426" i="2"/>
  <c r="D485" i="2"/>
  <c r="C453" i="2"/>
  <c r="C508" i="2"/>
  <c r="D475" i="2"/>
  <c r="C443" i="2"/>
  <c r="C287" i="78" a="1"/>
  <c r="C287" i="78" s="1"/>
  <c r="C309" i="78" a="1"/>
  <c r="C309" i="78" s="1"/>
  <c r="C491" i="78" a="1"/>
  <c r="C491" i="78" s="1"/>
  <c r="D348" i="78"/>
  <c r="C344" i="78" a="1"/>
  <c r="C344" i="78" s="1"/>
  <c r="D392" i="78"/>
  <c r="C392" i="78" a="1"/>
  <c r="C392" i="78" s="1"/>
  <c r="C443" i="78" a="1"/>
  <c r="C443" i="78" s="1"/>
  <c r="D508" i="78"/>
  <c r="D386" i="78"/>
  <c r="C419" i="78" a="1"/>
  <c r="C419" i="78" s="1"/>
  <c r="C303" i="78" a="1"/>
  <c r="C303" i="78" s="1"/>
  <c r="D319" i="78"/>
  <c r="D458" i="78"/>
  <c r="D353" i="78"/>
  <c r="D446" i="78"/>
  <c r="D318" i="78"/>
  <c r="D387" i="78"/>
  <c r="C469" i="78" a="1"/>
  <c r="C469" i="78" s="1"/>
  <c r="C341" i="78" a="1"/>
  <c r="C341" i="78" s="1"/>
  <c r="C422" i="78" a="1"/>
  <c r="C422" i="78" s="1"/>
  <c r="D311" i="78"/>
  <c r="C305" i="78" a="1"/>
  <c r="C305" i="78" s="1"/>
  <c r="D455" i="78"/>
  <c r="C339" i="78" a="1"/>
  <c r="C339" i="78" s="1"/>
  <c r="C432" i="78" a="1"/>
  <c r="C432" i="78" s="1"/>
  <c r="C304" i="78" a="1"/>
  <c r="C304" i="78" s="1"/>
  <c r="D379" i="78"/>
  <c r="C58" i="70"/>
  <c r="D31" i="2"/>
  <c r="C4" i="78" a="1"/>
  <c r="C4" i="78" s="1"/>
  <c r="K7" i="2"/>
  <c r="L7" i="2" s="1"/>
  <c r="K79" i="70"/>
  <c r="M79" i="70" s="1"/>
  <c r="D54" i="70"/>
  <c r="K59" i="70"/>
  <c r="M59" i="70" s="1"/>
  <c r="D90" i="78"/>
  <c r="C71" i="70"/>
  <c r="D42" i="2"/>
  <c r="C4" i="2"/>
  <c r="C75" i="2"/>
  <c r="M167" i="78"/>
  <c r="C22" i="2"/>
  <c r="K34" i="2"/>
  <c r="L34" i="2" s="1"/>
  <c r="L61" i="78"/>
  <c r="D3" i="2"/>
  <c r="D39" i="2"/>
  <c r="K99" i="70"/>
  <c r="M99" i="70" s="1"/>
  <c r="C19" i="2"/>
  <c r="D45" i="2"/>
  <c r="D98" i="78"/>
  <c r="C18" i="70"/>
  <c r="D179" i="78"/>
  <c r="M143" i="78"/>
  <c r="C245" i="78" a="1"/>
  <c r="C245" i="78" s="1"/>
  <c r="D81" i="78"/>
  <c r="D217" i="78"/>
  <c r="D33" i="2"/>
  <c r="D109" i="70"/>
  <c r="D115" i="2"/>
  <c r="C4" i="70"/>
  <c r="L136" i="78"/>
  <c r="L94" i="78"/>
  <c r="C6" i="2"/>
  <c r="C174" i="78" a="1"/>
  <c r="C174" i="78" s="1"/>
  <c r="C68" i="78" a="1"/>
  <c r="C68" i="78" s="1"/>
  <c r="M93" i="78"/>
  <c r="M112" i="78"/>
  <c r="D7" i="70"/>
  <c r="D69" i="2"/>
  <c r="D130" i="78"/>
  <c r="D92" i="2"/>
  <c r="C88" i="78" a="1"/>
  <c r="C88" i="78" s="1"/>
  <c r="C69" i="2"/>
  <c r="L173" i="78"/>
  <c r="C171" i="78" a="1"/>
  <c r="C171" i="78" s="1"/>
  <c r="C119" i="78" a="1"/>
  <c r="C119" i="78" s="1"/>
  <c r="C201" i="78" a="1"/>
  <c r="C201" i="78" s="1"/>
  <c r="K104" i="2"/>
  <c r="L104" i="2" s="1"/>
  <c r="C77" i="2"/>
  <c r="D206" i="78"/>
  <c r="K32" i="70"/>
  <c r="M32" i="70" s="1"/>
  <c r="D127" i="78"/>
  <c r="K37" i="2"/>
  <c r="K5" i="70"/>
  <c r="M5" i="70" s="1"/>
  <c r="G5" i="70" s="1"/>
  <c r="I5" i="70" s="1"/>
  <c r="C10" i="2"/>
  <c r="C85" i="2"/>
  <c r="C61" i="2"/>
  <c r="C54" i="78" a="1"/>
  <c r="C54" i="78" s="1"/>
  <c r="K43" i="2"/>
  <c r="M43" i="2" s="1"/>
  <c r="C32" i="2"/>
  <c r="D203" i="78"/>
  <c r="M205" i="78"/>
  <c r="L95" i="78"/>
  <c r="D37" i="70"/>
  <c r="D71" i="2"/>
  <c r="C36" i="70"/>
  <c r="D82" i="2"/>
  <c r="D50" i="70"/>
  <c r="C85" i="78" a="1"/>
  <c r="C85" i="78" s="1"/>
  <c r="K16" i="2"/>
  <c r="L16" i="2" s="1"/>
  <c r="K54" i="2"/>
  <c r="K20" i="2"/>
  <c r="L20" i="2" s="1"/>
  <c r="M116" i="78"/>
  <c r="D107" i="78"/>
  <c r="K105" i="70"/>
  <c r="M105" i="70" s="1"/>
  <c r="K64" i="2"/>
  <c r="M64" i="2" s="1"/>
  <c r="C23" i="2"/>
  <c r="D216" i="78"/>
  <c r="C177" i="78" a="1"/>
  <c r="C177" i="78" s="1"/>
  <c r="D53" i="2"/>
  <c r="C203" i="78" a="1"/>
  <c r="C203" i="78" s="1"/>
  <c r="D74" i="70"/>
  <c r="D3" i="70"/>
  <c r="C146" i="78" a="1"/>
  <c r="C146" i="78" s="1"/>
  <c r="L45" i="78"/>
  <c r="D145" i="78"/>
  <c r="M42" i="78"/>
  <c r="K84" i="2"/>
  <c r="L84" i="2" s="1"/>
  <c r="D242" i="78"/>
  <c r="L178" i="78"/>
  <c r="D56" i="70"/>
  <c r="C205" i="78" a="1"/>
  <c r="C205" i="78" s="1"/>
  <c r="D103" i="2"/>
  <c r="K28" i="2"/>
  <c r="C45" i="2"/>
  <c r="K38" i="2"/>
  <c r="L29" i="78"/>
  <c r="D139" i="78"/>
  <c r="C160" i="78" a="1"/>
  <c r="C160" i="78" s="1"/>
  <c r="D38" i="78"/>
  <c r="M234" i="78"/>
  <c r="D243" i="78"/>
  <c r="D234" i="78"/>
  <c r="L210" i="78"/>
  <c r="D251" i="78"/>
  <c r="M265" i="78"/>
  <c r="D252" i="78"/>
  <c r="C258" i="78" a="1"/>
  <c r="C258" i="78" s="1"/>
  <c r="C214" i="78" a="1"/>
  <c r="C214" i="78" s="1"/>
  <c r="D237" i="78"/>
  <c r="L221" i="78"/>
  <c r="D232" i="78"/>
  <c r="L259" i="78"/>
  <c r="C246" i="78" a="1"/>
  <c r="C246" i="78" s="1"/>
  <c r="L268" i="78"/>
  <c r="C234" i="78" a="1"/>
  <c r="C234" i="78" s="1"/>
  <c r="C264" i="78" a="1"/>
  <c r="C264" i="78" s="1"/>
  <c r="C232" i="78" a="1"/>
  <c r="C232" i="78" s="1"/>
  <c r="D247" i="78"/>
  <c r="D269" i="78"/>
  <c r="D260" i="78"/>
  <c r="L260" i="78"/>
  <c r="L184" i="78"/>
  <c r="M248" i="78"/>
  <c r="C262" i="78" a="1"/>
  <c r="C262" i="78" s="1"/>
  <c r="M233" i="78"/>
  <c r="D195" i="78"/>
  <c r="D185" i="78"/>
  <c r="C248" i="78" a="1"/>
  <c r="C248" i="78" s="1"/>
  <c r="L206" i="78"/>
  <c r="C233" i="78" a="1"/>
  <c r="C233" i="78" s="1"/>
  <c r="M199" i="78"/>
  <c r="L245" i="78"/>
  <c r="C200" i="78" a="1"/>
  <c r="C200" i="78" s="1"/>
  <c r="C254" i="78" a="1"/>
  <c r="C254" i="78" s="1"/>
  <c r="L241" i="78"/>
  <c r="D246" i="78"/>
  <c r="D268" i="78"/>
  <c r="M256" i="78"/>
  <c r="C241" i="78" a="1"/>
  <c r="C241" i="78" s="1"/>
  <c r="C247" i="78" a="1"/>
  <c r="C247" i="78" s="1"/>
  <c r="D236" i="78"/>
  <c r="M275" i="78"/>
  <c r="D181" i="78"/>
  <c r="C269" i="78" a="1"/>
  <c r="C269" i="78" s="1"/>
  <c r="C185" i="78" a="1"/>
  <c r="C185" i="78" s="1"/>
  <c r="C270" i="78" a="1"/>
  <c r="C270" i="78" s="1"/>
  <c r="L236" i="78"/>
  <c r="L249" i="78"/>
  <c r="D272" i="78"/>
  <c r="M239" i="78"/>
  <c r="D174" i="78"/>
  <c r="M183" i="78"/>
  <c r="L217" i="78"/>
  <c r="D178" i="78"/>
  <c r="C216" i="78" a="1"/>
  <c r="C216" i="78" s="1"/>
  <c r="C260" i="78" a="1"/>
  <c r="C260" i="78" s="1"/>
  <c r="L255" i="78"/>
  <c r="D219" i="78"/>
  <c r="C243" i="78" a="1"/>
  <c r="C243" i="78" s="1"/>
  <c r="L262" i="78"/>
  <c r="D223" i="78"/>
  <c r="D225" i="78"/>
  <c r="C263" i="78" a="1"/>
  <c r="C263" i="78" s="1"/>
  <c r="D220" i="78"/>
  <c r="C204" i="78" a="1"/>
  <c r="C204" i="78" s="1"/>
  <c r="D249" i="78"/>
  <c r="D245" i="78"/>
  <c r="D274" i="78"/>
  <c r="C240" i="78" a="1"/>
  <c r="C240" i="78" s="1"/>
  <c r="M263" i="78"/>
  <c r="C242" i="78" a="1"/>
  <c r="C242" i="78" s="1"/>
  <c r="D240" i="78"/>
  <c r="D188" i="78"/>
  <c r="D193" i="78"/>
  <c r="C199" i="78" a="1"/>
  <c r="C199" i="78" s="1"/>
  <c r="M194" i="78"/>
  <c r="D202" i="78"/>
  <c r="L240" i="78"/>
  <c r="D265" i="78"/>
  <c r="L273" i="78"/>
  <c r="C190" i="78" a="1"/>
  <c r="C190" i="78" s="1"/>
  <c r="D271" i="78"/>
  <c r="L261" i="78"/>
  <c r="M230" i="78"/>
  <c r="C227" i="78" a="1"/>
  <c r="C227" i="78" s="1"/>
  <c r="L189" i="78"/>
  <c r="M180" i="78"/>
  <c r="C202" i="78" a="1"/>
  <c r="C202" i="78" s="1"/>
  <c r="C266" i="78" a="1"/>
  <c r="C266" i="78" s="1"/>
  <c r="L227" i="78"/>
  <c r="C189" i="78" a="1"/>
  <c r="C189" i="78" s="1"/>
  <c r="M237" i="78"/>
  <c r="D259" i="78"/>
  <c r="M214" i="78"/>
  <c r="M195" i="78"/>
  <c r="D189" i="78"/>
  <c r="D196" i="78"/>
  <c r="C237" i="78" a="1"/>
  <c r="C237" i="78" s="1"/>
  <c r="D221" i="78"/>
  <c r="D275" i="78"/>
  <c r="M181" i="78"/>
  <c r="L219" i="78"/>
  <c r="M231" i="78"/>
  <c r="C181" i="78" a="1"/>
  <c r="C181" i="78" s="1"/>
  <c r="C184" i="78" a="1"/>
  <c r="C184" i="78" s="1"/>
  <c r="D248" i="78"/>
  <c r="L269" i="78"/>
  <c r="C219" i="78" a="1"/>
  <c r="C219" i="78" s="1"/>
  <c r="M270" i="78"/>
  <c r="L243" i="78"/>
  <c r="C231" i="78" a="1"/>
  <c r="C231" i="78" s="1"/>
  <c r="D277" i="78"/>
  <c r="D280" i="78"/>
  <c r="D241" i="78"/>
  <c r="C272" i="78" a="1"/>
  <c r="C272" i="78" s="1"/>
  <c r="D270" i="78"/>
  <c r="C239" i="78" a="1"/>
  <c r="C239" i="78" s="1"/>
  <c r="C236" i="78" a="1"/>
  <c r="C236" i="78" s="1"/>
  <c r="L220" i="78"/>
  <c r="D231" i="78"/>
  <c r="M204" i="78"/>
  <c r="C197" i="78" a="1"/>
  <c r="C197" i="78" s="1"/>
  <c r="L187" i="78"/>
  <c r="D262" i="78"/>
  <c r="C249" i="78" a="1"/>
  <c r="C249" i="78" s="1"/>
  <c r="C223" i="78" a="1"/>
  <c r="C223" i="78" s="1"/>
  <c r="D233" i="78"/>
  <c r="C255" i="78" a="1"/>
  <c r="C255" i="78" s="1"/>
  <c r="C225" i="78" a="1"/>
  <c r="C225" i="78" s="1"/>
  <c r="L272" i="78"/>
  <c r="D239" i="78"/>
  <c r="C220" i="78" a="1"/>
  <c r="C220" i="78" s="1"/>
  <c r="L277" i="78"/>
  <c r="D224" i="78"/>
  <c r="D255" i="78"/>
  <c r="L211" i="78"/>
  <c r="L171" i="78"/>
  <c r="L226" i="78"/>
  <c r="C224" i="78" a="1"/>
  <c r="C224" i="78" s="1"/>
  <c r="L223" i="78"/>
  <c r="L225" i="78"/>
  <c r="D204" i="78"/>
  <c r="D211" i="78"/>
  <c r="C188" i="78" a="1"/>
  <c r="C188" i="78" s="1"/>
  <c r="C193" i="78" a="1"/>
  <c r="C193" i="78" s="1"/>
  <c r="C175" i="78" a="1"/>
  <c r="C175" i="78" s="1"/>
  <c r="D187" i="78"/>
  <c r="D226" i="78"/>
  <c r="L224" i="78"/>
  <c r="L274" i="78"/>
  <c r="D263" i="78"/>
  <c r="D238" i="78"/>
  <c r="L218" i="78"/>
  <c r="C280" i="78" a="1"/>
  <c r="C280" i="78" s="1"/>
  <c r="C173" i="78" a="1"/>
  <c r="C173" i="78" s="1"/>
  <c r="M197" i="78"/>
  <c r="D171" i="78"/>
  <c r="C226" i="78" a="1"/>
  <c r="C226" i="78" s="1"/>
  <c r="C250" i="78" a="1"/>
  <c r="C250" i="78" s="1"/>
  <c r="C274" i="78" a="1"/>
  <c r="C274" i="78" s="1"/>
  <c r="C228" i="78" a="1"/>
  <c r="C228" i="78" s="1"/>
  <c r="C238" i="78" a="1"/>
  <c r="C238" i="78" s="1"/>
  <c r="D173" i="78"/>
  <c r="C182" i="78" a="1"/>
  <c r="C182" i="78" s="1"/>
  <c r="C191" i="78" a="1"/>
  <c r="C191" i="78" s="1"/>
  <c r="L188" i="78"/>
  <c r="L193" i="78"/>
  <c r="D199" i="78"/>
  <c r="D205" i="78"/>
  <c r="L192" i="78"/>
  <c r="C210" i="78" a="1"/>
  <c r="C210" i="78" s="1"/>
  <c r="C194" i="78" a="1"/>
  <c r="C194" i="78" s="1"/>
  <c r="D250" i="78"/>
  <c r="L251" i="78"/>
  <c r="L252" i="78"/>
  <c r="L228" i="78"/>
  <c r="L238" i="78"/>
  <c r="C273" i="78" a="1"/>
  <c r="C273" i="78" s="1"/>
  <c r="L170" i="78"/>
  <c r="M177" i="78"/>
  <c r="D191" i="78"/>
  <c r="C192" i="78" a="1"/>
  <c r="C192" i="78" s="1"/>
  <c r="M190" i="78"/>
  <c r="D210" i="78"/>
  <c r="L250" i="78"/>
  <c r="L267" i="78"/>
  <c r="C251" i="78" a="1"/>
  <c r="C251" i="78" s="1"/>
  <c r="C252" i="78" a="1"/>
  <c r="C252" i="78" s="1"/>
  <c r="D261" i="78"/>
  <c r="C222" i="78" a="1"/>
  <c r="C222" i="78" s="1"/>
  <c r="D228" i="78"/>
  <c r="L253" i="78"/>
  <c r="C265" i="78" a="1"/>
  <c r="C265" i="78" s="1"/>
  <c r="C229" i="78" a="1"/>
  <c r="C229" i="78" s="1"/>
  <c r="D273" i="78"/>
  <c r="D276" i="78"/>
  <c r="D256" i="78"/>
  <c r="M191" i="78"/>
  <c r="C253" i="78" a="1"/>
  <c r="C253" i="78" s="1"/>
  <c r="L174" i="78"/>
  <c r="D244" i="78"/>
  <c r="C213" i="78" a="1"/>
  <c r="C213" i="78" s="1"/>
  <c r="C183" i="78" a="1"/>
  <c r="C183" i="78" s="1"/>
  <c r="L207" i="78"/>
  <c r="D190" i="78"/>
  <c r="L212" i="78"/>
  <c r="C218" i="78" a="1"/>
  <c r="C218" i="78" s="1"/>
  <c r="L271" i="78"/>
  <c r="L257" i="78"/>
  <c r="L244" i="78"/>
  <c r="D267" i="78"/>
  <c r="L258" i="78"/>
  <c r="D222" i="78"/>
  <c r="D253" i="78"/>
  <c r="D230" i="78"/>
  <c r="L229" i="78"/>
  <c r="C211" i="78" a="1"/>
  <c r="C211" i="78" s="1"/>
  <c r="L213" i="78"/>
  <c r="L222" i="78"/>
  <c r="C215" i="78" a="1"/>
  <c r="C215" i="78" s="1"/>
  <c r="C207" i="78" a="1"/>
  <c r="C207" i="78" s="1"/>
  <c r="C212" i="78" a="1"/>
  <c r="C212" i="78" s="1"/>
  <c r="L176" i="78"/>
  <c r="D218" i="78"/>
  <c r="C208" i="78" a="1"/>
  <c r="C208" i="78" s="1"/>
  <c r="C271" i="78" a="1"/>
  <c r="C271" i="78" s="1"/>
  <c r="D257" i="78"/>
  <c r="C244" i="78" a="1"/>
  <c r="C244" i="78" s="1"/>
  <c r="D258" i="78"/>
  <c r="M266" i="78"/>
  <c r="C259" i="78" a="1"/>
  <c r="C259" i="78" s="1"/>
  <c r="C230" i="78" a="1"/>
  <c r="C230" i="78" s="1"/>
  <c r="D215" i="78"/>
  <c r="C176" i="78" a="1"/>
  <c r="C176" i="78" s="1"/>
  <c r="C257" i="78" a="1"/>
  <c r="C257" i="78" s="1"/>
  <c r="C172" i="78" a="1"/>
  <c r="C172" i="78" s="1"/>
  <c r="L215" i="78"/>
  <c r="C180" i="78" a="1"/>
  <c r="C180" i="78" s="1"/>
  <c r="D186" i="78"/>
  <c r="M196" i="78"/>
  <c r="M254" i="78"/>
  <c r="D266" i="78"/>
  <c r="D264" i="78"/>
  <c r="M232" i="78"/>
  <c r="D227" i="78"/>
  <c r="L186" i="78"/>
  <c r="C187" i="78" a="1"/>
  <c r="C187" i="78" s="1"/>
  <c r="L276" i="78"/>
  <c r="D180" i="78"/>
  <c r="C195" i="78" a="1"/>
  <c r="C195" i="78" s="1"/>
  <c r="C186" i="78" a="1"/>
  <c r="C186" i="78" s="1"/>
  <c r="M216" i="78"/>
  <c r="L208" i="78"/>
  <c r="C268" i="78" a="1"/>
  <c r="C268" i="78" s="1"/>
  <c r="M246" i="78"/>
  <c r="C256" i="78" a="1"/>
  <c r="C256" i="78" s="1"/>
  <c r="C235" i="78" a="1"/>
  <c r="C235" i="78" s="1"/>
  <c r="M264" i="78"/>
  <c r="M247" i="78"/>
  <c r="C275" i="78" a="1"/>
  <c r="C275" i="78" s="1"/>
  <c r="C277" i="78" a="1"/>
  <c r="C277" i="78" s="1"/>
  <c r="C203" i="2"/>
  <c r="C74" i="2"/>
  <c r="K21" i="2"/>
  <c r="L21" i="2" s="1"/>
  <c r="D74" i="2"/>
  <c r="D17" i="2"/>
  <c r="C194" i="2"/>
  <c r="C153" i="70"/>
  <c r="C126" i="70"/>
  <c r="C173" i="2"/>
  <c r="C190" i="2"/>
  <c r="C195" i="2"/>
  <c r="C174" i="2"/>
  <c r="C137" i="70"/>
  <c r="C171" i="2"/>
  <c r="C188" i="2"/>
  <c r="C165" i="70"/>
  <c r="C183" i="2"/>
  <c r="C172" i="2"/>
  <c r="C163" i="70"/>
  <c r="C178" i="2"/>
  <c r="C147" i="70"/>
  <c r="C175" i="2"/>
  <c r="D18" i="2"/>
  <c r="C164" i="2"/>
  <c r="C184" i="2"/>
  <c r="C160" i="70"/>
  <c r="C170" i="70"/>
  <c r="C144" i="70"/>
  <c r="C168" i="2"/>
  <c r="C197" i="2"/>
  <c r="C164" i="70"/>
  <c r="C196" i="2"/>
  <c r="C176" i="2"/>
  <c r="C157" i="70"/>
  <c r="C152" i="70"/>
  <c r="C117" i="70"/>
  <c r="C172" i="70"/>
  <c r="D131" i="78"/>
  <c r="C94" i="78" a="1"/>
  <c r="C94" i="78" s="1"/>
  <c r="C121" i="70"/>
  <c r="C169" i="2"/>
  <c r="C168" i="70"/>
  <c r="C215" i="2"/>
  <c r="C131" i="70"/>
  <c r="C141" i="70"/>
  <c r="C122" i="70"/>
  <c r="C214" i="2"/>
  <c r="C166" i="70"/>
  <c r="C139" i="70"/>
  <c r="C201" i="2"/>
  <c r="C125" i="70"/>
  <c r="C136" i="70"/>
  <c r="C180" i="2"/>
  <c r="C145" i="70"/>
  <c r="C208" i="2"/>
  <c r="C193" i="2"/>
  <c r="C128" i="70"/>
  <c r="C165" i="2"/>
  <c r="C209" i="2"/>
  <c r="C88" i="2"/>
  <c r="C177" i="2"/>
  <c r="C213" i="2"/>
  <c r="C142" i="70"/>
  <c r="C166" i="2"/>
  <c r="C181" i="2"/>
  <c r="C114" i="70"/>
  <c r="C154" i="70"/>
  <c r="C200" i="2"/>
  <c r="D58" i="70"/>
  <c r="C199" i="2"/>
  <c r="C115" i="70"/>
  <c r="C155" i="70"/>
  <c r="C163" i="2"/>
  <c r="C149" i="70"/>
  <c r="C192" i="2"/>
  <c r="C140" i="70"/>
  <c r="C202" i="2"/>
  <c r="C191" i="2"/>
  <c r="C123" i="70"/>
  <c r="C150" i="70"/>
  <c r="C138" i="70"/>
  <c r="C170" i="2"/>
  <c r="C156" i="70"/>
  <c r="C185" i="2"/>
  <c r="C189" i="2"/>
  <c r="C187" i="2"/>
  <c r="C118" i="70"/>
  <c r="C134" i="70"/>
  <c r="C133" i="70"/>
  <c r="C167" i="70"/>
  <c r="C127" i="70"/>
  <c r="C146" i="70"/>
  <c r="C116" i="70"/>
  <c r="C182" i="2"/>
  <c r="C211" i="2"/>
  <c r="C179" i="2"/>
  <c r="C120" i="70"/>
  <c r="C210" i="2"/>
  <c r="C162" i="70"/>
  <c r="C124" i="70"/>
  <c r="C167" i="2"/>
  <c r="C171" i="70"/>
  <c r="C148" i="70"/>
  <c r="C205" i="2"/>
  <c r="C212" i="2"/>
  <c r="C159" i="70"/>
  <c r="C119" i="70"/>
  <c r="C143" i="70"/>
  <c r="C151" i="70"/>
  <c r="C206" i="2"/>
  <c r="C161" i="70"/>
  <c r="C132" i="70"/>
  <c r="C198" i="2"/>
  <c r="C207" i="2"/>
  <c r="C130" i="70"/>
  <c r="C113" i="70"/>
  <c r="C169" i="70"/>
  <c r="C135" i="70"/>
  <c r="C204" i="2"/>
  <c r="C158" i="70"/>
  <c r="C129" i="70"/>
  <c r="C186" i="2"/>
  <c r="C98" i="70"/>
  <c r="C83" i="2"/>
  <c r="K171" i="70"/>
  <c r="M171" i="70" s="1"/>
  <c r="D181" i="2"/>
  <c r="K170" i="70"/>
  <c r="L170" i="70" s="1"/>
  <c r="K154" i="70"/>
  <c r="M154" i="70" s="1"/>
  <c r="K168" i="70"/>
  <c r="L168" i="70" s="1"/>
  <c r="K171" i="2"/>
  <c r="L171" i="2" s="1"/>
  <c r="K167" i="70"/>
  <c r="L167" i="70" s="1"/>
  <c r="K128" i="70"/>
  <c r="L128" i="70" s="1"/>
  <c r="K134" i="70"/>
  <c r="L134" i="70" s="1"/>
  <c r="K165" i="2"/>
  <c r="M165" i="2" s="1"/>
  <c r="K179" i="2"/>
  <c r="L179" i="2" s="1"/>
  <c r="K126" i="70"/>
  <c r="L126" i="70" s="1"/>
  <c r="C156" i="78" a="1"/>
  <c r="C156" i="78" s="1"/>
  <c r="K191" i="2"/>
  <c r="D164" i="2"/>
  <c r="D187" i="2"/>
  <c r="D196" i="2"/>
  <c r="D210" i="2"/>
  <c r="K172" i="70"/>
  <c r="K214" i="2"/>
  <c r="D152" i="70"/>
  <c r="D165" i="70"/>
  <c r="K197" i="2"/>
  <c r="K169" i="70"/>
  <c r="K164" i="2"/>
  <c r="D169" i="70"/>
  <c r="K9" i="2"/>
  <c r="M9" i="2" s="1"/>
  <c r="D212" i="78"/>
  <c r="D167" i="2"/>
  <c r="D151" i="70"/>
  <c r="K169" i="2"/>
  <c r="K166" i="70"/>
  <c r="K166" i="2"/>
  <c r="K184" i="2"/>
  <c r="K193" i="2"/>
  <c r="K210" i="2"/>
  <c r="K131" i="70"/>
  <c r="K152" i="70"/>
  <c r="D163" i="2"/>
  <c r="K207" i="2"/>
  <c r="D163" i="70"/>
  <c r="K149" i="70"/>
  <c r="K162" i="70"/>
  <c r="D195" i="2"/>
  <c r="K113" i="70"/>
  <c r="D154" i="70"/>
  <c r="K202" i="2"/>
  <c r="K135" i="70"/>
  <c r="K161" i="70"/>
  <c r="C178" i="78" a="1"/>
  <c r="C178" i="78" s="1"/>
  <c r="C217" i="78" a="1"/>
  <c r="C217" i="78" s="1"/>
  <c r="D164" i="70"/>
  <c r="K181" i="2"/>
  <c r="D208" i="2"/>
  <c r="K125" i="70"/>
  <c r="K147" i="70"/>
  <c r="D205" i="2"/>
  <c r="D160" i="70"/>
  <c r="D141" i="70"/>
  <c r="K159" i="70"/>
  <c r="K192" i="2"/>
  <c r="D214" i="2"/>
  <c r="D149" i="70"/>
  <c r="K189" i="2"/>
  <c r="K158" i="70"/>
  <c r="D171" i="70"/>
  <c r="D179" i="2"/>
  <c r="K188" i="2"/>
  <c r="K120" i="70"/>
  <c r="K205" i="2"/>
  <c r="D123" i="70"/>
  <c r="K141" i="70"/>
  <c r="K165" i="70"/>
  <c r="D157" i="70"/>
  <c r="K138" i="70"/>
  <c r="K185" i="2"/>
  <c r="K146" i="70"/>
  <c r="K187" i="2"/>
  <c r="D130" i="70"/>
  <c r="D202" i="2"/>
  <c r="K145" i="70"/>
  <c r="K176" i="2"/>
  <c r="D115" i="70"/>
  <c r="K203" i="2"/>
  <c r="D118" i="70"/>
  <c r="D139" i="70"/>
  <c r="D150" i="70"/>
  <c r="D198" i="2"/>
  <c r="D190" i="2"/>
  <c r="D136" i="70"/>
  <c r="D147" i="70"/>
  <c r="D183" i="2"/>
  <c r="K143" i="70"/>
  <c r="K182" i="2"/>
  <c r="D156" i="70"/>
  <c r="K153" i="70"/>
  <c r="K142" i="70"/>
  <c r="D161" i="70"/>
  <c r="K198" i="2"/>
  <c r="K136" i="70"/>
  <c r="K144" i="70"/>
  <c r="K195" i="2"/>
  <c r="D188" i="2"/>
  <c r="K133" i="70"/>
  <c r="D144" i="70"/>
  <c r="D175" i="2"/>
  <c r="K204" i="2"/>
  <c r="K140" i="70"/>
  <c r="K148" i="70"/>
  <c r="D206" i="2"/>
  <c r="D158" i="70"/>
  <c r="D131" i="70"/>
  <c r="D168" i="2"/>
  <c r="D138" i="70"/>
  <c r="D170" i="2"/>
  <c r="D127" i="70"/>
  <c r="D146" i="70"/>
  <c r="D204" i="2"/>
  <c r="D121" i="70"/>
  <c r="K155" i="70"/>
  <c r="D169" i="2"/>
  <c r="K186" i="2"/>
  <c r="D134" i="70"/>
  <c r="D186" i="2"/>
  <c r="D125" i="70"/>
  <c r="K180" i="2"/>
  <c r="D128" i="70"/>
  <c r="D172" i="70"/>
  <c r="D133" i="70"/>
  <c r="K167" i="2"/>
  <c r="D124" i="70"/>
  <c r="K213" i="2"/>
  <c r="D143" i="70"/>
  <c r="D254" i="78"/>
  <c r="K115" i="70"/>
  <c r="D153" i="70"/>
  <c r="K163" i="2"/>
  <c r="K173" i="2"/>
  <c r="D120" i="70"/>
  <c r="K183" i="2"/>
  <c r="K122" i="70"/>
  <c r="D178" i="2"/>
  <c r="K130" i="70"/>
  <c r="K121" i="70"/>
  <c r="K211" i="2"/>
  <c r="D140" i="70"/>
  <c r="K196" i="2"/>
  <c r="D137" i="70"/>
  <c r="D166" i="70"/>
  <c r="K190" i="2"/>
  <c r="K114" i="70"/>
  <c r="K117" i="70"/>
  <c r="D114" i="70"/>
  <c r="K156" i="70"/>
  <c r="D180" i="2"/>
  <c r="K116" i="70"/>
  <c r="D167" i="70"/>
  <c r="D209" i="2"/>
  <c r="D119" i="70"/>
  <c r="K137" i="70"/>
  <c r="K199" i="2"/>
  <c r="D194" i="2"/>
  <c r="D211" i="2"/>
  <c r="K123" i="70"/>
  <c r="D148" i="70"/>
  <c r="K163" i="70"/>
  <c r="D166" i="2"/>
  <c r="D184" i="2"/>
  <c r="D215" i="2"/>
  <c r="K175" i="2"/>
  <c r="D117" i="70"/>
  <c r="K177" i="2"/>
  <c r="K164" i="70"/>
  <c r="K206" i="2"/>
  <c r="D113" i="70"/>
  <c r="K132" i="70"/>
  <c r="D135" i="70"/>
  <c r="K208" i="2"/>
  <c r="D213" i="2"/>
  <c r="K139" i="70"/>
  <c r="K150" i="70"/>
  <c r="K178" i="2"/>
  <c r="K212" i="2"/>
  <c r="D173" i="2"/>
  <c r="D170" i="70"/>
  <c r="D212" i="2"/>
  <c r="D162" i="70"/>
  <c r="D200" i="2"/>
  <c r="D197" i="2"/>
  <c r="C206" i="78" a="1"/>
  <c r="C206" i="78" s="1"/>
  <c r="K129" i="70"/>
  <c r="K118" i="70"/>
  <c r="K160" i="70"/>
  <c r="D176" i="2"/>
  <c r="D201" i="2"/>
  <c r="D171" i="2"/>
  <c r="K209" i="2"/>
  <c r="K127" i="70"/>
  <c r="K172" i="2"/>
  <c r="D159" i="70"/>
  <c r="K194" i="2"/>
  <c r="D27" i="2"/>
  <c r="D174" i="2"/>
  <c r="K201" i="2"/>
  <c r="D132" i="70"/>
  <c r="K215" i="2"/>
  <c r="D145" i="70"/>
  <c r="K157" i="70"/>
  <c r="D193" i="2"/>
  <c r="K168" i="2"/>
  <c r="K170" i="2"/>
  <c r="D207" i="2"/>
  <c r="K124" i="70"/>
  <c r="D192" i="2"/>
  <c r="D185" i="2"/>
  <c r="D182" i="2"/>
  <c r="D172" i="2"/>
  <c r="D199" i="2"/>
  <c r="D129" i="70"/>
  <c r="D142" i="70"/>
  <c r="D155" i="70"/>
  <c r="D203" i="2"/>
  <c r="D122" i="70"/>
  <c r="D165" i="2"/>
  <c r="K151" i="70"/>
  <c r="K174" i="2"/>
  <c r="D177" i="2"/>
  <c r="D116" i="70"/>
  <c r="C179" i="78" a="1"/>
  <c r="C179" i="78" s="1"/>
  <c r="D189" i="2"/>
  <c r="D191" i="2"/>
  <c r="D126" i="70"/>
  <c r="D168" i="70"/>
  <c r="K200" i="2"/>
  <c r="K119" i="70"/>
  <c r="L131" i="78"/>
  <c r="D94" i="78"/>
  <c r="K18" i="2"/>
  <c r="D116" i="78"/>
  <c r="C116" i="78" a="1"/>
  <c r="C116" i="78" s="1"/>
  <c r="K118" i="2"/>
  <c r="L118" i="2" s="1"/>
  <c r="C118" i="2"/>
  <c r="D118" i="2"/>
  <c r="C21" i="2"/>
  <c r="D97" i="2"/>
  <c r="M50" i="78"/>
  <c r="C53" i="2"/>
  <c r="L23" i="78"/>
  <c r="K71" i="2"/>
  <c r="L71" i="2" s="1"/>
  <c r="K68" i="2"/>
  <c r="L68" i="2" s="1"/>
  <c r="C33" i="2"/>
  <c r="K39" i="2"/>
  <c r="L39" i="2" s="1"/>
  <c r="K110" i="70"/>
  <c r="L110" i="70" s="1"/>
  <c r="D4" i="78"/>
  <c r="D76" i="70"/>
  <c r="C159" i="78" a="1"/>
  <c r="C159" i="78" s="1"/>
  <c r="K145" i="2"/>
  <c r="M145" i="2" s="1"/>
  <c r="C165" i="78" a="1"/>
  <c r="C165" i="78" s="1"/>
  <c r="K112" i="70"/>
  <c r="L112" i="70" s="1"/>
  <c r="D46" i="78"/>
  <c r="C17" i="70"/>
  <c r="D31" i="70"/>
  <c r="C121" i="78" a="1"/>
  <c r="C121" i="78" s="1"/>
  <c r="K89" i="70"/>
  <c r="L89" i="70" s="1"/>
  <c r="D135" i="2"/>
  <c r="D68" i="2"/>
  <c r="D10" i="2"/>
  <c r="D112" i="2"/>
  <c r="C65" i="70"/>
  <c r="D47" i="2"/>
  <c r="D96" i="78"/>
  <c r="K137" i="2"/>
  <c r="L137" i="2" s="1"/>
  <c r="C89" i="70"/>
  <c r="K92" i="70"/>
  <c r="L92" i="70" s="1"/>
  <c r="D100" i="2"/>
  <c r="L73" i="78"/>
  <c r="C53" i="70"/>
  <c r="C31" i="70"/>
  <c r="K19" i="70"/>
  <c r="M19" i="70" s="1"/>
  <c r="L85" i="78"/>
  <c r="C70" i="2"/>
  <c r="D96" i="2"/>
  <c r="C73" i="78" a="1"/>
  <c r="C73" i="78" s="1"/>
  <c r="D52" i="78"/>
  <c r="D2" i="70"/>
  <c r="K136" i="2"/>
  <c r="L136" i="2" s="1"/>
  <c r="D72" i="70"/>
  <c r="D17" i="78"/>
  <c r="K45" i="70"/>
  <c r="L45" i="70" s="1"/>
  <c r="D20" i="2"/>
  <c r="D11" i="70"/>
  <c r="L142" i="78"/>
  <c r="C82" i="70"/>
  <c r="K40" i="70"/>
  <c r="L40" i="70" s="1"/>
  <c r="H40" i="70" s="1"/>
  <c r="J40" i="70" s="1"/>
  <c r="D134" i="2"/>
  <c r="M119" i="78"/>
  <c r="M56" i="78"/>
  <c r="C134" i="2"/>
  <c r="L76" i="78"/>
  <c r="C127" i="78" a="1"/>
  <c r="C127" i="78" s="1"/>
  <c r="K64" i="70"/>
  <c r="M64" i="70" s="1"/>
  <c r="C83" i="70"/>
  <c r="K103" i="2"/>
  <c r="L103" i="2" s="1"/>
  <c r="C111" i="70"/>
  <c r="D65" i="70"/>
  <c r="L102" i="78"/>
  <c r="C130" i="78" a="1"/>
  <c r="C130" i="78" s="1"/>
  <c r="M4" i="78"/>
  <c r="D23" i="2"/>
  <c r="L53" i="78"/>
  <c r="D158" i="78"/>
  <c r="L8" i="78"/>
  <c r="K66" i="2"/>
  <c r="M66" i="2" s="1"/>
  <c r="K65" i="70"/>
  <c r="M65" i="70" s="1"/>
  <c r="D88" i="2"/>
  <c r="D119" i="78"/>
  <c r="D104" i="2"/>
  <c r="K105" i="2"/>
  <c r="D55" i="70"/>
  <c r="C140" i="78" a="1"/>
  <c r="C140" i="78" s="1"/>
  <c r="K78" i="70"/>
  <c r="L78" i="70" s="1"/>
  <c r="K3" i="2"/>
  <c r="L3" i="2" s="1"/>
  <c r="C14" i="70"/>
  <c r="C105" i="70"/>
  <c r="K74" i="70"/>
  <c r="L74" i="70" s="1"/>
  <c r="C38" i="2"/>
  <c r="D94" i="70"/>
  <c r="K82" i="2"/>
  <c r="D57" i="70"/>
  <c r="K40" i="2"/>
  <c r="M40" i="2" s="1"/>
  <c r="D136" i="2"/>
  <c r="K27" i="70"/>
  <c r="L27" i="70" s="1"/>
  <c r="D135" i="78"/>
  <c r="C34" i="2"/>
  <c r="D126" i="2"/>
  <c r="C144" i="2"/>
  <c r="D67" i="2"/>
  <c r="C8" i="2"/>
  <c r="D55" i="2"/>
  <c r="D107" i="70"/>
  <c r="D86" i="2"/>
  <c r="K97" i="70"/>
  <c r="L97" i="70" s="1"/>
  <c r="D62" i="2"/>
  <c r="D78" i="78"/>
  <c r="C70" i="78" a="1"/>
  <c r="C70" i="78" s="1"/>
  <c r="D122" i="78"/>
  <c r="C97" i="70"/>
  <c r="K115" i="2"/>
  <c r="D67" i="70"/>
  <c r="K16" i="70"/>
  <c r="M16" i="70" s="1"/>
  <c r="C82" i="78" a="1"/>
  <c r="C82" i="78" s="1"/>
  <c r="K142" i="2"/>
  <c r="L142" i="2" s="1"/>
  <c r="K134" i="2"/>
  <c r="L134" i="2" s="1"/>
  <c r="D91" i="2"/>
  <c r="K56" i="70"/>
  <c r="L56" i="70" s="1"/>
  <c r="D62" i="70"/>
  <c r="C74" i="70"/>
  <c r="C57" i="78" a="1"/>
  <c r="C57" i="78" s="1"/>
  <c r="M165" i="78"/>
  <c r="K21" i="70"/>
  <c r="M21" i="70" s="1"/>
  <c r="L79" i="78"/>
  <c r="L77" i="78"/>
  <c r="D40" i="70"/>
  <c r="K67" i="70"/>
  <c r="M67" i="70" s="1"/>
  <c r="D7" i="2"/>
  <c r="D75" i="78"/>
  <c r="K62" i="70"/>
  <c r="L62" i="70" s="1"/>
  <c r="C14" i="2"/>
  <c r="C147" i="2"/>
  <c r="K107" i="2"/>
  <c r="M107" i="2" s="1"/>
  <c r="K28" i="70"/>
  <c r="L28" i="70" s="1"/>
  <c r="K58" i="70"/>
  <c r="L58" i="70" s="1"/>
  <c r="D93" i="2"/>
  <c r="D66" i="2"/>
  <c r="C117" i="78" a="1"/>
  <c r="C117" i="78" s="1"/>
  <c r="D155" i="78"/>
  <c r="D102" i="78"/>
  <c r="K94" i="2"/>
  <c r="L94" i="2" s="1"/>
  <c r="C87" i="70"/>
  <c r="C109" i="2"/>
  <c r="C95" i="78" a="1"/>
  <c r="C95" i="78" s="1"/>
  <c r="L63" i="78"/>
  <c r="K36" i="2"/>
  <c r="L36" i="2" s="1"/>
  <c r="C49" i="78" a="1"/>
  <c r="C49" i="78" s="1"/>
  <c r="M68" i="78"/>
  <c r="K63" i="2"/>
  <c r="L63" i="2" s="1"/>
  <c r="M151" i="78"/>
  <c r="D37" i="78"/>
  <c r="D68" i="70"/>
  <c r="M81" i="78"/>
  <c r="D11" i="78"/>
  <c r="D70" i="70"/>
  <c r="D26" i="70"/>
  <c r="C38" i="78" a="1"/>
  <c r="C38" i="78" s="1"/>
  <c r="L43" i="78"/>
  <c r="C76" i="78" a="1"/>
  <c r="C76" i="78" s="1"/>
  <c r="D20" i="70"/>
  <c r="D104" i="78"/>
  <c r="M22" i="78"/>
  <c r="C35" i="78" a="1"/>
  <c r="C35" i="78" s="1"/>
  <c r="D26" i="2"/>
  <c r="K80" i="70"/>
  <c r="L80" i="70" s="1"/>
  <c r="C110" i="70"/>
  <c r="C145" i="2"/>
  <c r="D146" i="2"/>
  <c r="C107" i="70"/>
  <c r="D78" i="70"/>
  <c r="C28" i="70"/>
  <c r="D49" i="78"/>
  <c r="K109" i="2"/>
  <c r="L109" i="2" s="1"/>
  <c r="C49" i="70"/>
  <c r="D117" i="78"/>
  <c r="D64" i="2"/>
  <c r="C43" i="2"/>
  <c r="D2" i="78"/>
  <c r="K45" i="2"/>
  <c r="C26" i="70"/>
  <c r="C40" i="2"/>
  <c r="K57" i="70"/>
  <c r="M57" i="70" s="1"/>
  <c r="C103" i="78" a="1"/>
  <c r="C103" i="78" s="1"/>
  <c r="C138" i="2"/>
  <c r="C43" i="78" a="1"/>
  <c r="C43" i="78" s="1"/>
  <c r="C89" i="78" a="1"/>
  <c r="C89" i="78" s="1"/>
  <c r="D94" i="2"/>
  <c r="C98" i="2"/>
  <c r="C50" i="70"/>
  <c r="C109" i="78" a="1"/>
  <c r="C109" i="78" s="1"/>
  <c r="L108" i="78"/>
  <c r="H108" i="78" s="1"/>
  <c r="J108" i="78" s="1"/>
  <c r="O108" i="78" s="1"/>
  <c r="K116" i="2"/>
  <c r="D6" i="70"/>
  <c r="C116" i="2"/>
  <c r="K55" i="70"/>
  <c r="L55" i="70" s="1"/>
  <c r="C115" i="78" a="1"/>
  <c r="C115" i="78" s="1"/>
  <c r="K42" i="70"/>
  <c r="L42" i="70" s="1"/>
  <c r="C95" i="2"/>
  <c r="D96" i="70"/>
  <c r="C72" i="2"/>
  <c r="C59" i="70"/>
  <c r="C29" i="78" a="1"/>
  <c r="C29" i="78" s="1"/>
  <c r="L57" i="78"/>
  <c r="M109" i="78"/>
  <c r="D154" i="78"/>
  <c r="K108" i="70"/>
  <c r="M108" i="70" s="1"/>
  <c r="D140" i="78"/>
  <c r="C139" i="78" a="1"/>
  <c r="C139" i="78" s="1"/>
  <c r="K73" i="70"/>
  <c r="M73" i="70" s="1"/>
  <c r="M115" i="78"/>
  <c r="C113" i="2"/>
  <c r="C148" i="78" a="1"/>
  <c r="C148" i="78" s="1"/>
  <c r="L110" i="78"/>
  <c r="C115" i="2"/>
  <c r="C54" i="70"/>
  <c r="D72" i="2"/>
  <c r="K98" i="70"/>
  <c r="M98" i="70" s="1"/>
  <c r="K36" i="70"/>
  <c r="L36" i="70" s="1"/>
  <c r="M62" i="78"/>
  <c r="M141" i="78"/>
  <c r="D77" i="2"/>
  <c r="D79" i="2"/>
  <c r="C106" i="2"/>
  <c r="K86" i="70"/>
  <c r="L86" i="70" s="1"/>
  <c r="C82" i="2"/>
  <c r="D153" i="78"/>
  <c r="K53" i="2"/>
  <c r="C141" i="78" a="1"/>
  <c r="C141" i="78" s="1"/>
  <c r="K70" i="2"/>
  <c r="C81" i="70"/>
  <c r="D91" i="70"/>
  <c r="L129" i="78"/>
  <c r="C12" i="78" a="1"/>
  <c r="C12" i="78" s="1"/>
  <c r="D12" i="2"/>
  <c r="D13" i="70"/>
  <c r="C46" i="78" a="1"/>
  <c r="C46" i="78" s="1"/>
  <c r="D46" i="2"/>
  <c r="D75" i="2"/>
  <c r="D108" i="78"/>
  <c r="D157" i="78"/>
  <c r="C109" i="70"/>
  <c r="C142" i="2"/>
  <c r="K51" i="2"/>
  <c r="L51" i="2" s="1"/>
  <c r="D83" i="70"/>
  <c r="C64" i="2"/>
  <c r="L130" i="78"/>
  <c r="C91" i="78" a="1"/>
  <c r="C91" i="78" s="1"/>
  <c r="L125" i="78"/>
  <c r="K38" i="70"/>
  <c r="L38" i="70" s="1"/>
  <c r="D14" i="78"/>
  <c r="C92" i="78" a="1"/>
  <c r="C92" i="78" s="1"/>
  <c r="C5" i="2"/>
  <c r="K96" i="70"/>
  <c r="M96" i="70" s="1"/>
  <c r="M90" i="78"/>
  <c r="C84" i="2"/>
  <c r="D104" i="70"/>
  <c r="C74" i="78" a="1"/>
  <c r="C74" i="78" s="1"/>
  <c r="C142" i="78" a="1"/>
  <c r="C142" i="78" s="1"/>
  <c r="K93" i="70"/>
  <c r="M93" i="70" s="1"/>
  <c r="C42" i="70"/>
  <c r="L33" i="78"/>
  <c r="M28" i="78"/>
  <c r="K54" i="70"/>
  <c r="L54" i="70" s="1"/>
  <c r="C81" i="2"/>
  <c r="D41" i="70"/>
  <c r="D55" i="78"/>
  <c r="C143" i="2"/>
  <c r="K100" i="70"/>
  <c r="M100" i="70" s="1"/>
  <c r="D98" i="2"/>
  <c r="D95" i="2"/>
  <c r="D169" i="78"/>
  <c r="D82" i="70"/>
  <c r="D90" i="2"/>
  <c r="D150" i="78"/>
  <c r="D59" i="70"/>
  <c r="C73" i="2"/>
  <c r="D33" i="70"/>
  <c r="K32" i="2"/>
  <c r="L32" i="2" s="1"/>
  <c r="C140" i="2"/>
  <c r="C108" i="70"/>
  <c r="D100" i="70"/>
  <c r="K139" i="2"/>
  <c r="L139" i="2" s="1"/>
  <c r="C101" i="70"/>
  <c r="D83" i="2"/>
  <c r="C161" i="78" a="1"/>
  <c r="C161" i="78" s="1"/>
  <c r="D58" i="78"/>
  <c r="D124" i="78"/>
  <c r="K143" i="2"/>
  <c r="L143" i="2" s="1"/>
  <c r="D101" i="70"/>
  <c r="K85" i="70"/>
  <c r="L85" i="70" s="1"/>
  <c r="C166" i="78" a="1"/>
  <c r="C166" i="78" s="1"/>
  <c r="C56" i="70"/>
  <c r="D162" i="78"/>
  <c r="C93" i="70"/>
  <c r="D80" i="2"/>
  <c r="D90" i="70"/>
  <c r="K62" i="2"/>
  <c r="C129" i="78" a="1"/>
  <c r="C129" i="78" s="1"/>
  <c r="C122" i="78" a="1"/>
  <c r="C122" i="78" s="1"/>
  <c r="C153" i="78" a="1"/>
  <c r="C153" i="78" s="1"/>
  <c r="D141" i="78"/>
  <c r="C46" i="70"/>
  <c r="C16" i="78" a="1"/>
  <c r="C16" i="78" s="1"/>
  <c r="C58" i="78" a="1"/>
  <c r="C58" i="78" s="1"/>
  <c r="K75" i="2"/>
  <c r="L75" i="2" s="1"/>
  <c r="C31" i="2"/>
  <c r="D14" i="2"/>
  <c r="M138" i="78"/>
  <c r="D99" i="70"/>
  <c r="K72" i="70"/>
  <c r="L72" i="70" s="1"/>
  <c r="C102" i="2"/>
  <c r="D46" i="70"/>
  <c r="C97" i="2"/>
  <c r="K83" i="70"/>
  <c r="M83" i="70" s="1"/>
  <c r="C91" i="2"/>
  <c r="C96" i="2"/>
  <c r="D85" i="70"/>
  <c r="K77" i="70"/>
  <c r="L77" i="70" s="1"/>
  <c r="D86" i="70"/>
  <c r="L114" i="78"/>
  <c r="K11" i="2"/>
  <c r="M11" i="2" s="1"/>
  <c r="C32" i="70"/>
  <c r="C163" i="78" a="1"/>
  <c r="C163" i="78" s="1"/>
  <c r="K12" i="2"/>
  <c r="L12" i="2" s="1"/>
  <c r="D34" i="78"/>
  <c r="C48" i="2"/>
  <c r="D16" i="2"/>
  <c r="D131" i="2"/>
  <c r="D108" i="2"/>
  <c r="C75" i="70"/>
  <c r="C44" i="78" a="1"/>
  <c r="C44" i="78" s="1"/>
  <c r="D22" i="78"/>
  <c r="K103" i="70"/>
  <c r="L103" i="70" s="1"/>
  <c r="M69" i="78"/>
  <c r="G69" i="78" s="1"/>
  <c r="I69" i="78" s="1"/>
  <c r="M120" i="78"/>
  <c r="D159" i="78"/>
  <c r="C145" i="78" a="1"/>
  <c r="C145" i="78" s="1"/>
  <c r="C106" i="70"/>
  <c r="C21" i="78" a="1"/>
  <c r="C21" i="78" s="1"/>
  <c r="K48" i="70"/>
  <c r="L48" i="70" s="1"/>
  <c r="C51" i="2"/>
  <c r="L123" i="78"/>
  <c r="M31" i="78"/>
  <c r="K43" i="70"/>
  <c r="M43" i="70" s="1"/>
  <c r="K70" i="70"/>
  <c r="L70" i="70" s="1"/>
  <c r="D36" i="2"/>
  <c r="D63" i="2"/>
  <c r="D58" i="2"/>
  <c r="D66" i="78"/>
  <c r="D161" i="78"/>
  <c r="C92" i="70"/>
  <c r="K98" i="2"/>
  <c r="L98" i="2" s="1"/>
  <c r="D87" i="70"/>
  <c r="K100" i="2"/>
  <c r="M100" i="2" s="1"/>
  <c r="C108" i="2"/>
  <c r="K47" i="2"/>
  <c r="L47" i="2" s="1"/>
  <c r="K50" i="2"/>
  <c r="D151" i="78"/>
  <c r="C52" i="70"/>
  <c r="D15" i="2"/>
  <c r="C143" i="78" a="1"/>
  <c r="C143" i="78" s="1"/>
  <c r="D69" i="78"/>
  <c r="M133" i="78"/>
  <c r="C7" i="78" a="1"/>
  <c r="C7" i="78" s="1"/>
  <c r="K81" i="2"/>
  <c r="D35" i="70"/>
  <c r="K69" i="2"/>
  <c r="L69" i="2" s="1"/>
  <c r="C47" i="70"/>
  <c r="C92" i="2"/>
  <c r="D130" i="2"/>
  <c r="K129" i="2"/>
  <c r="M129" i="2" s="1"/>
  <c r="C126" i="2"/>
  <c r="D110" i="70"/>
  <c r="K124" i="2"/>
  <c r="L124" i="2" s="1"/>
  <c r="K146" i="2"/>
  <c r="M146" i="2" s="1"/>
  <c r="K107" i="70"/>
  <c r="M107" i="70" s="1"/>
  <c r="K144" i="2"/>
  <c r="L144" i="2" s="1"/>
  <c r="K50" i="70"/>
  <c r="L50" i="70" s="1"/>
  <c r="C125" i="78" a="1"/>
  <c r="C125" i="78" s="1"/>
  <c r="D18" i="78"/>
  <c r="K78" i="2"/>
  <c r="D92" i="70"/>
  <c r="C100" i="2"/>
  <c r="D128" i="78"/>
  <c r="C41" i="70"/>
  <c r="D57" i="2"/>
  <c r="C93" i="78" a="1"/>
  <c r="C93" i="78" s="1"/>
  <c r="C40" i="78" a="1"/>
  <c r="C40" i="78" s="1"/>
  <c r="K22" i="70"/>
  <c r="L22" i="70" s="1"/>
  <c r="M104" i="78"/>
  <c r="C42" i="78" a="1"/>
  <c r="C42" i="78" s="1"/>
  <c r="C167" i="78" a="1"/>
  <c r="C167" i="78" s="1"/>
  <c r="K60" i="2"/>
  <c r="L60" i="2" s="1"/>
  <c r="C130" i="2"/>
  <c r="K119" i="2"/>
  <c r="L119" i="2" s="1"/>
  <c r="D129" i="2"/>
  <c r="D138" i="2"/>
  <c r="C104" i="70"/>
  <c r="D124" i="2"/>
  <c r="C146" i="2"/>
  <c r="D144" i="2"/>
  <c r="D6" i="2"/>
  <c r="D61" i="2"/>
  <c r="C107" i="78" a="1"/>
  <c r="C107" i="78" s="1"/>
  <c r="D68" i="78"/>
  <c r="C90" i="78" a="1"/>
  <c r="C90" i="78" s="1"/>
  <c r="L92" i="78"/>
  <c r="L80" i="78"/>
  <c r="D80" i="70"/>
  <c r="K130" i="2"/>
  <c r="L130" i="2" s="1"/>
  <c r="D119" i="2"/>
  <c r="C129" i="2"/>
  <c r="C124" i="2"/>
  <c r="D133" i="2"/>
  <c r="D132" i="2"/>
  <c r="C45" i="70"/>
  <c r="D25" i="70"/>
  <c r="C24" i="2"/>
  <c r="C24" i="78" a="1"/>
  <c r="C24" i="78" s="1"/>
  <c r="D114" i="78"/>
  <c r="C37" i="2"/>
  <c r="C10" i="78" a="1"/>
  <c r="C10" i="78" s="1"/>
  <c r="C55" i="70"/>
  <c r="D78" i="2"/>
  <c r="K113" i="2"/>
  <c r="M113" i="2" s="1"/>
  <c r="K95" i="2"/>
  <c r="M95" i="2" s="1"/>
  <c r="C169" i="78" a="1"/>
  <c r="C169" i="78" s="1"/>
  <c r="K90" i="2"/>
  <c r="L90" i="2" s="1"/>
  <c r="C96" i="70"/>
  <c r="C78" i="70"/>
  <c r="C114" i="78" a="1"/>
  <c r="C114" i="78" s="1"/>
  <c r="D24" i="2"/>
  <c r="D24" i="70"/>
  <c r="K23" i="2"/>
  <c r="L23" i="2" s="1"/>
  <c r="D60" i="78"/>
  <c r="L91" i="78"/>
  <c r="D21" i="78"/>
  <c r="L71" i="78"/>
  <c r="H71" i="78" s="1"/>
  <c r="J71" i="78" s="1"/>
  <c r="O71" i="78" s="1"/>
  <c r="L88" i="78"/>
  <c r="K19" i="2"/>
  <c r="D106" i="78"/>
  <c r="C134" i="78" a="1"/>
  <c r="C134" i="78" s="1"/>
  <c r="K55" i="2"/>
  <c r="C41" i="2"/>
  <c r="C111" i="2"/>
  <c r="D112" i="78"/>
  <c r="M3" i="78"/>
  <c r="L65" i="78"/>
  <c r="M9" i="78"/>
  <c r="G9" i="78" s="1"/>
  <c r="I9" i="78" s="1"/>
  <c r="D19" i="78"/>
  <c r="M66" i="78"/>
  <c r="C2" i="70"/>
  <c r="C29" i="70"/>
  <c r="C25" i="2"/>
  <c r="K47" i="70"/>
  <c r="L47" i="70" s="1"/>
  <c r="M97" i="78"/>
  <c r="G97" i="78" s="1"/>
  <c r="I97" i="78" s="1"/>
  <c r="L107" i="78"/>
  <c r="D84" i="70"/>
  <c r="C119" i="2"/>
  <c r="D108" i="70"/>
  <c r="K138" i="2"/>
  <c r="L138" i="2" s="1"/>
  <c r="K104" i="70"/>
  <c r="L104" i="70" s="1"/>
  <c r="C100" i="70"/>
  <c r="K133" i="2"/>
  <c r="L133" i="2" s="1"/>
  <c r="C132" i="2"/>
  <c r="K26" i="2"/>
  <c r="M26" i="2" s="1"/>
  <c r="M134" i="78"/>
  <c r="D36" i="70"/>
  <c r="C37" i="70"/>
  <c r="C49" i="2"/>
  <c r="D40" i="78"/>
  <c r="C48" i="78" a="1"/>
  <c r="C48" i="78" s="1"/>
  <c r="C112" i="78" a="1"/>
  <c r="C112" i="78" s="1"/>
  <c r="K82" i="70"/>
  <c r="L82" i="70" s="1"/>
  <c r="C90" i="2"/>
  <c r="C150" i="78" a="1"/>
  <c r="C150" i="78" s="1"/>
  <c r="K34" i="70"/>
  <c r="L34" i="70" s="1"/>
  <c r="D144" i="78"/>
  <c r="L64" i="78"/>
  <c r="C98" i="78" a="1"/>
  <c r="C98" i="78" s="1"/>
  <c r="K111" i="2"/>
  <c r="L111" i="2" s="1"/>
  <c r="K69" i="70"/>
  <c r="M69" i="70" s="1"/>
  <c r="L126" i="78"/>
  <c r="D24" i="78"/>
  <c r="C9" i="70"/>
  <c r="D160" i="78"/>
  <c r="C13" i="78" a="1"/>
  <c r="C13" i="78" s="1"/>
  <c r="K61" i="2"/>
  <c r="D140" i="2"/>
  <c r="D105" i="70"/>
  <c r="C133" i="2"/>
  <c r="K132" i="2"/>
  <c r="M132" i="2" s="1"/>
  <c r="C24" i="70"/>
  <c r="K9" i="70"/>
  <c r="L9" i="70" s="1"/>
  <c r="C42" i="2"/>
  <c r="D56" i="78"/>
  <c r="C80" i="78" a="1"/>
  <c r="C80" i="78" s="1"/>
  <c r="D133" i="78"/>
  <c r="D71" i="78"/>
  <c r="D53" i="78"/>
  <c r="D93" i="78"/>
  <c r="D95" i="70"/>
  <c r="K67" i="2"/>
  <c r="L67" i="2" s="1"/>
  <c r="C79" i="70"/>
  <c r="L37" i="78"/>
  <c r="D19" i="2"/>
  <c r="D168" i="78"/>
  <c r="D21" i="70"/>
  <c r="C47" i="78" a="1"/>
  <c r="C47" i="78" s="1"/>
  <c r="L51" i="78"/>
  <c r="D25" i="78"/>
  <c r="D61" i="70"/>
  <c r="K11" i="70"/>
  <c r="M11" i="70" s="1"/>
  <c r="G11" i="70" s="1"/>
  <c r="I11" i="70" s="1"/>
  <c r="K92" i="2"/>
  <c r="L92" i="2" s="1"/>
  <c r="D143" i="2"/>
  <c r="C122" i="2"/>
  <c r="K108" i="2"/>
  <c r="L108" i="2" s="1"/>
  <c r="L164" i="78"/>
  <c r="C95" i="70"/>
  <c r="D38" i="70"/>
  <c r="K23" i="70"/>
  <c r="M23" i="70" s="1"/>
  <c r="C65" i="2"/>
  <c r="C144" i="78" a="1"/>
  <c r="C144" i="78" s="1"/>
  <c r="D86" i="78"/>
  <c r="C157" i="78" a="1"/>
  <c r="C157" i="78" s="1"/>
  <c r="D92" i="78"/>
  <c r="L122" i="78"/>
  <c r="D115" i="78"/>
  <c r="C79" i="2"/>
  <c r="C80" i="2"/>
  <c r="C90" i="70"/>
  <c r="D148" i="78"/>
  <c r="C110" i="78" a="1"/>
  <c r="C110" i="78" s="1"/>
  <c r="K106" i="2"/>
  <c r="L106" i="2" s="1"/>
  <c r="L150" i="78"/>
  <c r="K71" i="70"/>
  <c r="L71" i="70" s="1"/>
  <c r="C67" i="78" a="1"/>
  <c r="C67" i="78" s="1"/>
  <c r="K25" i="70"/>
  <c r="L25" i="70" s="1"/>
  <c r="D43" i="70"/>
  <c r="C15" i="70"/>
  <c r="K42" i="2"/>
  <c r="M42" i="2" s="1"/>
  <c r="C81" i="78" a="1"/>
  <c r="C81" i="78" s="1"/>
  <c r="D69" i="70"/>
  <c r="K52" i="2"/>
  <c r="L52" i="2" s="1"/>
  <c r="M72" i="78"/>
  <c r="D111" i="78"/>
  <c r="C15" i="78" a="1"/>
  <c r="C15" i="78" s="1"/>
  <c r="D23" i="70"/>
  <c r="D164" i="78"/>
  <c r="K6" i="2"/>
  <c r="K61" i="70"/>
  <c r="L61" i="70" s="1"/>
  <c r="H61" i="70" s="1"/>
  <c r="J61" i="70" s="1"/>
  <c r="C139" i="2"/>
  <c r="K102" i="70"/>
  <c r="M102" i="70" s="1"/>
  <c r="M105" i="78"/>
  <c r="L67" i="78"/>
  <c r="D44" i="70"/>
  <c r="D98" i="70"/>
  <c r="D34" i="2"/>
  <c r="D52" i="2"/>
  <c r="D20" i="78"/>
  <c r="C8" i="78" a="1"/>
  <c r="C8" i="78" s="1"/>
  <c r="K90" i="70"/>
  <c r="L90" i="70" s="1"/>
  <c r="C132" i="78" a="1"/>
  <c r="C132" i="78" s="1"/>
  <c r="D110" i="78"/>
  <c r="K91" i="70"/>
  <c r="L91" i="70" s="1"/>
  <c r="C89" i="2"/>
  <c r="D53" i="70"/>
  <c r="M48" i="78"/>
  <c r="D43" i="2"/>
  <c r="C28" i="78" a="1"/>
  <c r="C28" i="78" s="1"/>
  <c r="C56" i="2"/>
  <c r="D6" i="78"/>
  <c r="D105" i="78"/>
  <c r="D13" i="2"/>
  <c r="M14" i="78"/>
  <c r="M118" i="78"/>
  <c r="L26" i="78"/>
  <c r="H26" i="78" s="1"/>
  <c r="J26" i="78" s="1"/>
  <c r="O26" i="78" s="1"/>
  <c r="M38" i="78"/>
  <c r="M137" i="78"/>
  <c r="C111" i="78" a="1"/>
  <c r="C111" i="78" s="1"/>
  <c r="K30" i="2"/>
  <c r="L75" i="78"/>
  <c r="C99" i="70"/>
  <c r="D79" i="70"/>
  <c r="K135" i="2"/>
  <c r="L135" i="2" s="1"/>
  <c r="D139" i="2"/>
  <c r="D102" i="70"/>
  <c r="K101" i="70"/>
  <c r="L101" i="70" s="1"/>
  <c r="K122" i="2"/>
  <c r="L122" i="2" s="1"/>
  <c r="D27" i="70"/>
  <c r="C39" i="70"/>
  <c r="D81" i="2"/>
  <c r="D32" i="2"/>
  <c r="C78" i="78" a="1"/>
  <c r="C78" i="78" s="1"/>
  <c r="D163" i="78"/>
  <c r="C135" i="78" a="1"/>
  <c r="C135" i="78" s="1"/>
  <c r="D147" i="78"/>
  <c r="C78" i="2"/>
  <c r="K86" i="2"/>
  <c r="M86" i="2" s="1"/>
  <c r="K102" i="2"/>
  <c r="L102" i="2" s="1"/>
  <c r="K79" i="2"/>
  <c r="L79" i="2" s="1"/>
  <c r="K80" i="2"/>
  <c r="M80" i="2" s="1"/>
  <c r="K77" i="2"/>
  <c r="L77" i="2" s="1"/>
  <c r="D106" i="2"/>
  <c r="C91" i="70"/>
  <c r="K91" i="2"/>
  <c r="C62" i="2"/>
  <c r="C85" i="70"/>
  <c r="D166" i="78"/>
  <c r="K89" i="2"/>
  <c r="L89" i="2" s="1"/>
  <c r="D125" i="78"/>
  <c r="L99" i="78"/>
  <c r="D27" i="78"/>
  <c r="C39" i="78" a="1"/>
  <c r="C39" i="78" s="1"/>
  <c r="D22" i="2"/>
  <c r="M44" i="78"/>
  <c r="D118" i="78"/>
  <c r="L74" i="78"/>
  <c r="K31" i="2"/>
  <c r="L31" i="2" s="1"/>
  <c r="D97" i="78"/>
  <c r="D59" i="2"/>
  <c r="C87" i="78" a="1"/>
  <c r="C87" i="78" s="1"/>
  <c r="D29" i="2"/>
  <c r="C51" i="70"/>
  <c r="C72" i="78" a="1"/>
  <c r="C72" i="78" s="1"/>
  <c r="D101" i="2"/>
  <c r="D142" i="2"/>
  <c r="C135" i="2"/>
  <c r="C121" i="2"/>
  <c r="C102" i="70"/>
  <c r="K33" i="2"/>
  <c r="L33" i="2" s="1"/>
  <c r="M87" i="78"/>
  <c r="D17" i="70"/>
  <c r="K53" i="70"/>
  <c r="L53" i="70" s="1"/>
  <c r="D11" i="2"/>
  <c r="D117" i="2"/>
  <c r="C63" i="78" a="1"/>
  <c r="C63" i="78" s="1"/>
  <c r="D149" i="78"/>
  <c r="D39" i="78"/>
  <c r="C104" i="78" a="1"/>
  <c r="C104" i="78" s="1"/>
  <c r="M113" i="78"/>
  <c r="L154" i="78"/>
  <c r="H154" i="78" s="1"/>
  <c r="J154" i="78" s="1"/>
  <c r="O154" i="78" s="1"/>
  <c r="L59" i="78"/>
  <c r="D134" i="78"/>
  <c r="K49" i="2"/>
  <c r="C12" i="70"/>
  <c r="C84" i="70"/>
  <c r="C101" i="2"/>
  <c r="D128" i="2"/>
  <c r="C120" i="2"/>
  <c r="K121" i="2"/>
  <c r="K141" i="2"/>
  <c r="L141" i="2" s="1"/>
  <c r="K13" i="2"/>
  <c r="L13" i="2" s="1"/>
  <c r="D52" i="70"/>
  <c r="K30" i="70"/>
  <c r="L30" i="70" s="1"/>
  <c r="D73" i="2"/>
  <c r="C62" i="78" a="1"/>
  <c r="C62" i="78" s="1"/>
  <c r="C3" i="78" a="1"/>
  <c r="C3" i="78" s="1"/>
  <c r="D88" i="78"/>
  <c r="C17" i="78" a="1"/>
  <c r="C17" i="78" s="1"/>
  <c r="D102" i="2"/>
  <c r="K95" i="70"/>
  <c r="M95" i="70" s="1"/>
  <c r="K73" i="2"/>
  <c r="D143" i="78"/>
  <c r="C105" i="78" a="1"/>
  <c r="C105" i="78" s="1"/>
  <c r="D13" i="78"/>
  <c r="K18" i="70"/>
  <c r="L18" i="70" s="1"/>
  <c r="K65" i="2"/>
  <c r="C100" i="78" a="1"/>
  <c r="C100" i="78" s="1"/>
  <c r="K114" i="2"/>
  <c r="L114" i="2" s="1"/>
  <c r="K109" i="70"/>
  <c r="M109" i="70" s="1"/>
  <c r="C123" i="2"/>
  <c r="K128" i="2"/>
  <c r="L128" i="2" s="1"/>
  <c r="D120" i="2"/>
  <c r="D121" i="2"/>
  <c r="C141" i="2"/>
  <c r="K5" i="2"/>
  <c r="M5" i="2" s="1"/>
  <c r="D15" i="70"/>
  <c r="K29" i="70"/>
  <c r="M29" i="70" s="1"/>
  <c r="D8" i="2"/>
  <c r="C16" i="2"/>
  <c r="D95" i="78"/>
  <c r="C65" i="78" a="1"/>
  <c r="C65" i="78" s="1"/>
  <c r="C64" i="78" a="1"/>
  <c r="C64" i="78" s="1"/>
  <c r="K99" i="2"/>
  <c r="C99" i="2"/>
  <c r="D105" i="2"/>
  <c r="K81" i="70"/>
  <c r="M81" i="70" s="1"/>
  <c r="C107" i="2"/>
  <c r="D87" i="2"/>
  <c r="C88" i="70"/>
  <c r="C103" i="2"/>
  <c r="D77" i="70"/>
  <c r="C158" i="78" a="1"/>
  <c r="C158" i="78" s="1"/>
  <c r="K6" i="70"/>
  <c r="M6" i="70" s="1"/>
  <c r="G6" i="70" s="1"/>
  <c r="I6" i="70" s="1"/>
  <c r="C70" i="70"/>
  <c r="M20" i="78"/>
  <c r="G20" i="78" s="1"/>
  <c r="I20" i="78" s="1"/>
  <c r="C136" i="78" a="1"/>
  <c r="C136" i="78" s="1"/>
  <c r="C99" i="78" a="1"/>
  <c r="C99" i="78" s="1"/>
  <c r="C45" i="78" a="1"/>
  <c r="C45" i="78" s="1"/>
  <c r="M6" i="78"/>
  <c r="K37" i="70"/>
  <c r="M37" i="70" s="1"/>
  <c r="C152" i="78" a="1"/>
  <c r="C152" i="78" s="1"/>
  <c r="K27" i="2"/>
  <c r="L27" i="2" s="1"/>
  <c r="D41" i="2"/>
  <c r="M54" i="78"/>
  <c r="D54" i="2"/>
  <c r="D146" i="78"/>
  <c r="C30" i="78" a="1"/>
  <c r="C30" i="78" s="1"/>
  <c r="M149" i="78"/>
  <c r="D114" i="2"/>
  <c r="C127" i="2"/>
  <c r="K123" i="2"/>
  <c r="C128" i="2"/>
  <c r="C136" i="2"/>
  <c r="K120" i="2"/>
  <c r="K131" i="2"/>
  <c r="L131" i="2" s="1"/>
  <c r="D141" i="2"/>
  <c r="D147" i="2"/>
  <c r="D106" i="70"/>
  <c r="K22" i="2"/>
  <c r="M7" i="78"/>
  <c r="M111" i="78"/>
  <c r="D32" i="70"/>
  <c r="D51" i="70"/>
  <c r="C39" i="2"/>
  <c r="C54" i="2"/>
  <c r="D54" i="78"/>
  <c r="C23" i="78" a="1"/>
  <c r="C23" i="78" s="1"/>
  <c r="D99" i="78"/>
  <c r="D61" i="78"/>
  <c r="D93" i="70"/>
  <c r="D81" i="70"/>
  <c r="K88" i="70"/>
  <c r="L88" i="70" s="1"/>
  <c r="C77" i="70"/>
  <c r="C76" i="70"/>
  <c r="C104" i="2"/>
  <c r="K75" i="70"/>
  <c r="M75" i="70" s="1"/>
  <c r="K87" i="2"/>
  <c r="K63" i="70"/>
  <c r="M63" i="70" s="1"/>
  <c r="K44" i="70"/>
  <c r="M44" i="70" s="1"/>
  <c r="C123" i="78" a="1"/>
  <c r="C123" i="78" s="1"/>
  <c r="M32" i="78"/>
  <c r="D152" i="78"/>
  <c r="C33" i="70"/>
  <c r="M52" i="78"/>
  <c r="G52" i="78" s="1"/>
  <c r="I52" i="78" s="1"/>
  <c r="C86" i="78" a="1"/>
  <c r="C86" i="78" s="1"/>
  <c r="K39" i="70"/>
  <c r="M39" i="70" s="1"/>
  <c r="K4" i="2"/>
  <c r="C149" i="78" a="1"/>
  <c r="C149" i="78" s="1"/>
  <c r="K35" i="70"/>
  <c r="M35" i="70" s="1"/>
  <c r="K12" i="70"/>
  <c r="M12" i="70" s="1"/>
  <c r="D100" i="78"/>
  <c r="D60" i="2"/>
  <c r="D28" i="2"/>
  <c r="K117" i="2"/>
  <c r="L117" i="2" s="1"/>
  <c r="K127" i="2"/>
  <c r="L127" i="2" s="1"/>
  <c r="D123" i="2"/>
  <c r="D112" i="70"/>
  <c r="C103" i="70"/>
  <c r="K125" i="2"/>
  <c r="L125" i="2" s="1"/>
  <c r="K101" i="2"/>
  <c r="M103" i="78"/>
  <c r="C34" i="70"/>
  <c r="D18" i="70"/>
  <c r="D25" i="2"/>
  <c r="C9" i="2"/>
  <c r="D111" i="2"/>
  <c r="D85" i="78"/>
  <c r="D136" i="78"/>
  <c r="K110" i="2"/>
  <c r="L110" i="2" s="1"/>
  <c r="C110" i="2"/>
  <c r="D110" i="2"/>
  <c r="K76" i="2"/>
  <c r="L76" i="2" s="1"/>
  <c r="D107" i="2"/>
  <c r="D60" i="70"/>
  <c r="D88" i="70"/>
  <c r="C120" i="78" a="1"/>
  <c r="C120" i="78" s="1"/>
  <c r="K112" i="2"/>
  <c r="L112" i="2" s="1"/>
  <c r="D75" i="70"/>
  <c r="K93" i="2"/>
  <c r="L93" i="2" s="1"/>
  <c r="D76" i="2"/>
  <c r="C48" i="70"/>
  <c r="K94" i="70"/>
  <c r="L94" i="70" s="1"/>
  <c r="K44" i="2"/>
  <c r="M44" i="2" s="1"/>
  <c r="C87" i="2"/>
  <c r="K60" i="70"/>
  <c r="L60" i="70" s="1"/>
  <c r="C63" i="70"/>
  <c r="C71" i="2"/>
  <c r="C50" i="78" a="1"/>
  <c r="C50" i="78" s="1"/>
  <c r="C46" i="2"/>
  <c r="K58" i="2"/>
  <c r="L58" i="2" s="1"/>
  <c r="C50" i="2"/>
  <c r="D113" i="78"/>
  <c r="C16" i="70"/>
  <c r="M2" i="78"/>
  <c r="G2" i="78" s="1"/>
  <c r="I2" i="78" s="1"/>
  <c r="D89" i="78"/>
  <c r="L135" i="78"/>
  <c r="C44" i="70"/>
  <c r="K66" i="70"/>
  <c r="L66" i="70" s="1"/>
  <c r="C36" i="78" a="1"/>
  <c r="C36" i="78" s="1"/>
  <c r="D26" i="78"/>
  <c r="C55" i="78" a="1"/>
  <c r="C55" i="78" s="1"/>
  <c r="D84" i="78"/>
  <c r="D10" i="70"/>
  <c r="C59" i="2"/>
  <c r="C79" i="78" a="1"/>
  <c r="C79" i="78" s="1"/>
  <c r="D127" i="2"/>
  <c r="D111" i="70"/>
  <c r="D103" i="70"/>
  <c r="D137" i="2"/>
  <c r="K147" i="2"/>
  <c r="M147" i="2" s="1"/>
  <c r="C125" i="2"/>
  <c r="K106" i="70"/>
  <c r="L106" i="70" s="1"/>
  <c r="K57" i="2"/>
  <c r="L98" i="78"/>
  <c r="L152" i="78"/>
  <c r="C22" i="70"/>
  <c r="K13" i="70"/>
  <c r="L13" i="70" s="1"/>
  <c r="H13" i="70" s="1"/>
  <c r="J13" i="70" s="1"/>
  <c r="C77" i="78" a="1"/>
  <c r="C77" i="78" s="1"/>
  <c r="D10" i="78"/>
  <c r="D5" i="78"/>
  <c r="C41" i="78" a="1"/>
  <c r="C41" i="78" s="1"/>
  <c r="C72" i="70"/>
  <c r="C105" i="2"/>
  <c r="K97" i="2"/>
  <c r="M97" i="2" s="1"/>
  <c r="D99" i="2"/>
  <c r="C112" i="2"/>
  <c r="K49" i="70"/>
  <c r="L49" i="70" s="1"/>
  <c r="C93" i="2"/>
  <c r="C66" i="2"/>
  <c r="C76" i="2"/>
  <c r="D48" i="70"/>
  <c r="C155" i="78" a="1"/>
  <c r="C155" i="78" s="1"/>
  <c r="C44" i="2"/>
  <c r="C94" i="2"/>
  <c r="K87" i="70"/>
  <c r="M87" i="70" s="1"/>
  <c r="D63" i="70"/>
  <c r="C30" i="70"/>
  <c r="D31" i="78"/>
  <c r="D35" i="2"/>
  <c r="C57" i="2"/>
  <c r="C83" i="78" a="1"/>
  <c r="C83" i="78" s="1"/>
  <c r="D121" i="78"/>
  <c r="K15" i="2"/>
  <c r="M15" i="2" s="1"/>
  <c r="C66" i="70"/>
  <c r="D73" i="70"/>
  <c r="L19" i="78"/>
  <c r="H19" i="78" s="1"/>
  <c r="J19" i="78" s="1"/>
  <c r="O19" i="78" s="1"/>
  <c r="C61" i="78" a="1"/>
  <c r="C61" i="78" s="1"/>
  <c r="C59" i="78" a="1"/>
  <c r="C59" i="78" s="1"/>
  <c r="C133" i="78" a="1"/>
  <c r="C133" i="78" s="1"/>
  <c r="L47" i="78"/>
  <c r="L147" i="78"/>
  <c r="C25" i="78" a="1"/>
  <c r="C25" i="78" s="1"/>
  <c r="D85" i="2"/>
  <c r="D167" i="78"/>
  <c r="C117" i="2"/>
  <c r="K111" i="70"/>
  <c r="M111" i="70" s="1"/>
  <c r="C112" i="70"/>
  <c r="K126" i="2"/>
  <c r="M126" i="2" s="1"/>
  <c r="C137" i="2"/>
  <c r="D145" i="2"/>
  <c r="D125" i="2"/>
  <c r="L124" i="78"/>
  <c r="M70" i="78"/>
  <c r="M139" i="78"/>
  <c r="C80" i="70"/>
  <c r="C10" i="70"/>
  <c r="D89" i="2"/>
  <c r="C20" i="2"/>
  <c r="D30" i="2"/>
  <c r="D137" i="78"/>
  <c r="D9" i="78"/>
  <c r="C51" i="78" a="1"/>
  <c r="C51" i="78" s="1"/>
  <c r="C33" i="78" a="1"/>
  <c r="C33" i="78" s="1"/>
  <c r="G12" i="68"/>
  <c r="I12" i="68" s="1"/>
  <c r="N12" i="68" s="1"/>
  <c r="D296" i="2"/>
  <c r="D263" i="2"/>
  <c r="D290" i="2"/>
  <c r="D420" i="2"/>
  <c r="D241" i="2"/>
  <c r="D151" i="2"/>
  <c r="D222" i="2"/>
  <c r="D275" i="2"/>
  <c r="D305" i="2"/>
  <c r="D337" i="2"/>
  <c r="D320" i="2"/>
  <c r="D288" i="2"/>
  <c r="D237" i="2"/>
  <c r="D392" i="2"/>
  <c r="D257" i="2"/>
  <c r="D271" i="2"/>
  <c r="D317" i="2"/>
  <c r="D160" i="2"/>
  <c r="D283" i="2"/>
  <c r="D218" i="2"/>
  <c r="D328" i="2"/>
  <c r="D345" i="2"/>
  <c r="D242" i="2"/>
  <c r="D148" i="2"/>
  <c r="D304" i="2"/>
  <c r="D414" i="2"/>
  <c r="D369" i="2"/>
  <c r="D359" i="2"/>
  <c r="D150" i="2"/>
  <c r="D405" i="2"/>
  <c r="D336" i="2"/>
  <c r="D232" i="2"/>
  <c r="D261" i="2"/>
  <c r="D338" i="2"/>
  <c r="D371" i="2"/>
  <c r="D411" i="2"/>
  <c r="D357" i="2"/>
  <c r="D161" i="2"/>
  <c r="D364" i="2"/>
  <c r="D155" i="2"/>
  <c r="D365" i="2"/>
  <c r="D284" i="2"/>
  <c r="D299" i="2"/>
  <c r="D272" i="2"/>
  <c r="D259" i="2"/>
  <c r="D384" i="2"/>
  <c r="D362" i="2"/>
  <c r="D339" i="2"/>
  <c r="D315" i="2"/>
  <c r="D282" i="2"/>
  <c r="D375" i="2"/>
  <c r="D335" i="2"/>
  <c r="D236" i="2"/>
  <c r="D361" i="2"/>
  <c r="D278" i="2"/>
  <c r="D246" i="2"/>
  <c r="D347" i="2"/>
  <c r="D421" i="2"/>
  <c r="D306" i="2"/>
  <c r="D229" i="2"/>
  <c r="M24" i="68"/>
  <c r="G24" i="68" s="1"/>
  <c r="I24" i="68" s="1"/>
  <c r="N24" i="68" s="1"/>
  <c r="H62" i="68"/>
  <c r="J62" i="68" s="1"/>
  <c r="O62" i="68" s="1"/>
  <c r="H12" i="68"/>
  <c r="J12" i="68" s="1"/>
  <c r="O12" i="68" s="1"/>
  <c r="M60" i="68"/>
  <c r="G60" i="68" s="1"/>
  <c r="I60" i="68" s="1"/>
  <c r="N60" i="68" s="1"/>
  <c r="N8" i="68"/>
  <c r="G62" i="68"/>
  <c r="I62" i="68" s="1"/>
  <c r="N62" i="68" s="1"/>
  <c r="H24" i="68"/>
  <c r="J24" i="68" s="1"/>
  <c r="O24" i="68" s="1"/>
  <c r="H60" i="68"/>
  <c r="J60" i="68" s="1"/>
  <c r="O60" i="68" s="1"/>
  <c r="D343" i="2"/>
  <c r="D244" i="2"/>
  <c r="D325" i="2"/>
  <c r="D243" i="2"/>
  <c r="D224" i="2"/>
  <c r="D327" i="2"/>
  <c r="D367" i="2"/>
  <c r="D264" i="2"/>
  <c r="D380" i="2"/>
  <c r="D238" i="2"/>
  <c r="D249" i="2"/>
  <c r="D310" i="2"/>
  <c r="D231" i="2"/>
  <c r="D408" i="2"/>
  <c r="D381" i="2"/>
  <c r="D378" i="2"/>
  <c r="D353" i="2"/>
  <c r="D268" i="2"/>
  <c r="D422" i="2"/>
  <c r="D309" i="2"/>
  <c r="D349" i="2"/>
  <c r="D330" i="2"/>
  <c r="D251" i="2"/>
  <c r="D291" i="2"/>
  <c r="D287" i="2"/>
  <c r="D149" i="2"/>
  <c r="D340" i="2"/>
  <c r="D256" i="2"/>
  <c r="D159" i="2"/>
  <c r="D286" i="2"/>
  <c r="D154" i="2"/>
  <c r="D389" i="2"/>
  <c r="D303" i="2"/>
  <c r="D398" i="2"/>
  <c r="D247" i="2"/>
  <c r="D157" i="2"/>
  <c r="D152" i="2"/>
  <c r="D280" i="2"/>
  <c r="D333" i="2"/>
  <c r="D397" i="2"/>
  <c r="D394" i="2"/>
  <c r="D393" i="2"/>
  <c r="D403" i="2"/>
  <c r="D329" i="2"/>
  <c r="D260" i="2"/>
  <c r="D358" i="2"/>
  <c r="D385" i="2"/>
  <c r="D312" i="2"/>
  <c r="D233" i="2"/>
  <c r="D374" i="2"/>
  <c r="D322" i="2"/>
  <c r="D401" i="2"/>
  <c r="D273" i="2"/>
  <c r="D419" i="2"/>
  <c r="D388" i="2"/>
  <c r="D250" i="2"/>
  <c r="D234" i="2"/>
  <c r="D379" i="2"/>
  <c r="D240" i="2"/>
  <c r="D341" i="2"/>
  <c r="D354" i="2"/>
  <c r="D279" i="2"/>
  <c r="D370" i="2"/>
  <c r="D223" i="2"/>
  <c r="D226" i="2"/>
  <c r="D252" i="2"/>
  <c r="D348" i="2"/>
  <c r="D331" i="2"/>
  <c r="D366" i="2"/>
  <c r="D266" i="2"/>
  <c r="D344" i="2"/>
  <c r="D267" i="2"/>
  <c r="D254" i="2"/>
  <c r="D368" i="2"/>
  <c r="D372" i="2"/>
  <c r="D230" i="2"/>
  <c r="D323" i="2"/>
  <c r="D407" i="2"/>
  <c r="D342" i="2"/>
  <c r="D318" i="2"/>
  <c r="D412" i="2"/>
  <c r="D253" i="2"/>
  <c r="D248" i="2"/>
  <c r="D258" i="2"/>
  <c r="D308" i="2"/>
  <c r="D410" i="2"/>
  <c r="D355" i="2"/>
  <c r="D363" i="2"/>
  <c r="D276" i="2"/>
  <c r="D326" i="2"/>
  <c r="D158" i="2"/>
  <c r="D399" i="2"/>
  <c r="D274" i="2"/>
  <c r="D390" i="2"/>
  <c r="D265" i="2"/>
  <c r="D382" i="2"/>
  <c r="D346" i="2"/>
  <c r="D391" i="2"/>
  <c r="D228" i="2"/>
  <c r="D387" i="2"/>
  <c r="D400" i="2"/>
  <c r="D404" i="2"/>
  <c r="D334" i="2"/>
  <c r="D395" i="2"/>
  <c r="D162" i="2"/>
  <c r="D386" i="2"/>
  <c r="D153" i="2"/>
  <c r="D377" i="2"/>
  <c r="D413" i="2"/>
  <c r="D316" i="2"/>
  <c r="D295" i="2"/>
  <c r="D416" i="2"/>
  <c r="D270" i="2"/>
  <c r="D373" i="2"/>
  <c r="D402" i="2"/>
  <c r="D415" i="2"/>
  <c r="D156" i="2"/>
  <c r="D332" i="2"/>
  <c r="D289" i="2"/>
  <c r="D383" i="2"/>
  <c r="D352" i="2"/>
  <c r="D225" i="2"/>
  <c r="D281" i="2"/>
  <c r="D307" i="2"/>
  <c r="D324" i="2"/>
  <c r="D255" i="2"/>
  <c r="D292" i="2"/>
  <c r="D321" i="2"/>
  <c r="D294" i="2"/>
  <c r="D314" i="2"/>
  <c r="D376" i="2"/>
  <c r="D409" i="2"/>
  <c r="D350" i="2"/>
  <c r="D301" i="2"/>
  <c r="D216" i="2"/>
  <c r="D262" i="2"/>
  <c r="D239" i="2"/>
  <c r="D418" i="2"/>
  <c r="D396" i="2"/>
  <c r="D245" i="2"/>
  <c r="D293" i="2"/>
  <c r="D311" i="2"/>
  <c r="D300" i="2"/>
  <c r="D219" i="2"/>
  <c r="D417" i="2"/>
  <c r="D302" i="2"/>
  <c r="D227" i="2"/>
  <c r="D356" i="2"/>
  <c r="D297" i="2"/>
  <c r="L8" i="68"/>
  <c r="H8" i="68" s="1"/>
  <c r="J8" i="68" s="1"/>
  <c r="O8" i="68" s="1"/>
  <c r="D351" i="2"/>
  <c r="D360" i="2"/>
  <c r="D298" i="2"/>
  <c r="D217" i="2"/>
  <c r="D285" i="2"/>
  <c r="D313" i="2"/>
  <c r="D220" i="2"/>
  <c r="D221" i="2"/>
  <c r="D406" i="2"/>
  <c r="D319" i="2"/>
  <c r="D277" i="2"/>
  <c r="D235" i="2"/>
  <c r="D269" i="2"/>
  <c r="C398" i="2"/>
  <c r="C296" i="2"/>
  <c r="C305" i="2"/>
  <c r="C250" i="2"/>
  <c r="C382" i="2"/>
  <c r="C313" i="2"/>
  <c r="C340" i="2"/>
  <c r="C257" i="2"/>
  <c r="C302" i="2"/>
  <c r="C248" i="2"/>
  <c r="C290" i="2"/>
  <c r="C154" i="2"/>
  <c r="C353" i="2"/>
  <c r="C255" i="2"/>
  <c r="C351" i="2"/>
  <c r="C360" i="2"/>
  <c r="C279" i="2"/>
  <c r="C324" i="2"/>
  <c r="C393" i="2"/>
  <c r="C252" i="2"/>
  <c r="C260" i="2"/>
  <c r="C314" i="2"/>
  <c r="C271" i="2"/>
  <c r="C376" i="2"/>
  <c r="C233" i="2"/>
  <c r="C267" i="2"/>
  <c r="C297" i="2"/>
  <c r="C415" i="2"/>
  <c r="C347" i="2"/>
  <c r="C216" i="2"/>
  <c r="C392" i="2"/>
  <c r="C242" i="2"/>
  <c r="C264" i="2"/>
  <c r="C417" i="2"/>
  <c r="C364" i="2"/>
  <c r="C414" i="2"/>
  <c r="C390" i="2"/>
  <c r="C346" i="2"/>
  <c r="C420" i="2"/>
  <c r="C287" i="2"/>
  <c r="C316" i="2"/>
  <c r="C412" i="2"/>
  <c r="C221" i="2"/>
  <c r="C229" i="2"/>
  <c r="C387" i="2"/>
  <c r="C404" i="2"/>
  <c r="C240" i="2"/>
  <c r="C410" i="2"/>
  <c r="C299" i="2"/>
  <c r="C407" i="2"/>
  <c r="C403" i="2"/>
  <c r="C349" i="2"/>
  <c r="C150" i="2"/>
  <c r="C379" i="2"/>
  <c r="C249" i="2"/>
  <c r="C310" i="2"/>
  <c r="C421" i="2"/>
  <c r="C344" i="2"/>
  <c r="C363" i="2"/>
  <c r="C372" i="2"/>
  <c r="C298" i="2"/>
  <c r="C270" i="2"/>
  <c r="C155" i="2"/>
  <c r="C402" i="2"/>
  <c r="C223" i="2"/>
  <c r="C419" i="2"/>
  <c r="C256" i="2"/>
  <c r="C399" i="2"/>
  <c r="C159" i="2"/>
  <c r="C337" i="2"/>
  <c r="C218" i="2"/>
  <c r="C317" i="2"/>
  <c r="C374" i="2"/>
  <c r="C241" i="2"/>
  <c r="C217" i="2"/>
  <c r="C220" i="2"/>
  <c r="C286" i="2"/>
  <c r="C422" i="2"/>
  <c r="C243" i="2"/>
  <c r="C369" i="2"/>
  <c r="C265" i="2"/>
  <c r="C342" i="2"/>
  <c r="C234" i="2"/>
  <c r="C148" i="2"/>
  <c r="C358" i="2"/>
  <c r="C230" i="2"/>
  <c r="C227" i="2"/>
  <c r="C383" i="2"/>
  <c r="C157" i="2"/>
  <c r="C303" i="2"/>
  <c r="C309" i="2"/>
  <c r="C315" i="2"/>
  <c r="C222" i="2"/>
  <c r="C247" i="2"/>
  <c r="C384" i="2"/>
  <c r="C292" i="2"/>
  <c r="C272" i="2"/>
  <c r="C327" i="2"/>
  <c r="C261" i="2"/>
  <c r="C226" i="2"/>
  <c r="C357" i="2"/>
  <c r="C156" i="2"/>
  <c r="C304" i="2"/>
  <c r="C280" i="2"/>
  <c r="C225" i="2"/>
  <c r="C334" i="2"/>
  <c r="C237" i="2"/>
  <c r="C386" i="2"/>
  <c r="C254" i="2"/>
  <c r="C326" i="2"/>
  <c r="C333" i="2"/>
  <c r="C373" i="2"/>
  <c r="C321" i="2"/>
  <c r="C318" i="2"/>
  <c r="C391" i="2"/>
  <c r="C331" i="2"/>
  <c r="C319" i="2"/>
  <c r="C162" i="2"/>
  <c r="C152" i="2"/>
  <c r="C355" i="2"/>
  <c r="C276" i="2"/>
  <c r="C322" i="2"/>
  <c r="C244" i="2"/>
  <c r="C236" i="2"/>
  <c r="C275" i="2"/>
  <c r="C401" i="2"/>
  <c r="C282" i="2"/>
  <c r="C411" i="2"/>
  <c r="C251" i="2"/>
  <c r="C151" i="2"/>
  <c r="C365" i="2"/>
  <c r="C273" i="2"/>
  <c r="C300" i="2"/>
  <c r="C284" i="2"/>
  <c r="C246" i="2"/>
  <c r="C348" i="2"/>
  <c r="C406" i="2"/>
  <c r="C266" i="2"/>
  <c r="C408" i="2"/>
  <c r="C409" i="2"/>
  <c r="C295" i="2"/>
  <c r="C396" i="2"/>
  <c r="C274" i="2"/>
  <c r="C345" i="2"/>
  <c r="C394" i="2"/>
  <c r="C160" i="2"/>
  <c r="C294" i="2"/>
  <c r="C405" i="2"/>
  <c r="C253" i="2"/>
  <c r="C231" i="2"/>
  <c r="C336" i="2"/>
  <c r="C258" i="2"/>
  <c r="C307" i="2"/>
  <c r="C235" i="2"/>
  <c r="C350" i="2"/>
  <c r="C395" i="2"/>
  <c r="C288" i="2"/>
  <c r="C320" i="2"/>
  <c r="C371" i="2"/>
  <c r="C388" i="2"/>
  <c r="C224" i="2"/>
  <c r="C293" i="2"/>
  <c r="C359" i="2"/>
  <c r="C380" i="2"/>
  <c r="C228" i="2"/>
  <c r="C385" i="2"/>
  <c r="C312" i="2"/>
  <c r="C239" i="2"/>
  <c r="C281" i="2"/>
  <c r="C378" i="2"/>
  <c r="C153" i="2"/>
  <c r="C330" i="2"/>
  <c r="C375" i="2"/>
  <c r="C149" i="2"/>
  <c r="C362" i="2"/>
  <c r="C325" i="2"/>
  <c r="C338" i="2"/>
  <c r="C356" i="2"/>
  <c r="C158" i="2"/>
  <c r="C389" i="2"/>
  <c r="C354" i="2"/>
  <c r="C377" i="2"/>
  <c r="C361" i="2"/>
  <c r="C259" i="2"/>
  <c r="C339" i="2"/>
  <c r="C352" i="2"/>
  <c r="C343" i="2"/>
  <c r="C416" i="2"/>
  <c r="C370" i="2"/>
  <c r="C285" i="2"/>
  <c r="C278" i="2"/>
  <c r="C219" i="2"/>
  <c r="C306" i="2"/>
  <c r="C161" i="2"/>
  <c r="C335" i="2"/>
  <c r="C400" i="2"/>
  <c r="C277" i="2"/>
  <c r="C418" i="2"/>
  <c r="C368" i="2"/>
  <c r="C328" i="2"/>
  <c r="C323" i="2"/>
  <c r="C367" i="2"/>
  <c r="C332" i="2"/>
  <c r="C366" i="2"/>
  <c r="C308" i="2"/>
  <c r="C301" i="2"/>
  <c r="C232" i="2"/>
  <c r="C268" i="2"/>
  <c r="C245" i="2"/>
  <c r="C413" i="2"/>
  <c r="C397" i="2"/>
  <c r="C283" i="2"/>
  <c r="C291" i="2"/>
  <c r="C311" i="2"/>
  <c r="C329" i="2"/>
  <c r="C238" i="2"/>
  <c r="C263" i="2"/>
  <c r="C289" i="2"/>
  <c r="C381" i="2"/>
  <c r="C341" i="2"/>
  <c r="C269" i="2"/>
  <c r="C262" i="2"/>
  <c r="M17" i="78"/>
  <c r="M27" i="78"/>
  <c r="M18" i="78"/>
  <c r="L11" i="78"/>
  <c r="M39" i="78"/>
  <c r="M15" i="78"/>
  <c r="M36" i="78"/>
  <c r="M34" i="78"/>
  <c r="L41" i="78"/>
  <c r="L35" i="78"/>
  <c r="M30" i="78"/>
  <c r="M5" i="78"/>
  <c r="M10" i="78"/>
  <c r="K283" i="2"/>
  <c r="L283" i="2" s="1"/>
  <c r="K230" i="2"/>
  <c r="L230" i="2" s="1"/>
  <c r="K343" i="2"/>
  <c r="M343" i="2" s="1"/>
  <c r="K314" i="2"/>
  <c r="L314" i="2" s="1"/>
  <c r="K160" i="2"/>
  <c r="L160" i="2" s="1"/>
  <c r="K361" i="2"/>
  <c r="L361" i="2" s="1"/>
  <c r="K326" i="2"/>
  <c r="L326" i="2" s="1"/>
  <c r="K280" i="2"/>
  <c r="L280" i="2" s="1"/>
  <c r="K366" i="2"/>
  <c r="M366" i="2" s="1"/>
  <c r="K284" i="2"/>
  <c r="M284" i="2" s="1"/>
  <c r="K373" i="2"/>
  <c r="M373" i="2" s="1"/>
  <c r="K348" i="2"/>
  <c r="L348" i="2" s="1"/>
  <c r="K370" i="2"/>
  <c r="L370" i="2" s="1"/>
  <c r="K321" i="2"/>
  <c r="K318" i="2"/>
  <c r="L318" i="2" s="1"/>
  <c r="K328" i="2"/>
  <c r="L328" i="2" s="1"/>
  <c r="K302" i="2"/>
  <c r="M302" i="2" s="1"/>
  <c r="K312" i="2"/>
  <c r="L312" i="2" s="1"/>
  <c r="K250" i="2"/>
  <c r="L250" i="2" s="1"/>
  <c r="K288" i="2"/>
  <c r="L288" i="2" s="1"/>
  <c r="K236" i="2"/>
  <c r="L236" i="2" s="1"/>
  <c r="K375" i="2"/>
  <c r="M375" i="2" s="1"/>
  <c r="K259" i="2"/>
  <c r="L259" i="2" s="1"/>
  <c r="K351" i="2"/>
  <c r="L351" i="2" s="1"/>
  <c r="K310" i="2"/>
  <c r="L310" i="2" s="1"/>
  <c r="K260" i="2"/>
  <c r="L260" i="2" s="1"/>
  <c r="K322" i="2"/>
  <c r="M322" i="2" s="1"/>
  <c r="K416" i="2"/>
  <c r="L416" i="2" s="1"/>
  <c r="K263" i="2"/>
  <c r="L263" i="2" s="1"/>
  <c r="K148" i="2"/>
  <c r="L148" i="2" s="1"/>
  <c r="K221" i="2"/>
  <c r="L221" i="2" s="1"/>
  <c r="K303" i="2"/>
  <c r="L303" i="2" s="1"/>
  <c r="K269" i="2"/>
  <c r="M269" i="2" s="1"/>
  <c r="K223" i="2"/>
  <c r="M223" i="2" s="1"/>
  <c r="K340" i="2"/>
  <c r="M340" i="2" s="1"/>
  <c r="K353" i="2"/>
  <c r="M353" i="2" s="1"/>
  <c r="K257" i="2"/>
  <c r="L257" i="2" s="1"/>
  <c r="K362" i="2"/>
  <c r="L362" i="2" s="1"/>
  <c r="K327" i="2"/>
  <c r="L327" i="2" s="1"/>
  <c r="K334" i="2"/>
  <c r="L334" i="2" s="1"/>
  <c r="K224" i="2"/>
  <c r="L224" i="2" s="1"/>
  <c r="K379" i="2"/>
  <c r="L379" i="2" s="1"/>
  <c r="K406" i="2"/>
  <c r="L406" i="2" s="1"/>
  <c r="K417" i="2"/>
  <c r="L417" i="2" s="1"/>
  <c r="K159" i="2"/>
  <c r="M159" i="2" s="1"/>
  <c r="K244" i="2"/>
  <c r="L244" i="2" s="1"/>
  <c r="K258" i="2"/>
  <c r="M258" i="2" s="1"/>
  <c r="K261" i="2"/>
  <c r="L261" i="2" s="1"/>
  <c r="K281" i="2"/>
  <c r="L281" i="2" s="1"/>
  <c r="K305" i="2"/>
  <c r="L305" i="2" s="1"/>
  <c r="K368" i="2"/>
  <c r="L368" i="2" s="1"/>
  <c r="K251" i="2"/>
  <c r="L251" i="2" s="1"/>
  <c r="K422" i="2"/>
  <c r="L422" i="2" s="1"/>
  <c r="K331" i="2"/>
  <c r="L331" i="2" s="1"/>
  <c r="K410" i="2"/>
  <c r="L410" i="2" s="1"/>
  <c r="K286" i="2"/>
  <c r="L286" i="2" s="1"/>
  <c r="K392" i="2"/>
  <c r="L392" i="2" s="1"/>
  <c r="K264" i="2"/>
  <c r="L264" i="2" s="1"/>
  <c r="K162" i="2"/>
  <c r="L162" i="2" s="1"/>
  <c r="K349" i="2"/>
  <c r="L349" i="2" s="1"/>
  <c r="K365" i="2"/>
  <c r="M365" i="2" s="1"/>
  <c r="K421" i="2"/>
  <c r="L421" i="2" s="1"/>
  <c r="K226" i="2"/>
  <c r="L226" i="2" s="1"/>
  <c r="K285" i="2"/>
  <c r="L285" i="2" s="1"/>
  <c r="K364" i="2"/>
  <c r="L364" i="2" s="1"/>
  <c r="K231" i="2"/>
  <c r="L231" i="2" s="1"/>
  <c r="K287" i="2"/>
  <c r="M287" i="2" s="1"/>
  <c r="K404" i="2"/>
  <c r="L404" i="2" s="1"/>
  <c r="K149" i="2"/>
  <c r="L149" i="2" s="1"/>
  <c r="K253" i="2"/>
  <c r="M253" i="2" s="1"/>
  <c r="K336" i="2"/>
  <c r="L336" i="2" s="1"/>
  <c r="K293" i="2"/>
  <c r="L293" i="2" s="1"/>
  <c r="K235" i="2"/>
  <c r="L235" i="2" s="1"/>
  <c r="K391" i="2"/>
  <c r="M391" i="2" s="1"/>
  <c r="K403" i="2"/>
  <c r="M403" i="2" s="1"/>
  <c r="K394" i="2"/>
  <c r="L394" i="2" s="1"/>
  <c r="K262" i="2"/>
  <c r="M262" i="2" s="1"/>
  <c r="K400" i="2"/>
  <c r="L400" i="2" s="1"/>
  <c r="K217" i="2"/>
  <c r="L217" i="2" s="1"/>
  <c r="K398" i="2"/>
  <c r="K385" i="2"/>
  <c r="M385" i="2" s="1"/>
  <c r="K298" i="2"/>
  <c r="M298" i="2" s="1"/>
  <c r="K155" i="2"/>
  <c r="L155" i="2" s="1"/>
  <c r="K254" i="2"/>
  <c r="L254" i="2" s="1"/>
  <c r="K154" i="2"/>
  <c r="L154" i="2" s="1"/>
  <c r="K405" i="2"/>
  <c r="L405" i="2" s="1"/>
  <c r="K386" i="2"/>
  <c r="M386" i="2" s="1"/>
  <c r="K389" i="2"/>
  <c r="M389" i="2" s="1"/>
  <c r="K306" i="2"/>
  <c r="L306" i="2" s="1"/>
  <c r="K243" i="2"/>
  <c r="L243" i="2" s="1"/>
  <c r="K265" i="2"/>
  <c r="L265" i="2" s="1"/>
  <c r="K355" i="2"/>
  <c r="L355" i="2" s="1"/>
  <c r="K297" i="2"/>
  <c r="L297" i="2" s="1"/>
  <c r="K339" i="2"/>
  <c r="L339" i="2" s="1"/>
  <c r="K390" i="2"/>
  <c r="L390" i="2" s="1"/>
  <c r="K267" i="2"/>
  <c r="L267" i="2" s="1"/>
  <c r="K330" i="2"/>
  <c r="L330" i="2" s="1"/>
  <c r="K329" i="2"/>
  <c r="L329" i="2" s="1"/>
  <c r="K233" i="2"/>
  <c r="L233" i="2" s="1"/>
  <c r="K156" i="2"/>
  <c r="L156" i="2" s="1"/>
  <c r="K270" i="2"/>
  <c r="M270" i="2" s="1"/>
  <c r="K313" i="2"/>
  <c r="L313" i="2" s="1"/>
  <c r="K372" i="2"/>
  <c r="L372" i="2" s="1"/>
  <c r="K295" i="2"/>
  <c r="L295" i="2" s="1"/>
  <c r="K153" i="2"/>
  <c r="L153" i="2" s="1"/>
  <c r="K252" i="2"/>
  <c r="L252" i="2" s="1"/>
  <c r="K344" i="2"/>
  <c r="L344" i="2" s="1"/>
  <c r="K275" i="2"/>
  <c r="L275" i="2" s="1"/>
  <c r="K292" i="2"/>
  <c r="M292" i="2" s="1"/>
  <c r="K245" i="2"/>
  <c r="L245" i="2" s="1"/>
  <c r="K347" i="2"/>
  <c r="L347" i="2" s="1"/>
  <c r="K337" i="2"/>
  <c r="M337" i="2" s="1"/>
  <c r="K315" i="2"/>
  <c r="L315" i="2" s="1"/>
  <c r="K272" i="2"/>
  <c r="L272" i="2" s="1"/>
  <c r="K276" i="2"/>
  <c r="M276" i="2" s="1"/>
  <c r="K240" i="2"/>
  <c r="L240" i="2" s="1"/>
  <c r="K308" i="2"/>
  <c r="M308" i="2" s="1"/>
  <c r="K290" i="2"/>
  <c r="M290" i="2" s="1"/>
  <c r="K413" i="2"/>
  <c r="M413" i="2" s="1"/>
  <c r="K296" i="2"/>
  <c r="L296" i="2" s="1"/>
  <c r="K278" i="2"/>
  <c r="L278" i="2" s="1"/>
  <c r="K333" i="2"/>
  <c r="L333" i="2" s="1"/>
  <c r="K151" i="2"/>
  <c r="L151" i="2" s="1"/>
  <c r="K395" i="2"/>
  <c r="L395" i="2" s="1"/>
  <c r="K412" i="2"/>
  <c r="L412" i="2" s="1"/>
  <c r="K408" i="2"/>
  <c r="L408" i="2" s="1"/>
  <c r="K350" i="2"/>
  <c r="L350" i="2" s="1"/>
  <c r="K311" i="2"/>
  <c r="L311" i="2" s="1"/>
  <c r="K158" i="2"/>
  <c r="L158" i="2" s="1"/>
  <c r="K384" i="2"/>
  <c r="L384" i="2" s="1"/>
  <c r="K152" i="2"/>
  <c r="L152" i="2" s="1"/>
  <c r="K354" i="2"/>
  <c r="M354" i="2" s="1"/>
  <c r="K396" i="2"/>
  <c r="L396" i="2" s="1"/>
  <c r="K316" i="2"/>
  <c r="M316" i="2" s="1"/>
  <c r="K279" i="2"/>
  <c r="L279" i="2" s="1"/>
  <c r="K359" i="2"/>
  <c r="L359" i="2" s="1"/>
  <c r="K150" i="2"/>
  <c r="L150" i="2" s="1"/>
  <c r="K218" i="2"/>
  <c r="L218" i="2" s="1"/>
  <c r="K377" i="2"/>
  <c r="L377" i="2" s="1"/>
  <c r="K411" i="2"/>
  <c r="M411" i="2" s="1"/>
  <c r="K282" i="2"/>
  <c r="M282" i="2" s="1"/>
  <c r="K301" i="2"/>
  <c r="L301" i="2" s="1"/>
  <c r="K357" i="2"/>
  <c r="M357" i="2" s="1"/>
  <c r="K397" i="2"/>
  <c r="M397" i="2" s="1"/>
  <c r="K237" i="2"/>
  <c r="L237" i="2" s="1"/>
  <c r="K407" i="2"/>
  <c r="L407" i="2" s="1"/>
  <c r="K274" i="2"/>
  <c r="M274" i="2" s="1"/>
  <c r="K277" i="2"/>
  <c r="L277" i="2" s="1"/>
  <c r="K304" i="2"/>
  <c r="L304" i="2" s="1"/>
  <c r="K338" i="2"/>
  <c r="M338" i="2" s="1"/>
  <c r="K232" i="2"/>
  <c r="L232" i="2" s="1"/>
  <c r="K307" i="2"/>
  <c r="L307" i="2" s="1"/>
  <c r="K367" i="2"/>
  <c r="M367" i="2" s="1"/>
  <c r="K381" i="2"/>
  <c r="M381" i="2" s="1"/>
  <c r="K420" i="2"/>
  <c r="L420" i="2" s="1"/>
  <c r="K289" i="2"/>
  <c r="L289" i="2" s="1"/>
  <c r="K371" i="2"/>
  <c r="L371" i="2" s="1"/>
  <c r="K248" i="2"/>
  <c r="L248" i="2" s="1"/>
  <c r="K294" i="2"/>
  <c r="L294" i="2" s="1"/>
  <c r="K241" i="2"/>
  <c r="M241" i="2" s="1"/>
  <c r="K376" i="2"/>
  <c r="L376" i="2" s="1"/>
  <c r="K418" i="2"/>
  <c r="M418" i="2" s="1"/>
  <c r="K387" i="2"/>
  <c r="L387" i="2" s="1"/>
  <c r="K222" i="2"/>
  <c r="K324" i="2"/>
  <c r="M324" i="2" s="1"/>
  <c r="K242" i="2"/>
  <c r="L242" i="2" s="1"/>
  <c r="K332" i="2"/>
  <c r="L332" i="2" s="1"/>
  <c r="K228" i="2"/>
  <c r="L228" i="2" s="1"/>
  <c r="K399" i="2"/>
  <c r="L399" i="2" s="1"/>
  <c r="K268" i="2"/>
  <c r="L268" i="2" s="1"/>
  <c r="K325" i="2"/>
  <c r="L325" i="2" s="1"/>
  <c r="K419" i="2"/>
  <c r="L419" i="2" s="1"/>
  <c r="K383" i="2"/>
  <c r="K225" i="2"/>
  <c r="M225" i="2" s="1"/>
  <c r="K271" i="2"/>
  <c r="M271" i="2" s="1"/>
  <c r="K335" i="2"/>
  <c r="L335" i="2" s="1"/>
  <c r="K300" i="2"/>
  <c r="L300" i="2" s="1"/>
  <c r="K255" i="2"/>
  <c r="L255" i="2" s="1"/>
  <c r="K291" i="2"/>
  <c r="L291" i="2" s="1"/>
  <c r="K346" i="2"/>
  <c r="M346" i="2" s="1"/>
  <c r="K409" i="2"/>
  <c r="M409" i="2" s="1"/>
  <c r="K382" i="2"/>
  <c r="L382" i="2" s="1"/>
  <c r="K220" i="2"/>
  <c r="L220" i="2" s="1"/>
  <c r="K219" i="2"/>
  <c r="L219" i="2" s="1"/>
  <c r="K320" i="2"/>
  <c r="L320" i="2" s="1"/>
  <c r="K393" i="2"/>
  <c r="L393" i="2" s="1"/>
  <c r="K299" i="2"/>
  <c r="L299" i="2" s="1"/>
  <c r="K388" i="2"/>
  <c r="M388" i="2" s="1"/>
  <c r="K363" i="2"/>
  <c r="M363" i="2" s="1"/>
  <c r="K345" i="2"/>
  <c r="M345" i="2" s="1"/>
  <c r="K249" i="2"/>
  <c r="M249" i="2" s="1"/>
  <c r="K414" i="2"/>
  <c r="L414" i="2" s="1"/>
  <c r="K227" i="2"/>
  <c r="L227" i="2" s="1"/>
  <c r="K378" i="2"/>
  <c r="K246" i="2"/>
  <c r="L246" i="2" s="1"/>
  <c r="K309" i="2"/>
  <c r="L309" i="2" s="1"/>
  <c r="K216" i="2"/>
  <c r="L216" i="2" s="1"/>
  <c r="K256" i="2"/>
  <c r="L256" i="2" s="1"/>
  <c r="K374" i="2"/>
  <c r="M374" i="2" s="1"/>
  <c r="K161" i="2"/>
  <c r="L161" i="2" s="1"/>
  <c r="K352" i="2"/>
  <c r="L352" i="2" s="1"/>
  <c r="K238" i="2"/>
  <c r="L238" i="2" s="1"/>
  <c r="K157" i="2"/>
  <c r="L157" i="2" s="1"/>
  <c r="K239" i="2"/>
  <c r="M239" i="2" s="1"/>
  <c r="K358" i="2"/>
  <c r="L358" i="2" s="1"/>
  <c r="K380" i="2"/>
  <c r="M380" i="2" s="1"/>
  <c r="K247" i="2"/>
  <c r="K319" i="2"/>
  <c r="L319" i="2" s="1"/>
  <c r="K323" i="2"/>
  <c r="L323" i="2" s="1"/>
  <c r="K415" i="2"/>
  <c r="L415" i="2" s="1"/>
  <c r="K356" i="2"/>
  <c r="L356" i="2" s="1"/>
  <c r="K402" i="2"/>
  <c r="M402" i="2" s="1"/>
  <c r="K266" i="2"/>
  <c r="L266" i="2" s="1"/>
  <c r="K342" i="2"/>
  <c r="L342" i="2" s="1"/>
  <c r="K369" i="2"/>
  <c r="L369" i="2" s="1"/>
  <c r="K360" i="2"/>
  <c r="L360" i="2" s="1"/>
  <c r="K317" i="2"/>
  <c r="M317" i="2" s="1"/>
  <c r="K229" i="2"/>
  <c r="L229" i="2" s="1"/>
  <c r="K273" i="2"/>
  <c r="M273" i="2" s="1"/>
  <c r="K234" i="2"/>
  <c r="M234" i="2" s="1"/>
  <c r="K401" i="2"/>
  <c r="M401" i="2" s="1"/>
  <c r="K341" i="2"/>
  <c r="L341" i="2" s="1"/>
  <c r="M41" i="2"/>
  <c r="L181" i="70"/>
  <c r="H181" i="70" s="1"/>
  <c r="J181" i="70" s="1"/>
  <c r="O181" i="70" s="1"/>
  <c r="M181" i="70"/>
  <c r="G181" i="70" s="1"/>
  <c r="I181" i="70" s="1"/>
  <c r="N181" i="70" s="1"/>
  <c r="L46" i="78"/>
  <c r="L48" i="2"/>
  <c r="D50" i="68"/>
  <c r="C50" i="68"/>
  <c r="K50" i="68"/>
  <c r="L50" i="68" s="1"/>
  <c r="L49" i="78"/>
  <c r="M49" i="78"/>
  <c r="M58" i="78"/>
  <c r="L56" i="68"/>
  <c r="H56" i="68" s="1"/>
  <c r="J56" i="68" s="1"/>
  <c r="O56" i="68" s="1"/>
  <c r="L14" i="68"/>
  <c r="H14" i="68" s="1"/>
  <c r="J14" i="68" s="1"/>
  <c r="O14" i="68" s="1"/>
  <c r="G56" i="68"/>
  <c r="I56" i="68" s="1"/>
  <c r="N56" i="68" s="1"/>
  <c r="G14" i="68"/>
  <c r="I14" i="68" s="1"/>
  <c r="N14" i="68" s="1"/>
  <c r="H44" i="68"/>
  <c r="J44" i="68" s="1"/>
  <c r="O44" i="68" s="1"/>
  <c r="M44" i="68"/>
  <c r="G44" i="68" s="1"/>
  <c r="I44" i="68" s="1"/>
  <c r="N44" i="68" s="1"/>
  <c r="M59" i="68"/>
  <c r="G59" i="68" s="1"/>
  <c r="I59" i="68" s="1"/>
  <c r="N59" i="68" s="1"/>
  <c r="O30" i="68"/>
  <c r="M30" i="68"/>
  <c r="G30" i="68" s="1"/>
  <c r="I30" i="68" s="1"/>
  <c r="N30" i="68" s="1"/>
  <c r="O43" i="68"/>
  <c r="M43" i="68"/>
  <c r="G43" i="68" s="1"/>
  <c r="I43" i="68" s="1"/>
  <c r="N43" i="68" s="1"/>
  <c r="O27" i="68"/>
  <c r="O59" i="68"/>
  <c r="M27" i="68"/>
  <c r="G27" i="68" s="1"/>
  <c r="I27" i="68" s="1"/>
  <c r="N27" i="68" s="1"/>
  <c r="L12" i="78"/>
  <c r="C46" i="68"/>
  <c r="D51" i="68"/>
  <c r="K46" i="68"/>
  <c r="K51" i="68"/>
  <c r="M51" i="68" s="1"/>
  <c r="C51" i="68"/>
  <c r="K41" i="68"/>
  <c r="M41" i="68" s="1"/>
  <c r="C41" i="68"/>
  <c r="C65" i="68"/>
  <c r="D41" i="68"/>
  <c r="D65" i="68"/>
  <c r="K65" i="68"/>
  <c r="M65" i="68" s="1"/>
  <c r="D46" i="68"/>
  <c r="L17" i="78"/>
  <c r="L20" i="68"/>
  <c r="H20" i="68" s="1"/>
  <c r="J20" i="68" s="1"/>
  <c r="O20" i="68" s="1"/>
  <c r="M20" i="68"/>
  <c r="G20" i="68" s="1"/>
  <c r="I20" i="68" s="1"/>
  <c r="N20" i="68" s="1"/>
  <c r="H17" i="68"/>
  <c r="J17" i="68" s="1"/>
  <c r="O17" i="68" s="1"/>
  <c r="L21" i="68"/>
  <c r="H21" i="68" s="1"/>
  <c r="J21" i="68" s="1"/>
  <c r="O21" i="68" s="1"/>
  <c r="M21" i="68"/>
  <c r="G21" i="68" s="1"/>
  <c r="I21" i="68" s="1"/>
  <c r="N21" i="68" s="1"/>
  <c r="G17" i="68"/>
  <c r="I17" i="68" s="1"/>
  <c r="N17" i="68" s="1"/>
  <c r="L22" i="68"/>
  <c r="H22" i="68" s="1"/>
  <c r="J22" i="68" s="1"/>
  <c r="O22" i="68" s="1"/>
  <c r="M22" i="68"/>
  <c r="G22" i="68" s="1"/>
  <c r="I22" i="68" s="1"/>
  <c r="N22" i="68" s="1"/>
  <c r="L53" i="68"/>
  <c r="H53" i="68" s="1"/>
  <c r="J53" i="68" s="1"/>
  <c r="O53" i="68" s="1"/>
  <c r="M53" i="68"/>
  <c r="G53" i="68" s="1"/>
  <c r="I53" i="68" s="1"/>
  <c r="N53" i="68" s="1"/>
  <c r="L19" i="68"/>
  <c r="H19" i="68" s="1"/>
  <c r="J19" i="68" s="1"/>
  <c r="O19" i="68" s="1"/>
  <c r="M19" i="68"/>
  <c r="G19" i="68" s="1"/>
  <c r="I19" i="68" s="1"/>
  <c r="N19" i="68" s="1"/>
  <c r="M18" i="68"/>
  <c r="G18" i="68" s="1"/>
  <c r="I18" i="68" s="1"/>
  <c r="N18" i="68" s="1"/>
  <c r="L18" i="68"/>
  <c r="H18" i="68" s="1"/>
  <c r="J18" i="68" s="1"/>
  <c r="O18" i="68" s="1"/>
  <c r="L15" i="68"/>
  <c r="H15" i="68" s="1"/>
  <c r="J15" i="68" s="1"/>
  <c r="O15" i="68" s="1"/>
  <c r="M15" i="68"/>
  <c r="G15" i="68" s="1"/>
  <c r="I15" i="68" s="1"/>
  <c r="N15" i="68" s="1"/>
  <c r="M57" i="68"/>
  <c r="G57" i="68" s="1"/>
  <c r="I57" i="68" s="1"/>
  <c r="N57" i="68" s="1"/>
  <c r="L57" i="68"/>
  <c r="H57" i="68" s="1"/>
  <c r="J57" i="68" s="1"/>
  <c r="O57" i="68" s="1"/>
  <c r="L42" i="68"/>
  <c r="H42" i="68" s="1"/>
  <c r="J42" i="68" s="1"/>
  <c r="O42" i="68" s="1"/>
  <c r="M42" i="68"/>
  <c r="G42" i="68" s="1"/>
  <c r="I42" i="68" s="1"/>
  <c r="N42" i="68" s="1"/>
  <c r="L17" i="70"/>
  <c r="M17" i="70"/>
  <c r="L52" i="68"/>
  <c r="H52" i="68" s="1"/>
  <c r="J52" i="68" s="1"/>
  <c r="O52" i="68" s="1"/>
  <c r="M52" i="68"/>
  <c r="G52" i="68" s="1"/>
  <c r="I52" i="68" s="1"/>
  <c r="N52" i="68" s="1"/>
  <c r="M45" i="68"/>
  <c r="G45" i="68" s="1"/>
  <c r="I45" i="68" s="1"/>
  <c r="N45" i="68" s="1"/>
  <c r="L45" i="68"/>
  <c r="H45" i="68" s="1"/>
  <c r="J45" i="68" s="1"/>
  <c r="O45" i="68" s="1"/>
  <c r="L29" i="68"/>
  <c r="H29" i="68" s="1"/>
  <c r="J29" i="68" s="1"/>
  <c r="O29" i="68" s="1"/>
  <c r="M29" i="68"/>
  <c r="G29" i="68" s="1"/>
  <c r="I29" i="68" s="1"/>
  <c r="N29" i="68" s="1"/>
  <c r="L7" i="68"/>
  <c r="H7" i="68" s="1"/>
  <c r="J7" i="68" s="1"/>
  <c r="O7" i="68" s="1"/>
  <c r="M7" i="68"/>
  <c r="G7" i="68" s="1"/>
  <c r="I7" i="68" s="1"/>
  <c r="N7" i="68" s="1"/>
  <c r="L6" i="68"/>
  <c r="H6" i="68" s="1"/>
  <c r="J6" i="68" s="1"/>
  <c r="O6" i="68" s="1"/>
  <c r="M6" i="68"/>
  <c r="G6" i="68" s="1"/>
  <c r="I6" i="68" s="1"/>
  <c r="N6" i="68" s="1"/>
  <c r="L64" i="68"/>
  <c r="H64" i="68" s="1"/>
  <c r="J64" i="68" s="1"/>
  <c r="O64" i="68" s="1"/>
  <c r="M64" i="68"/>
  <c r="G64" i="68" s="1"/>
  <c r="I64" i="68" s="1"/>
  <c r="N64" i="68" s="1"/>
  <c r="L32" i="68"/>
  <c r="H32" i="68" s="1"/>
  <c r="J32" i="68" s="1"/>
  <c r="O32" i="68" s="1"/>
  <c r="M32" i="68"/>
  <c r="G32" i="68" s="1"/>
  <c r="I32" i="68" s="1"/>
  <c r="N32" i="68" s="1"/>
  <c r="M4" i="68"/>
  <c r="G4" i="68" s="1"/>
  <c r="I4" i="68" s="1"/>
  <c r="N4" i="68" s="1"/>
  <c r="L4" i="68"/>
  <c r="H4" i="68" s="1"/>
  <c r="J4" i="68" s="1"/>
  <c r="L26" i="68"/>
  <c r="H26" i="68" s="1"/>
  <c r="J26" i="68" s="1"/>
  <c r="O26" i="68" s="1"/>
  <c r="M26" i="68"/>
  <c r="G26" i="68" s="1"/>
  <c r="I26" i="68" s="1"/>
  <c r="N26" i="68" s="1"/>
  <c r="L5" i="68"/>
  <c r="H5" i="68" s="1"/>
  <c r="J5" i="68" s="1"/>
  <c r="O5" i="68" s="1"/>
  <c r="M5" i="68"/>
  <c r="G5" i="68" s="1"/>
  <c r="I5" i="68" s="1"/>
  <c r="N5" i="68" s="1"/>
  <c r="M33" i="68"/>
  <c r="G33" i="68" s="1"/>
  <c r="I33" i="68" s="1"/>
  <c r="N33" i="68" s="1"/>
  <c r="L33" i="68"/>
  <c r="H33" i="68" s="1"/>
  <c r="J33" i="68" s="1"/>
  <c r="O33" i="68" s="1"/>
  <c r="M23" i="68"/>
  <c r="G23" i="68" s="1"/>
  <c r="I23" i="68" s="1"/>
  <c r="N23" i="68" s="1"/>
  <c r="L23" i="68"/>
  <c r="H23" i="68" s="1"/>
  <c r="J23" i="68" s="1"/>
  <c r="O23" i="68" s="1"/>
  <c r="M10" i="68"/>
  <c r="G10" i="68" s="1"/>
  <c r="I10" i="68" s="1"/>
  <c r="N10" i="68" s="1"/>
  <c r="L10" i="68"/>
  <c r="H10" i="68" s="1"/>
  <c r="J10" i="68" s="1"/>
  <c r="O10" i="68" s="1"/>
  <c r="L11" i="68"/>
  <c r="H11" i="68" s="1"/>
  <c r="J11" i="68" s="1"/>
  <c r="O11" i="68" s="1"/>
  <c r="M11" i="68"/>
  <c r="G11" i="68" s="1"/>
  <c r="I11" i="68" s="1"/>
  <c r="N11" i="68" s="1"/>
  <c r="L31" i="68"/>
  <c r="H31" i="68" s="1"/>
  <c r="J31" i="68" s="1"/>
  <c r="O31" i="68" s="1"/>
  <c r="M31" i="68"/>
  <c r="G31" i="68" s="1"/>
  <c r="I31" i="68" s="1"/>
  <c r="N31" i="68" s="1"/>
  <c r="M2" i="68"/>
  <c r="G2" i="68" s="1"/>
  <c r="I2" i="68" s="1"/>
  <c r="L2" i="68"/>
  <c r="H2" i="68" s="1"/>
  <c r="J2" i="68" s="1"/>
  <c r="O2" i="68" s="1"/>
  <c r="L3" i="68"/>
  <c r="H3" i="68" s="1"/>
  <c r="J3" i="68" s="1"/>
  <c r="O3" i="68" s="1"/>
  <c r="M3" i="68"/>
  <c r="G3" i="68" s="1"/>
  <c r="I3" i="68" s="1"/>
  <c r="N3" i="68" s="1"/>
  <c r="M49" i="68"/>
  <c r="G49" i="68" s="1"/>
  <c r="I49" i="68" s="1"/>
  <c r="N49" i="68" s="1"/>
  <c r="L49" i="68"/>
  <c r="H49" i="68" s="1"/>
  <c r="J49" i="68" s="1"/>
  <c r="O49" i="68" s="1"/>
  <c r="L2" i="70"/>
  <c r="M2" i="70"/>
  <c r="L36" i="68"/>
  <c r="H36" i="68" s="1"/>
  <c r="J36" i="68" s="1"/>
  <c r="O36" i="68" s="1"/>
  <c r="M36" i="68"/>
  <c r="G36" i="68" s="1"/>
  <c r="I36" i="68" s="1"/>
  <c r="N36" i="68" s="1"/>
  <c r="M37" i="68"/>
  <c r="G37" i="68" s="1"/>
  <c r="I37" i="68" s="1"/>
  <c r="N37" i="68" s="1"/>
  <c r="L37" i="68"/>
  <c r="H37" i="68" s="1"/>
  <c r="J37" i="68" s="1"/>
  <c r="O37" i="68" s="1"/>
  <c r="L13" i="68"/>
  <c r="H13" i="68" s="1"/>
  <c r="J13" i="68" s="1"/>
  <c r="O13" i="68" s="1"/>
  <c r="M13" i="68"/>
  <c r="G13" i="68" s="1"/>
  <c r="I13" i="68" s="1"/>
  <c r="N13" i="68" s="1"/>
  <c r="L63" i="68"/>
  <c r="H63" i="68" s="1"/>
  <c r="J63" i="68" s="1"/>
  <c r="O63" i="68" s="1"/>
  <c r="M63" i="68"/>
  <c r="G63" i="68" s="1"/>
  <c r="I63" i="68" s="1"/>
  <c r="N63" i="68" s="1"/>
  <c r="M25" i="68"/>
  <c r="G25" i="68" s="1"/>
  <c r="I25" i="68" s="1"/>
  <c r="N25" i="68" s="1"/>
  <c r="L25" i="68"/>
  <c r="H25" i="68" s="1"/>
  <c r="J25" i="68" s="1"/>
  <c r="O25" i="68" s="1"/>
  <c r="L58" i="68"/>
  <c r="H58" i="68" s="1"/>
  <c r="J58" i="68" s="1"/>
  <c r="O58" i="68" s="1"/>
  <c r="M58" i="68"/>
  <c r="G58" i="68" s="1"/>
  <c r="I58" i="68" s="1"/>
  <c r="N58" i="68" s="1"/>
  <c r="M47" i="68"/>
  <c r="G47" i="68" s="1"/>
  <c r="I47" i="68" s="1"/>
  <c r="N47" i="68" s="1"/>
  <c r="L47" i="68"/>
  <c r="H47" i="68" s="1"/>
  <c r="J47" i="68" s="1"/>
  <c r="O47" i="68" s="1"/>
  <c r="L48" i="68"/>
  <c r="H48" i="68" s="1"/>
  <c r="J48" i="68" s="1"/>
  <c r="O48" i="68" s="1"/>
  <c r="M48" i="68"/>
  <c r="G48" i="68" s="1"/>
  <c r="I48" i="68" s="1"/>
  <c r="N48" i="68" s="1"/>
  <c r="L34" i="68"/>
  <c r="H34" i="68" s="1"/>
  <c r="J34" i="68" s="1"/>
  <c r="O34" i="68" s="1"/>
  <c r="M34" i="68"/>
  <c r="G34" i="68" s="1"/>
  <c r="I34" i="68" s="1"/>
  <c r="N34" i="68" s="1"/>
  <c r="L16" i="68"/>
  <c r="H16" i="68" s="1"/>
  <c r="J16" i="68" s="1"/>
  <c r="O16" i="68" s="1"/>
  <c r="M16" i="68"/>
  <c r="G16" i="68" s="1"/>
  <c r="I16" i="68" s="1"/>
  <c r="N16" i="68" s="1"/>
  <c r="L9" i="68"/>
  <c r="H9" i="68" s="1"/>
  <c r="J9" i="68" s="1"/>
  <c r="O9" i="68" s="1"/>
  <c r="M9" i="68"/>
  <c r="G9" i="68" s="1"/>
  <c r="I9" i="68" s="1"/>
  <c r="N9" i="68" s="1"/>
  <c r="M55" i="68"/>
  <c r="G55" i="68" s="1"/>
  <c r="I55" i="68" s="1"/>
  <c r="N55" i="68" s="1"/>
  <c r="L55" i="68"/>
  <c r="H55" i="68" s="1"/>
  <c r="J55" i="68" s="1"/>
  <c r="O55" i="68" s="1"/>
  <c r="M4" i="70"/>
  <c r="L4" i="70"/>
  <c r="L39" i="68"/>
  <c r="H39" i="68" s="1"/>
  <c r="J39" i="68" s="1"/>
  <c r="O39" i="68" s="1"/>
  <c r="M39" i="68"/>
  <c r="G39" i="68" s="1"/>
  <c r="I39" i="68" s="1"/>
  <c r="N39" i="68" s="1"/>
  <c r="L54" i="68"/>
  <c r="H54" i="68" s="1"/>
  <c r="J54" i="68" s="1"/>
  <c r="O54" i="68" s="1"/>
  <c r="M54" i="68"/>
  <c r="G54" i="68" s="1"/>
  <c r="I54" i="68" s="1"/>
  <c r="N54" i="68" s="1"/>
  <c r="L38" i="68"/>
  <c r="H38" i="68" s="1"/>
  <c r="J38" i="68" s="1"/>
  <c r="O38" i="68" s="1"/>
  <c r="M38" i="68"/>
  <c r="G38" i="68" s="1"/>
  <c r="I38" i="68" s="1"/>
  <c r="N38" i="68" s="1"/>
  <c r="M66" i="68"/>
  <c r="G66" i="68" s="1"/>
  <c r="I66" i="68" s="1"/>
  <c r="N66" i="68" s="1"/>
  <c r="L66" i="68"/>
  <c r="H66" i="68" s="1"/>
  <c r="J66" i="68" s="1"/>
  <c r="O66" i="68" s="1"/>
  <c r="M61" i="68"/>
  <c r="G61" i="68" s="1"/>
  <c r="I61" i="68" s="1"/>
  <c r="N61" i="68" s="1"/>
  <c r="L61" i="68"/>
  <c r="H61" i="68" s="1"/>
  <c r="J61" i="68" s="1"/>
  <c r="O61" i="68" s="1"/>
  <c r="L35" i="68"/>
  <c r="H35" i="68" s="1"/>
  <c r="J35" i="68" s="1"/>
  <c r="O35" i="68" s="1"/>
  <c r="M35" i="68"/>
  <c r="G35" i="68" s="1"/>
  <c r="I35" i="68" s="1"/>
  <c r="N35" i="68" s="1"/>
  <c r="H3" i="70" l="1"/>
  <c r="J3" i="70" s="1"/>
  <c r="O3" i="70" s="1"/>
  <c r="G7" i="70"/>
  <c r="I7" i="70" s="1"/>
  <c r="N7" i="70" s="1"/>
  <c r="L21" i="78"/>
  <c r="H21" i="78" s="1"/>
  <c r="J21" i="78" s="1"/>
  <c r="O21" i="78" s="1"/>
  <c r="M55" i="78"/>
  <c r="G55" i="78" s="1"/>
  <c r="I55" i="78" s="1"/>
  <c r="N55" i="78" s="1"/>
  <c r="H11" i="78"/>
  <c r="J11" i="78" s="1"/>
  <c r="O11" i="78" s="1"/>
  <c r="H25" i="70"/>
  <c r="J25" i="70" s="1"/>
  <c r="O25" i="70" s="1"/>
  <c r="G18" i="78"/>
  <c r="I18" i="78" s="1"/>
  <c r="N18" i="78" s="1"/>
  <c r="H75" i="78"/>
  <c r="J75" i="78" s="1"/>
  <c r="O75" i="78" s="1"/>
  <c r="G34" i="78"/>
  <c r="I34" i="78" s="1"/>
  <c r="N34" i="78" s="1"/>
  <c r="O2" i="83"/>
  <c r="U2" i="83" s="1" a="1"/>
  <c r="N2" i="83"/>
  <c r="S2" i="83" s="1" a="1"/>
  <c r="G8" i="70"/>
  <c r="I8" i="70" s="1"/>
  <c r="N8" i="70" s="1"/>
  <c r="M106" i="78"/>
  <c r="G106" i="78" s="1"/>
  <c r="I106" i="78" s="1"/>
  <c r="N106" i="78" s="1"/>
  <c r="G6" i="78"/>
  <c r="I6" i="78" s="1"/>
  <c r="N6" i="78" s="1"/>
  <c r="G22" i="78"/>
  <c r="I22" i="78" s="1"/>
  <c r="N22" i="78" s="1"/>
  <c r="M26" i="70"/>
  <c r="G26" i="70" s="1"/>
  <c r="I26" i="70" s="1"/>
  <c r="N26" i="70" s="1"/>
  <c r="H126" i="70"/>
  <c r="J126" i="70" s="1"/>
  <c r="O126" i="70" s="1"/>
  <c r="L40" i="78"/>
  <c r="H40" i="78" s="1"/>
  <c r="J40" i="78" s="1"/>
  <c r="O40" i="78" s="1"/>
  <c r="M16" i="78"/>
  <c r="G16" i="78" s="1"/>
  <c r="I16" i="78" s="1"/>
  <c r="N16" i="78" s="1"/>
  <c r="G31" i="78"/>
  <c r="I31" i="78" s="1"/>
  <c r="N31" i="78" s="1"/>
  <c r="M24" i="78"/>
  <c r="G24" i="78" s="1"/>
  <c r="I24" i="78" s="1"/>
  <c r="N24" i="78" s="1"/>
  <c r="M25" i="78"/>
  <c r="G25" i="78" s="1"/>
  <c r="I25" i="78" s="1"/>
  <c r="N25" i="78" s="1"/>
  <c r="G27" i="78"/>
  <c r="I27" i="78" s="1"/>
  <c r="N27" i="78" s="1"/>
  <c r="G21" i="78"/>
  <c r="I21" i="78" s="1"/>
  <c r="N21" i="78" s="1"/>
  <c r="G46" i="78"/>
  <c r="I46" i="78" s="1"/>
  <c r="N46" i="78" s="1"/>
  <c r="H25" i="78"/>
  <c r="J25" i="78" s="1"/>
  <c r="O25" i="78" s="1"/>
  <c r="G21" i="70"/>
  <c r="I21" i="70" s="1"/>
  <c r="N21" i="70" s="1"/>
  <c r="H53" i="78"/>
  <c r="J53" i="78" s="1"/>
  <c r="O53" i="78" s="1"/>
  <c r="G12" i="78"/>
  <c r="I12" i="78" s="1"/>
  <c r="N12" i="78" s="1"/>
  <c r="M128" i="78"/>
  <c r="G128" i="78" s="1"/>
  <c r="I128" i="78" s="1"/>
  <c r="N128" i="78" s="1"/>
  <c r="H20" i="70"/>
  <c r="J20" i="70" s="1"/>
  <c r="O20" i="70" s="1"/>
  <c r="L33" i="70"/>
  <c r="H33" i="70" s="1"/>
  <c r="J33" i="70" s="1"/>
  <c r="O33" i="70" s="1"/>
  <c r="G60" i="78"/>
  <c r="I60" i="78" s="1"/>
  <c r="N60" i="78" s="1"/>
  <c r="H37" i="78"/>
  <c r="J37" i="78" s="1"/>
  <c r="O37" i="78" s="1"/>
  <c r="L89" i="78"/>
  <c r="H89" i="78" s="1"/>
  <c r="J89" i="78" s="1"/>
  <c r="O89" i="78" s="1"/>
  <c r="L13" i="78"/>
  <c r="H13" i="78" s="1"/>
  <c r="J13" i="78" s="1"/>
  <c r="O13" i="78" s="1"/>
  <c r="G13" i="78"/>
  <c r="I13" i="78" s="1"/>
  <c r="N13" i="78" s="1"/>
  <c r="G14" i="78"/>
  <c r="I14" i="78" s="1"/>
  <c r="N14" i="78" s="1"/>
  <c r="H147" i="78"/>
  <c r="J147" i="78" s="1"/>
  <c r="O147" i="78" s="1"/>
  <c r="G68" i="70"/>
  <c r="I68" i="70" s="1"/>
  <c r="N68" i="70" s="1"/>
  <c r="M24" i="70"/>
  <c r="G24" i="70" s="1"/>
  <c r="I24" i="70" s="1"/>
  <c r="N24" i="70" s="1"/>
  <c r="H267" i="78"/>
  <c r="J267" i="78" s="1"/>
  <c r="O267" i="78" s="1"/>
  <c r="G43" i="70"/>
  <c r="I43" i="70" s="1"/>
  <c r="N43" i="70" s="1"/>
  <c r="L235" i="78"/>
  <c r="H235" i="78" s="1"/>
  <c r="J235" i="78" s="1"/>
  <c r="O235" i="78" s="1"/>
  <c r="G35" i="70"/>
  <c r="I35" i="70" s="1"/>
  <c r="N35" i="70" s="1"/>
  <c r="H102" i="78"/>
  <c r="J102" i="78" s="1"/>
  <c r="O102" i="78" s="1"/>
  <c r="M185" i="78"/>
  <c r="G185" i="78" s="1"/>
  <c r="I185" i="78" s="1"/>
  <c r="N185" i="78" s="1"/>
  <c r="L145" i="78"/>
  <c r="H145" i="78" s="1"/>
  <c r="J145" i="78" s="1"/>
  <c r="O145" i="78" s="1"/>
  <c r="M31" i="70"/>
  <c r="G31" i="70" s="1"/>
  <c r="I31" i="70" s="1"/>
  <c r="N31" i="70" s="1"/>
  <c r="G57" i="70"/>
  <c r="I57" i="70" s="1"/>
  <c r="N57" i="70" s="1"/>
  <c r="M46" i="70"/>
  <c r="G46" i="70" s="1"/>
  <c r="I46" i="70" s="1"/>
  <c r="N46" i="70" s="1"/>
  <c r="L51" i="70"/>
  <c r="H51" i="70" s="1"/>
  <c r="J51" i="70" s="1"/>
  <c r="O51" i="70" s="1"/>
  <c r="H62" i="70"/>
  <c r="J62" i="70" s="1"/>
  <c r="O62" i="70" s="1"/>
  <c r="M76" i="70"/>
  <c r="G76" i="70" s="1"/>
  <c r="I76" i="70" s="1"/>
  <c r="N76" i="70" s="1"/>
  <c r="H209" i="78"/>
  <c r="J209" i="78" s="1"/>
  <c r="O209" i="78" s="1"/>
  <c r="M279" i="78"/>
  <c r="G279" i="78" s="1"/>
  <c r="I279" i="78" s="1"/>
  <c r="N279" i="78" s="1"/>
  <c r="M100" i="78"/>
  <c r="G100" i="78" s="1"/>
  <c r="I100" i="78" s="1"/>
  <c r="N100" i="78" s="1"/>
  <c r="G113" i="78"/>
  <c r="I113" i="78" s="1"/>
  <c r="N113" i="78" s="1"/>
  <c r="H100" i="78"/>
  <c r="J100" i="78" s="1"/>
  <c r="O100" i="78" s="1"/>
  <c r="G67" i="70"/>
  <c r="I67" i="70" s="1"/>
  <c r="N67" i="70" s="1"/>
  <c r="G23" i="70"/>
  <c r="I23" i="70" s="1"/>
  <c r="N23" i="70" s="1"/>
  <c r="G66" i="78"/>
  <c r="I66" i="78" s="1"/>
  <c r="N66" i="78" s="1"/>
  <c r="H128" i="78"/>
  <c r="J128" i="78" s="1"/>
  <c r="O128" i="78" s="1"/>
  <c r="M179" i="78"/>
  <c r="G179" i="78" s="1"/>
  <c r="I179" i="78" s="1"/>
  <c r="N179" i="78" s="1"/>
  <c r="L121" i="78"/>
  <c r="H121" i="78" s="1"/>
  <c r="J121" i="78" s="1"/>
  <c r="O121" i="78" s="1"/>
  <c r="H27" i="70"/>
  <c r="J27" i="70" s="1"/>
  <c r="O27" i="70" s="1"/>
  <c r="G137" i="78"/>
  <c r="I137" i="78" s="1"/>
  <c r="N137" i="78" s="1"/>
  <c r="G151" i="78"/>
  <c r="I151" i="78" s="1"/>
  <c r="N151" i="78" s="1"/>
  <c r="H261" i="78"/>
  <c r="J261" i="78" s="1"/>
  <c r="O261" i="78" s="1"/>
  <c r="L41" i="70"/>
  <c r="H41" i="70" s="1"/>
  <c r="J41" i="70" s="1"/>
  <c r="O41" i="70" s="1"/>
  <c r="L281" i="78"/>
  <c r="H281" i="78" s="1"/>
  <c r="J281" i="78" s="1"/>
  <c r="O281" i="78" s="1"/>
  <c r="L162" i="78"/>
  <c r="H162" i="78" s="1"/>
  <c r="J162" i="78" s="1"/>
  <c r="O162" i="78" s="1"/>
  <c r="M20" i="70"/>
  <c r="G20" i="70" s="1"/>
  <c r="I20" i="70" s="1"/>
  <c r="N20" i="70" s="1"/>
  <c r="M3" i="70"/>
  <c r="G3" i="70" s="1"/>
  <c r="I3" i="70" s="1"/>
  <c r="N3" i="70" s="1"/>
  <c r="H164" i="78"/>
  <c r="J164" i="78" s="1"/>
  <c r="O164" i="78" s="1"/>
  <c r="H131" i="78"/>
  <c r="J131" i="78" s="1"/>
  <c r="O131" i="78" s="1"/>
  <c r="H124" i="78"/>
  <c r="J124" i="78" s="1"/>
  <c r="O124" i="78" s="1"/>
  <c r="G56" i="78"/>
  <c r="I56" i="78" s="1"/>
  <c r="N56" i="78" s="1"/>
  <c r="G32" i="78"/>
  <c r="I32" i="78" s="1"/>
  <c r="N32" i="78" s="1"/>
  <c r="M202" i="78"/>
  <c r="G202" i="78" s="1"/>
  <c r="I202" i="78" s="1"/>
  <c r="N202" i="78" s="1"/>
  <c r="H213" i="78"/>
  <c r="J213" i="78" s="1"/>
  <c r="O213" i="78" s="1"/>
  <c r="N5" i="70"/>
  <c r="H126" i="78"/>
  <c r="J126" i="78" s="1"/>
  <c r="O126" i="78" s="1"/>
  <c r="G5" i="78"/>
  <c r="I5" i="78" s="1"/>
  <c r="N5" i="78" s="1"/>
  <c r="L14" i="70"/>
  <c r="H14" i="70" s="1"/>
  <c r="J14" i="70" s="1"/>
  <c r="O14" i="70" s="1"/>
  <c r="M201" i="78"/>
  <c r="G201" i="78" s="1"/>
  <c r="I201" i="78" s="1"/>
  <c r="N201" i="78" s="1"/>
  <c r="L7" i="70"/>
  <c r="H7" i="70" s="1"/>
  <c r="J7" i="70" s="1"/>
  <c r="O7" i="70" s="1"/>
  <c r="L52" i="70"/>
  <c r="H52" i="70" s="1"/>
  <c r="J52" i="70" s="1"/>
  <c r="O52" i="70" s="1"/>
  <c r="L15" i="70"/>
  <c r="H15" i="70" s="1"/>
  <c r="J15" i="70" s="1"/>
  <c r="O15" i="70" s="1"/>
  <c r="G73" i="70"/>
  <c r="I73" i="70" s="1"/>
  <c r="N73" i="70" s="1"/>
  <c r="L8" i="70"/>
  <c r="H8" i="70" s="1"/>
  <c r="J8" i="70" s="1"/>
  <c r="O8" i="70" s="1"/>
  <c r="G64" i="70"/>
  <c r="I64" i="70" s="1"/>
  <c r="N64" i="70" s="1"/>
  <c r="H170" i="78"/>
  <c r="J170" i="78" s="1"/>
  <c r="O170" i="78" s="1"/>
  <c r="H38" i="70"/>
  <c r="J38" i="70" s="1"/>
  <c r="O38" i="70" s="1"/>
  <c r="L10" i="70"/>
  <c r="H10" i="70" s="1"/>
  <c r="J10" i="70" s="1"/>
  <c r="O10" i="70" s="1"/>
  <c r="H106" i="78"/>
  <c r="J106" i="78" s="1"/>
  <c r="O106" i="78" s="1"/>
  <c r="H221" i="78"/>
  <c r="J221" i="78" s="1"/>
  <c r="O221" i="78" s="1"/>
  <c r="G19" i="70"/>
  <c r="I19" i="70" s="1"/>
  <c r="N19" i="70" s="1"/>
  <c r="H201" i="78"/>
  <c r="J201" i="78" s="1"/>
  <c r="O201" i="78" s="1"/>
  <c r="H60" i="70"/>
  <c r="J60" i="70" s="1"/>
  <c r="O60" i="70" s="1"/>
  <c r="L60" i="78"/>
  <c r="H60" i="78" s="1"/>
  <c r="J60" i="78" s="1"/>
  <c r="O60" i="78" s="1"/>
  <c r="L68" i="70"/>
  <c r="H68" i="70" s="1"/>
  <c r="J68" i="70" s="1"/>
  <c r="O68" i="70" s="1"/>
  <c r="M200" i="78"/>
  <c r="G200" i="78" s="1"/>
  <c r="I200" i="78" s="1"/>
  <c r="N200" i="78" s="1"/>
  <c r="G118" i="78"/>
  <c r="I118" i="78" s="1"/>
  <c r="N118" i="78" s="1"/>
  <c r="M209" i="78"/>
  <c r="G209" i="78" s="1"/>
  <c r="I209" i="78" s="1"/>
  <c r="N209" i="78" s="1"/>
  <c r="G138" i="78"/>
  <c r="I138" i="78" s="1"/>
  <c r="N138" i="78" s="1"/>
  <c r="G69" i="70"/>
  <c r="I69" i="70" s="1"/>
  <c r="N69" i="70" s="1"/>
  <c r="G196" i="78"/>
  <c r="I196" i="78" s="1"/>
  <c r="N196" i="78" s="1"/>
  <c r="H4" i="70"/>
  <c r="J4" i="70" s="1"/>
  <c r="O4" i="70" s="1"/>
  <c r="G162" i="78"/>
  <c r="I162" i="78" s="1"/>
  <c r="N162" i="78" s="1"/>
  <c r="H94" i="70"/>
  <c r="J94" i="70" s="1"/>
  <c r="O94" i="70" s="1"/>
  <c r="H198" i="78"/>
  <c r="J198" i="78" s="1"/>
  <c r="O198" i="78" s="1"/>
  <c r="G232" i="78"/>
  <c r="I232" i="78" s="1"/>
  <c r="N232" i="78" s="1"/>
  <c r="M198" i="78"/>
  <c r="G198" i="78" s="1"/>
  <c r="I198" i="78" s="1"/>
  <c r="N198" i="78" s="1"/>
  <c r="M172" i="78"/>
  <c r="G172" i="78" s="1"/>
  <c r="I172" i="78" s="1"/>
  <c r="N172" i="78" s="1"/>
  <c r="L160" i="78"/>
  <c r="H160" i="78" s="1"/>
  <c r="J160" i="78" s="1"/>
  <c r="O160" i="78" s="1"/>
  <c r="M187" i="70"/>
  <c r="G187" i="70" s="1"/>
  <c r="I187" i="70" s="1"/>
  <c r="N187" i="70" s="1"/>
  <c r="M207" i="70"/>
  <c r="G207" i="70" s="1"/>
  <c r="I207" i="70" s="1"/>
  <c r="N207" i="70" s="1"/>
  <c r="L185" i="70"/>
  <c r="H185" i="70" s="1"/>
  <c r="J185" i="70" s="1"/>
  <c r="O185" i="70" s="1"/>
  <c r="G190" i="78"/>
  <c r="I190" i="78" s="1"/>
  <c r="N190" i="78" s="1"/>
  <c r="G280" i="78"/>
  <c r="I280" i="78" s="1"/>
  <c r="N280" i="78" s="1"/>
  <c r="L280" i="78"/>
  <c r="H280" i="78" s="1"/>
  <c r="J280" i="78" s="1"/>
  <c r="O280" i="78" s="1"/>
  <c r="H18" i="70"/>
  <c r="J18" i="70" s="1"/>
  <c r="O18" i="70" s="1"/>
  <c r="L275" i="78"/>
  <c r="H275" i="78" s="1"/>
  <c r="J275" i="78" s="1"/>
  <c r="O275" i="78" s="1"/>
  <c r="L99" i="70"/>
  <c r="H99" i="70" s="1"/>
  <c r="J99" i="70" s="1"/>
  <c r="O99" i="70" s="1"/>
  <c r="M175" i="70"/>
  <c r="G175" i="70" s="1"/>
  <c r="I175" i="70" s="1"/>
  <c r="N175" i="70" s="1"/>
  <c r="M221" i="78"/>
  <c r="G221" i="78" s="1"/>
  <c r="I221" i="78" s="1"/>
  <c r="N221" i="78" s="1"/>
  <c r="L233" i="78"/>
  <c r="H233" i="78" s="1"/>
  <c r="J233" i="78" s="1"/>
  <c r="O233" i="78" s="1"/>
  <c r="M226" i="78"/>
  <c r="G226" i="78" s="1"/>
  <c r="I226" i="78" s="1"/>
  <c r="N226" i="78" s="1"/>
  <c r="L206" i="70"/>
  <c r="H206" i="70" s="1"/>
  <c r="J206" i="70" s="1"/>
  <c r="O206" i="70" s="1"/>
  <c r="L205" i="78"/>
  <c r="H205" i="78" s="1"/>
  <c r="J205" i="78" s="1"/>
  <c r="O205" i="78" s="1"/>
  <c r="G4" i="78"/>
  <c r="I4" i="78" s="1"/>
  <c r="N4" i="78" s="1"/>
  <c r="M218" i="78"/>
  <c r="G218" i="78" s="1"/>
  <c r="I218" i="78" s="1"/>
  <c r="N218" i="78" s="1"/>
  <c r="L204" i="78"/>
  <c r="H204" i="78" s="1"/>
  <c r="J204" i="78" s="1"/>
  <c r="O204" i="78" s="1"/>
  <c r="G4" i="70"/>
  <c r="I4" i="70" s="1"/>
  <c r="N4" i="70" s="1"/>
  <c r="M193" i="78"/>
  <c r="G193" i="78" s="1"/>
  <c r="I193" i="78" s="1"/>
  <c r="N193" i="78" s="1"/>
  <c r="G119" i="78"/>
  <c r="I119" i="78" s="1"/>
  <c r="N119" i="78" s="1"/>
  <c r="M199" i="70"/>
  <c r="G199" i="70" s="1"/>
  <c r="I199" i="70" s="1"/>
  <c r="N199" i="70" s="1"/>
  <c r="M209" i="70"/>
  <c r="G209" i="70" s="1"/>
  <c r="I209" i="70" s="1"/>
  <c r="N209" i="70" s="1"/>
  <c r="L59" i="70"/>
  <c r="H59" i="70" s="1"/>
  <c r="J59" i="70" s="1"/>
  <c r="O59" i="70" s="1"/>
  <c r="M190" i="70"/>
  <c r="G190" i="70" s="1"/>
  <c r="I190" i="70" s="1"/>
  <c r="N190" i="70" s="1"/>
  <c r="L194" i="78"/>
  <c r="H194" i="78" s="1"/>
  <c r="J194" i="78" s="1"/>
  <c r="O194" i="78" s="1"/>
  <c r="M183" i="70"/>
  <c r="G183" i="70" s="1"/>
  <c r="I183" i="70" s="1"/>
  <c r="N183" i="70" s="1"/>
  <c r="M29" i="78"/>
  <c r="G29" i="78" s="1"/>
  <c r="I29" i="78" s="1"/>
  <c r="N29" i="78" s="1"/>
  <c r="L189" i="70"/>
  <c r="H189" i="70" s="1"/>
  <c r="J189" i="70" s="1"/>
  <c r="O189" i="70" s="1"/>
  <c r="G205" i="78"/>
  <c r="I205" i="78" s="1"/>
  <c r="N205" i="78" s="1"/>
  <c r="L180" i="78"/>
  <c r="H180" i="78" s="1"/>
  <c r="J180" i="78" s="1"/>
  <c r="O180" i="78" s="1"/>
  <c r="H258" i="78"/>
  <c r="J258" i="78" s="1"/>
  <c r="O258" i="78" s="1"/>
  <c r="M182" i="70"/>
  <c r="G182" i="70" s="1"/>
  <c r="I182" i="70" s="1"/>
  <c r="N182" i="70" s="1"/>
  <c r="H241" i="78"/>
  <c r="J241" i="78" s="1"/>
  <c r="O241" i="78" s="1"/>
  <c r="M174" i="78"/>
  <c r="G174" i="78" s="1"/>
  <c r="I174" i="78" s="1"/>
  <c r="N174" i="78" s="1"/>
  <c r="L248" i="78"/>
  <c r="H248" i="78" s="1"/>
  <c r="J248" i="78" s="1"/>
  <c r="O248" i="78" s="1"/>
  <c r="L180" i="70"/>
  <c r="H180" i="70" s="1"/>
  <c r="J180" i="70" s="1"/>
  <c r="O180" i="70" s="1"/>
  <c r="L188" i="70"/>
  <c r="H188" i="70" s="1"/>
  <c r="J188" i="70" s="1"/>
  <c r="O188" i="70" s="1"/>
  <c r="H49" i="70"/>
  <c r="J49" i="70" s="1"/>
  <c r="O49" i="70" s="1"/>
  <c r="L190" i="78"/>
  <c r="H190" i="78" s="1"/>
  <c r="J190" i="78" s="1"/>
  <c r="O190" i="78" s="1"/>
  <c r="M210" i="70"/>
  <c r="G210" i="70" s="1"/>
  <c r="I210" i="70" s="1"/>
  <c r="N210" i="70" s="1"/>
  <c r="L179" i="70"/>
  <c r="H179" i="70" s="1"/>
  <c r="J179" i="70" s="1"/>
  <c r="O179" i="70" s="1"/>
  <c r="L231" i="78"/>
  <c r="H231" i="78" s="1"/>
  <c r="J231" i="78" s="1"/>
  <c r="O231" i="78" s="1"/>
  <c r="G216" i="78"/>
  <c r="I216" i="78" s="1"/>
  <c r="N216" i="78" s="1"/>
  <c r="M220" i="78"/>
  <c r="G220" i="78" s="1"/>
  <c r="I220" i="78" s="1"/>
  <c r="N220" i="78" s="1"/>
  <c r="H58" i="70"/>
  <c r="J58" i="70" s="1"/>
  <c r="O58" i="70" s="1"/>
  <c r="M208" i="70"/>
  <c r="G208" i="70" s="1"/>
  <c r="I208" i="70" s="1"/>
  <c r="N208" i="70" s="1"/>
  <c r="H200" i="78"/>
  <c r="J200" i="78" s="1"/>
  <c r="O200" i="78" s="1"/>
  <c r="M211" i="78"/>
  <c r="G211" i="78" s="1"/>
  <c r="I211" i="78" s="1"/>
  <c r="N211" i="78" s="1"/>
  <c r="H202" i="78"/>
  <c r="J202" i="78" s="1"/>
  <c r="O202" i="78" s="1"/>
  <c r="L198" i="70"/>
  <c r="H198" i="70" s="1"/>
  <c r="J198" i="70" s="1"/>
  <c r="O198" i="70" s="1"/>
  <c r="M202" i="70"/>
  <c r="G202" i="70" s="1"/>
  <c r="I202" i="70" s="1"/>
  <c r="N202" i="70" s="1"/>
  <c r="M214" i="70"/>
  <c r="G214" i="70" s="1"/>
  <c r="I214" i="70" s="1"/>
  <c r="N214" i="70" s="1"/>
  <c r="M194" i="70"/>
  <c r="G194" i="70" s="1"/>
  <c r="I194" i="70" s="1"/>
  <c r="N194" i="70" s="1"/>
  <c r="H245" i="78"/>
  <c r="J245" i="78" s="1"/>
  <c r="O245" i="78" s="1"/>
  <c r="M203" i="70"/>
  <c r="G203" i="70" s="1"/>
  <c r="I203" i="70" s="1"/>
  <c r="N203" i="70" s="1"/>
  <c r="L205" i="70"/>
  <c r="H205" i="70" s="1"/>
  <c r="J205" i="70" s="1"/>
  <c r="O205" i="70" s="1"/>
  <c r="L64" i="70"/>
  <c r="H64" i="70" s="1"/>
  <c r="J64" i="70" s="1"/>
  <c r="O64" i="70" s="1"/>
  <c r="M173" i="78"/>
  <c r="G173" i="78" s="1"/>
  <c r="I173" i="78" s="1"/>
  <c r="N173" i="78" s="1"/>
  <c r="M229" i="78"/>
  <c r="G229" i="78" s="1"/>
  <c r="I229" i="78" s="1"/>
  <c r="N229" i="78" s="1"/>
  <c r="M184" i="70"/>
  <c r="G184" i="70" s="1"/>
  <c r="I184" i="70" s="1"/>
  <c r="N184" i="70" s="1"/>
  <c r="H171" i="78"/>
  <c r="J171" i="78" s="1"/>
  <c r="O171" i="78" s="1"/>
  <c r="G68" i="78"/>
  <c r="I68" i="78" s="1"/>
  <c r="N68" i="78" s="1"/>
  <c r="H94" i="78"/>
  <c r="J94" i="78" s="1"/>
  <c r="O94" i="78" s="1"/>
  <c r="L32" i="70"/>
  <c r="H32" i="70" s="1"/>
  <c r="J32" i="70" s="1"/>
  <c r="O32" i="70" s="1"/>
  <c r="G160" i="78"/>
  <c r="I160" i="78" s="1"/>
  <c r="N160" i="78" s="1"/>
  <c r="L174" i="70"/>
  <c r="H174" i="70" s="1"/>
  <c r="J174" i="70" s="1"/>
  <c r="O174" i="70" s="1"/>
  <c r="M206" i="78"/>
  <c r="G206" i="78" s="1"/>
  <c r="I206" i="78" s="1"/>
  <c r="N206" i="78" s="1"/>
  <c r="H276" i="78"/>
  <c r="J276" i="78" s="1"/>
  <c r="O276" i="78" s="1"/>
  <c r="H174" i="78"/>
  <c r="J174" i="78" s="1"/>
  <c r="O174" i="78" s="1"/>
  <c r="H36" i="70"/>
  <c r="J36" i="70" s="1"/>
  <c r="O36" i="70" s="1"/>
  <c r="L270" i="78"/>
  <c r="H270" i="78" s="1"/>
  <c r="J270" i="78" s="1"/>
  <c r="O270" i="78" s="1"/>
  <c r="M255" i="78"/>
  <c r="G255" i="78" s="1"/>
  <c r="I255" i="78" s="1"/>
  <c r="N255" i="78" s="1"/>
  <c r="M171" i="78"/>
  <c r="G171" i="78" s="1"/>
  <c r="I171" i="78" s="1"/>
  <c r="N171" i="78" s="1"/>
  <c r="G266" i="78"/>
  <c r="I266" i="78" s="1"/>
  <c r="N266" i="78" s="1"/>
  <c r="H211" i="78"/>
  <c r="J211" i="78" s="1"/>
  <c r="O211" i="78" s="1"/>
  <c r="M250" i="78"/>
  <c r="G250" i="78" s="1"/>
  <c r="I250" i="78" s="1"/>
  <c r="N250" i="78" s="1"/>
  <c r="H282" i="78"/>
  <c r="J282" i="78" s="1"/>
  <c r="O282" i="78" s="1"/>
  <c r="L204" i="70"/>
  <c r="H204" i="70" s="1"/>
  <c r="J204" i="70" s="1"/>
  <c r="O204" i="70" s="1"/>
  <c r="L193" i="70"/>
  <c r="H193" i="70" s="1"/>
  <c r="J193" i="70" s="1"/>
  <c r="O193" i="70" s="1"/>
  <c r="L212" i="70"/>
  <c r="H212" i="70" s="1"/>
  <c r="J212" i="70" s="1"/>
  <c r="O212" i="70" s="1"/>
  <c r="L197" i="70"/>
  <c r="H197" i="70" s="1"/>
  <c r="J197" i="70" s="1"/>
  <c r="O197" i="70" s="1"/>
  <c r="H71" i="70"/>
  <c r="J71" i="70" s="1"/>
  <c r="O71" i="70" s="1"/>
  <c r="H279" i="78"/>
  <c r="J279" i="78" s="1"/>
  <c r="O279" i="78" s="1"/>
  <c r="M282" i="78"/>
  <c r="G282" i="78" s="1"/>
  <c r="I282" i="78" s="1"/>
  <c r="N282" i="78" s="1"/>
  <c r="H262" i="78"/>
  <c r="J262" i="78" s="1"/>
  <c r="O262" i="78" s="1"/>
  <c r="H259" i="78"/>
  <c r="J259" i="78" s="1"/>
  <c r="O259" i="78" s="1"/>
  <c r="L254" i="78"/>
  <c r="H254" i="78" s="1"/>
  <c r="J254" i="78" s="1"/>
  <c r="O254" i="78" s="1"/>
  <c r="H278" i="78"/>
  <c r="J278" i="78" s="1"/>
  <c r="O278" i="78" s="1"/>
  <c r="M213" i="78"/>
  <c r="G213" i="78" s="1"/>
  <c r="I213" i="78" s="1"/>
  <c r="N213" i="78" s="1"/>
  <c r="M222" i="78"/>
  <c r="G222" i="78" s="1"/>
  <c r="I222" i="78" s="1"/>
  <c r="N222" i="78" s="1"/>
  <c r="L237" i="78"/>
  <c r="H237" i="78" s="1"/>
  <c r="J237" i="78" s="1"/>
  <c r="O237" i="78" s="1"/>
  <c r="M262" i="78"/>
  <c r="G262" i="78" s="1"/>
  <c r="I262" i="78" s="1"/>
  <c r="N262" i="78" s="1"/>
  <c r="G248" i="78"/>
  <c r="I248" i="78" s="1"/>
  <c r="N248" i="78" s="1"/>
  <c r="M259" i="78"/>
  <c r="G259" i="78" s="1"/>
  <c r="I259" i="78" s="1"/>
  <c r="N259" i="78" s="1"/>
  <c r="M278" i="78"/>
  <c r="G278" i="78" s="1"/>
  <c r="I278" i="78" s="1"/>
  <c r="N278" i="78" s="1"/>
  <c r="L216" i="78"/>
  <c r="H216" i="78" s="1"/>
  <c r="J216" i="78" s="1"/>
  <c r="O216" i="78" s="1"/>
  <c r="M167" i="70"/>
  <c r="G167" i="70" s="1"/>
  <c r="I167" i="70" s="1"/>
  <c r="N167" i="70" s="1"/>
  <c r="M186" i="70"/>
  <c r="G186" i="70" s="1"/>
  <c r="I186" i="70" s="1"/>
  <c r="N186" i="70" s="1"/>
  <c r="M227" i="78"/>
  <c r="G227" i="78" s="1"/>
  <c r="I227" i="78" s="1"/>
  <c r="N227" i="78" s="1"/>
  <c r="M267" i="78"/>
  <c r="G267" i="78" s="1"/>
  <c r="I267" i="78" s="1"/>
  <c r="N267" i="78" s="1"/>
  <c r="M249" i="78"/>
  <c r="G249" i="78" s="1"/>
  <c r="I249" i="78" s="1"/>
  <c r="N249" i="78" s="1"/>
  <c r="M273" i="78"/>
  <c r="G273" i="78" s="1"/>
  <c r="I273" i="78" s="1"/>
  <c r="N273" i="78" s="1"/>
  <c r="M178" i="70"/>
  <c r="G178" i="70" s="1"/>
  <c r="I178" i="70" s="1"/>
  <c r="N178" i="70" s="1"/>
  <c r="M177" i="70"/>
  <c r="G177" i="70" s="1"/>
  <c r="I177" i="70" s="1"/>
  <c r="N177" i="70" s="1"/>
  <c r="M45" i="78"/>
  <c r="G45" i="78" s="1"/>
  <c r="I45" i="78" s="1"/>
  <c r="N45" i="78" s="1"/>
  <c r="M196" i="70"/>
  <c r="G196" i="70" s="1"/>
  <c r="I196" i="70" s="1"/>
  <c r="N196" i="70" s="1"/>
  <c r="M195" i="70"/>
  <c r="G195" i="70" s="1"/>
  <c r="I195" i="70" s="1"/>
  <c r="N195" i="70" s="1"/>
  <c r="M257" i="78"/>
  <c r="G257" i="78" s="1"/>
  <c r="I257" i="78" s="1"/>
  <c r="N257" i="78" s="1"/>
  <c r="G235" i="78"/>
  <c r="I235" i="78" s="1"/>
  <c r="N235" i="78" s="1"/>
  <c r="L143" i="78"/>
  <c r="H143" i="78" s="1"/>
  <c r="J143" i="78" s="1"/>
  <c r="O143" i="78" s="1"/>
  <c r="M201" i="70"/>
  <c r="G201" i="70" s="1"/>
  <c r="I201" i="70" s="1"/>
  <c r="N201" i="70" s="1"/>
  <c r="M238" i="78"/>
  <c r="G238" i="78" s="1"/>
  <c r="I238" i="78" s="1"/>
  <c r="N238" i="78" s="1"/>
  <c r="L191" i="70"/>
  <c r="H191" i="70" s="1"/>
  <c r="J191" i="70" s="1"/>
  <c r="O191" i="70" s="1"/>
  <c r="M245" i="78"/>
  <c r="G245" i="78" s="1"/>
  <c r="I245" i="78" s="1"/>
  <c r="N245" i="78" s="1"/>
  <c r="G281" i="78"/>
  <c r="I281" i="78" s="1"/>
  <c r="N281" i="78" s="1"/>
  <c r="G204" i="78"/>
  <c r="I204" i="78" s="1"/>
  <c r="N204" i="78" s="1"/>
  <c r="L234" i="78"/>
  <c r="H234" i="78" s="1"/>
  <c r="J234" i="78" s="1"/>
  <c r="O234" i="78" s="1"/>
  <c r="L5" i="70"/>
  <c r="H5" i="70" s="1"/>
  <c r="J5" i="70" s="1"/>
  <c r="O5" i="70" s="1"/>
  <c r="M213" i="70"/>
  <c r="G213" i="70" s="1"/>
  <c r="I213" i="70" s="1"/>
  <c r="N213" i="70" s="1"/>
  <c r="H85" i="78"/>
  <c r="J85" i="78" s="1"/>
  <c r="O85" i="78" s="1"/>
  <c r="H228" i="78"/>
  <c r="J228" i="78" s="1"/>
  <c r="O228" i="78" s="1"/>
  <c r="M211" i="70"/>
  <c r="G211" i="70" s="1"/>
  <c r="I211" i="70" s="1"/>
  <c r="N211" i="70" s="1"/>
  <c r="H255" i="78"/>
  <c r="J255" i="78" s="1"/>
  <c r="O255" i="78" s="1"/>
  <c r="H193" i="78"/>
  <c r="J193" i="78" s="1"/>
  <c r="O193" i="78" s="1"/>
  <c r="G177" i="78"/>
  <c r="I177" i="78" s="1"/>
  <c r="N177" i="78" s="1"/>
  <c r="M241" i="78"/>
  <c r="G241" i="78" s="1"/>
  <c r="I241" i="78" s="1"/>
  <c r="N241" i="78" s="1"/>
  <c r="L167" i="78"/>
  <c r="H167" i="78" s="1"/>
  <c r="J167" i="78" s="1"/>
  <c r="O167" i="78" s="1"/>
  <c r="M192" i="78"/>
  <c r="G192" i="78" s="1"/>
  <c r="I192" i="78" s="1"/>
  <c r="N192" i="78" s="1"/>
  <c r="L176" i="70"/>
  <c r="H176" i="70" s="1"/>
  <c r="J176" i="70" s="1"/>
  <c r="O176" i="70" s="1"/>
  <c r="L42" i="78"/>
  <c r="H42" i="78" s="1"/>
  <c r="J42" i="78" s="1"/>
  <c r="O42" i="78" s="1"/>
  <c r="M200" i="70"/>
  <c r="G200" i="70" s="1"/>
  <c r="I200" i="70" s="1"/>
  <c r="N200" i="70" s="1"/>
  <c r="M210" i="78"/>
  <c r="G210" i="78" s="1"/>
  <c r="I210" i="78" s="1"/>
  <c r="N210" i="78" s="1"/>
  <c r="M173" i="70"/>
  <c r="G173" i="70" s="1"/>
  <c r="I173" i="70" s="1"/>
  <c r="N173" i="70" s="1"/>
  <c r="M192" i="70"/>
  <c r="G192" i="70" s="1"/>
  <c r="I192" i="70" s="1"/>
  <c r="N192" i="70" s="1"/>
  <c r="L247" i="78"/>
  <c r="H247" i="78" s="1"/>
  <c r="J247" i="78" s="1"/>
  <c r="O247" i="78" s="1"/>
  <c r="M261" i="78"/>
  <c r="G261" i="78" s="1"/>
  <c r="I261" i="78" s="1"/>
  <c r="N261" i="78" s="1"/>
  <c r="L50" i="78"/>
  <c r="H50" i="78" s="1"/>
  <c r="J50" i="78" s="1"/>
  <c r="O50" i="78" s="1"/>
  <c r="H272" i="78"/>
  <c r="J272" i="78" s="1"/>
  <c r="O272" i="78" s="1"/>
  <c r="M134" i="70"/>
  <c r="G134" i="70" s="1"/>
  <c r="I134" i="70" s="1"/>
  <c r="N134" i="70" s="1"/>
  <c r="H188" i="78"/>
  <c r="J188" i="78" s="1"/>
  <c r="O188" i="78" s="1"/>
  <c r="M170" i="78"/>
  <c r="G170" i="78" s="1"/>
  <c r="I170" i="78" s="1"/>
  <c r="N170" i="78" s="1"/>
  <c r="L239" i="78"/>
  <c r="H239" i="78" s="1"/>
  <c r="J239" i="78" s="1"/>
  <c r="O239" i="78" s="1"/>
  <c r="L264" i="78"/>
  <c r="H264" i="78" s="1"/>
  <c r="J264" i="78" s="1"/>
  <c r="O264" i="78" s="1"/>
  <c r="H238" i="78"/>
  <c r="J238" i="78" s="1"/>
  <c r="O238" i="78" s="1"/>
  <c r="H271" i="78"/>
  <c r="J271" i="78" s="1"/>
  <c r="O271" i="78" s="1"/>
  <c r="H253" i="78"/>
  <c r="J253" i="78" s="1"/>
  <c r="O253" i="78" s="1"/>
  <c r="M272" i="78"/>
  <c r="G272" i="78" s="1"/>
  <c r="I272" i="78" s="1"/>
  <c r="N272" i="78" s="1"/>
  <c r="G237" i="78"/>
  <c r="I237" i="78" s="1"/>
  <c r="N237" i="78" s="1"/>
  <c r="M244" i="78"/>
  <c r="G244" i="78" s="1"/>
  <c r="I244" i="78" s="1"/>
  <c r="N244" i="78" s="1"/>
  <c r="G254" i="78"/>
  <c r="I254" i="78" s="1"/>
  <c r="N254" i="78" s="1"/>
  <c r="H229" i="78"/>
  <c r="J229" i="78" s="1"/>
  <c r="O229" i="78" s="1"/>
  <c r="G181" i="78"/>
  <c r="I181" i="78" s="1"/>
  <c r="N181" i="78" s="1"/>
  <c r="H134" i="70"/>
  <c r="J134" i="70" s="1"/>
  <c r="O134" i="70" s="1"/>
  <c r="M276" i="78"/>
  <c r="G276" i="78" s="1"/>
  <c r="I276" i="78" s="1"/>
  <c r="N276" i="78" s="1"/>
  <c r="G247" i="78"/>
  <c r="I247" i="78" s="1"/>
  <c r="N247" i="78" s="1"/>
  <c r="H185" i="78"/>
  <c r="J185" i="78" s="1"/>
  <c r="O185" i="78" s="1"/>
  <c r="G246" i="78"/>
  <c r="I246" i="78" s="1"/>
  <c r="N246" i="78" s="1"/>
  <c r="G214" i="78"/>
  <c r="I214" i="78" s="1"/>
  <c r="N214" i="78" s="1"/>
  <c r="G98" i="70"/>
  <c r="I98" i="70" s="1"/>
  <c r="N98" i="70" s="1"/>
  <c r="L183" i="78"/>
  <c r="H183" i="78" s="1"/>
  <c r="J183" i="78" s="1"/>
  <c r="O183" i="78" s="1"/>
  <c r="H269" i="78"/>
  <c r="J269" i="78" s="1"/>
  <c r="O269" i="78" s="1"/>
  <c r="H273" i="78"/>
  <c r="J273" i="78" s="1"/>
  <c r="O273" i="78" s="1"/>
  <c r="H260" i="78"/>
  <c r="J260" i="78" s="1"/>
  <c r="O260" i="78" s="1"/>
  <c r="G265" i="78"/>
  <c r="I265" i="78" s="1"/>
  <c r="N265" i="78" s="1"/>
  <c r="M277" i="78"/>
  <c r="G277" i="78" s="1"/>
  <c r="I277" i="78" s="1"/>
  <c r="N277" i="78" s="1"/>
  <c r="H176" i="78"/>
  <c r="J176" i="78" s="1"/>
  <c r="O176" i="78" s="1"/>
  <c r="G197" i="78"/>
  <c r="I197" i="78" s="1"/>
  <c r="N197" i="78" s="1"/>
  <c r="H29" i="78"/>
  <c r="J29" i="78" s="1"/>
  <c r="O29" i="78" s="1"/>
  <c r="G143" i="78"/>
  <c r="I143" i="78" s="1"/>
  <c r="N143" i="78" s="1"/>
  <c r="M217" i="78"/>
  <c r="G217" i="78" s="1"/>
  <c r="I217" i="78" s="1"/>
  <c r="N217" i="78" s="1"/>
  <c r="M253" i="78"/>
  <c r="G253" i="78" s="1"/>
  <c r="I253" i="78" s="1"/>
  <c r="N253" i="78" s="1"/>
  <c r="M219" i="78"/>
  <c r="G219" i="78" s="1"/>
  <c r="I219" i="78" s="1"/>
  <c r="N219" i="78" s="1"/>
  <c r="L105" i="70"/>
  <c r="H105" i="70" s="1"/>
  <c r="J105" i="70" s="1"/>
  <c r="O105" i="70" s="1"/>
  <c r="G264" i="78"/>
  <c r="I264" i="78" s="1"/>
  <c r="N264" i="78" s="1"/>
  <c r="M178" i="78"/>
  <c r="G178" i="78" s="1"/>
  <c r="I178" i="78" s="1"/>
  <c r="N178" i="78" s="1"/>
  <c r="M228" i="78"/>
  <c r="G228" i="78" s="1"/>
  <c r="I228" i="78" s="1"/>
  <c r="N228" i="78" s="1"/>
  <c r="M260" i="78"/>
  <c r="G260" i="78" s="1"/>
  <c r="I260" i="78" s="1"/>
  <c r="N260" i="78" s="1"/>
  <c r="L196" i="78"/>
  <c r="H196" i="78" s="1"/>
  <c r="J196" i="78" s="1"/>
  <c r="O196" i="78" s="1"/>
  <c r="H240" i="78"/>
  <c r="J240" i="78" s="1"/>
  <c r="O240" i="78" s="1"/>
  <c r="L181" i="78"/>
  <c r="H181" i="78" s="1"/>
  <c r="J181" i="78" s="1"/>
  <c r="O181" i="78" s="1"/>
  <c r="M271" i="78"/>
  <c r="G271" i="78" s="1"/>
  <c r="I271" i="78" s="1"/>
  <c r="N271" i="78" s="1"/>
  <c r="H227" i="78"/>
  <c r="J227" i="78" s="1"/>
  <c r="O227" i="78" s="1"/>
  <c r="L265" i="78"/>
  <c r="H265" i="78" s="1"/>
  <c r="J265" i="78" s="1"/>
  <c r="O265" i="78" s="1"/>
  <c r="H88" i="78"/>
  <c r="J88" i="78" s="1"/>
  <c r="O88" i="78" s="1"/>
  <c r="G54" i="78"/>
  <c r="I54" i="78" s="1"/>
  <c r="N54" i="78" s="1"/>
  <c r="M224" i="78"/>
  <c r="G224" i="78" s="1"/>
  <c r="I224" i="78" s="1"/>
  <c r="N224" i="78" s="1"/>
  <c r="M61" i="78"/>
  <c r="G61" i="78" s="1"/>
  <c r="I61" i="78" s="1"/>
  <c r="N61" i="78" s="1"/>
  <c r="H207" i="78"/>
  <c r="J207" i="78" s="1"/>
  <c r="O207" i="78" s="1"/>
  <c r="H187" i="78"/>
  <c r="J187" i="78" s="1"/>
  <c r="O187" i="78" s="1"/>
  <c r="M268" i="78"/>
  <c r="G268" i="78" s="1"/>
  <c r="I268" i="78" s="1"/>
  <c r="N268" i="78" s="1"/>
  <c r="G270" i="78"/>
  <c r="I270" i="78" s="1"/>
  <c r="N270" i="78" s="1"/>
  <c r="L165" i="2"/>
  <c r="H165" i="2" s="1"/>
  <c r="J165" i="2" s="1"/>
  <c r="O165" i="2" s="1"/>
  <c r="H173" i="78"/>
  <c r="J173" i="78" s="1"/>
  <c r="O173" i="78" s="1"/>
  <c r="H251" i="78"/>
  <c r="J251" i="78" s="1"/>
  <c r="O251" i="78" s="1"/>
  <c r="H243" i="78"/>
  <c r="J243" i="78" s="1"/>
  <c r="O243" i="78" s="1"/>
  <c r="H210" i="78"/>
  <c r="J210" i="78" s="1"/>
  <c r="O210" i="78" s="1"/>
  <c r="G183" i="78"/>
  <c r="I183" i="78" s="1"/>
  <c r="N183" i="78" s="1"/>
  <c r="M187" i="78"/>
  <c r="G187" i="78" s="1"/>
  <c r="I187" i="78" s="1"/>
  <c r="N187" i="78" s="1"/>
  <c r="H186" i="78"/>
  <c r="J186" i="78" s="1"/>
  <c r="O186" i="78" s="1"/>
  <c r="H274" i="78"/>
  <c r="J274" i="78" s="1"/>
  <c r="O274" i="78" s="1"/>
  <c r="H219" i="78"/>
  <c r="J219" i="78" s="1"/>
  <c r="O219" i="78" s="1"/>
  <c r="M269" i="78"/>
  <c r="G269" i="78" s="1"/>
  <c r="I269" i="78" s="1"/>
  <c r="N269" i="78" s="1"/>
  <c r="L199" i="78"/>
  <c r="H199" i="78" s="1"/>
  <c r="J199" i="78" s="1"/>
  <c r="O199" i="78" s="1"/>
  <c r="H257" i="78"/>
  <c r="J257" i="78" s="1"/>
  <c r="O257" i="78" s="1"/>
  <c r="H252" i="78"/>
  <c r="J252" i="78" s="1"/>
  <c r="O252" i="78" s="1"/>
  <c r="G195" i="78"/>
  <c r="I195" i="78" s="1"/>
  <c r="N195" i="78" s="1"/>
  <c r="G199" i="78"/>
  <c r="I199" i="78" s="1"/>
  <c r="N199" i="78" s="1"/>
  <c r="L195" i="78"/>
  <c r="H195" i="78" s="1"/>
  <c r="J195" i="78" s="1"/>
  <c r="O195" i="78" s="1"/>
  <c r="M240" i="78"/>
  <c r="G240" i="78" s="1"/>
  <c r="I240" i="78" s="1"/>
  <c r="N240" i="78" s="1"/>
  <c r="M252" i="78"/>
  <c r="G252" i="78" s="1"/>
  <c r="I252" i="78" s="1"/>
  <c r="N252" i="78" s="1"/>
  <c r="G234" i="78"/>
  <c r="I234" i="78" s="1"/>
  <c r="N234" i="78" s="1"/>
  <c r="L214" i="78"/>
  <c r="H214" i="78" s="1"/>
  <c r="J214" i="78" s="1"/>
  <c r="O214" i="78" s="1"/>
  <c r="L246" i="78"/>
  <c r="H246" i="78" s="1"/>
  <c r="J246" i="78" s="1"/>
  <c r="O246" i="78" s="1"/>
  <c r="H222" i="78"/>
  <c r="J222" i="78" s="1"/>
  <c r="O222" i="78" s="1"/>
  <c r="G165" i="2"/>
  <c r="I165" i="2" s="1"/>
  <c r="N165" i="2" s="1"/>
  <c r="G233" i="78"/>
  <c r="I233" i="78" s="1"/>
  <c r="N233" i="78" s="1"/>
  <c r="M176" i="78"/>
  <c r="G176" i="78" s="1"/>
  <c r="I176" i="78" s="1"/>
  <c r="N176" i="78" s="1"/>
  <c r="H189" i="78"/>
  <c r="J189" i="78" s="1"/>
  <c r="O189" i="78" s="1"/>
  <c r="G263" i="78"/>
  <c r="I263" i="78" s="1"/>
  <c r="N263" i="78" s="1"/>
  <c r="G256" i="78"/>
  <c r="I256" i="78" s="1"/>
  <c r="N256" i="78" s="1"/>
  <c r="H184" i="78"/>
  <c r="J184" i="78" s="1"/>
  <c r="O184" i="78" s="1"/>
  <c r="M236" i="78"/>
  <c r="G236" i="78" s="1"/>
  <c r="I236" i="78" s="1"/>
  <c r="N236" i="78" s="1"/>
  <c r="G231" i="78"/>
  <c r="I231" i="78" s="1"/>
  <c r="N231" i="78" s="1"/>
  <c r="H250" i="78"/>
  <c r="J250" i="78" s="1"/>
  <c r="O250" i="78" s="1"/>
  <c r="H218" i="78"/>
  <c r="J218" i="78" s="1"/>
  <c r="O218" i="78" s="1"/>
  <c r="M243" i="78"/>
  <c r="G243" i="78" s="1"/>
  <c r="I243" i="78" s="1"/>
  <c r="N243" i="78" s="1"/>
  <c r="H167" i="70"/>
  <c r="J167" i="70" s="1"/>
  <c r="O167" i="70" s="1"/>
  <c r="L263" i="78"/>
  <c r="H263" i="78" s="1"/>
  <c r="J263" i="78" s="1"/>
  <c r="O263" i="78" s="1"/>
  <c r="L256" i="78"/>
  <c r="H256" i="78" s="1"/>
  <c r="J256" i="78" s="1"/>
  <c r="O256" i="78" s="1"/>
  <c r="L191" i="78"/>
  <c r="H191" i="78" s="1"/>
  <c r="J191" i="78" s="1"/>
  <c r="O191" i="78" s="1"/>
  <c r="H224" i="78"/>
  <c r="J224" i="78" s="1"/>
  <c r="O224" i="78" s="1"/>
  <c r="M274" i="78"/>
  <c r="G274" i="78" s="1"/>
  <c r="I274" i="78" s="1"/>
  <c r="N274" i="78" s="1"/>
  <c r="M186" i="78"/>
  <c r="G186" i="78" s="1"/>
  <c r="I186" i="78" s="1"/>
  <c r="N186" i="78" s="1"/>
  <c r="H236" i="78"/>
  <c r="J236" i="78" s="1"/>
  <c r="O236" i="78" s="1"/>
  <c r="M184" i="78"/>
  <c r="G184" i="78" s="1"/>
  <c r="I184" i="78" s="1"/>
  <c r="N184" i="78" s="1"/>
  <c r="M188" i="78"/>
  <c r="G188" i="78" s="1"/>
  <c r="I188" i="78" s="1"/>
  <c r="N188" i="78" s="1"/>
  <c r="H192" i="78"/>
  <c r="J192" i="78" s="1"/>
  <c r="O192" i="78" s="1"/>
  <c r="M189" i="78"/>
  <c r="G189" i="78" s="1"/>
  <c r="I189" i="78" s="1"/>
  <c r="N189" i="78" s="1"/>
  <c r="H208" i="78"/>
  <c r="J208" i="78" s="1"/>
  <c r="O208" i="78" s="1"/>
  <c r="H225" i="78"/>
  <c r="J225" i="78" s="1"/>
  <c r="O225" i="78" s="1"/>
  <c r="H223" i="78"/>
  <c r="J223" i="78" s="1"/>
  <c r="O223" i="78" s="1"/>
  <c r="L266" i="78"/>
  <c r="H266" i="78" s="1"/>
  <c r="J266" i="78" s="1"/>
  <c r="O266" i="78" s="1"/>
  <c r="G230" i="78"/>
  <c r="I230" i="78" s="1"/>
  <c r="N230" i="78" s="1"/>
  <c r="L232" i="78"/>
  <c r="H232" i="78" s="1"/>
  <c r="J232" i="78" s="1"/>
  <c r="O232" i="78" s="1"/>
  <c r="L177" i="78"/>
  <c r="H177" i="78" s="1"/>
  <c r="J177" i="78" s="1"/>
  <c r="O177" i="78" s="1"/>
  <c r="H220" i="78"/>
  <c r="J220" i="78" s="1"/>
  <c r="O220" i="78" s="1"/>
  <c r="L230" i="78"/>
  <c r="H230" i="78" s="1"/>
  <c r="J230" i="78" s="1"/>
  <c r="O230" i="78" s="1"/>
  <c r="H212" i="78"/>
  <c r="J212" i="78" s="1"/>
  <c r="O212" i="78" s="1"/>
  <c r="H215" i="78"/>
  <c r="J215" i="78" s="1"/>
  <c r="O215" i="78" s="1"/>
  <c r="M258" i="78"/>
  <c r="G258" i="78" s="1"/>
  <c r="I258" i="78" s="1"/>
  <c r="N258" i="78" s="1"/>
  <c r="H244" i="78"/>
  <c r="J244" i="78" s="1"/>
  <c r="O244" i="78" s="1"/>
  <c r="G275" i="78"/>
  <c r="I275" i="78" s="1"/>
  <c r="N275" i="78" s="1"/>
  <c r="H249" i="78"/>
  <c r="J249" i="78" s="1"/>
  <c r="O249" i="78" s="1"/>
  <c r="M223" i="78"/>
  <c r="G223" i="78" s="1"/>
  <c r="I223" i="78" s="1"/>
  <c r="N223" i="78" s="1"/>
  <c r="M225" i="78"/>
  <c r="G225" i="78" s="1"/>
  <c r="I225" i="78" s="1"/>
  <c r="N225" i="78" s="1"/>
  <c r="H277" i="78"/>
  <c r="J277" i="78" s="1"/>
  <c r="O277" i="78" s="1"/>
  <c r="G191" i="78"/>
  <c r="I191" i="78" s="1"/>
  <c r="N191" i="78" s="1"/>
  <c r="G180" i="78"/>
  <c r="I180" i="78" s="1"/>
  <c r="N180" i="78" s="1"/>
  <c r="M126" i="70"/>
  <c r="G126" i="70" s="1"/>
  <c r="I126" i="70" s="1"/>
  <c r="N126" i="70" s="1"/>
  <c r="H226" i="78"/>
  <c r="J226" i="78" s="1"/>
  <c r="O226" i="78" s="1"/>
  <c r="M212" i="78"/>
  <c r="G212" i="78" s="1"/>
  <c r="I212" i="78" s="1"/>
  <c r="N212" i="78" s="1"/>
  <c r="H172" i="78"/>
  <c r="J172" i="78" s="1"/>
  <c r="O172" i="78" s="1"/>
  <c r="M179" i="2"/>
  <c r="G179" i="2" s="1"/>
  <c r="I179" i="2" s="1"/>
  <c r="N179" i="2" s="1"/>
  <c r="L197" i="78"/>
  <c r="H197" i="78" s="1"/>
  <c r="J197" i="78" s="1"/>
  <c r="O197" i="78" s="1"/>
  <c r="M207" i="78"/>
  <c r="G207" i="78" s="1"/>
  <c r="I207" i="78" s="1"/>
  <c r="N207" i="78" s="1"/>
  <c r="H268" i="78"/>
  <c r="J268" i="78" s="1"/>
  <c r="O268" i="78" s="1"/>
  <c r="G194" i="78"/>
  <c r="I194" i="78" s="1"/>
  <c r="N194" i="78" s="1"/>
  <c r="M215" i="78"/>
  <c r="G215" i="78" s="1"/>
  <c r="I215" i="78" s="1"/>
  <c r="N215" i="78" s="1"/>
  <c r="G239" i="78"/>
  <c r="I239" i="78" s="1"/>
  <c r="N239" i="78" s="1"/>
  <c r="M208" i="78"/>
  <c r="G208" i="78" s="1"/>
  <c r="I208" i="78" s="1"/>
  <c r="N208" i="78" s="1"/>
  <c r="M251" i="78"/>
  <c r="G251" i="78" s="1"/>
  <c r="I251" i="78" s="1"/>
  <c r="N251" i="78" s="1"/>
  <c r="H170" i="70"/>
  <c r="J170" i="70" s="1"/>
  <c r="O170" i="70" s="1"/>
  <c r="H128" i="70"/>
  <c r="J128" i="70" s="1"/>
  <c r="O128" i="70" s="1"/>
  <c r="M170" i="70"/>
  <c r="G170" i="70" s="1"/>
  <c r="I170" i="70" s="1"/>
  <c r="N170" i="70" s="1"/>
  <c r="H168" i="70"/>
  <c r="J168" i="70" s="1"/>
  <c r="O168" i="70" s="1"/>
  <c r="G154" i="70"/>
  <c r="I154" i="70" s="1"/>
  <c r="N154" i="70" s="1"/>
  <c r="M168" i="70"/>
  <c r="G168" i="70" s="1"/>
  <c r="I168" i="70" s="1"/>
  <c r="N168" i="70" s="1"/>
  <c r="L154" i="70"/>
  <c r="H154" i="70" s="1"/>
  <c r="J154" i="70" s="1"/>
  <c r="O154" i="70" s="1"/>
  <c r="H179" i="2"/>
  <c r="J179" i="2" s="1"/>
  <c r="O179" i="2" s="1"/>
  <c r="H178" i="78"/>
  <c r="J178" i="78" s="1"/>
  <c r="O178" i="78" s="1"/>
  <c r="H171" i="2"/>
  <c r="J171" i="2" s="1"/>
  <c r="O171" i="2" s="1"/>
  <c r="G171" i="70"/>
  <c r="I171" i="70" s="1"/>
  <c r="N171" i="70" s="1"/>
  <c r="M171" i="2"/>
  <c r="G171" i="2" s="1"/>
  <c r="I171" i="2" s="1"/>
  <c r="N171" i="2" s="1"/>
  <c r="G37" i="70"/>
  <c r="I37" i="70" s="1"/>
  <c r="N37" i="70" s="1"/>
  <c r="M128" i="70"/>
  <c r="G128" i="70" s="1"/>
  <c r="I128" i="70" s="1"/>
  <c r="N128" i="70" s="1"/>
  <c r="L171" i="70"/>
  <c r="H171" i="70" s="1"/>
  <c r="J171" i="70" s="1"/>
  <c r="O171" i="70" s="1"/>
  <c r="M45" i="70"/>
  <c r="G45" i="70" s="1"/>
  <c r="I45" i="70" s="1"/>
  <c r="N45" i="70" s="1"/>
  <c r="L117" i="70"/>
  <c r="H117" i="70" s="1"/>
  <c r="J117" i="70" s="1"/>
  <c r="O117" i="70" s="1"/>
  <c r="M117" i="70"/>
  <c r="G117" i="70" s="1"/>
  <c r="I117" i="70" s="1"/>
  <c r="N117" i="70" s="1"/>
  <c r="L130" i="70"/>
  <c r="H130" i="70" s="1"/>
  <c r="J130" i="70" s="1"/>
  <c r="O130" i="70" s="1"/>
  <c r="M130" i="70"/>
  <c r="G130" i="70" s="1"/>
  <c r="I130" i="70" s="1"/>
  <c r="N130" i="70" s="1"/>
  <c r="M144" i="70"/>
  <c r="G144" i="70" s="1"/>
  <c r="I144" i="70" s="1"/>
  <c r="N144" i="70" s="1"/>
  <c r="L144" i="70"/>
  <c r="H144" i="70" s="1"/>
  <c r="J144" i="70" s="1"/>
  <c r="O144" i="70" s="1"/>
  <c r="L187" i="2"/>
  <c r="H187" i="2" s="1"/>
  <c r="J187" i="2" s="1"/>
  <c r="O187" i="2" s="1"/>
  <c r="M187" i="2"/>
  <c r="G187" i="2" s="1"/>
  <c r="I187" i="2" s="1"/>
  <c r="N187" i="2" s="1"/>
  <c r="M210" i="2"/>
  <c r="G210" i="2" s="1"/>
  <c r="I210" i="2" s="1"/>
  <c r="N210" i="2" s="1"/>
  <c r="L210" i="2"/>
  <c r="H210" i="2" s="1"/>
  <c r="J210" i="2" s="1"/>
  <c r="O210" i="2" s="1"/>
  <c r="L203" i="78"/>
  <c r="H203" i="78" s="1"/>
  <c r="J203" i="78" s="1"/>
  <c r="O203" i="78" s="1"/>
  <c r="M203" i="78"/>
  <c r="G203" i="78" s="1"/>
  <c r="I203" i="78" s="1"/>
  <c r="N203" i="78" s="1"/>
  <c r="L174" i="2"/>
  <c r="H174" i="2" s="1"/>
  <c r="J174" i="2" s="1"/>
  <c r="O174" i="2" s="1"/>
  <c r="M174" i="2"/>
  <c r="G174" i="2" s="1"/>
  <c r="I174" i="2" s="1"/>
  <c r="N174" i="2" s="1"/>
  <c r="L175" i="2"/>
  <c r="H175" i="2" s="1"/>
  <c r="J175" i="2" s="1"/>
  <c r="O175" i="2" s="1"/>
  <c r="M175" i="2"/>
  <c r="G175" i="2" s="1"/>
  <c r="I175" i="2" s="1"/>
  <c r="N175" i="2" s="1"/>
  <c r="L199" i="2"/>
  <c r="H199" i="2" s="1"/>
  <c r="J199" i="2" s="1"/>
  <c r="O199" i="2" s="1"/>
  <c r="M199" i="2"/>
  <c r="G199" i="2" s="1"/>
  <c r="I199" i="2" s="1"/>
  <c r="N199" i="2" s="1"/>
  <c r="L114" i="70"/>
  <c r="H114" i="70" s="1"/>
  <c r="J114" i="70" s="1"/>
  <c r="O114" i="70" s="1"/>
  <c r="M114" i="70"/>
  <c r="G114" i="70" s="1"/>
  <c r="I114" i="70" s="1"/>
  <c r="N114" i="70" s="1"/>
  <c r="L136" i="70"/>
  <c r="H136" i="70" s="1"/>
  <c r="J136" i="70" s="1"/>
  <c r="O136" i="70" s="1"/>
  <c r="M136" i="70"/>
  <c r="G136" i="70" s="1"/>
  <c r="I136" i="70" s="1"/>
  <c r="N136" i="70" s="1"/>
  <c r="L182" i="2"/>
  <c r="H182" i="2" s="1"/>
  <c r="J182" i="2" s="1"/>
  <c r="O182" i="2" s="1"/>
  <c r="M182" i="2"/>
  <c r="G182" i="2" s="1"/>
  <c r="I182" i="2" s="1"/>
  <c r="N182" i="2" s="1"/>
  <c r="L146" i="70"/>
  <c r="H146" i="70" s="1"/>
  <c r="J146" i="70" s="1"/>
  <c r="O146" i="70" s="1"/>
  <c r="M146" i="70"/>
  <c r="G146" i="70" s="1"/>
  <c r="I146" i="70" s="1"/>
  <c r="N146" i="70" s="1"/>
  <c r="M197" i="2"/>
  <c r="G197" i="2" s="1"/>
  <c r="I197" i="2" s="1"/>
  <c r="N197" i="2" s="1"/>
  <c r="L197" i="2"/>
  <c r="H197" i="2" s="1"/>
  <c r="J197" i="2" s="1"/>
  <c r="O197" i="2" s="1"/>
  <c r="H206" i="78"/>
  <c r="J206" i="78" s="1"/>
  <c r="O206" i="78" s="1"/>
  <c r="L151" i="70"/>
  <c r="H151" i="70" s="1"/>
  <c r="J151" i="70" s="1"/>
  <c r="O151" i="70" s="1"/>
  <c r="M151" i="70"/>
  <c r="G151" i="70" s="1"/>
  <c r="I151" i="70" s="1"/>
  <c r="N151" i="70" s="1"/>
  <c r="M160" i="70"/>
  <c r="G160" i="70" s="1"/>
  <c r="I160" i="70" s="1"/>
  <c r="N160" i="70" s="1"/>
  <c r="L160" i="70"/>
  <c r="H160" i="70" s="1"/>
  <c r="J160" i="70" s="1"/>
  <c r="O160" i="70" s="1"/>
  <c r="L132" i="70"/>
  <c r="H132" i="70" s="1"/>
  <c r="J132" i="70" s="1"/>
  <c r="O132" i="70" s="1"/>
  <c r="M132" i="70"/>
  <c r="G132" i="70" s="1"/>
  <c r="I132" i="70" s="1"/>
  <c r="N132" i="70" s="1"/>
  <c r="M137" i="70"/>
  <c r="G137" i="70" s="1"/>
  <c r="I137" i="70" s="1"/>
  <c r="N137" i="70" s="1"/>
  <c r="L137" i="70"/>
  <c r="H137" i="70" s="1"/>
  <c r="J137" i="70" s="1"/>
  <c r="O137" i="70" s="1"/>
  <c r="L190" i="2"/>
  <c r="H190" i="2" s="1"/>
  <c r="J190" i="2" s="1"/>
  <c r="O190" i="2" s="1"/>
  <c r="M190" i="2"/>
  <c r="G190" i="2" s="1"/>
  <c r="I190" i="2" s="1"/>
  <c r="N190" i="2" s="1"/>
  <c r="M143" i="70"/>
  <c r="G143" i="70" s="1"/>
  <c r="I143" i="70" s="1"/>
  <c r="N143" i="70" s="1"/>
  <c r="L143" i="70"/>
  <c r="H143" i="70" s="1"/>
  <c r="J143" i="70" s="1"/>
  <c r="O143" i="70" s="1"/>
  <c r="L135" i="70"/>
  <c r="H135" i="70" s="1"/>
  <c r="J135" i="70" s="1"/>
  <c r="O135" i="70" s="1"/>
  <c r="M135" i="70"/>
  <c r="G135" i="70" s="1"/>
  <c r="I135" i="70" s="1"/>
  <c r="N135" i="70" s="1"/>
  <c r="H179" i="78"/>
  <c r="J179" i="78" s="1"/>
  <c r="O179" i="78" s="1"/>
  <c r="M122" i="70"/>
  <c r="G122" i="70" s="1"/>
  <c r="I122" i="70" s="1"/>
  <c r="N122" i="70" s="1"/>
  <c r="L122" i="70"/>
  <c r="H122" i="70" s="1"/>
  <c r="J122" i="70" s="1"/>
  <c r="O122" i="70" s="1"/>
  <c r="M213" i="2"/>
  <c r="G213" i="2" s="1"/>
  <c r="I213" i="2" s="1"/>
  <c r="N213" i="2" s="1"/>
  <c r="L213" i="2"/>
  <c r="H213" i="2" s="1"/>
  <c r="J213" i="2" s="1"/>
  <c r="O213" i="2" s="1"/>
  <c r="L198" i="2"/>
  <c r="H198" i="2" s="1"/>
  <c r="J198" i="2" s="1"/>
  <c r="O198" i="2" s="1"/>
  <c r="M198" i="2"/>
  <c r="G198" i="2" s="1"/>
  <c r="I198" i="2" s="1"/>
  <c r="N198" i="2" s="1"/>
  <c r="L203" i="2"/>
  <c r="H203" i="2" s="1"/>
  <c r="J203" i="2" s="1"/>
  <c r="O203" i="2" s="1"/>
  <c r="M203" i="2"/>
  <c r="G203" i="2" s="1"/>
  <c r="I203" i="2" s="1"/>
  <c r="N203" i="2" s="1"/>
  <c r="L202" i="2"/>
  <c r="H202" i="2" s="1"/>
  <c r="J202" i="2" s="1"/>
  <c r="O202" i="2" s="1"/>
  <c r="M202" i="2"/>
  <c r="G202" i="2" s="1"/>
  <c r="I202" i="2" s="1"/>
  <c r="N202" i="2" s="1"/>
  <c r="M193" i="2"/>
  <c r="G193" i="2" s="1"/>
  <c r="I193" i="2" s="1"/>
  <c r="N193" i="2" s="1"/>
  <c r="L193" i="2"/>
  <c r="H193" i="2" s="1"/>
  <c r="J193" i="2" s="1"/>
  <c r="O193" i="2" s="1"/>
  <c r="M124" i="70"/>
  <c r="G124" i="70" s="1"/>
  <c r="I124" i="70" s="1"/>
  <c r="N124" i="70" s="1"/>
  <c r="L124" i="70"/>
  <c r="H124" i="70" s="1"/>
  <c r="J124" i="70" s="1"/>
  <c r="O124" i="70" s="1"/>
  <c r="L183" i="2"/>
  <c r="H183" i="2" s="1"/>
  <c r="J183" i="2" s="1"/>
  <c r="O183" i="2" s="1"/>
  <c r="M183" i="2"/>
  <c r="G183" i="2" s="1"/>
  <c r="I183" i="2" s="1"/>
  <c r="N183" i="2" s="1"/>
  <c r="L186" i="2"/>
  <c r="H186" i="2" s="1"/>
  <c r="J186" i="2" s="1"/>
  <c r="O186" i="2" s="1"/>
  <c r="M186" i="2"/>
  <c r="G186" i="2" s="1"/>
  <c r="I186" i="2" s="1"/>
  <c r="N186" i="2" s="1"/>
  <c r="M185" i="2"/>
  <c r="G185" i="2" s="1"/>
  <c r="I185" i="2" s="1"/>
  <c r="N185" i="2" s="1"/>
  <c r="L185" i="2"/>
  <c r="H185" i="2" s="1"/>
  <c r="J185" i="2" s="1"/>
  <c r="O185" i="2" s="1"/>
  <c r="M182" i="78"/>
  <c r="G182" i="78" s="1"/>
  <c r="I182" i="78" s="1"/>
  <c r="N182" i="78" s="1"/>
  <c r="L182" i="78"/>
  <c r="H182" i="78" s="1"/>
  <c r="J182" i="78" s="1"/>
  <c r="O182" i="78" s="1"/>
  <c r="L184" i="2"/>
  <c r="H184" i="2" s="1"/>
  <c r="J184" i="2" s="1"/>
  <c r="O184" i="2" s="1"/>
  <c r="M184" i="2"/>
  <c r="G184" i="2" s="1"/>
  <c r="I184" i="2" s="1"/>
  <c r="N184" i="2" s="1"/>
  <c r="L214" i="2"/>
  <c r="H214" i="2" s="1"/>
  <c r="J214" i="2" s="1"/>
  <c r="O214" i="2" s="1"/>
  <c r="M214" i="2"/>
  <c r="G214" i="2" s="1"/>
  <c r="I214" i="2" s="1"/>
  <c r="N214" i="2" s="1"/>
  <c r="L212" i="2"/>
  <c r="H212" i="2" s="1"/>
  <c r="J212" i="2" s="1"/>
  <c r="O212" i="2" s="1"/>
  <c r="M212" i="2"/>
  <c r="G212" i="2" s="1"/>
  <c r="I212" i="2" s="1"/>
  <c r="N212" i="2" s="1"/>
  <c r="L148" i="70"/>
  <c r="H148" i="70" s="1"/>
  <c r="J148" i="70" s="1"/>
  <c r="O148" i="70" s="1"/>
  <c r="M148" i="70"/>
  <c r="G148" i="70" s="1"/>
  <c r="I148" i="70" s="1"/>
  <c r="N148" i="70" s="1"/>
  <c r="L158" i="70"/>
  <c r="H158" i="70" s="1"/>
  <c r="J158" i="70" s="1"/>
  <c r="O158" i="70" s="1"/>
  <c r="M158" i="70"/>
  <c r="G158" i="70" s="1"/>
  <c r="I158" i="70" s="1"/>
  <c r="N158" i="70" s="1"/>
  <c r="L147" i="70"/>
  <c r="H147" i="70" s="1"/>
  <c r="J147" i="70" s="1"/>
  <c r="O147" i="70" s="1"/>
  <c r="M147" i="70"/>
  <c r="G147" i="70" s="1"/>
  <c r="I147" i="70" s="1"/>
  <c r="N147" i="70" s="1"/>
  <c r="L113" i="70"/>
  <c r="H113" i="70" s="1"/>
  <c r="J113" i="70" s="1"/>
  <c r="O113" i="70" s="1"/>
  <c r="M113" i="70"/>
  <c r="G113" i="70" s="1"/>
  <c r="I113" i="70" s="1"/>
  <c r="N113" i="70" s="1"/>
  <c r="L166" i="2"/>
  <c r="H166" i="2" s="1"/>
  <c r="J166" i="2" s="1"/>
  <c r="O166" i="2" s="1"/>
  <c r="M166" i="2"/>
  <c r="G166" i="2" s="1"/>
  <c r="I166" i="2" s="1"/>
  <c r="N166" i="2" s="1"/>
  <c r="M172" i="70"/>
  <c r="G172" i="70" s="1"/>
  <c r="I172" i="70" s="1"/>
  <c r="N172" i="70" s="1"/>
  <c r="L172" i="70"/>
  <c r="H172" i="70" s="1"/>
  <c r="J172" i="70" s="1"/>
  <c r="O172" i="70" s="1"/>
  <c r="L170" i="2"/>
  <c r="H170" i="2" s="1"/>
  <c r="J170" i="2" s="1"/>
  <c r="O170" i="2" s="1"/>
  <c r="M170" i="2"/>
  <c r="G170" i="2" s="1"/>
  <c r="I170" i="2" s="1"/>
  <c r="N170" i="2" s="1"/>
  <c r="M194" i="2"/>
  <c r="G194" i="2" s="1"/>
  <c r="I194" i="2" s="1"/>
  <c r="N194" i="2" s="1"/>
  <c r="L194" i="2"/>
  <c r="H194" i="2" s="1"/>
  <c r="J194" i="2" s="1"/>
  <c r="O194" i="2" s="1"/>
  <c r="L118" i="70"/>
  <c r="H118" i="70" s="1"/>
  <c r="J118" i="70" s="1"/>
  <c r="O118" i="70" s="1"/>
  <c r="M118" i="70"/>
  <c r="G118" i="70" s="1"/>
  <c r="I118" i="70" s="1"/>
  <c r="N118" i="70" s="1"/>
  <c r="M178" i="2"/>
  <c r="G178" i="2" s="1"/>
  <c r="I178" i="2" s="1"/>
  <c r="N178" i="2" s="1"/>
  <c r="L178" i="2"/>
  <c r="H178" i="2" s="1"/>
  <c r="J178" i="2" s="1"/>
  <c r="O178" i="2" s="1"/>
  <c r="L206" i="2"/>
  <c r="H206" i="2" s="1"/>
  <c r="J206" i="2" s="1"/>
  <c r="O206" i="2" s="1"/>
  <c r="M206" i="2"/>
  <c r="G206" i="2" s="1"/>
  <c r="I206" i="2" s="1"/>
  <c r="N206" i="2" s="1"/>
  <c r="L116" i="70"/>
  <c r="H116" i="70" s="1"/>
  <c r="J116" i="70" s="1"/>
  <c r="O116" i="70" s="1"/>
  <c r="M116" i="70"/>
  <c r="G116" i="70" s="1"/>
  <c r="I116" i="70" s="1"/>
  <c r="N116" i="70" s="1"/>
  <c r="L155" i="70"/>
  <c r="H155" i="70" s="1"/>
  <c r="J155" i="70" s="1"/>
  <c r="O155" i="70" s="1"/>
  <c r="M155" i="70"/>
  <c r="G155" i="70" s="1"/>
  <c r="I155" i="70" s="1"/>
  <c r="N155" i="70" s="1"/>
  <c r="L125" i="70"/>
  <c r="H125" i="70" s="1"/>
  <c r="J125" i="70" s="1"/>
  <c r="O125" i="70" s="1"/>
  <c r="M125" i="70"/>
  <c r="G125" i="70" s="1"/>
  <c r="I125" i="70" s="1"/>
  <c r="N125" i="70" s="1"/>
  <c r="M166" i="70"/>
  <c r="G166" i="70" s="1"/>
  <c r="I166" i="70" s="1"/>
  <c r="N166" i="70" s="1"/>
  <c r="L166" i="70"/>
  <c r="H166" i="70" s="1"/>
  <c r="J166" i="70" s="1"/>
  <c r="O166" i="70" s="1"/>
  <c r="H217" i="78"/>
  <c r="J217" i="78" s="1"/>
  <c r="O217" i="78" s="1"/>
  <c r="L168" i="2"/>
  <c r="H168" i="2" s="1"/>
  <c r="J168" i="2" s="1"/>
  <c r="O168" i="2" s="1"/>
  <c r="M168" i="2"/>
  <c r="G168" i="2" s="1"/>
  <c r="I168" i="2" s="1"/>
  <c r="N168" i="2" s="1"/>
  <c r="L164" i="70"/>
  <c r="H164" i="70" s="1"/>
  <c r="J164" i="70" s="1"/>
  <c r="O164" i="70" s="1"/>
  <c r="M164" i="70"/>
  <c r="G164" i="70" s="1"/>
  <c r="I164" i="70" s="1"/>
  <c r="N164" i="70" s="1"/>
  <c r="L163" i="70"/>
  <c r="H163" i="70" s="1"/>
  <c r="J163" i="70" s="1"/>
  <c r="O163" i="70" s="1"/>
  <c r="M163" i="70"/>
  <c r="G163" i="70" s="1"/>
  <c r="I163" i="70" s="1"/>
  <c r="N163" i="70" s="1"/>
  <c r="L167" i="2"/>
  <c r="H167" i="2" s="1"/>
  <c r="J167" i="2" s="1"/>
  <c r="O167" i="2" s="1"/>
  <c r="M167" i="2"/>
  <c r="G167" i="2" s="1"/>
  <c r="I167" i="2" s="1"/>
  <c r="N167" i="2" s="1"/>
  <c r="M140" i="70"/>
  <c r="G140" i="70" s="1"/>
  <c r="I140" i="70" s="1"/>
  <c r="N140" i="70" s="1"/>
  <c r="L140" i="70"/>
  <c r="H140" i="70" s="1"/>
  <c r="J140" i="70" s="1"/>
  <c r="O140" i="70" s="1"/>
  <c r="L176" i="2"/>
  <c r="H176" i="2" s="1"/>
  <c r="J176" i="2" s="1"/>
  <c r="O176" i="2" s="1"/>
  <c r="M176" i="2"/>
  <c r="G176" i="2" s="1"/>
  <c r="I176" i="2" s="1"/>
  <c r="N176" i="2" s="1"/>
  <c r="M138" i="70"/>
  <c r="G138" i="70" s="1"/>
  <c r="I138" i="70" s="1"/>
  <c r="N138" i="70" s="1"/>
  <c r="L138" i="70"/>
  <c r="H138" i="70" s="1"/>
  <c r="J138" i="70" s="1"/>
  <c r="O138" i="70" s="1"/>
  <c r="L162" i="70"/>
  <c r="H162" i="70" s="1"/>
  <c r="J162" i="70" s="1"/>
  <c r="O162" i="70" s="1"/>
  <c r="M162" i="70"/>
  <c r="G162" i="70" s="1"/>
  <c r="I162" i="70" s="1"/>
  <c r="N162" i="70" s="1"/>
  <c r="M169" i="2"/>
  <c r="G169" i="2" s="1"/>
  <c r="I169" i="2" s="1"/>
  <c r="N169" i="2" s="1"/>
  <c r="L169" i="2"/>
  <c r="H169" i="2" s="1"/>
  <c r="J169" i="2" s="1"/>
  <c r="O169" i="2" s="1"/>
  <c r="L172" i="2"/>
  <c r="H172" i="2" s="1"/>
  <c r="J172" i="2" s="1"/>
  <c r="O172" i="2" s="1"/>
  <c r="M172" i="2"/>
  <c r="G172" i="2" s="1"/>
  <c r="I172" i="2" s="1"/>
  <c r="N172" i="2" s="1"/>
  <c r="M177" i="2"/>
  <c r="G177" i="2" s="1"/>
  <c r="I177" i="2" s="1"/>
  <c r="N177" i="2" s="1"/>
  <c r="L177" i="2"/>
  <c r="H177" i="2" s="1"/>
  <c r="J177" i="2" s="1"/>
  <c r="O177" i="2" s="1"/>
  <c r="L242" i="78"/>
  <c r="H242" i="78" s="1"/>
  <c r="J242" i="78" s="1"/>
  <c r="O242" i="78" s="1"/>
  <c r="M242" i="78"/>
  <c r="G242" i="78" s="1"/>
  <c r="I242" i="78" s="1"/>
  <c r="N242" i="78" s="1"/>
  <c r="M156" i="70"/>
  <c r="G156" i="70" s="1"/>
  <c r="I156" i="70" s="1"/>
  <c r="N156" i="70" s="1"/>
  <c r="L156" i="70"/>
  <c r="H156" i="70" s="1"/>
  <c r="J156" i="70" s="1"/>
  <c r="O156" i="70" s="1"/>
  <c r="L173" i="2"/>
  <c r="H173" i="2" s="1"/>
  <c r="J173" i="2" s="1"/>
  <c r="O173" i="2" s="1"/>
  <c r="M173" i="2"/>
  <c r="G173" i="2" s="1"/>
  <c r="I173" i="2" s="1"/>
  <c r="N173" i="2" s="1"/>
  <c r="L204" i="2"/>
  <c r="H204" i="2" s="1"/>
  <c r="J204" i="2" s="1"/>
  <c r="O204" i="2" s="1"/>
  <c r="M204" i="2"/>
  <c r="G204" i="2" s="1"/>
  <c r="I204" i="2" s="1"/>
  <c r="N204" i="2" s="1"/>
  <c r="L189" i="2"/>
  <c r="H189" i="2" s="1"/>
  <c r="J189" i="2" s="1"/>
  <c r="O189" i="2" s="1"/>
  <c r="M189" i="2"/>
  <c r="G189" i="2" s="1"/>
  <c r="I189" i="2" s="1"/>
  <c r="N189" i="2" s="1"/>
  <c r="L149" i="70"/>
  <c r="H149" i="70" s="1"/>
  <c r="J149" i="70" s="1"/>
  <c r="O149" i="70" s="1"/>
  <c r="M149" i="70"/>
  <c r="G149" i="70" s="1"/>
  <c r="I149" i="70" s="1"/>
  <c r="N149" i="70" s="1"/>
  <c r="L119" i="70"/>
  <c r="H119" i="70" s="1"/>
  <c r="J119" i="70" s="1"/>
  <c r="O119" i="70" s="1"/>
  <c r="M119" i="70"/>
  <c r="G119" i="70" s="1"/>
  <c r="I119" i="70" s="1"/>
  <c r="N119" i="70" s="1"/>
  <c r="M127" i="70"/>
  <c r="G127" i="70" s="1"/>
  <c r="I127" i="70" s="1"/>
  <c r="N127" i="70" s="1"/>
  <c r="L127" i="70"/>
  <c r="H127" i="70" s="1"/>
  <c r="J127" i="70" s="1"/>
  <c r="O127" i="70" s="1"/>
  <c r="L129" i="70"/>
  <c r="H129" i="70" s="1"/>
  <c r="J129" i="70" s="1"/>
  <c r="O129" i="70" s="1"/>
  <c r="M129" i="70"/>
  <c r="G129" i="70" s="1"/>
  <c r="I129" i="70" s="1"/>
  <c r="N129" i="70" s="1"/>
  <c r="L150" i="70"/>
  <c r="H150" i="70" s="1"/>
  <c r="J150" i="70" s="1"/>
  <c r="O150" i="70" s="1"/>
  <c r="M150" i="70"/>
  <c r="G150" i="70" s="1"/>
  <c r="I150" i="70" s="1"/>
  <c r="N150" i="70" s="1"/>
  <c r="L196" i="2"/>
  <c r="H196" i="2" s="1"/>
  <c r="J196" i="2" s="1"/>
  <c r="O196" i="2" s="1"/>
  <c r="M196" i="2"/>
  <c r="G196" i="2" s="1"/>
  <c r="I196" i="2" s="1"/>
  <c r="N196" i="2" s="1"/>
  <c r="L163" i="2"/>
  <c r="H163" i="2" s="1"/>
  <c r="J163" i="2" s="1"/>
  <c r="O163" i="2" s="1"/>
  <c r="M163" i="2"/>
  <c r="G163" i="2" s="1"/>
  <c r="I163" i="2" s="1"/>
  <c r="N163" i="2" s="1"/>
  <c r="L145" i="70"/>
  <c r="H145" i="70" s="1"/>
  <c r="J145" i="70" s="1"/>
  <c r="O145" i="70" s="1"/>
  <c r="M145" i="70"/>
  <c r="G145" i="70" s="1"/>
  <c r="I145" i="70" s="1"/>
  <c r="N145" i="70" s="1"/>
  <c r="M181" i="2"/>
  <c r="G181" i="2" s="1"/>
  <c r="I181" i="2" s="1"/>
  <c r="N181" i="2" s="1"/>
  <c r="L181" i="2"/>
  <c r="H181" i="2" s="1"/>
  <c r="J181" i="2" s="1"/>
  <c r="O181" i="2" s="1"/>
  <c r="L200" i="2"/>
  <c r="H200" i="2" s="1"/>
  <c r="J200" i="2" s="1"/>
  <c r="O200" i="2" s="1"/>
  <c r="M200" i="2"/>
  <c r="G200" i="2" s="1"/>
  <c r="I200" i="2" s="1"/>
  <c r="N200" i="2" s="1"/>
  <c r="M157" i="70"/>
  <c r="G157" i="70" s="1"/>
  <c r="I157" i="70" s="1"/>
  <c r="N157" i="70" s="1"/>
  <c r="L157" i="70"/>
  <c r="H157" i="70" s="1"/>
  <c r="J157" i="70" s="1"/>
  <c r="O157" i="70" s="1"/>
  <c r="M209" i="2"/>
  <c r="G209" i="2" s="1"/>
  <c r="I209" i="2" s="1"/>
  <c r="N209" i="2" s="1"/>
  <c r="L209" i="2"/>
  <c r="H209" i="2" s="1"/>
  <c r="J209" i="2" s="1"/>
  <c r="O209" i="2" s="1"/>
  <c r="L139" i="70"/>
  <c r="H139" i="70" s="1"/>
  <c r="J139" i="70" s="1"/>
  <c r="O139" i="70" s="1"/>
  <c r="M139" i="70"/>
  <c r="G139" i="70" s="1"/>
  <c r="I139" i="70" s="1"/>
  <c r="N139" i="70" s="1"/>
  <c r="L165" i="70"/>
  <c r="H165" i="70" s="1"/>
  <c r="J165" i="70" s="1"/>
  <c r="O165" i="70" s="1"/>
  <c r="M165" i="70"/>
  <c r="G165" i="70" s="1"/>
  <c r="I165" i="70" s="1"/>
  <c r="N165" i="70" s="1"/>
  <c r="L211" i="2"/>
  <c r="H211" i="2" s="1"/>
  <c r="J211" i="2" s="1"/>
  <c r="O211" i="2" s="1"/>
  <c r="M211" i="2"/>
  <c r="G211" i="2" s="1"/>
  <c r="I211" i="2" s="1"/>
  <c r="N211" i="2" s="1"/>
  <c r="L133" i="70"/>
  <c r="H133" i="70" s="1"/>
  <c r="J133" i="70" s="1"/>
  <c r="O133" i="70" s="1"/>
  <c r="M133" i="70"/>
  <c r="G133" i="70" s="1"/>
  <c r="I133" i="70" s="1"/>
  <c r="N133" i="70" s="1"/>
  <c r="L142" i="70"/>
  <c r="H142" i="70" s="1"/>
  <c r="J142" i="70" s="1"/>
  <c r="O142" i="70" s="1"/>
  <c r="M142" i="70"/>
  <c r="G142" i="70" s="1"/>
  <c r="I142" i="70" s="1"/>
  <c r="N142" i="70" s="1"/>
  <c r="L141" i="70"/>
  <c r="H141" i="70" s="1"/>
  <c r="J141" i="70" s="1"/>
  <c r="O141" i="70" s="1"/>
  <c r="M141" i="70"/>
  <c r="G141" i="70" s="1"/>
  <c r="I141" i="70" s="1"/>
  <c r="N141" i="70" s="1"/>
  <c r="L192" i="2"/>
  <c r="H192" i="2" s="1"/>
  <c r="J192" i="2" s="1"/>
  <c r="O192" i="2" s="1"/>
  <c r="M192" i="2"/>
  <c r="G192" i="2" s="1"/>
  <c r="I192" i="2" s="1"/>
  <c r="N192" i="2" s="1"/>
  <c r="L215" i="2"/>
  <c r="H215" i="2" s="1"/>
  <c r="J215" i="2" s="1"/>
  <c r="O215" i="2" s="1"/>
  <c r="M215" i="2"/>
  <c r="G215" i="2" s="1"/>
  <c r="I215" i="2" s="1"/>
  <c r="N215" i="2" s="1"/>
  <c r="L123" i="70"/>
  <c r="H123" i="70" s="1"/>
  <c r="J123" i="70" s="1"/>
  <c r="O123" i="70" s="1"/>
  <c r="M123" i="70"/>
  <c r="G123" i="70" s="1"/>
  <c r="I123" i="70" s="1"/>
  <c r="N123" i="70" s="1"/>
  <c r="M121" i="70"/>
  <c r="G121" i="70" s="1"/>
  <c r="I121" i="70" s="1"/>
  <c r="N121" i="70" s="1"/>
  <c r="L121" i="70"/>
  <c r="H121" i="70" s="1"/>
  <c r="J121" i="70" s="1"/>
  <c r="O121" i="70" s="1"/>
  <c r="L175" i="78"/>
  <c r="H175" i="78" s="1"/>
  <c r="J175" i="78" s="1"/>
  <c r="O175" i="78" s="1"/>
  <c r="M175" i="78"/>
  <c r="G175" i="78" s="1"/>
  <c r="I175" i="78" s="1"/>
  <c r="N175" i="78" s="1"/>
  <c r="M159" i="70"/>
  <c r="G159" i="70" s="1"/>
  <c r="I159" i="70" s="1"/>
  <c r="N159" i="70" s="1"/>
  <c r="L159" i="70"/>
  <c r="H159" i="70" s="1"/>
  <c r="J159" i="70" s="1"/>
  <c r="O159" i="70" s="1"/>
  <c r="L207" i="2"/>
  <c r="H207" i="2" s="1"/>
  <c r="J207" i="2" s="1"/>
  <c r="O207" i="2" s="1"/>
  <c r="M207" i="2"/>
  <c r="G207" i="2" s="1"/>
  <c r="I207" i="2" s="1"/>
  <c r="N207" i="2" s="1"/>
  <c r="L208" i="2"/>
  <c r="H208" i="2" s="1"/>
  <c r="J208" i="2" s="1"/>
  <c r="O208" i="2" s="1"/>
  <c r="M208" i="2"/>
  <c r="G208" i="2" s="1"/>
  <c r="I208" i="2" s="1"/>
  <c r="N208" i="2" s="1"/>
  <c r="L115" i="70"/>
  <c r="H115" i="70" s="1"/>
  <c r="J115" i="70" s="1"/>
  <c r="O115" i="70" s="1"/>
  <c r="M115" i="70"/>
  <c r="G115" i="70" s="1"/>
  <c r="I115" i="70" s="1"/>
  <c r="N115" i="70" s="1"/>
  <c r="L205" i="2"/>
  <c r="H205" i="2" s="1"/>
  <c r="J205" i="2" s="1"/>
  <c r="O205" i="2" s="1"/>
  <c r="M205" i="2"/>
  <c r="G205" i="2" s="1"/>
  <c r="I205" i="2" s="1"/>
  <c r="N205" i="2" s="1"/>
  <c r="L164" i="2"/>
  <c r="H164" i="2" s="1"/>
  <c r="J164" i="2" s="1"/>
  <c r="O164" i="2" s="1"/>
  <c r="M164" i="2"/>
  <c r="G164" i="2" s="1"/>
  <c r="I164" i="2" s="1"/>
  <c r="N164" i="2" s="1"/>
  <c r="M201" i="2"/>
  <c r="G201" i="2" s="1"/>
  <c r="I201" i="2" s="1"/>
  <c r="N201" i="2" s="1"/>
  <c r="L201" i="2"/>
  <c r="H201" i="2" s="1"/>
  <c r="J201" i="2" s="1"/>
  <c r="O201" i="2" s="1"/>
  <c r="M120" i="70"/>
  <c r="G120" i="70" s="1"/>
  <c r="I120" i="70" s="1"/>
  <c r="N120" i="70" s="1"/>
  <c r="L120" i="70"/>
  <c r="H120" i="70" s="1"/>
  <c r="J120" i="70" s="1"/>
  <c r="O120" i="70" s="1"/>
  <c r="L152" i="70"/>
  <c r="H152" i="70" s="1"/>
  <c r="J152" i="70" s="1"/>
  <c r="O152" i="70" s="1"/>
  <c r="M152" i="70"/>
  <c r="G152" i="70" s="1"/>
  <c r="I152" i="70" s="1"/>
  <c r="N152" i="70" s="1"/>
  <c r="L180" i="2"/>
  <c r="H180" i="2" s="1"/>
  <c r="J180" i="2" s="1"/>
  <c r="O180" i="2" s="1"/>
  <c r="M180" i="2"/>
  <c r="G180" i="2" s="1"/>
  <c r="I180" i="2" s="1"/>
  <c r="N180" i="2" s="1"/>
  <c r="L195" i="2"/>
  <c r="H195" i="2" s="1"/>
  <c r="J195" i="2" s="1"/>
  <c r="O195" i="2" s="1"/>
  <c r="M195" i="2"/>
  <c r="G195" i="2" s="1"/>
  <c r="I195" i="2" s="1"/>
  <c r="N195" i="2" s="1"/>
  <c r="M153" i="70"/>
  <c r="G153" i="70" s="1"/>
  <c r="I153" i="70" s="1"/>
  <c r="N153" i="70" s="1"/>
  <c r="L153" i="70"/>
  <c r="H153" i="70" s="1"/>
  <c r="J153" i="70" s="1"/>
  <c r="O153" i="70" s="1"/>
  <c r="L188" i="2"/>
  <c r="H188" i="2" s="1"/>
  <c r="J188" i="2" s="1"/>
  <c r="O188" i="2" s="1"/>
  <c r="M188" i="2"/>
  <c r="G188" i="2" s="1"/>
  <c r="I188" i="2" s="1"/>
  <c r="N188" i="2" s="1"/>
  <c r="L161" i="70"/>
  <c r="H161" i="70" s="1"/>
  <c r="J161" i="70" s="1"/>
  <c r="O161" i="70" s="1"/>
  <c r="M161" i="70"/>
  <c r="G161" i="70" s="1"/>
  <c r="I161" i="70" s="1"/>
  <c r="N161" i="70" s="1"/>
  <c r="L131" i="70"/>
  <c r="H131" i="70" s="1"/>
  <c r="J131" i="70" s="1"/>
  <c r="O131" i="70" s="1"/>
  <c r="M131" i="70"/>
  <c r="G131" i="70" s="1"/>
  <c r="I131" i="70" s="1"/>
  <c r="N131" i="70" s="1"/>
  <c r="M169" i="70"/>
  <c r="G169" i="70" s="1"/>
  <c r="I169" i="70" s="1"/>
  <c r="N169" i="70" s="1"/>
  <c r="L169" i="70"/>
  <c r="H169" i="70" s="1"/>
  <c r="J169" i="70" s="1"/>
  <c r="O169" i="70" s="1"/>
  <c r="L191" i="2"/>
  <c r="H191" i="2" s="1"/>
  <c r="J191" i="2" s="1"/>
  <c r="O191" i="2" s="1"/>
  <c r="M191" i="2"/>
  <c r="G191" i="2" s="1"/>
  <c r="I191" i="2" s="1"/>
  <c r="N191" i="2" s="1"/>
  <c r="G116" i="78"/>
  <c r="I116" i="78" s="1"/>
  <c r="N116" i="78" s="1"/>
  <c r="M63" i="78"/>
  <c r="G63" i="78" s="1"/>
  <c r="I63" i="78" s="1"/>
  <c r="N63" i="78" s="1"/>
  <c r="M23" i="78"/>
  <c r="G23" i="78" s="1"/>
  <c r="I23" i="78" s="1"/>
  <c r="N23" i="78" s="1"/>
  <c r="M40" i="70"/>
  <c r="G40" i="70" s="1"/>
  <c r="I40" i="70" s="1"/>
  <c r="N40" i="70" s="1"/>
  <c r="L16" i="70"/>
  <c r="H16" i="70" s="1"/>
  <c r="J16" i="70" s="1"/>
  <c r="O16" i="70" s="1"/>
  <c r="L145" i="2"/>
  <c r="H145" i="2" s="1"/>
  <c r="J145" i="2" s="1"/>
  <c r="O145" i="2" s="1"/>
  <c r="H76" i="70"/>
  <c r="J76" i="70" s="1"/>
  <c r="O76" i="70" s="1"/>
  <c r="L97" i="78"/>
  <c r="H97" i="78" s="1"/>
  <c r="J97" i="78" s="1"/>
  <c r="O97" i="78" s="1"/>
  <c r="M103" i="70"/>
  <c r="G103" i="70" s="1"/>
  <c r="I103" i="70" s="1"/>
  <c r="N103" i="70" s="1"/>
  <c r="L12" i="70"/>
  <c r="H12" i="70" s="1"/>
  <c r="J12" i="70" s="1"/>
  <c r="O12" i="70" s="1"/>
  <c r="L81" i="70"/>
  <c r="H81" i="70" s="1"/>
  <c r="J81" i="70" s="1"/>
  <c r="O81" i="70" s="1"/>
  <c r="H73" i="78"/>
  <c r="J73" i="78" s="1"/>
  <c r="O73" i="78" s="1"/>
  <c r="G165" i="78"/>
  <c r="I165" i="78" s="1"/>
  <c r="N165" i="78" s="1"/>
  <c r="H78" i="78"/>
  <c r="J78" i="78" s="1"/>
  <c r="O78" i="78" s="1"/>
  <c r="M94" i="70"/>
  <c r="G94" i="70" s="1"/>
  <c r="I94" i="70" s="1"/>
  <c r="N94" i="70" s="1"/>
  <c r="M73" i="78"/>
  <c r="G73" i="78" s="1"/>
  <c r="I73" i="78" s="1"/>
  <c r="N73" i="78" s="1"/>
  <c r="G139" i="78"/>
  <c r="I139" i="78" s="1"/>
  <c r="N139" i="78" s="1"/>
  <c r="G7" i="78"/>
  <c r="I7" i="78" s="1"/>
  <c r="N7" i="78" s="1"/>
  <c r="H9" i="70"/>
  <c r="J9" i="70" s="1"/>
  <c r="O9" i="70" s="1"/>
  <c r="H42" i="70"/>
  <c r="J42" i="70" s="1"/>
  <c r="O42" i="70" s="1"/>
  <c r="G32" i="70"/>
  <c r="I32" i="70" s="1"/>
  <c r="N32" i="70" s="1"/>
  <c r="M42" i="70"/>
  <c r="G42" i="70" s="1"/>
  <c r="I42" i="70" s="1"/>
  <c r="N42" i="70" s="1"/>
  <c r="G105" i="70"/>
  <c r="I105" i="70" s="1"/>
  <c r="N105" i="70" s="1"/>
  <c r="L4" i="78"/>
  <c r="H4" i="78" s="1"/>
  <c r="J4" i="78" s="1"/>
  <c r="O4" i="78" s="1"/>
  <c r="M85" i="70"/>
  <c r="G85" i="70" s="1"/>
  <c r="I85" i="70" s="1"/>
  <c r="N85" i="70" s="1"/>
  <c r="L44" i="70"/>
  <c r="H44" i="70" s="1"/>
  <c r="J44" i="70" s="1"/>
  <c r="O44" i="70" s="1"/>
  <c r="M80" i="70"/>
  <c r="G80" i="70" s="1"/>
  <c r="I80" i="70" s="1"/>
  <c r="N80" i="70" s="1"/>
  <c r="L48" i="78"/>
  <c r="H48" i="78" s="1"/>
  <c r="J48" i="78" s="1"/>
  <c r="O48" i="78" s="1"/>
  <c r="M28" i="70"/>
  <c r="G28" i="70" s="1"/>
  <c r="I28" i="70" s="1"/>
  <c r="N28" i="70" s="1"/>
  <c r="M56" i="70"/>
  <c r="G56" i="70" s="1"/>
  <c r="I56" i="70" s="1"/>
  <c r="N56" i="70" s="1"/>
  <c r="L23" i="70"/>
  <c r="H23" i="70" s="1"/>
  <c r="J23" i="70" s="1"/>
  <c r="O23" i="70" s="1"/>
  <c r="G30" i="78"/>
  <c r="I30" i="78" s="1"/>
  <c r="N30" i="78" s="1"/>
  <c r="G17" i="70"/>
  <c r="I17" i="70" s="1"/>
  <c r="N17" i="70" s="1"/>
  <c r="G3" i="78"/>
  <c r="I3" i="78" s="1"/>
  <c r="N3" i="78" s="1"/>
  <c r="G28" i="78"/>
  <c r="I28" i="78" s="1"/>
  <c r="N28" i="78" s="1"/>
  <c r="L29" i="70"/>
  <c r="H29" i="70" s="1"/>
  <c r="J29" i="70" s="1"/>
  <c r="O29" i="70" s="1"/>
  <c r="M53" i="78"/>
  <c r="G53" i="78" s="1"/>
  <c r="I53" i="78" s="1"/>
  <c r="N53" i="78" s="1"/>
  <c r="L28" i="78"/>
  <c r="H28" i="78" s="1"/>
  <c r="J28" i="78" s="1"/>
  <c r="O28" i="78" s="1"/>
  <c r="G41" i="70"/>
  <c r="I41" i="70" s="1"/>
  <c r="N41" i="70" s="1"/>
  <c r="L105" i="78"/>
  <c r="H105" i="78" s="1"/>
  <c r="J105" i="78" s="1"/>
  <c r="O105" i="78" s="1"/>
  <c r="M135" i="2"/>
  <c r="G135" i="2" s="1"/>
  <c r="I135" i="2" s="1"/>
  <c r="N135" i="2" s="1"/>
  <c r="M97" i="70"/>
  <c r="G97" i="70" s="1"/>
  <c r="I97" i="70" s="1"/>
  <c r="N97" i="70" s="1"/>
  <c r="H56" i="70"/>
  <c r="J56" i="70" s="1"/>
  <c r="O56" i="70" s="1"/>
  <c r="L3" i="78"/>
  <c r="H3" i="78" s="1"/>
  <c r="J3" i="78" s="1"/>
  <c r="O3" i="78" s="1"/>
  <c r="H45" i="70"/>
  <c r="J45" i="70" s="1"/>
  <c r="O45" i="70" s="1"/>
  <c r="M34" i="70"/>
  <c r="G34" i="70" s="1"/>
  <c r="I34" i="70" s="1"/>
  <c r="N34" i="70" s="1"/>
  <c r="L32" i="78"/>
  <c r="H32" i="78" s="1"/>
  <c r="J32" i="78" s="1"/>
  <c r="O32" i="78" s="1"/>
  <c r="L6" i="70"/>
  <c r="H6" i="70" s="1"/>
  <c r="J6" i="70" s="1"/>
  <c r="O6" i="70" s="1"/>
  <c r="M48" i="70"/>
  <c r="G48" i="70" s="1"/>
  <c r="I48" i="70" s="1"/>
  <c r="N48" i="70" s="1"/>
  <c r="G103" i="78"/>
  <c r="I103" i="78" s="1"/>
  <c r="N103" i="78" s="1"/>
  <c r="G50" i="78"/>
  <c r="I50" i="78" s="1"/>
  <c r="N50" i="78" s="1"/>
  <c r="H31" i="70"/>
  <c r="J31" i="70" s="1"/>
  <c r="O31" i="70" s="1"/>
  <c r="N52" i="78"/>
  <c r="H91" i="78"/>
  <c r="J91" i="78" s="1"/>
  <c r="O91" i="78" s="1"/>
  <c r="M110" i="70"/>
  <c r="G110" i="70" s="1"/>
  <c r="I110" i="70" s="1"/>
  <c r="N110" i="70" s="1"/>
  <c r="M98" i="78"/>
  <c r="G98" i="78" s="1"/>
  <c r="I98" i="78" s="1"/>
  <c r="N98" i="78" s="1"/>
  <c r="G121" i="78"/>
  <c r="I121" i="78" s="1"/>
  <c r="N121" i="78" s="1"/>
  <c r="L19" i="70"/>
  <c r="H19" i="70" s="1"/>
  <c r="J19" i="70" s="1"/>
  <c r="O19" i="70" s="1"/>
  <c r="H89" i="70"/>
  <c r="J89" i="70" s="1"/>
  <c r="O89" i="70" s="1"/>
  <c r="H74" i="70"/>
  <c r="J74" i="70" s="1"/>
  <c r="O74" i="70" s="1"/>
  <c r="H17" i="70"/>
  <c r="J17" i="70" s="1"/>
  <c r="O17" i="70" s="1"/>
  <c r="M33" i="78"/>
  <c r="G33" i="78" s="1"/>
  <c r="I33" i="78" s="1"/>
  <c r="N33" i="78" s="1"/>
  <c r="H53" i="70"/>
  <c r="J53" i="70" s="1"/>
  <c r="O53" i="70" s="1"/>
  <c r="M58" i="70"/>
  <c r="G58" i="70" s="1"/>
  <c r="I58" i="70" s="1"/>
  <c r="N58" i="70" s="1"/>
  <c r="M74" i="70"/>
  <c r="G74" i="70" s="1"/>
  <c r="I74" i="70" s="1"/>
  <c r="N74" i="70" s="1"/>
  <c r="L57" i="70"/>
  <c r="H57" i="70" s="1"/>
  <c r="J57" i="70" s="1"/>
  <c r="O57" i="70" s="1"/>
  <c r="H110" i="70"/>
  <c r="J110" i="70" s="1"/>
  <c r="O110" i="70" s="1"/>
  <c r="G81" i="70"/>
  <c r="I81" i="70" s="1"/>
  <c r="N81" i="70" s="1"/>
  <c r="H138" i="2"/>
  <c r="J138" i="2" s="1"/>
  <c r="O138" i="2" s="1"/>
  <c r="L93" i="70"/>
  <c r="H93" i="70" s="1"/>
  <c r="J93" i="70" s="1"/>
  <c r="O93" i="70" s="1"/>
  <c r="G117" i="78"/>
  <c r="I117" i="78" s="1"/>
  <c r="N117" i="78" s="1"/>
  <c r="H72" i="70"/>
  <c r="J72" i="70" s="1"/>
  <c r="O72" i="70" s="1"/>
  <c r="G59" i="70"/>
  <c r="I59" i="70" s="1"/>
  <c r="N59" i="70" s="1"/>
  <c r="G105" i="78"/>
  <c r="I105" i="78" s="1"/>
  <c r="N105" i="78" s="1"/>
  <c r="M8" i="78"/>
  <c r="G8" i="78" s="1"/>
  <c r="I8" i="78" s="1"/>
  <c r="N8" i="78" s="1"/>
  <c r="H12" i="78"/>
  <c r="J12" i="78" s="1"/>
  <c r="O12" i="78" s="1"/>
  <c r="M51" i="78"/>
  <c r="G51" i="78" s="1"/>
  <c r="I51" i="78" s="1"/>
  <c r="N51" i="78" s="1"/>
  <c r="L9" i="78"/>
  <c r="H9" i="78" s="1"/>
  <c r="J9" i="78" s="1"/>
  <c r="O9" i="78" s="1"/>
  <c r="M9" i="70"/>
  <c r="G9" i="70" s="1"/>
  <c r="I9" i="70" s="1"/>
  <c r="N9" i="70" s="1"/>
  <c r="M64" i="78"/>
  <c r="G64" i="78" s="1"/>
  <c r="I64" i="78" s="1"/>
  <c r="N64" i="78" s="1"/>
  <c r="G63" i="70"/>
  <c r="I63" i="70" s="1"/>
  <c r="N63" i="70" s="1"/>
  <c r="G93" i="70"/>
  <c r="I93" i="70" s="1"/>
  <c r="N93" i="70" s="1"/>
  <c r="M72" i="70"/>
  <c r="G72" i="70" s="1"/>
  <c r="I72" i="70" s="1"/>
  <c r="N72" i="70" s="1"/>
  <c r="L165" i="78"/>
  <c r="H165" i="78" s="1"/>
  <c r="J165" i="78" s="1"/>
  <c r="O165" i="78" s="1"/>
  <c r="M89" i="70"/>
  <c r="G89" i="70" s="1"/>
  <c r="I89" i="70" s="1"/>
  <c r="N89" i="70" s="1"/>
  <c r="M38" i="70"/>
  <c r="G38" i="70" s="1"/>
  <c r="I38" i="70" s="1"/>
  <c r="N38" i="70" s="1"/>
  <c r="M123" i="78"/>
  <c r="G123" i="78" s="1"/>
  <c r="I123" i="78" s="1"/>
  <c r="N123" i="78" s="1"/>
  <c r="L98" i="70"/>
  <c r="H98" i="70" s="1"/>
  <c r="J98" i="70" s="1"/>
  <c r="O98" i="70" s="1"/>
  <c r="M85" i="78"/>
  <c r="G85" i="78" s="1"/>
  <c r="I85" i="78" s="1"/>
  <c r="N85" i="78" s="1"/>
  <c r="G93" i="78"/>
  <c r="I93" i="78" s="1"/>
  <c r="N93" i="78" s="1"/>
  <c r="H26" i="70"/>
  <c r="J26" i="70" s="1"/>
  <c r="O26" i="70" s="1"/>
  <c r="L68" i="78"/>
  <c r="H68" i="78" s="1"/>
  <c r="J68" i="78" s="1"/>
  <c r="O68" i="78" s="1"/>
  <c r="G14" i="70"/>
  <c r="I14" i="70" s="1"/>
  <c r="N14" i="70" s="1"/>
  <c r="G12" i="70"/>
  <c r="I12" i="70" s="1"/>
  <c r="N12" i="70" s="1"/>
  <c r="M13" i="70"/>
  <c r="G13" i="70" s="1"/>
  <c r="I13" i="70" s="1"/>
  <c r="N13" i="70" s="1"/>
  <c r="M37" i="78"/>
  <c r="G37" i="78" s="1"/>
  <c r="I37" i="78" s="1"/>
  <c r="N37" i="78" s="1"/>
  <c r="H55" i="78"/>
  <c r="J55" i="78" s="1"/>
  <c r="O55" i="78" s="1"/>
  <c r="M82" i="70"/>
  <c r="G82" i="70" s="1"/>
  <c r="I82" i="70" s="1"/>
  <c r="N82" i="70" s="1"/>
  <c r="G39" i="78"/>
  <c r="I39" i="78" s="1"/>
  <c r="N39" i="78" s="1"/>
  <c r="G99" i="70"/>
  <c r="I99" i="70" s="1"/>
  <c r="N99" i="70" s="1"/>
  <c r="M71" i="70"/>
  <c r="G71" i="70" s="1"/>
  <c r="I71" i="70" s="1"/>
  <c r="N71" i="70" s="1"/>
  <c r="G145" i="78"/>
  <c r="I145" i="78" s="1"/>
  <c r="N145" i="78" s="1"/>
  <c r="H80" i="70"/>
  <c r="J80" i="70" s="1"/>
  <c r="O80" i="70" s="1"/>
  <c r="L63" i="70"/>
  <c r="H63" i="70" s="1"/>
  <c r="J63" i="70" s="1"/>
  <c r="O63" i="70" s="1"/>
  <c r="H134" i="2"/>
  <c r="J134" i="2" s="1"/>
  <c r="O134" i="2" s="1"/>
  <c r="H130" i="78"/>
  <c r="J130" i="78" s="1"/>
  <c r="O130" i="78" s="1"/>
  <c r="N11" i="70"/>
  <c r="M92" i="70"/>
  <c r="G92" i="70" s="1"/>
  <c r="I92" i="70" s="1"/>
  <c r="N92" i="70" s="1"/>
  <c r="M55" i="70"/>
  <c r="G55" i="70" s="1"/>
  <c r="I55" i="70" s="1"/>
  <c r="N55" i="70" s="1"/>
  <c r="L111" i="70"/>
  <c r="H111" i="70" s="1"/>
  <c r="J111" i="70" s="1"/>
  <c r="O111" i="70" s="1"/>
  <c r="G115" i="78"/>
  <c r="I115" i="78" s="1"/>
  <c r="N115" i="78" s="1"/>
  <c r="M112" i="70"/>
  <c r="G112" i="70" s="1"/>
  <c r="I112" i="70" s="1"/>
  <c r="N112" i="70" s="1"/>
  <c r="G147" i="2"/>
  <c r="I147" i="2" s="1"/>
  <c r="N147" i="2" s="1"/>
  <c r="G65" i="70"/>
  <c r="I65" i="70" s="1"/>
  <c r="N65" i="70" s="1"/>
  <c r="L56" i="78"/>
  <c r="H56" i="78" s="1"/>
  <c r="J56" i="78" s="1"/>
  <c r="O56" i="78" s="1"/>
  <c r="H46" i="70"/>
  <c r="J46" i="70" s="1"/>
  <c r="O46" i="70" s="1"/>
  <c r="L73" i="70"/>
  <c r="H73" i="70" s="1"/>
  <c r="J73" i="70" s="1"/>
  <c r="O73" i="70" s="1"/>
  <c r="M62" i="70"/>
  <c r="G62" i="70" s="1"/>
  <c r="I62" i="70" s="1"/>
  <c r="N62" i="70" s="1"/>
  <c r="M124" i="78"/>
  <c r="G124" i="78" s="1"/>
  <c r="I124" i="78" s="1"/>
  <c r="N124" i="78" s="1"/>
  <c r="H144" i="2"/>
  <c r="J144" i="2" s="1"/>
  <c r="O144" i="2" s="1"/>
  <c r="L75" i="70"/>
  <c r="H75" i="70" s="1"/>
  <c r="J75" i="70" s="1"/>
  <c r="O75" i="70" s="1"/>
  <c r="G111" i="70"/>
  <c r="I111" i="70" s="1"/>
  <c r="N111" i="70" s="1"/>
  <c r="L54" i="78"/>
  <c r="H54" i="78" s="1"/>
  <c r="J54" i="78" s="1"/>
  <c r="O54" i="78" s="1"/>
  <c r="G49" i="78"/>
  <c r="I49" i="78" s="1"/>
  <c r="N49" i="78" s="1"/>
  <c r="M107" i="78"/>
  <c r="G107" i="78" s="1"/>
  <c r="I107" i="78" s="1"/>
  <c r="N107" i="78" s="1"/>
  <c r="G17" i="78"/>
  <c r="I17" i="78" s="1"/>
  <c r="N17" i="78" s="1"/>
  <c r="H49" i="78"/>
  <c r="J49" i="78" s="1"/>
  <c r="O49" i="78" s="1"/>
  <c r="H16" i="78"/>
  <c r="J16" i="78" s="1"/>
  <c r="O16" i="78" s="1"/>
  <c r="L69" i="78"/>
  <c r="H69" i="78" s="1"/>
  <c r="J69" i="78" s="1"/>
  <c r="O69" i="78" s="1"/>
  <c r="H74" i="78"/>
  <c r="J74" i="78" s="1"/>
  <c r="O74" i="78" s="1"/>
  <c r="M78" i="70"/>
  <c r="G78" i="70" s="1"/>
  <c r="I78" i="70" s="1"/>
  <c r="N78" i="70" s="1"/>
  <c r="L22" i="78"/>
  <c r="H22" i="78" s="1"/>
  <c r="J22" i="78" s="1"/>
  <c r="O22" i="78" s="1"/>
  <c r="M19" i="78"/>
  <c r="G19" i="78" s="1"/>
  <c r="I19" i="78" s="1"/>
  <c r="N19" i="78" s="1"/>
  <c r="N6" i="70"/>
  <c r="M66" i="70"/>
  <c r="G66" i="70" s="1"/>
  <c r="I66" i="70" s="1"/>
  <c r="N66" i="70" s="1"/>
  <c r="M59" i="78"/>
  <c r="G59" i="78" s="1"/>
  <c r="I59" i="78" s="1"/>
  <c r="N59" i="78" s="1"/>
  <c r="H17" i="78"/>
  <c r="J17" i="78" s="1"/>
  <c r="O17" i="78" s="1"/>
  <c r="M164" i="78"/>
  <c r="G164" i="78" s="1"/>
  <c r="I164" i="78" s="1"/>
  <c r="N164" i="78" s="1"/>
  <c r="H135" i="2"/>
  <c r="J135" i="2" s="1"/>
  <c r="O135" i="2" s="1"/>
  <c r="M91" i="70"/>
  <c r="G91" i="70" s="1"/>
  <c r="I91" i="70" s="1"/>
  <c r="N91" i="70" s="1"/>
  <c r="L43" i="70"/>
  <c r="H43" i="70" s="1"/>
  <c r="J43" i="70" s="1"/>
  <c r="O43" i="70" s="1"/>
  <c r="L7" i="78"/>
  <c r="H7" i="78" s="1"/>
  <c r="J7" i="78" s="1"/>
  <c r="O7" i="78" s="1"/>
  <c r="G112" i="78"/>
  <c r="I112" i="78" s="1"/>
  <c r="N112" i="78" s="1"/>
  <c r="M79" i="78"/>
  <c r="G79" i="78" s="1"/>
  <c r="I79" i="78" s="1"/>
  <c r="N79" i="78" s="1"/>
  <c r="L70" i="78"/>
  <c r="H70" i="78" s="1"/>
  <c r="J70" i="78" s="1"/>
  <c r="O70" i="78" s="1"/>
  <c r="M152" i="78"/>
  <c r="G152" i="78" s="1"/>
  <c r="I152" i="78" s="1"/>
  <c r="N152" i="78" s="1"/>
  <c r="G36" i="78"/>
  <c r="I36" i="78" s="1"/>
  <c r="N36" i="78" s="1"/>
  <c r="H61" i="78"/>
  <c r="J61" i="78" s="1"/>
  <c r="O61" i="78" s="1"/>
  <c r="H135" i="78"/>
  <c r="J135" i="78" s="1"/>
  <c r="O135" i="78" s="1"/>
  <c r="H92" i="70"/>
  <c r="J92" i="70" s="1"/>
  <c r="O92" i="70" s="1"/>
  <c r="H90" i="70"/>
  <c r="J90" i="70" s="1"/>
  <c r="O90" i="70" s="1"/>
  <c r="H91" i="70"/>
  <c r="J91" i="70" s="1"/>
  <c r="O91" i="70" s="1"/>
  <c r="H63" i="78"/>
  <c r="J63" i="78" s="1"/>
  <c r="O63" i="78" s="1"/>
  <c r="G86" i="78"/>
  <c r="I86" i="78" s="1"/>
  <c r="N86" i="78" s="1"/>
  <c r="H99" i="78"/>
  <c r="J99" i="78" s="1"/>
  <c r="O99" i="78" s="1"/>
  <c r="G44" i="70"/>
  <c r="I44" i="70" s="1"/>
  <c r="N44" i="70" s="1"/>
  <c r="M18" i="70"/>
  <c r="G18" i="70" s="1"/>
  <c r="I18" i="70" s="1"/>
  <c r="N18" i="70" s="1"/>
  <c r="H51" i="78"/>
  <c r="J51" i="78" s="1"/>
  <c r="O51" i="78" s="1"/>
  <c r="L66" i="78"/>
  <c r="H66" i="78" s="1"/>
  <c r="J66" i="78" s="1"/>
  <c r="O66" i="78" s="1"/>
  <c r="L65" i="70"/>
  <c r="H65" i="70" s="1"/>
  <c r="J65" i="70" s="1"/>
  <c r="O65" i="70" s="1"/>
  <c r="G52" i="70"/>
  <c r="I52" i="70" s="1"/>
  <c r="N52" i="70" s="1"/>
  <c r="M57" i="78"/>
  <c r="G57" i="78" s="1"/>
  <c r="I57" i="78" s="1"/>
  <c r="N57" i="78" s="1"/>
  <c r="M22" i="70"/>
  <c r="G22" i="70" s="1"/>
  <c r="I22" i="70" s="1"/>
  <c r="N22" i="70" s="1"/>
  <c r="O13" i="70"/>
  <c r="L62" i="78"/>
  <c r="H62" i="78" s="1"/>
  <c r="J62" i="78" s="1"/>
  <c r="O62" i="78" s="1"/>
  <c r="L103" i="78"/>
  <c r="H103" i="78" s="1"/>
  <c r="J103" i="78" s="1"/>
  <c r="O103" i="78" s="1"/>
  <c r="H28" i="70"/>
  <c r="J28" i="70" s="1"/>
  <c r="O28" i="70" s="1"/>
  <c r="G10" i="78"/>
  <c r="I10" i="78" s="1"/>
  <c r="N10" i="78" s="1"/>
  <c r="H22" i="70"/>
  <c r="J22" i="70" s="1"/>
  <c r="O22" i="70" s="1"/>
  <c r="L95" i="70"/>
  <c r="H95" i="70" s="1"/>
  <c r="J95" i="70" s="1"/>
  <c r="O95" i="70" s="1"/>
  <c r="H106" i="70"/>
  <c r="J106" i="70" s="1"/>
  <c r="O106" i="70" s="1"/>
  <c r="H78" i="70"/>
  <c r="J78" i="70" s="1"/>
  <c r="O78" i="70" s="1"/>
  <c r="M47" i="78"/>
  <c r="G47" i="78" s="1"/>
  <c r="I47" i="78" s="1"/>
  <c r="N47" i="78" s="1"/>
  <c r="G10" i="70"/>
  <c r="I10" i="70" s="1"/>
  <c r="N10" i="70" s="1"/>
  <c r="L20" i="78"/>
  <c r="H20" i="78" s="1"/>
  <c r="J20" i="78" s="1"/>
  <c r="O20" i="78" s="1"/>
  <c r="H23" i="78"/>
  <c r="J23" i="78" s="1"/>
  <c r="O23" i="78" s="1"/>
  <c r="G33" i="70"/>
  <c r="I33" i="70" s="1"/>
  <c r="N33" i="70" s="1"/>
  <c r="H54" i="70"/>
  <c r="J54" i="70" s="1"/>
  <c r="O54" i="70" s="1"/>
  <c r="G15" i="70"/>
  <c r="I15" i="70" s="1"/>
  <c r="N15" i="70" s="1"/>
  <c r="M27" i="70"/>
  <c r="G27" i="70" s="1"/>
  <c r="I27" i="70" s="1"/>
  <c r="N27" i="70" s="1"/>
  <c r="H65" i="78"/>
  <c r="J65" i="78" s="1"/>
  <c r="O65" i="78" s="1"/>
  <c r="L72" i="78"/>
  <c r="H72" i="78" s="1"/>
  <c r="J72" i="78" s="1"/>
  <c r="O72" i="78" s="1"/>
  <c r="H47" i="78"/>
  <c r="J47" i="78" s="1"/>
  <c r="O47" i="78" s="1"/>
  <c r="M65" i="78"/>
  <c r="G65" i="78" s="1"/>
  <c r="I65" i="78" s="1"/>
  <c r="N65" i="78" s="1"/>
  <c r="H50" i="70"/>
  <c r="J50" i="70" s="1"/>
  <c r="O50" i="70" s="1"/>
  <c r="G100" i="70"/>
  <c r="I100" i="70" s="1"/>
  <c r="N100" i="70" s="1"/>
  <c r="G96" i="70"/>
  <c r="I96" i="70" s="1"/>
  <c r="N96" i="70" s="1"/>
  <c r="G141" i="78"/>
  <c r="I141" i="78" s="1"/>
  <c r="N141" i="78" s="1"/>
  <c r="L96" i="70"/>
  <c r="H96" i="70" s="1"/>
  <c r="J96" i="70" s="1"/>
  <c r="O96" i="70" s="1"/>
  <c r="G38" i="78"/>
  <c r="I38" i="78" s="1"/>
  <c r="N38" i="78" s="1"/>
  <c r="L100" i="70"/>
  <c r="H100" i="70" s="1"/>
  <c r="J100" i="70" s="1"/>
  <c r="O100" i="70" s="1"/>
  <c r="L6" i="78"/>
  <c r="H6" i="78" s="1"/>
  <c r="J6" i="78" s="1"/>
  <c r="O6" i="78" s="1"/>
  <c r="H101" i="70"/>
  <c r="J101" i="70" s="1"/>
  <c r="O101" i="70" s="1"/>
  <c r="M30" i="70"/>
  <c r="G30" i="70" s="1"/>
  <c r="I30" i="70" s="1"/>
  <c r="N30" i="70" s="1"/>
  <c r="L2" i="78"/>
  <c r="H2" i="78" s="1"/>
  <c r="J2" i="78" s="1"/>
  <c r="O2" i="78" s="1"/>
  <c r="H129" i="78"/>
  <c r="J129" i="78" s="1"/>
  <c r="O129" i="78" s="1"/>
  <c r="G42" i="78"/>
  <c r="I42" i="78" s="1"/>
  <c r="N42" i="78" s="1"/>
  <c r="H97" i="70"/>
  <c r="J97" i="70" s="1"/>
  <c r="O97" i="70" s="1"/>
  <c r="G29" i="70"/>
  <c r="I29" i="70" s="1"/>
  <c r="N29" i="70" s="1"/>
  <c r="G75" i="70"/>
  <c r="I75" i="70" s="1"/>
  <c r="N75" i="70" s="1"/>
  <c r="O40" i="70"/>
  <c r="G107" i="70"/>
  <c r="I107" i="70" s="1"/>
  <c r="N107" i="70" s="1"/>
  <c r="H103" i="70"/>
  <c r="J103" i="70" s="1"/>
  <c r="O103" i="70" s="1"/>
  <c r="H57" i="78"/>
  <c r="J57" i="78" s="1"/>
  <c r="O57" i="78" s="1"/>
  <c r="M54" i="70"/>
  <c r="G54" i="70" s="1"/>
  <c r="I54" i="70" s="1"/>
  <c r="N54" i="70" s="1"/>
  <c r="H24" i="70"/>
  <c r="J24" i="70" s="1"/>
  <c r="O24" i="70" s="1"/>
  <c r="H30" i="70"/>
  <c r="J30" i="70" s="1"/>
  <c r="O30" i="70" s="1"/>
  <c r="M53" i="70"/>
  <c r="G53" i="70" s="1"/>
  <c r="I53" i="70" s="1"/>
  <c r="N53" i="70" s="1"/>
  <c r="M67" i="78"/>
  <c r="G67" i="78" s="1"/>
  <c r="I67" i="78" s="1"/>
  <c r="N67" i="78" s="1"/>
  <c r="M74" i="78"/>
  <c r="G74" i="78" s="1"/>
  <c r="I74" i="78" s="1"/>
  <c r="N74" i="78" s="1"/>
  <c r="H107" i="78"/>
  <c r="J107" i="78" s="1"/>
  <c r="O107" i="78" s="1"/>
  <c r="H64" i="78"/>
  <c r="J64" i="78" s="1"/>
  <c r="O64" i="78" s="1"/>
  <c r="G109" i="70"/>
  <c r="I109" i="70" s="1"/>
  <c r="N109" i="70" s="1"/>
  <c r="M36" i="70"/>
  <c r="G36" i="70" s="1"/>
  <c r="I36" i="70" s="1"/>
  <c r="N36" i="70" s="1"/>
  <c r="H110" i="78"/>
  <c r="J110" i="78" s="1"/>
  <c r="O110" i="78" s="1"/>
  <c r="H92" i="78"/>
  <c r="J92" i="78" s="1"/>
  <c r="O92" i="78" s="1"/>
  <c r="G48" i="78"/>
  <c r="I48" i="78" s="1"/>
  <c r="N48" i="78" s="1"/>
  <c r="M101" i="70"/>
  <c r="G101" i="70" s="1"/>
  <c r="I101" i="70" s="1"/>
  <c r="N101" i="70" s="1"/>
  <c r="G111" i="78"/>
  <c r="I111" i="78" s="1"/>
  <c r="N111" i="78" s="1"/>
  <c r="O61" i="70"/>
  <c r="L21" i="70"/>
  <c r="H21" i="70" s="1"/>
  <c r="J21" i="70" s="1"/>
  <c r="O21" i="70" s="1"/>
  <c r="G90" i="78"/>
  <c r="I90" i="78" s="1"/>
  <c r="N90" i="78" s="1"/>
  <c r="H43" i="78"/>
  <c r="J43" i="78" s="1"/>
  <c r="O43" i="78" s="1"/>
  <c r="H125" i="78"/>
  <c r="J125" i="78" s="1"/>
  <c r="O125" i="78" s="1"/>
  <c r="G133" i="78"/>
  <c r="I133" i="78" s="1"/>
  <c r="N133" i="78" s="1"/>
  <c r="G108" i="70"/>
  <c r="I108" i="70" s="1"/>
  <c r="N108" i="70" s="1"/>
  <c r="G134" i="78"/>
  <c r="I134" i="78" s="1"/>
  <c r="N134" i="78" s="1"/>
  <c r="G40" i="78"/>
  <c r="I40" i="78" s="1"/>
  <c r="N40" i="78" s="1"/>
  <c r="L52" i="78"/>
  <c r="H52" i="78" s="1"/>
  <c r="J52" i="78" s="1"/>
  <c r="O52" i="78" s="1"/>
  <c r="G70" i="78"/>
  <c r="I70" i="78" s="1"/>
  <c r="N70" i="78" s="1"/>
  <c r="H98" i="78"/>
  <c r="J98" i="78" s="1"/>
  <c r="O98" i="78" s="1"/>
  <c r="M106" i="70"/>
  <c r="G106" i="70" s="1"/>
  <c r="I106" i="70" s="1"/>
  <c r="N106" i="70" s="1"/>
  <c r="L31" i="78"/>
  <c r="H31" i="78" s="1"/>
  <c r="J31" i="78" s="1"/>
  <c r="O31" i="78" s="1"/>
  <c r="G89" i="78"/>
  <c r="I89" i="78" s="1"/>
  <c r="N89" i="78" s="1"/>
  <c r="G120" i="78"/>
  <c r="I120" i="78" s="1"/>
  <c r="N120" i="78" s="1"/>
  <c r="N97" i="78"/>
  <c r="H136" i="78"/>
  <c r="J136" i="78" s="1"/>
  <c r="O136" i="78" s="1"/>
  <c r="H24" i="78"/>
  <c r="J24" i="78" s="1"/>
  <c r="O24" i="78" s="1"/>
  <c r="G81" i="78"/>
  <c r="I81" i="78" s="1"/>
  <c r="N81" i="78" s="1"/>
  <c r="L38" i="78"/>
  <c r="H38" i="78" s="1"/>
  <c r="J38" i="78" s="1"/>
  <c r="O38" i="78" s="1"/>
  <c r="M47" i="70"/>
  <c r="G47" i="70" s="1"/>
  <c r="I47" i="70" s="1"/>
  <c r="N47" i="70" s="1"/>
  <c r="H66" i="70"/>
  <c r="J66" i="70" s="1"/>
  <c r="O66" i="70" s="1"/>
  <c r="G72" i="78"/>
  <c r="I72" i="78" s="1"/>
  <c r="N72" i="78" s="1"/>
  <c r="L109" i="70"/>
  <c r="H109" i="70" s="1"/>
  <c r="J109" i="70" s="1"/>
  <c r="O109" i="70" s="1"/>
  <c r="M90" i="70"/>
  <c r="G90" i="70" s="1"/>
  <c r="I90" i="70" s="1"/>
  <c r="N90" i="70" s="1"/>
  <c r="H152" i="78"/>
  <c r="J152" i="78" s="1"/>
  <c r="O152" i="78" s="1"/>
  <c r="H95" i="78"/>
  <c r="J95" i="78" s="1"/>
  <c r="O95" i="78" s="1"/>
  <c r="G62" i="78"/>
  <c r="I62" i="78" s="1"/>
  <c r="N62" i="78" s="1"/>
  <c r="G15" i="78"/>
  <c r="I15" i="78" s="1"/>
  <c r="N15" i="78" s="1"/>
  <c r="L35" i="70"/>
  <c r="H35" i="70" s="1"/>
  <c r="J35" i="70" s="1"/>
  <c r="O35" i="70" s="1"/>
  <c r="M80" i="78"/>
  <c r="G80" i="78" s="1"/>
  <c r="I80" i="78" s="1"/>
  <c r="N80" i="78" s="1"/>
  <c r="H48" i="70"/>
  <c r="J48" i="70" s="1"/>
  <c r="O48" i="70" s="1"/>
  <c r="H76" i="78"/>
  <c r="J76" i="78" s="1"/>
  <c r="O76" i="78" s="1"/>
  <c r="G16" i="70"/>
  <c r="I16" i="70" s="1"/>
  <c r="N16" i="70" s="1"/>
  <c r="M49" i="70"/>
  <c r="G49" i="70" s="1"/>
  <c r="I49" i="70" s="1"/>
  <c r="N49" i="70" s="1"/>
  <c r="N69" i="78"/>
  <c r="L108" i="70"/>
  <c r="H108" i="70" s="1"/>
  <c r="J108" i="70" s="1"/>
  <c r="O108" i="70" s="1"/>
  <c r="M26" i="78"/>
  <c r="G26" i="78" s="1"/>
  <c r="I26" i="78" s="1"/>
  <c r="N26" i="78" s="1"/>
  <c r="G39" i="70"/>
  <c r="I39" i="70" s="1"/>
  <c r="N39" i="70" s="1"/>
  <c r="M88" i="70"/>
  <c r="G88" i="70" s="1"/>
  <c r="I88" i="70" s="1"/>
  <c r="N88" i="70" s="1"/>
  <c r="H8" i="78"/>
  <c r="J8" i="78" s="1"/>
  <c r="O8" i="78" s="1"/>
  <c r="L37" i="70"/>
  <c r="H37" i="70" s="1"/>
  <c r="J37" i="70" s="1"/>
  <c r="O37" i="70" s="1"/>
  <c r="G51" i="70"/>
  <c r="I51" i="70" s="1"/>
  <c r="N51" i="70" s="1"/>
  <c r="G87" i="70"/>
  <c r="I87" i="70" s="1"/>
  <c r="N87" i="70" s="1"/>
  <c r="L67" i="70"/>
  <c r="H67" i="70" s="1"/>
  <c r="J67" i="70" s="1"/>
  <c r="O67" i="70" s="1"/>
  <c r="M43" i="78"/>
  <c r="G43" i="78" s="1"/>
  <c r="I43" i="78" s="1"/>
  <c r="N43" i="78" s="1"/>
  <c r="H85" i="70"/>
  <c r="J85" i="70" s="1"/>
  <c r="O85" i="70" s="1"/>
  <c r="G167" i="78"/>
  <c r="I167" i="78" s="1"/>
  <c r="N167" i="78" s="1"/>
  <c r="H122" i="78"/>
  <c r="J122" i="78" s="1"/>
  <c r="O122" i="78" s="1"/>
  <c r="M71" i="78"/>
  <c r="G71" i="78" s="1"/>
  <c r="I71" i="78" s="1"/>
  <c r="N71" i="78" s="1"/>
  <c r="M50" i="70"/>
  <c r="G50" i="70" s="1"/>
  <c r="I50" i="70" s="1"/>
  <c r="N50" i="70" s="1"/>
  <c r="G109" i="78"/>
  <c r="I109" i="78" s="1"/>
  <c r="N109" i="78" s="1"/>
  <c r="G44" i="78"/>
  <c r="I44" i="78" s="1"/>
  <c r="N44" i="78" s="1"/>
  <c r="G149" i="78"/>
  <c r="I149" i="78" s="1"/>
  <c r="N149" i="78" s="1"/>
  <c r="G104" i="78"/>
  <c r="I104" i="78" s="1"/>
  <c r="N104" i="78" s="1"/>
  <c r="H70" i="70"/>
  <c r="J70" i="70" s="1"/>
  <c r="O70" i="70" s="1"/>
  <c r="H77" i="78"/>
  <c r="J77" i="78" s="1"/>
  <c r="O77" i="78" s="1"/>
  <c r="G102" i="70"/>
  <c r="I102" i="70" s="1"/>
  <c r="N102" i="70" s="1"/>
  <c r="H79" i="78"/>
  <c r="J79" i="78" s="1"/>
  <c r="O79" i="78" s="1"/>
  <c r="G2" i="70"/>
  <c r="I2" i="70" s="1"/>
  <c r="N2" i="70" s="1"/>
  <c r="L134" i="78"/>
  <c r="H134" i="78" s="1"/>
  <c r="J134" i="78" s="1"/>
  <c r="O134" i="78" s="1"/>
  <c r="H2" i="70"/>
  <c r="J2" i="70" s="1"/>
  <c r="O2" i="70" s="1"/>
  <c r="H112" i="70"/>
  <c r="J112" i="70" s="1"/>
  <c r="O112" i="70" s="1"/>
  <c r="L11" i="70"/>
  <c r="H11" i="70" s="1"/>
  <c r="J11" i="70" s="1"/>
  <c r="O11" i="70" s="1"/>
  <c r="L14" i="78"/>
  <c r="H14" i="78" s="1"/>
  <c r="J14" i="78" s="1"/>
  <c r="O14" i="78" s="1"/>
  <c r="G87" i="78"/>
  <c r="I87" i="78" s="1"/>
  <c r="N87" i="78" s="1"/>
  <c r="H104" i="70"/>
  <c r="J104" i="70" s="1"/>
  <c r="O104" i="70" s="1"/>
  <c r="H46" i="78"/>
  <c r="J46" i="78" s="1"/>
  <c r="O46" i="78" s="1"/>
  <c r="L107" i="70"/>
  <c r="H107" i="70" s="1"/>
  <c r="J107" i="70" s="1"/>
  <c r="O107" i="70" s="1"/>
  <c r="H114" i="78"/>
  <c r="J114" i="78" s="1"/>
  <c r="O114" i="78" s="1"/>
  <c r="H55" i="70"/>
  <c r="J55" i="70" s="1"/>
  <c r="O55" i="70" s="1"/>
  <c r="H34" i="70"/>
  <c r="J34" i="70" s="1"/>
  <c r="O34" i="70" s="1"/>
  <c r="L39" i="70"/>
  <c r="H39" i="70" s="1"/>
  <c r="J39" i="70" s="1"/>
  <c r="O39" i="70" s="1"/>
  <c r="L69" i="70"/>
  <c r="H69" i="70" s="1"/>
  <c r="J69" i="70" s="1"/>
  <c r="O69" i="70" s="1"/>
  <c r="M70" i="70"/>
  <c r="G70" i="70" s="1"/>
  <c r="I70" i="70" s="1"/>
  <c r="N70" i="70" s="1"/>
  <c r="H80" i="78"/>
  <c r="J80" i="78" s="1"/>
  <c r="O80" i="78" s="1"/>
  <c r="H45" i="78"/>
  <c r="J45" i="78" s="1"/>
  <c r="O45" i="78" s="1"/>
  <c r="H142" i="78"/>
  <c r="J142" i="78" s="1"/>
  <c r="O142" i="78" s="1"/>
  <c r="L111" i="78"/>
  <c r="H111" i="78" s="1"/>
  <c r="J111" i="78" s="1"/>
  <c r="O111" i="78" s="1"/>
  <c r="H35" i="78"/>
  <c r="J35" i="78" s="1"/>
  <c r="O35" i="78" s="1"/>
  <c r="H88" i="70"/>
  <c r="J88" i="70" s="1"/>
  <c r="O88" i="70" s="1"/>
  <c r="M60" i="70"/>
  <c r="G60" i="70" s="1"/>
  <c r="I60" i="70" s="1"/>
  <c r="N60" i="70" s="1"/>
  <c r="G95" i="70"/>
  <c r="I95" i="70" s="1"/>
  <c r="N95" i="70" s="1"/>
  <c r="H58" i="78"/>
  <c r="J58" i="78" s="1"/>
  <c r="O58" i="78" s="1"/>
  <c r="G58" i="78"/>
  <c r="I58" i="78" s="1"/>
  <c r="N58" i="78" s="1"/>
  <c r="L139" i="78"/>
  <c r="H139" i="78" s="1"/>
  <c r="J139" i="78" s="1"/>
  <c r="O139" i="78" s="1"/>
  <c r="M75" i="78"/>
  <c r="G75" i="78" s="1"/>
  <c r="I75" i="78" s="1"/>
  <c r="N75" i="78" s="1"/>
  <c r="M61" i="70"/>
  <c r="G61" i="70" s="1"/>
  <c r="I61" i="70" s="1"/>
  <c r="N61" i="70" s="1"/>
  <c r="H59" i="78"/>
  <c r="J59" i="78" s="1"/>
  <c r="O59" i="78" s="1"/>
  <c r="H33" i="78"/>
  <c r="J33" i="78" s="1"/>
  <c r="O33" i="78" s="1"/>
  <c r="L102" i="70"/>
  <c r="H102" i="70" s="1"/>
  <c r="J102" i="70" s="1"/>
  <c r="O102" i="70" s="1"/>
  <c r="L87" i="70"/>
  <c r="H87" i="70" s="1"/>
  <c r="J87" i="70" s="1"/>
  <c r="O87" i="70" s="1"/>
  <c r="M25" i="70"/>
  <c r="G25" i="70" s="1"/>
  <c r="I25" i="70" s="1"/>
  <c r="N25" i="70" s="1"/>
  <c r="H150" i="78"/>
  <c r="J150" i="78" s="1"/>
  <c r="O150" i="78" s="1"/>
  <c r="L87" i="78"/>
  <c r="H87" i="78" s="1"/>
  <c r="J87" i="78" s="1"/>
  <c r="O87" i="78" s="1"/>
  <c r="H47" i="70"/>
  <c r="J47" i="70" s="1"/>
  <c r="O47" i="70" s="1"/>
  <c r="L44" i="78"/>
  <c r="H44" i="78" s="1"/>
  <c r="J44" i="78" s="1"/>
  <c r="O44" i="78" s="1"/>
  <c r="M104" i="70"/>
  <c r="G104" i="70" s="1"/>
  <c r="I104" i="70" s="1"/>
  <c r="N104" i="70" s="1"/>
  <c r="H123" i="78"/>
  <c r="J123" i="78" s="1"/>
  <c r="O123" i="78" s="1"/>
  <c r="H67" i="78"/>
  <c r="J67" i="78" s="1"/>
  <c r="O67" i="78" s="1"/>
  <c r="H41" i="78"/>
  <c r="J41" i="78" s="1"/>
  <c r="O41" i="78" s="1"/>
  <c r="H162" i="2"/>
  <c r="J162" i="2" s="1"/>
  <c r="O162" i="2" s="1"/>
  <c r="H304" i="2"/>
  <c r="J304" i="2" s="1"/>
  <c r="O304" i="2" s="1"/>
  <c r="H277" i="2"/>
  <c r="J277" i="2" s="1"/>
  <c r="O277" i="2" s="1"/>
  <c r="G274" i="2"/>
  <c r="I274" i="2" s="1"/>
  <c r="N274" i="2" s="1"/>
  <c r="H341" i="2"/>
  <c r="J341" i="2" s="1"/>
  <c r="O341" i="2" s="1"/>
  <c r="G409" i="2"/>
  <c r="I409" i="2" s="1"/>
  <c r="N409" i="2" s="1"/>
  <c r="H278" i="2"/>
  <c r="J278" i="2" s="1"/>
  <c r="O278" i="2" s="1"/>
  <c r="H300" i="2"/>
  <c r="J300" i="2" s="1"/>
  <c r="O300" i="2" s="1"/>
  <c r="H352" i="2"/>
  <c r="J352" i="2" s="1"/>
  <c r="O352" i="2" s="1"/>
  <c r="H421" i="2"/>
  <c r="J421" i="2" s="1"/>
  <c r="O421" i="2" s="1"/>
  <c r="H333" i="2"/>
  <c r="J333" i="2" s="1"/>
  <c r="O333" i="2" s="1"/>
  <c r="H250" i="2"/>
  <c r="J250" i="2" s="1"/>
  <c r="O250" i="2" s="1"/>
  <c r="H275" i="2"/>
  <c r="J275" i="2" s="1"/>
  <c r="O275" i="2" s="1"/>
  <c r="H334" i="2"/>
  <c r="J334" i="2" s="1"/>
  <c r="O334" i="2" s="1"/>
  <c r="H246" i="2"/>
  <c r="J246" i="2" s="1"/>
  <c r="O246" i="2" s="1"/>
  <c r="H313" i="2"/>
  <c r="J313" i="2" s="1"/>
  <c r="O313" i="2" s="1"/>
  <c r="H319" i="2"/>
  <c r="J319" i="2" s="1"/>
  <c r="O319" i="2" s="1"/>
  <c r="H360" i="2"/>
  <c r="J360" i="2" s="1"/>
  <c r="O360" i="2" s="1"/>
  <c r="H309" i="2"/>
  <c r="J309" i="2" s="1"/>
  <c r="O309" i="2" s="1"/>
  <c r="H294" i="2"/>
  <c r="J294" i="2" s="1"/>
  <c r="O294" i="2" s="1"/>
  <c r="H359" i="2"/>
  <c r="J359" i="2" s="1"/>
  <c r="O359" i="2" s="1"/>
  <c r="G249" i="2"/>
  <c r="I249" i="2" s="1"/>
  <c r="N249" i="2" s="1"/>
  <c r="G324" i="2"/>
  <c r="I324" i="2" s="1"/>
  <c r="N324" i="2" s="1"/>
  <c r="H152" i="2"/>
  <c r="J152" i="2" s="1"/>
  <c r="O152" i="2" s="1"/>
  <c r="H369" i="2"/>
  <c r="J369" i="2" s="1"/>
  <c r="O369" i="2" s="1"/>
  <c r="H387" i="2"/>
  <c r="J387" i="2" s="1"/>
  <c r="O387" i="2" s="1"/>
  <c r="H392" i="2"/>
  <c r="J392" i="2" s="1"/>
  <c r="O392" i="2" s="1"/>
  <c r="H339" i="2"/>
  <c r="J339" i="2" s="1"/>
  <c r="O339" i="2" s="1"/>
  <c r="H224" i="2"/>
  <c r="J224" i="2" s="1"/>
  <c r="O224" i="2" s="1"/>
  <c r="H412" i="2"/>
  <c r="J412" i="2" s="1"/>
  <c r="O412" i="2" s="1"/>
  <c r="G411" i="2"/>
  <c r="I411" i="2" s="1"/>
  <c r="N411" i="2" s="1"/>
  <c r="G391" i="2"/>
  <c r="I391" i="2" s="1"/>
  <c r="N391" i="2" s="1"/>
  <c r="H320" i="2"/>
  <c r="J320" i="2" s="1"/>
  <c r="O320" i="2" s="1"/>
  <c r="H155" i="2"/>
  <c r="J155" i="2" s="1"/>
  <c r="O155" i="2" s="1"/>
  <c r="G346" i="2"/>
  <c r="I346" i="2" s="1"/>
  <c r="N346" i="2" s="1"/>
  <c r="H229" i="2"/>
  <c r="J229" i="2" s="1"/>
  <c r="O229" i="2" s="1"/>
  <c r="H243" i="2"/>
  <c r="J243" i="2" s="1"/>
  <c r="O243" i="2" s="1"/>
  <c r="H256" i="2"/>
  <c r="J256" i="2" s="1"/>
  <c r="O256" i="2" s="1"/>
  <c r="H325" i="2"/>
  <c r="J325" i="2" s="1"/>
  <c r="O325" i="2" s="1"/>
  <c r="H422" i="2"/>
  <c r="J422" i="2" s="1"/>
  <c r="O422" i="2" s="1"/>
  <c r="H394" i="2"/>
  <c r="J394" i="2" s="1"/>
  <c r="O394" i="2" s="1"/>
  <c r="H150" i="2"/>
  <c r="J150" i="2" s="1"/>
  <c r="O150" i="2" s="1"/>
  <c r="H221" i="2"/>
  <c r="J221" i="2" s="1"/>
  <c r="O221" i="2" s="1"/>
  <c r="H268" i="2"/>
  <c r="J268" i="2" s="1"/>
  <c r="O268" i="2" s="1"/>
  <c r="G418" i="2"/>
  <c r="I418" i="2" s="1"/>
  <c r="N418" i="2" s="1"/>
  <c r="G375" i="2"/>
  <c r="I375" i="2" s="1"/>
  <c r="N375" i="2" s="1"/>
  <c r="H323" i="2"/>
  <c r="J323" i="2" s="1"/>
  <c r="O323" i="2" s="1"/>
  <c r="G338" i="2"/>
  <c r="I338" i="2" s="1"/>
  <c r="N338" i="2" s="1"/>
  <c r="H245" i="2"/>
  <c r="J245" i="2" s="1"/>
  <c r="O245" i="2" s="1"/>
  <c r="H382" i="2"/>
  <c r="J382" i="2" s="1"/>
  <c r="O382" i="2" s="1"/>
  <c r="H379" i="2"/>
  <c r="J379" i="2" s="1"/>
  <c r="O379" i="2" s="1"/>
  <c r="H279" i="2"/>
  <c r="J279" i="2" s="1"/>
  <c r="O279" i="2" s="1"/>
  <c r="G273" i="2"/>
  <c r="I273" i="2" s="1"/>
  <c r="N273" i="2" s="1"/>
  <c r="H160" i="2"/>
  <c r="J160" i="2" s="1"/>
  <c r="O160" i="2" s="1"/>
  <c r="H293" i="2"/>
  <c r="J293" i="2" s="1"/>
  <c r="O293" i="2" s="1"/>
  <c r="G225" i="2"/>
  <c r="I225" i="2" s="1"/>
  <c r="N225" i="2" s="1"/>
  <c r="H303" i="2"/>
  <c r="J303" i="2" s="1"/>
  <c r="O303" i="2" s="1"/>
  <c r="H231" i="2"/>
  <c r="J231" i="2" s="1"/>
  <c r="O231" i="2" s="1"/>
  <c r="H370" i="2"/>
  <c r="J370" i="2" s="1"/>
  <c r="O370" i="2" s="1"/>
  <c r="H260" i="2"/>
  <c r="J260" i="2" s="1"/>
  <c r="O260" i="2" s="1"/>
  <c r="H348" i="2"/>
  <c r="J348" i="2" s="1"/>
  <c r="O348" i="2" s="1"/>
  <c r="H291" i="2"/>
  <c r="J291" i="2" s="1"/>
  <c r="O291" i="2" s="1"/>
  <c r="H280" i="2"/>
  <c r="J280" i="2" s="1"/>
  <c r="O280" i="2" s="1"/>
  <c r="H342" i="2"/>
  <c r="J342" i="2" s="1"/>
  <c r="O342" i="2" s="1"/>
  <c r="G276" i="2"/>
  <c r="I276" i="2" s="1"/>
  <c r="N276" i="2" s="1"/>
  <c r="H254" i="2"/>
  <c r="J254" i="2" s="1"/>
  <c r="O254" i="2" s="1"/>
  <c r="G337" i="2"/>
  <c r="I337" i="2" s="1"/>
  <c r="N337" i="2" s="1"/>
  <c r="H417" i="2"/>
  <c r="J417" i="2" s="1"/>
  <c r="O417" i="2" s="1"/>
  <c r="G302" i="2"/>
  <c r="I302" i="2" s="1"/>
  <c r="N302" i="2" s="1"/>
  <c r="H265" i="2"/>
  <c r="J265" i="2" s="1"/>
  <c r="O265" i="2" s="1"/>
  <c r="H376" i="2"/>
  <c r="J376" i="2" s="1"/>
  <c r="O376" i="2" s="1"/>
  <c r="H404" i="2"/>
  <c r="J404" i="2" s="1"/>
  <c r="O404" i="2" s="1"/>
  <c r="H237" i="2"/>
  <c r="J237" i="2" s="1"/>
  <c r="O237" i="2" s="1"/>
  <c r="H242" i="2"/>
  <c r="J242" i="2" s="1"/>
  <c r="O242" i="2" s="1"/>
  <c r="H362" i="2"/>
  <c r="J362" i="2" s="1"/>
  <c r="O362" i="2" s="1"/>
  <c r="H310" i="2"/>
  <c r="J310" i="2" s="1"/>
  <c r="O310" i="2" s="1"/>
  <c r="G284" i="2"/>
  <c r="I284" i="2" s="1"/>
  <c r="N284" i="2" s="1"/>
  <c r="H405" i="2"/>
  <c r="J405" i="2" s="1"/>
  <c r="O405" i="2" s="1"/>
  <c r="G340" i="2"/>
  <c r="I340" i="2" s="1"/>
  <c r="N340" i="2" s="1"/>
  <c r="H393" i="2"/>
  <c r="J393" i="2" s="1"/>
  <c r="O393" i="2" s="1"/>
  <c r="H315" i="2"/>
  <c r="J315" i="2" s="1"/>
  <c r="O315" i="2" s="1"/>
  <c r="H407" i="2"/>
  <c r="J407" i="2" s="1"/>
  <c r="O407" i="2" s="1"/>
  <c r="G363" i="2"/>
  <c r="I363" i="2" s="1"/>
  <c r="N363" i="2" s="1"/>
  <c r="G290" i="2"/>
  <c r="I290" i="2" s="1"/>
  <c r="N290" i="2" s="1"/>
  <c r="H266" i="2"/>
  <c r="J266" i="2" s="1"/>
  <c r="O266" i="2" s="1"/>
  <c r="H299" i="2"/>
  <c r="J299" i="2" s="1"/>
  <c r="O299" i="2" s="1"/>
  <c r="G374" i="2"/>
  <c r="I374" i="2" s="1"/>
  <c r="N374" i="2" s="1"/>
  <c r="H356" i="2"/>
  <c r="J356" i="2" s="1"/>
  <c r="O356" i="2" s="1"/>
  <c r="H328" i="2"/>
  <c r="J328" i="2" s="1"/>
  <c r="O328" i="2" s="1"/>
  <c r="G234" i="2"/>
  <c r="I234" i="2" s="1"/>
  <c r="N234" i="2" s="1"/>
  <c r="H149" i="2"/>
  <c r="J149" i="2" s="1"/>
  <c r="O149" i="2" s="1"/>
  <c r="H329" i="2"/>
  <c r="J329" i="2" s="1"/>
  <c r="O329" i="2" s="1"/>
  <c r="H305" i="2"/>
  <c r="J305" i="2" s="1"/>
  <c r="O305" i="2" s="1"/>
  <c r="H157" i="2"/>
  <c r="J157" i="2" s="1"/>
  <c r="O157" i="2" s="1"/>
  <c r="G345" i="2"/>
  <c r="I345" i="2" s="1"/>
  <c r="N345" i="2" s="1"/>
  <c r="H286" i="2"/>
  <c r="J286" i="2" s="1"/>
  <c r="O286" i="2" s="1"/>
  <c r="H216" i="2"/>
  <c r="J216" i="2" s="1"/>
  <c r="O216" i="2" s="1"/>
  <c r="H318" i="2"/>
  <c r="J318" i="2" s="1"/>
  <c r="O318" i="2" s="1"/>
  <c r="H238" i="2"/>
  <c r="J238" i="2" s="1"/>
  <c r="O238" i="2" s="1"/>
  <c r="H307" i="2"/>
  <c r="J307" i="2" s="1"/>
  <c r="O307" i="2" s="1"/>
  <c r="H236" i="2"/>
  <c r="J236" i="2" s="1"/>
  <c r="O236" i="2" s="1"/>
  <c r="H272" i="2"/>
  <c r="J272" i="2" s="1"/>
  <c r="O272" i="2" s="1"/>
  <c r="H219" i="2"/>
  <c r="J219" i="2" s="1"/>
  <c r="O219" i="2" s="1"/>
  <c r="H148" i="2"/>
  <c r="J148" i="2" s="1"/>
  <c r="O148" i="2" s="1"/>
  <c r="H248" i="2"/>
  <c r="J248" i="2" s="1"/>
  <c r="O248" i="2" s="1"/>
  <c r="G292" i="2"/>
  <c r="I292" i="2" s="1"/>
  <c r="N292" i="2" s="1"/>
  <c r="H344" i="2"/>
  <c r="J344" i="2" s="1"/>
  <c r="O344" i="2" s="1"/>
  <c r="G317" i="2"/>
  <c r="I317" i="2" s="1"/>
  <c r="N317" i="2" s="1"/>
  <c r="G367" i="2"/>
  <c r="I367" i="2" s="1"/>
  <c r="N367" i="2" s="1"/>
  <c r="G258" i="2"/>
  <c r="I258" i="2" s="1"/>
  <c r="N258" i="2" s="1"/>
  <c r="H244" i="2"/>
  <c r="J244" i="2" s="1"/>
  <c r="O244" i="2" s="1"/>
  <c r="G271" i="2"/>
  <c r="I271" i="2" s="1"/>
  <c r="N271" i="2" s="1"/>
  <c r="H283" i="2"/>
  <c r="J283" i="2" s="1"/>
  <c r="O283" i="2" s="1"/>
  <c r="H416" i="2"/>
  <c r="J416" i="2" s="1"/>
  <c r="O416" i="2" s="1"/>
  <c r="H355" i="2"/>
  <c r="J355" i="2" s="1"/>
  <c r="O355" i="2" s="1"/>
  <c r="H252" i="2"/>
  <c r="J252" i="2" s="1"/>
  <c r="O252" i="2" s="1"/>
  <c r="H257" i="2"/>
  <c r="J257" i="2" s="1"/>
  <c r="O257" i="2" s="1"/>
  <c r="G386" i="2"/>
  <c r="I386" i="2" s="1"/>
  <c r="N386" i="2" s="1"/>
  <c r="H240" i="2"/>
  <c r="J240" i="2" s="1"/>
  <c r="O240" i="2" s="1"/>
  <c r="H264" i="2"/>
  <c r="J264" i="2" s="1"/>
  <c r="O264" i="2" s="1"/>
  <c r="G159" i="2"/>
  <c r="I159" i="2" s="1"/>
  <c r="N159" i="2" s="1"/>
  <c r="G253" i="2"/>
  <c r="I253" i="2" s="1"/>
  <c r="N253" i="2" s="1"/>
  <c r="H267" i="2"/>
  <c r="J267" i="2" s="1"/>
  <c r="O267" i="2" s="1"/>
  <c r="H228" i="2"/>
  <c r="J228" i="2" s="1"/>
  <c r="O228" i="2" s="1"/>
  <c r="H364" i="2"/>
  <c r="J364" i="2" s="1"/>
  <c r="O364" i="2" s="1"/>
  <c r="H255" i="2"/>
  <c r="J255" i="2" s="1"/>
  <c r="O255" i="2" s="1"/>
  <c r="H384" i="2"/>
  <c r="J384" i="2" s="1"/>
  <c r="O384" i="2" s="1"/>
  <c r="G287" i="2"/>
  <c r="I287" i="2" s="1"/>
  <c r="N287" i="2" s="1"/>
  <c r="H161" i="2"/>
  <c r="J161" i="2" s="1"/>
  <c r="O161" i="2" s="1"/>
  <c r="H311" i="2"/>
  <c r="J311" i="2" s="1"/>
  <c r="O311" i="2" s="1"/>
  <c r="H218" i="2"/>
  <c r="J218" i="2" s="1"/>
  <c r="O218" i="2" s="1"/>
  <c r="H314" i="2"/>
  <c r="J314" i="2" s="1"/>
  <c r="O314" i="2" s="1"/>
  <c r="H336" i="2"/>
  <c r="J336" i="2" s="1"/>
  <c r="O336" i="2" s="1"/>
  <c r="H371" i="2"/>
  <c r="J371" i="2" s="1"/>
  <c r="O371" i="2" s="1"/>
  <c r="H251" i="2"/>
  <c r="J251" i="2" s="1"/>
  <c r="O251" i="2" s="1"/>
  <c r="H296" i="2"/>
  <c r="J296" i="2" s="1"/>
  <c r="O296" i="2" s="1"/>
  <c r="H301" i="2"/>
  <c r="J301" i="2" s="1"/>
  <c r="O301" i="2" s="1"/>
  <c r="G403" i="2"/>
  <c r="I403" i="2" s="1"/>
  <c r="N403" i="2" s="1"/>
  <c r="H156" i="2"/>
  <c r="J156" i="2" s="1"/>
  <c r="O156" i="2" s="1"/>
  <c r="H361" i="2"/>
  <c r="J361" i="2" s="1"/>
  <c r="O361" i="2" s="1"/>
  <c r="G402" i="2"/>
  <c r="I402" i="2" s="1"/>
  <c r="N402" i="2" s="1"/>
  <c r="G269" i="2"/>
  <c r="I269" i="2" s="1"/>
  <c r="N269" i="2" s="1"/>
  <c r="H220" i="2"/>
  <c r="J220" i="2" s="1"/>
  <c r="O220" i="2" s="1"/>
  <c r="H347" i="2"/>
  <c r="J347" i="2" s="1"/>
  <c r="O347" i="2" s="1"/>
  <c r="H151" i="2"/>
  <c r="J151" i="2" s="1"/>
  <c r="O151" i="2" s="1"/>
  <c r="H331" i="2"/>
  <c r="J331" i="2" s="1"/>
  <c r="O331" i="2" s="1"/>
  <c r="G262" i="2"/>
  <c r="I262" i="2" s="1"/>
  <c r="N262" i="2" s="1"/>
  <c r="H351" i="2"/>
  <c r="J351" i="2" s="1"/>
  <c r="O351" i="2" s="1"/>
  <c r="H259" i="2"/>
  <c r="J259" i="2" s="1"/>
  <c r="O259" i="2" s="1"/>
  <c r="G388" i="2"/>
  <c r="I388" i="2" s="1"/>
  <c r="N388" i="2" s="1"/>
  <c r="H349" i="2"/>
  <c r="J349" i="2" s="1"/>
  <c r="O349" i="2" s="1"/>
  <c r="H232" i="2"/>
  <c r="J232" i="2" s="1"/>
  <c r="O232" i="2" s="1"/>
  <c r="G223" i="2"/>
  <c r="I223" i="2" s="1"/>
  <c r="N223" i="2" s="1"/>
  <c r="H263" i="2"/>
  <c r="J263" i="2" s="1"/>
  <c r="O263" i="2" s="1"/>
  <c r="H358" i="2"/>
  <c r="J358" i="2" s="1"/>
  <c r="O358" i="2" s="1"/>
  <c r="H332" i="2"/>
  <c r="J332" i="2" s="1"/>
  <c r="O332" i="2" s="1"/>
  <c r="H327" i="2"/>
  <c r="J327" i="2" s="1"/>
  <c r="O327" i="2" s="1"/>
  <c r="G373" i="2"/>
  <c r="I373" i="2" s="1"/>
  <c r="N373" i="2" s="1"/>
  <c r="G239" i="2"/>
  <c r="I239" i="2" s="1"/>
  <c r="N239" i="2" s="1"/>
  <c r="H306" i="2"/>
  <c r="J306" i="2" s="1"/>
  <c r="O306" i="2" s="1"/>
  <c r="H158" i="2"/>
  <c r="J158" i="2" s="1"/>
  <c r="O158" i="2" s="1"/>
  <c r="H154" i="2"/>
  <c r="J154" i="2" s="1"/>
  <c r="O154" i="2" s="1"/>
  <c r="H235" i="2"/>
  <c r="J235" i="2" s="1"/>
  <c r="O235" i="2" s="1"/>
  <c r="H233" i="2"/>
  <c r="J233" i="2" s="1"/>
  <c r="O233" i="2" s="1"/>
  <c r="H312" i="2"/>
  <c r="J312" i="2" s="1"/>
  <c r="O312" i="2" s="1"/>
  <c r="H408" i="2"/>
  <c r="J408" i="2" s="1"/>
  <c r="O408" i="2" s="1"/>
  <c r="G316" i="2"/>
  <c r="I316" i="2" s="1"/>
  <c r="N316" i="2" s="1"/>
  <c r="H217" i="2"/>
  <c r="J217" i="2" s="1"/>
  <c r="O217" i="2" s="1"/>
  <c r="H227" i="2"/>
  <c r="J227" i="2" s="1"/>
  <c r="O227" i="2" s="1"/>
  <c r="H289" i="2"/>
  <c r="J289" i="2" s="1"/>
  <c r="O289" i="2" s="1"/>
  <c r="H396" i="2"/>
  <c r="J396" i="2" s="1"/>
  <c r="O396" i="2" s="1"/>
  <c r="H400" i="2"/>
  <c r="J400" i="2" s="1"/>
  <c r="O400" i="2" s="1"/>
  <c r="G354" i="2"/>
  <c r="I354" i="2" s="1"/>
  <c r="N354" i="2" s="1"/>
  <c r="H368" i="2"/>
  <c r="J368" i="2" s="1"/>
  <c r="O368" i="2" s="1"/>
  <c r="G357" i="2"/>
  <c r="I357" i="2" s="1"/>
  <c r="N357" i="2" s="1"/>
  <c r="H153" i="2"/>
  <c r="J153" i="2" s="1"/>
  <c r="O153" i="2" s="1"/>
  <c r="G413" i="2"/>
  <c r="I413" i="2" s="1"/>
  <c r="N413" i="2" s="1"/>
  <c r="H281" i="2"/>
  <c r="J281" i="2" s="1"/>
  <c r="O281" i="2" s="1"/>
  <c r="G381" i="2"/>
  <c r="I381" i="2" s="1"/>
  <c r="N381" i="2" s="1"/>
  <c r="G282" i="2"/>
  <c r="I282" i="2" s="1"/>
  <c r="N282" i="2" s="1"/>
  <c r="H372" i="2"/>
  <c r="J372" i="2" s="1"/>
  <c r="O372" i="2" s="1"/>
  <c r="G308" i="2"/>
  <c r="I308" i="2" s="1"/>
  <c r="N308" i="2" s="1"/>
  <c r="G353" i="2"/>
  <c r="I353" i="2" s="1"/>
  <c r="N353" i="2" s="1"/>
  <c r="G270" i="2"/>
  <c r="I270" i="2" s="1"/>
  <c r="N270" i="2" s="1"/>
  <c r="H288" i="2"/>
  <c r="J288" i="2" s="1"/>
  <c r="O288" i="2" s="1"/>
  <c r="H350" i="2"/>
  <c r="J350" i="2" s="1"/>
  <c r="O350" i="2" s="1"/>
  <c r="G343" i="2"/>
  <c r="I343" i="2" s="1"/>
  <c r="N343" i="2" s="1"/>
  <c r="G241" i="2"/>
  <c r="I241" i="2" s="1"/>
  <c r="N241" i="2" s="1"/>
  <c r="H230" i="2"/>
  <c r="J230" i="2" s="1"/>
  <c r="O230" i="2" s="1"/>
  <c r="H297" i="2"/>
  <c r="J297" i="2" s="1"/>
  <c r="O297" i="2" s="1"/>
  <c r="G322" i="2"/>
  <c r="I322" i="2" s="1"/>
  <c r="N322" i="2" s="1"/>
  <c r="H285" i="2"/>
  <c r="J285" i="2" s="1"/>
  <c r="O285" i="2" s="1"/>
  <c r="H295" i="2"/>
  <c r="J295" i="2" s="1"/>
  <c r="O295" i="2" s="1"/>
  <c r="H226" i="2"/>
  <c r="J226" i="2" s="1"/>
  <c r="O226" i="2" s="1"/>
  <c r="G366" i="2"/>
  <c r="I366" i="2" s="1"/>
  <c r="N366" i="2" s="1"/>
  <c r="G389" i="2"/>
  <c r="I389" i="2" s="1"/>
  <c r="N389" i="2" s="1"/>
  <c r="H261" i="2"/>
  <c r="J261" i="2" s="1"/>
  <c r="O261" i="2" s="1"/>
  <c r="H326" i="2"/>
  <c r="J326" i="2" s="1"/>
  <c r="O326" i="2" s="1"/>
  <c r="H335" i="2"/>
  <c r="J335" i="2" s="1"/>
  <c r="O335" i="2" s="1"/>
  <c r="G298" i="2"/>
  <c r="I298" i="2" s="1"/>
  <c r="N298" i="2" s="1"/>
  <c r="M35" i="78"/>
  <c r="G35" i="78" s="1"/>
  <c r="I35" i="78" s="1"/>
  <c r="N35" i="78" s="1"/>
  <c r="L27" i="78"/>
  <c r="H27" i="78" s="1"/>
  <c r="J27" i="78" s="1"/>
  <c r="O27" i="78" s="1"/>
  <c r="L15" i="78"/>
  <c r="H15" i="78" s="1"/>
  <c r="J15" i="78" s="1"/>
  <c r="O15" i="78" s="1"/>
  <c r="L36" i="78"/>
  <c r="H36" i="78" s="1"/>
  <c r="J36" i="78" s="1"/>
  <c r="O36" i="78" s="1"/>
  <c r="L39" i="78"/>
  <c r="H39" i="78" s="1"/>
  <c r="J39" i="78" s="1"/>
  <c r="O39" i="78" s="1"/>
  <c r="L5" i="78"/>
  <c r="H5" i="78" s="1"/>
  <c r="J5" i="78" s="1"/>
  <c r="O5" i="78" s="1"/>
  <c r="L18" i="78"/>
  <c r="H18" i="78" s="1"/>
  <c r="J18" i="78" s="1"/>
  <c r="O18" i="78" s="1"/>
  <c r="L10" i="78"/>
  <c r="H10" i="78" s="1"/>
  <c r="J10" i="78" s="1"/>
  <c r="O10" i="78" s="1"/>
  <c r="M41" i="78"/>
  <c r="G41" i="78" s="1"/>
  <c r="I41" i="78" s="1"/>
  <c r="N41" i="78" s="1"/>
  <c r="L34" i="78"/>
  <c r="H34" i="78" s="1"/>
  <c r="J34" i="78" s="1"/>
  <c r="O34" i="78" s="1"/>
  <c r="L30" i="78"/>
  <c r="H30" i="78" s="1"/>
  <c r="J30" i="78" s="1"/>
  <c r="O30" i="78" s="1"/>
  <c r="M11" i="78"/>
  <c r="G11" i="78" s="1"/>
  <c r="I11" i="78" s="1"/>
  <c r="N11" i="78" s="1"/>
  <c r="M141" i="2"/>
  <c r="G141" i="2" s="1"/>
  <c r="I141" i="2" s="1"/>
  <c r="N141" i="2" s="1"/>
  <c r="L147" i="2"/>
  <c r="H147" i="2" s="1"/>
  <c r="J147" i="2" s="1"/>
  <c r="O147" i="2" s="1"/>
  <c r="M263" i="2"/>
  <c r="G263" i="2" s="1"/>
  <c r="I263" i="2" s="1"/>
  <c r="N263" i="2" s="1"/>
  <c r="M393" i="2"/>
  <c r="G393" i="2" s="1"/>
  <c r="I393" i="2" s="1"/>
  <c r="N393" i="2" s="1"/>
  <c r="M264" i="2"/>
  <c r="G264" i="2" s="1"/>
  <c r="I264" i="2" s="1"/>
  <c r="N264" i="2" s="1"/>
  <c r="M294" i="2"/>
  <c r="G294" i="2" s="1"/>
  <c r="I294" i="2" s="1"/>
  <c r="N294" i="2" s="1"/>
  <c r="M335" i="2"/>
  <c r="G335" i="2" s="1"/>
  <c r="I335" i="2" s="1"/>
  <c r="N335" i="2" s="1"/>
  <c r="M333" i="2"/>
  <c r="G333" i="2" s="1"/>
  <c r="I333" i="2" s="1"/>
  <c r="N333" i="2" s="1"/>
  <c r="M217" i="2"/>
  <c r="G217" i="2" s="1"/>
  <c r="I217" i="2" s="1"/>
  <c r="N217" i="2" s="1"/>
  <c r="M358" i="2"/>
  <c r="G358" i="2" s="1"/>
  <c r="I358" i="2" s="1"/>
  <c r="N358" i="2" s="1"/>
  <c r="M342" i="2"/>
  <c r="G342" i="2" s="1"/>
  <c r="I342" i="2" s="1"/>
  <c r="N342" i="2" s="1"/>
  <c r="M344" i="2"/>
  <c r="G344" i="2" s="1"/>
  <c r="I344" i="2" s="1"/>
  <c r="N344" i="2" s="1"/>
  <c r="L391" i="2"/>
  <c r="H391" i="2" s="1"/>
  <c r="J391" i="2" s="1"/>
  <c r="O391" i="2" s="1"/>
  <c r="L234" i="2"/>
  <c r="H234" i="2" s="1"/>
  <c r="J234" i="2" s="1"/>
  <c r="O234" i="2" s="1"/>
  <c r="M224" i="2"/>
  <c r="G224" i="2" s="1"/>
  <c r="I224" i="2" s="1"/>
  <c r="N224" i="2" s="1"/>
  <c r="L363" i="2"/>
  <c r="H363" i="2" s="1"/>
  <c r="J363" i="2" s="1"/>
  <c r="O363" i="2" s="1"/>
  <c r="M291" i="2"/>
  <c r="G291" i="2" s="1"/>
  <c r="I291" i="2" s="1"/>
  <c r="N291" i="2" s="1"/>
  <c r="L292" i="2"/>
  <c r="H292" i="2" s="1"/>
  <c r="J292" i="2" s="1"/>
  <c r="O292" i="2" s="1"/>
  <c r="L366" i="2"/>
  <c r="H366" i="2" s="1"/>
  <c r="J366" i="2" s="1"/>
  <c r="O366" i="2" s="1"/>
  <c r="M259" i="2"/>
  <c r="G259" i="2" s="1"/>
  <c r="I259" i="2" s="1"/>
  <c r="N259" i="2" s="1"/>
  <c r="M267" i="2"/>
  <c r="G267" i="2" s="1"/>
  <c r="I267" i="2" s="1"/>
  <c r="N267" i="2" s="1"/>
  <c r="M306" i="2"/>
  <c r="G306" i="2" s="1"/>
  <c r="I306" i="2" s="1"/>
  <c r="N306" i="2" s="1"/>
  <c r="M348" i="2"/>
  <c r="G348" i="2" s="1"/>
  <c r="I348" i="2" s="1"/>
  <c r="N348" i="2" s="1"/>
  <c r="M313" i="2"/>
  <c r="G313" i="2" s="1"/>
  <c r="I313" i="2" s="1"/>
  <c r="N313" i="2" s="1"/>
  <c r="L409" i="2"/>
  <c r="H409" i="2" s="1"/>
  <c r="J409" i="2" s="1"/>
  <c r="O409" i="2" s="1"/>
  <c r="M320" i="2"/>
  <c r="G320" i="2" s="1"/>
  <c r="I320" i="2" s="1"/>
  <c r="N320" i="2" s="1"/>
  <c r="L367" i="2"/>
  <c r="H367" i="2" s="1"/>
  <c r="J367" i="2" s="1"/>
  <c r="O367" i="2" s="1"/>
  <c r="M280" i="2"/>
  <c r="G280" i="2" s="1"/>
  <c r="I280" i="2" s="1"/>
  <c r="N280" i="2" s="1"/>
  <c r="L411" i="2"/>
  <c r="H411" i="2" s="1"/>
  <c r="J411" i="2" s="1"/>
  <c r="O411" i="2" s="1"/>
  <c r="L258" i="2"/>
  <c r="H258" i="2" s="1"/>
  <c r="J258" i="2" s="1"/>
  <c r="O258" i="2" s="1"/>
  <c r="M227" i="2"/>
  <c r="G227" i="2" s="1"/>
  <c r="I227" i="2" s="1"/>
  <c r="N227" i="2" s="1"/>
  <c r="M233" i="2"/>
  <c r="G233" i="2" s="1"/>
  <c r="I233" i="2" s="1"/>
  <c r="N233" i="2" s="1"/>
  <c r="M339" i="2"/>
  <c r="G339" i="2" s="1"/>
  <c r="I339" i="2" s="1"/>
  <c r="N339" i="2" s="1"/>
  <c r="M161" i="2"/>
  <c r="G161" i="2" s="1"/>
  <c r="I161" i="2" s="1"/>
  <c r="N161" i="2" s="1"/>
  <c r="M376" i="2"/>
  <c r="G376" i="2" s="1"/>
  <c r="I376" i="2" s="1"/>
  <c r="N376" i="2" s="1"/>
  <c r="M420" i="2"/>
  <c r="G420" i="2" s="1"/>
  <c r="I420" i="2" s="1"/>
  <c r="N420" i="2" s="1"/>
  <c r="M347" i="2"/>
  <c r="G347" i="2" s="1"/>
  <c r="I347" i="2" s="1"/>
  <c r="N347" i="2" s="1"/>
  <c r="M299" i="2"/>
  <c r="G299" i="2" s="1"/>
  <c r="I299" i="2" s="1"/>
  <c r="N299" i="2" s="1"/>
  <c r="L403" i="2"/>
  <c r="H403" i="2" s="1"/>
  <c r="J403" i="2" s="1"/>
  <c r="O403" i="2" s="1"/>
  <c r="M278" i="2"/>
  <c r="G278" i="2" s="1"/>
  <c r="I278" i="2" s="1"/>
  <c r="N278" i="2" s="1"/>
  <c r="M400" i="2"/>
  <c r="G400" i="2" s="1"/>
  <c r="I400" i="2" s="1"/>
  <c r="N400" i="2" s="1"/>
  <c r="M404" i="2"/>
  <c r="G404" i="2" s="1"/>
  <c r="I404" i="2" s="1"/>
  <c r="N404" i="2" s="1"/>
  <c r="M296" i="2"/>
  <c r="G296" i="2" s="1"/>
  <c r="I296" i="2" s="1"/>
  <c r="N296" i="2" s="1"/>
  <c r="M218" i="2"/>
  <c r="G218" i="2" s="1"/>
  <c r="I218" i="2" s="1"/>
  <c r="N218" i="2" s="1"/>
  <c r="L401" i="2"/>
  <c r="H401" i="2" s="1"/>
  <c r="J401" i="2" s="1"/>
  <c r="O401" i="2" s="1"/>
  <c r="M257" i="2"/>
  <c r="G257" i="2" s="1"/>
  <c r="I257" i="2" s="1"/>
  <c r="N257" i="2" s="1"/>
  <c r="L282" i="2"/>
  <c r="H282" i="2" s="1"/>
  <c r="J282" i="2" s="1"/>
  <c r="O282" i="2" s="1"/>
  <c r="M412" i="2"/>
  <c r="G412" i="2" s="1"/>
  <c r="I412" i="2" s="1"/>
  <c r="N412" i="2" s="1"/>
  <c r="M318" i="2"/>
  <c r="G318" i="2" s="1"/>
  <c r="I318" i="2" s="1"/>
  <c r="N318" i="2" s="1"/>
  <c r="M219" i="2"/>
  <c r="G219" i="2" s="1"/>
  <c r="I219" i="2" s="1"/>
  <c r="N219" i="2" s="1"/>
  <c r="M408" i="2"/>
  <c r="G408" i="2" s="1"/>
  <c r="I408" i="2" s="1"/>
  <c r="N408" i="2" s="1"/>
  <c r="L381" i="2"/>
  <c r="H381" i="2" s="1"/>
  <c r="J381" i="2" s="1"/>
  <c r="O381" i="2" s="1"/>
  <c r="L357" i="2"/>
  <c r="H357" i="2" s="1"/>
  <c r="J357" i="2" s="1"/>
  <c r="O357" i="2" s="1"/>
  <c r="L316" i="2"/>
  <c r="H316" i="2" s="1"/>
  <c r="J316" i="2" s="1"/>
  <c r="O316" i="2" s="1"/>
  <c r="L397" i="2"/>
  <c r="H397" i="2" s="1"/>
  <c r="J397" i="2" s="1"/>
  <c r="O397" i="2" s="1"/>
  <c r="M331" i="2"/>
  <c r="G331" i="2" s="1"/>
  <c r="I331" i="2" s="1"/>
  <c r="N331" i="2" s="1"/>
  <c r="M162" i="2"/>
  <c r="G162" i="2" s="1"/>
  <c r="I162" i="2" s="1"/>
  <c r="N162" i="2" s="1"/>
  <c r="L354" i="2"/>
  <c r="H354" i="2" s="1"/>
  <c r="J354" i="2" s="1"/>
  <c r="O354" i="2" s="1"/>
  <c r="M329" i="2"/>
  <c r="G329" i="2" s="1"/>
  <c r="I329" i="2" s="1"/>
  <c r="N329" i="2" s="1"/>
  <c r="L322" i="2"/>
  <c r="H322" i="2" s="1"/>
  <c r="J322" i="2" s="1"/>
  <c r="O322" i="2" s="1"/>
  <c r="L271" i="2"/>
  <c r="H271" i="2" s="1"/>
  <c r="J271" i="2" s="1"/>
  <c r="O271" i="2" s="1"/>
  <c r="M341" i="2"/>
  <c r="G341" i="2" s="1"/>
  <c r="I341" i="2" s="1"/>
  <c r="N341" i="2" s="1"/>
  <c r="L324" i="2"/>
  <c r="H324" i="2" s="1"/>
  <c r="J324" i="2" s="1"/>
  <c r="O324" i="2" s="1"/>
  <c r="L273" i="2"/>
  <c r="H273" i="2" s="1"/>
  <c r="J273" i="2" s="1"/>
  <c r="O273" i="2" s="1"/>
  <c r="M382" i="2"/>
  <c r="G382" i="2" s="1"/>
  <c r="I382" i="2" s="1"/>
  <c r="N382" i="2" s="1"/>
  <c r="M301" i="2"/>
  <c r="G301" i="2" s="1"/>
  <c r="I301" i="2" s="1"/>
  <c r="N301" i="2" s="1"/>
  <c r="M309" i="2"/>
  <c r="G309" i="2" s="1"/>
  <c r="I309" i="2" s="1"/>
  <c r="N309" i="2" s="1"/>
  <c r="M384" i="2"/>
  <c r="G384" i="2" s="1"/>
  <c r="I384" i="2" s="1"/>
  <c r="N384" i="2" s="1"/>
  <c r="M304" i="2"/>
  <c r="G304" i="2" s="1"/>
  <c r="I304" i="2" s="1"/>
  <c r="N304" i="2" s="1"/>
  <c r="M289" i="2"/>
  <c r="G289" i="2" s="1"/>
  <c r="I289" i="2" s="1"/>
  <c r="N289" i="2" s="1"/>
  <c r="L317" i="2"/>
  <c r="H317" i="2" s="1"/>
  <c r="J317" i="2" s="1"/>
  <c r="O317" i="2" s="1"/>
  <c r="M230" i="2"/>
  <c r="G230" i="2" s="1"/>
  <c r="I230" i="2" s="1"/>
  <c r="N230" i="2" s="1"/>
  <c r="M407" i="2"/>
  <c r="G407" i="2" s="1"/>
  <c r="I407" i="2" s="1"/>
  <c r="N407" i="2" s="1"/>
  <c r="M370" i="2"/>
  <c r="G370" i="2" s="1"/>
  <c r="I370" i="2" s="1"/>
  <c r="N370" i="2" s="1"/>
  <c r="M232" i="2"/>
  <c r="G232" i="2" s="1"/>
  <c r="I232" i="2" s="1"/>
  <c r="N232" i="2" s="1"/>
  <c r="L298" i="2"/>
  <c r="H298" i="2" s="1"/>
  <c r="J298" i="2" s="1"/>
  <c r="O298" i="2" s="1"/>
  <c r="L343" i="2"/>
  <c r="H343" i="2" s="1"/>
  <c r="J343" i="2" s="1"/>
  <c r="O343" i="2" s="1"/>
  <c r="M246" i="2"/>
  <c r="G246" i="2" s="1"/>
  <c r="I246" i="2" s="1"/>
  <c r="N246" i="2" s="1"/>
  <c r="L346" i="2"/>
  <c r="H346" i="2" s="1"/>
  <c r="J346" i="2" s="1"/>
  <c r="O346" i="2" s="1"/>
  <c r="L389" i="2"/>
  <c r="H389" i="2" s="1"/>
  <c r="J389" i="2" s="1"/>
  <c r="O389" i="2" s="1"/>
  <c r="L284" i="2"/>
  <c r="H284" i="2" s="1"/>
  <c r="J284" i="2" s="1"/>
  <c r="O284" i="2" s="1"/>
  <c r="L159" i="2"/>
  <c r="H159" i="2" s="1"/>
  <c r="J159" i="2" s="1"/>
  <c r="O159" i="2" s="1"/>
  <c r="M153" i="2"/>
  <c r="G153" i="2" s="1"/>
  <c r="I153" i="2" s="1"/>
  <c r="N153" i="2" s="1"/>
  <c r="M220" i="2"/>
  <c r="G220" i="2" s="1"/>
  <c r="I220" i="2" s="1"/>
  <c r="N220" i="2" s="1"/>
  <c r="M311" i="2"/>
  <c r="G311" i="2" s="1"/>
  <c r="I311" i="2" s="1"/>
  <c r="N311" i="2" s="1"/>
  <c r="M328" i="2"/>
  <c r="G328" i="2" s="1"/>
  <c r="I328" i="2" s="1"/>
  <c r="N328" i="2" s="1"/>
  <c r="M360" i="2"/>
  <c r="G360" i="2" s="1"/>
  <c r="I360" i="2" s="1"/>
  <c r="N360" i="2" s="1"/>
  <c r="M319" i="2"/>
  <c r="G319" i="2" s="1"/>
  <c r="I319" i="2" s="1"/>
  <c r="N319" i="2" s="1"/>
  <c r="L241" i="2"/>
  <c r="H241" i="2" s="1"/>
  <c r="J241" i="2" s="1"/>
  <c r="O241" i="2" s="1"/>
  <c r="M315" i="2"/>
  <c r="G315" i="2" s="1"/>
  <c r="I315" i="2" s="1"/>
  <c r="N315" i="2" s="1"/>
  <c r="M243" i="2"/>
  <c r="G243" i="2" s="1"/>
  <c r="I243" i="2" s="1"/>
  <c r="N243" i="2" s="1"/>
  <c r="M312" i="2"/>
  <c r="G312" i="2" s="1"/>
  <c r="I312" i="2" s="1"/>
  <c r="N312" i="2" s="1"/>
  <c r="M261" i="2"/>
  <c r="G261" i="2" s="1"/>
  <c r="I261" i="2" s="1"/>
  <c r="N261" i="2" s="1"/>
  <c r="M422" i="2"/>
  <c r="G422" i="2" s="1"/>
  <c r="I422" i="2" s="1"/>
  <c r="N422" i="2" s="1"/>
  <c r="M410" i="2"/>
  <c r="G410" i="2" s="1"/>
  <c r="I410" i="2" s="1"/>
  <c r="N410" i="2" s="1"/>
  <c r="M150" i="2"/>
  <c r="G150" i="2" s="1"/>
  <c r="I150" i="2" s="1"/>
  <c r="N150" i="2" s="1"/>
  <c r="M356" i="2"/>
  <c r="G356" i="2" s="1"/>
  <c r="I356" i="2" s="1"/>
  <c r="N356" i="2" s="1"/>
  <c r="M216" i="2"/>
  <c r="G216" i="2" s="1"/>
  <c r="I216" i="2" s="1"/>
  <c r="N216" i="2" s="1"/>
  <c r="L413" i="2"/>
  <c r="H413" i="2" s="1"/>
  <c r="J413" i="2" s="1"/>
  <c r="O413" i="2" s="1"/>
  <c r="M255" i="2"/>
  <c r="G255" i="2" s="1"/>
  <c r="I255" i="2" s="1"/>
  <c r="N255" i="2" s="1"/>
  <c r="M293" i="2"/>
  <c r="G293" i="2" s="1"/>
  <c r="I293" i="2" s="1"/>
  <c r="N293" i="2" s="1"/>
  <c r="L287" i="2"/>
  <c r="H287" i="2" s="1"/>
  <c r="J287" i="2" s="1"/>
  <c r="O287" i="2" s="1"/>
  <c r="L262" i="2"/>
  <c r="H262" i="2" s="1"/>
  <c r="J262" i="2" s="1"/>
  <c r="O262" i="2" s="1"/>
  <c r="M152" i="2"/>
  <c r="G152" i="2" s="1"/>
  <c r="I152" i="2" s="1"/>
  <c r="N152" i="2" s="1"/>
  <c r="M300" i="2"/>
  <c r="G300" i="2" s="1"/>
  <c r="I300" i="2" s="1"/>
  <c r="N300" i="2" s="1"/>
  <c r="M405" i="2"/>
  <c r="G405" i="2" s="1"/>
  <c r="I405" i="2" s="1"/>
  <c r="N405" i="2" s="1"/>
  <c r="L276" i="2"/>
  <c r="H276" i="2" s="1"/>
  <c r="J276" i="2" s="1"/>
  <c r="O276" i="2" s="1"/>
  <c r="M250" i="2"/>
  <c r="G250" i="2" s="1"/>
  <c r="I250" i="2" s="1"/>
  <c r="N250" i="2" s="1"/>
  <c r="M151" i="2"/>
  <c r="G151" i="2" s="1"/>
  <c r="I151" i="2" s="1"/>
  <c r="N151" i="2" s="1"/>
  <c r="L345" i="2"/>
  <c r="H345" i="2" s="1"/>
  <c r="J345" i="2" s="1"/>
  <c r="O345" i="2" s="1"/>
  <c r="M330" i="2"/>
  <c r="G330" i="2" s="1"/>
  <c r="I330" i="2" s="1"/>
  <c r="N330" i="2" s="1"/>
  <c r="M395" i="2"/>
  <c r="G395" i="2" s="1"/>
  <c r="I395" i="2" s="1"/>
  <c r="N395" i="2" s="1"/>
  <c r="M362" i="2"/>
  <c r="G362" i="2" s="1"/>
  <c r="I362" i="2" s="1"/>
  <c r="N362" i="2" s="1"/>
  <c r="M355" i="2"/>
  <c r="G355" i="2" s="1"/>
  <c r="I355" i="2" s="1"/>
  <c r="N355" i="2" s="1"/>
  <c r="M275" i="2"/>
  <c r="G275" i="2" s="1"/>
  <c r="I275" i="2" s="1"/>
  <c r="N275" i="2" s="1"/>
  <c r="M265" i="2"/>
  <c r="G265" i="2" s="1"/>
  <c r="I265" i="2" s="1"/>
  <c r="N265" i="2" s="1"/>
  <c r="M396" i="2"/>
  <c r="G396" i="2" s="1"/>
  <c r="I396" i="2" s="1"/>
  <c r="N396" i="2" s="1"/>
  <c r="M416" i="2"/>
  <c r="G416" i="2" s="1"/>
  <c r="I416" i="2" s="1"/>
  <c r="N416" i="2" s="1"/>
  <c r="M244" i="2"/>
  <c r="G244" i="2" s="1"/>
  <c r="I244" i="2" s="1"/>
  <c r="N244" i="2" s="1"/>
  <c r="M359" i="2"/>
  <c r="G359" i="2" s="1"/>
  <c r="I359" i="2" s="1"/>
  <c r="N359" i="2" s="1"/>
  <c r="M394" i="2"/>
  <c r="G394" i="2" s="1"/>
  <c r="I394" i="2" s="1"/>
  <c r="N394" i="2" s="1"/>
  <c r="M364" i="2"/>
  <c r="G364" i="2" s="1"/>
  <c r="I364" i="2" s="1"/>
  <c r="N364" i="2" s="1"/>
  <c r="L375" i="2"/>
  <c r="H375" i="2" s="1"/>
  <c r="J375" i="2" s="1"/>
  <c r="O375" i="2" s="1"/>
  <c r="L249" i="2"/>
  <c r="H249" i="2" s="1"/>
  <c r="J249" i="2" s="1"/>
  <c r="O249" i="2" s="1"/>
  <c r="M307" i="2"/>
  <c r="G307" i="2" s="1"/>
  <c r="I307" i="2" s="1"/>
  <c r="N307" i="2" s="1"/>
  <c r="M237" i="2"/>
  <c r="G237" i="2" s="1"/>
  <c r="I237" i="2" s="1"/>
  <c r="N237" i="2" s="1"/>
  <c r="M361" i="2"/>
  <c r="G361" i="2" s="1"/>
  <c r="I361" i="2" s="1"/>
  <c r="N361" i="2" s="1"/>
  <c r="M248" i="2"/>
  <c r="G248" i="2" s="1"/>
  <c r="I248" i="2" s="1"/>
  <c r="N248" i="2" s="1"/>
  <c r="L104" i="78"/>
  <c r="H104" i="78" s="1"/>
  <c r="J104" i="78" s="1"/>
  <c r="O104" i="78" s="1"/>
  <c r="M78" i="78"/>
  <c r="G78" i="78" s="1"/>
  <c r="I78" i="78" s="1"/>
  <c r="N78" i="78" s="1"/>
  <c r="L353" i="2"/>
  <c r="H353" i="2" s="1"/>
  <c r="J353" i="2" s="1"/>
  <c r="O353" i="2" s="1"/>
  <c r="M286" i="2"/>
  <c r="G286" i="2" s="1"/>
  <c r="I286" i="2" s="1"/>
  <c r="N286" i="2" s="1"/>
  <c r="M235" i="2"/>
  <c r="G235" i="2" s="1"/>
  <c r="I235" i="2" s="1"/>
  <c r="N235" i="2" s="1"/>
  <c r="L290" i="2"/>
  <c r="H290" i="2" s="1"/>
  <c r="J290" i="2" s="1"/>
  <c r="O290" i="2" s="1"/>
  <c r="L274" i="2"/>
  <c r="H274" i="2" s="1"/>
  <c r="J274" i="2" s="1"/>
  <c r="O274" i="2" s="1"/>
  <c r="M417" i="2"/>
  <c r="G417" i="2" s="1"/>
  <c r="I417" i="2" s="1"/>
  <c r="N417" i="2" s="1"/>
  <c r="M392" i="2"/>
  <c r="G392" i="2" s="1"/>
  <c r="I392" i="2" s="1"/>
  <c r="N392" i="2" s="1"/>
  <c r="M279" i="2"/>
  <c r="G279" i="2" s="1"/>
  <c r="I279" i="2" s="1"/>
  <c r="N279" i="2" s="1"/>
  <c r="M226" i="2"/>
  <c r="G226" i="2" s="1"/>
  <c r="I226" i="2" s="1"/>
  <c r="N226" i="2" s="1"/>
  <c r="M352" i="2"/>
  <c r="G352" i="2" s="1"/>
  <c r="I352" i="2" s="1"/>
  <c r="N352" i="2" s="1"/>
  <c r="L225" i="2"/>
  <c r="H225" i="2" s="1"/>
  <c r="J225" i="2" s="1"/>
  <c r="O225" i="2" s="1"/>
  <c r="M295" i="2"/>
  <c r="G295" i="2" s="1"/>
  <c r="I295" i="2" s="1"/>
  <c r="N295" i="2" s="1"/>
  <c r="L239" i="2"/>
  <c r="H239" i="2" s="1"/>
  <c r="J239" i="2" s="1"/>
  <c r="O239" i="2" s="1"/>
  <c r="M326" i="2"/>
  <c r="G326" i="2" s="1"/>
  <c r="I326" i="2" s="1"/>
  <c r="N326" i="2" s="1"/>
  <c r="M252" i="2"/>
  <c r="G252" i="2" s="1"/>
  <c r="I252" i="2" s="1"/>
  <c r="N252" i="2" s="1"/>
  <c r="M272" i="2"/>
  <c r="G272" i="2" s="1"/>
  <c r="I272" i="2" s="1"/>
  <c r="N272" i="2" s="1"/>
  <c r="M236" i="2"/>
  <c r="G236" i="2" s="1"/>
  <c r="I236" i="2" s="1"/>
  <c r="N236" i="2" s="1"/>
  <c r="M231" i="2"/>
  <c r="G231" i="2" s="1"/>
  <c r="I231" i="2" s="1"/>
  <c r="N231" i="2" s="1"/>
  <c r="L337" i="2"/>
  <c r="H337" i="2" s="1"/>
  <c r="J337" i="2" s="1"/>
  <c r="O337" i="2" s="1"/>
  <c r="M268" i="2"/>
  <c r="G268" i="2" s="1"/>
  <c r="I268" i="2" s="1"/>
  <c r="N268" i="2" s="1"/>
  <c r="M154" i="2"/>
  <c r="G154" i="2" s="1"/>
  <c r="I154" i="2" s="1"/>
  <c r="N154" i="2" s="1"/>
  <c r="M229" i="2"/>
  <c r="G229" i="2" s="1"/>
  <c r="I229" i="2" s="1"/>
  <c r="N229" i="2" s="1"/>
  <c r="M156" i="2"/>
  <c r="G156" i="2" s="1"/>
  <c r="I156" i="2" s="1"/>
  <c r="N156" i="2" s="1"/>
  <c r="L302" i="2"/>
  <c r="H302" i="2" s="1"/>
  <c r="J302" i="2" s="1"/>
  <c r="O302" i="2" s="1"/>
  <c r="M336" i="2"/>
  <c r="G336" i="2" s="1"/>
  <c r="I336" i="2" s="1"/>
  <c r="N336" i="2" s="1"/>
  <c r="M148" i="2"/>
  <c r="G148" i="2" s="1"/>
  <c r="I148" i="2" s="1"/>
  <c r="N148" i="2" s="1"/>
  <c r="M228" i="2"/>
  <c r="G228" i="2" s="1"/>
  <c r="I228" i="2" s="1"/>
  <c r="N228" i="2" s="1"/>
  <c r="M285" i="2"/>
  <c r="G285" i="2" s="1"/>
  <c r="I285" i="2" s="1"/>
  <c r="N285" i="2" s="1"/>
  <c r="L93" i="78"/>
  <c r="H93" i="78" s="1"/>
  <c r="J93" i="78" s="1"/>
  <c r="O93" i="78" s="1"/>
  <c r="L253" i="2"/>
  <c r="H253" i="2" s="1"/>
  <c r="J253" i="2" s="1"/>
  <c r="O253" i="2" s="1"/>
  <c r="L146" i="2"/>
  <c r="H146" i="2" s="1"/>
  <c r="J146" i="2" s="1"/>
  <c r="O146" i="2" s="1"/>
  <c r="M281" i="2"/>
  <c r="G281" i="2" s="1"/>
  <c r="I281" i="2" s="1"/>
  <c r="N281" i="2" s="1"/>
  <c r="L386" i="2"/>
  <c r="H386" i="2" s="1"/>
  <c r="J386" i="2" s="1"/>
  <c r="O386" i="2" s="1"/>
  <c r="M155" i="2"/>
  <c r="G155" i="2" s="1"/>
  <c r="I155" i="2" s="1"/>
  <c r="N155" i="2" s="1"/>
  <c r="M349" i="2"/>
  <c r="G349" i="2" s="1"/>
  <c r="I349" i="2" s="1"/>
  <c r="N349" i="2" s="1"/>
  <c r="M283" i="2"/>
  <c r="G283" i="2" s="1"/>
  <c r="I283" i="2" s="1"/>
  <c r="N283" i="2" s="1"/>
  <c r="M325" i="2"/>
  <c r="G325" i="2" s="1"/>
  <c r="I325" i="2" s="1"/>
  <c r="N325" i="2" s="1"/>
  <c r="M160" i="2"/>
  <c r="G160" i="2" s="1"/>
  <c r="I160" i="2" s="1"/>
  <c r="N160" i="2" s="1"/>
  <c r="M288" i="2"/>
  <c r="G288" i="2" s="1"/>
  <c r="I288" i="2" s="1"/>
  <c r="N288" i="2" s="1"/>
  <c r="M245" i="2"/>
  <c r="G245" i="2" s="1"/>
  <c r="I245" i="2" s="1"/>
  <c r="N245" i="2" s="1"/>
  <c r="M254" i="2"/>
  <c r="G254" i="2" s="1"/>
  <c r="I254" i="2" s="1"/>
  <c r="N254" i="2" s="1"/>
  <c r="L270" i="2"/>
  <c r="H270" i="2" s="1"/>
  <c r="J270" i="2" s="1"/>
  <c r="O270" i="2" s="1"/>
  <c r="M149" i="2"/>
  <c r="G149" i="2" s="1"/>
  <c r="I149" i="2" s="1"/>
  <c r="N149" i="2" s="1"/>
  <c r="L338" i="2"/>
  <c r="H338" i="2" s="1"/>
  <c r="J338" i="2" s="1"/>
  <c r="O338" i="2" s="1"/>
  <c r="M221" i="2"/>
  <c r="G221" i="2" s="1"/>
  <c r="I221" i="2" s="1"/>
  <c r="N221" i="2" s="1"/>
  <c r="L340" i="2"/>
  <c r="H340" i="2" s="1"/>
  <c r="J340" i="2" s="1"/>
  <c r="O340" i="2" s="1"/>
  <c r="M351" i="2"/>
  <c r="G351" i="2" s="1"/>
  <c r="I351" i="2" s="1"/>
  <c r="N351" i="2" s="1"/>
  <c r="M266" i="2"/>
  <c r="G266" i="2" s="1"/>
  <c r="I266" i="2" s="1"/>
  <c r="N266" i="2" s="1"/>
  <c r="L120" i="78"/>
  <c r="H120" i="78" s="1"/>
  <c r="J120" i="78" s="1"/>
  <c r="O120" i="78" s="1"/>
  <c r="M238" i="2"/>
  <c r="G238" i="2" s="1"/>
  <c r="I238" i="2" s="1"/>
  <c r="N238" i="2" s="1"/>
  <c r="M277" i="2"/>
  <c r="G277" i="2" s="1"/>
  <c r="I277" i="2" s="1"/>
  <c r="N277" i="2" s="1"/>
  <c r="M310" i="2"/>
  <c r="G310" i="2" s="1"/>
  <c r="I310" i="2" s="1"/>
  <c r="N310" i="2" s="1"/>
  <c r="M297" i="2"/>
  <c r="G297" i="2" s="1"/>
  <c r="I297" i="2" s="1"/>
  <c r="N297" i="2" s="1"/>
  <c r="M369" i="2"/>
  <c r="G369" i="2" s="1"/>
  <c r="I369" i="2" s="1"/>
  <c r="N369" i="2" s="1"/>
  <c r="M242" i="2"/>
  <c r="G242" i="2" s="1"/>
  <c r="I242" i="2" s="1"/>
  <c r="N242" i="2" s="1"/>
  <c r="M332" i="2"/>
  <c r="G332" i="2" s="1"/>
  <c r="I332" i="2" s="1"/>
  <c r="N332" i="2" s="1"/>
  <c r="M240" i="2"/>
  <c r="G240" i="2" s="1"/>
  <c r="I240" i="2" s="1"/>
  <c r="N240" i="2" s="1"/>
  <c r="M135" i="78"/>
  <c r="G135" i="78" s="1"/>
  <c r="I135" i="78" s="1"/>
  <c r="N135" i="78" s="1"/>
  <c r="L308" i="2"/>
  <c r="H308" i="2" s="1"/>
  <c r="J308" i="2" s="1"/>
  <c r="O308" i="2" s="1"/>
  <c r="M251" i="2"/>
  <c r="G251" i="2" s="1"/>
  <c r="I251" i="2" s="1"/>
  <c r="N251" i="2" s="1"/>
  <c r="L141" i="78"/>
  <c r="H141" i="78" s="1"/>
  <c r="J141" i="78" s="1"/>
  <c r="O141" i="78" s="1"/>
  <c r="M406" i="2"/>
  <c r="G406" i="2" s="1"/>
  <c r="I406" i="2" s="1"/>
  <c r="N406" i="2" s="1"/>
  <c r="M303" i="2"/>
  <c r="G303" i="2" s="1"/>
  <c r="I303" i="2" s="1"/>
  <c r="N303" i="2" s="1"/>
  <c r="M421" i="2"/>
  <c r="G421" i="2" s="1"/>
  <c r="I421" i="2" s="1"/>
  <c r="N421" i="2" s="1"/>
  <c r="M368" i="2"/>
  <c r="G368" i="2" s="1"/>
  <c r="I368" i="2" s="1"/>
  <c r="N368" i="2" s="1"/>
  <c r="M323" i="2"/>
  <c r="G323" i="2" s="1"/>
  <c r="I323" i="2" s="1"/>
  <c r="N323" i="2" s="1"/>
  <c r="M158" i="2"/>
  <c r="G158" i="2" s="1"/>
  <c r="I158" i="2" s="1"/>
  <c r="N158" i="2" s="1"/>
  <c r="M350" i="2"/>
  <c r="G350" i="2" s="1"/>
  <c r="I350" i="2" s="1"/>
  <c r="N350" i="2" s="1"/>
  <c r="M371" i="2"/>
  <c r="G371" i="2" s="1"/>
  <c r="I371" i="2" s="1"/>
  <c r="N371" i="2" s="1"/>
  <c r="M260" i="2"/>
  <c r="G260" i="2" s="1"/>
  <c r="I260" i="2" s="1"/>
  <c r="N260" i="2" s="1"/>
  <c r="M256" i="2"/>
  <c r="G256" i="2" s="1"/>
  <c r="I256" i="2" s="1"/>
  <c r="N256" i="2" s="1"/>
  <c r="M305" i="2"/>
  <c r="G305" i="2" s="1"/>
  <c r="I305" i="2" s="1"/>
  <c r="N305" i="2" s="1"/>
  <c r="L223" i="2"/>
  <c r="H223" i="2" s="1"/>
  <c r="J223" i="2" s="1"/>
  <c r="O223" i="2" s="1"/>
  <c r="L247" i="2"/>
  <c r="H247" i="2" s="1"/>
  <c r="J247" i="2" s="1"/>
  <c r="O247" i="2" s="1"/>
  <c r="M247" i="2"/>
  <c r="G247" i="2" s="1"/>
  <c r="I247" i="2" s="1"/>
  <c r="N247" i="2" s="1"/>
  <c r="M77" i="78"/>
  <c r="G77" i="78" s="1"/>
  <c r="I77" i="78" s="1"/>
  <c r="N77" i="78" s="1"/>
  <c r="M321" i="2"/>
  <c r="G321" i="2" s="1"/>
  <c r="I321" i="2" s="1"/>
  <c r="N321" i="2" s="1"/>
  <c r="L321" i="2"/>
  <c r="H321" i="2" s="1"/>
  <c r="J321" i="2" s="1"/>
  <c r="O321" i="2" s="1"/>
  <c r="M92" i="78"/>
  <c r="G92" i="78" s="1"/>
  <c r="I92" i="78" s="1"/>
  <c r="N92" i="78" s="1"/>
  <c r="M372" i="2"/>
  <c r="G372" i="2" s="1"/>
  <c r="I372" i="2" s="1"/>
  <c r="N372" i="2" s="1"/>
  <c r="M110" i="78"/>
  <c r="G110" i="78" s="1"/>
  <c r="I110" i="78" s="1"/>
  <c r="N110" i="78" s="1"/>
  <c r="L373" i="2"/>
  <c r="H373" i="2" s="1"/>
  <c r="J373" i="2" s="1"/>
  <c r="O373" i="2" s="1"/>
  <c r="G146" i="2"/>
  <c r="I146" i="2" s="1"/>
  <c r="N146" i="2" s="1"/>
  <c r="M157" i="2"/>
  <c r="G157" i="2" s="1"/>
  <c r="I157" i="2" s="1"/>
  <c r="N157" i="2" s="1"/>
  <c r="L86" i="78"/>
  <c r="H86" i="78" s="1"/>
  <c r="J86" i="78" s="1"/>
  <c r="O86" i="78" s="1"/>
  <c r="M334" i="2"/>
  <c r="G334" i="2" s="1"/>
  <c r="I334" i="2" s="1"/>
  <c r="N334" i="2" s="1"/>
  <c r="L269" i="2"/>
  <c r="H269" i="2" s="1"/>
  <c r="J269" i="2" s="1"/>
  <c r="O269" i="2" s="1"/>
  <c r="M379" i="2"/>
  <c r="G379" i="2" s="1"/>
  <c r="I379" i="2" s="1"/>
  <c r="N379" i="2" s="1"/>
  <c r="L388" i="2"/>
  <c r="H388" i="2" s="1"/>
  <c r="J388" i="2" s="1"/>
  <c r="O388" i="2" s="1"/>
  <c r="M387" i="2"/>
  <c r="G387" i="2" s="1"/>
  <c r="I387" i="2" s="1"/>
  <c r="N387" i="2" s="1"/>
  <c r="L222" i="2"/>
  <c r="H222" i="2" s="1"/>
  <c r="J222" i="2" s="1"/>
  <c r="O222" i="2" s="1"/>
  <c r="M222" i="2"/>
  <c r="G222" i="2" s="1"/>
  <c r="I222" i="2" s="1"/>
  <c r="N222" i="2" s="1"/>
  <c r="M327" i="2"/>
  <c r="G327" i="2" s="1"/>
  <c r="I327" i="2" s="1"/>
  <c r="N327" i="2" s="1"/>
  <c r="L113" i="78"/>
  <c r="H113" i="78" s="1"/>
  <c r="J113" i="78" s="1"/>
  <c r="O113" i="78" s="1"/>
  <c r="M142" i="78"/>
  <c r="G142" i="78" s="1"/>
  <c r="I142" i="78" s="1"/>
  <c r="N142" i="78" s="1"/>
  <c r="L115" i="78"/>
  <c r="H115" i="78" s="1"/>
  <c r="J115" i="78" s="1"/>
  <c r="O115" i="78" s="1"/>
  <c r="L118" i="78"/>
  <c r="H118" i="78" s="1"/>
  <c r="J118" i="78" s="1"/>
  <c r="O118" i="78" s="1"/>
  <c r="L151" i="78"/>
  <c r="H151" i="78" s="1"/>
  <c r="J151" i="78" s="1"/>
  <c r="O151" i="78" s="1"/>
  <c r="L81" i="78"/>
  <c r="H81" i="78" s="1"/>
  <c r="J81" i="78" s="1"/>
  <c r="O81" i="78" s="1"/>
  <c r="M125" i="78"/>
  <c r="G125" i="78" s="1"/>
  <c r="I125" i="78" s="1"/>
  <c r="N125" i="78" s="1"/>
  <c r="M130" i="78"/>
  <c r="G130" i="78" s="1"/>
  <c r="I130" i="78" s="1"/>
  <c r="N130" i="78" s="1"/>
  <c r="M126" i="78"/>
  <c r="G126" i="78" s="1"/>
  <c r="I126" i="78" s="1"/>
  <c r="N126" i="78" s="1"/>
  <c r="L137" i="78"/>
  <c r="H137" i="78" s="1"/>
  <c r="J137" i="78" s="1"/>
  <c r="O137" i="78" s="1"/>
  <c r="M114" i="78"/>
  <c r="G114" i="78" s="1"/>
  <c r="I114" i="78" s="1"/>
  <c r="N114" i="78" s="1"/>
  <c r="L117" i="78"/>
  <c r="H117" i="78" s="1"/>
  <c r="J117" i="78" s="1"/>
  <c r="O117" i="78" s="1"/>
  <c r="M91" i="78"/>
  <c r="G91" i="78" s="1"/>
  <c r="I91" i="78" s="1"/>
  <c r="N91" i="78" s="1"/>
  <c r="M88" i="78"/>
  <c r="G88" i="78" s="1"/>
  <c r="I88" i="78" s="1"/>
  <c r="N88" i="78" s="1"/>
  <c r="M147" i="78"/>
  <c r="G147" i="78" s="1"/>
  <c r="I147" i="78" s="1"/>
  <c r="N147" i="78" s="1"/>
  <c r="L138" i="78"/>
  <c r="H138" i="78" s="1"/>
  <c r="J138" i="78" s="1"/>
  <c r="O138" i="78" s="1"/>
  <c r="M150" i="78"/>
  <c r="G150" i="78" s="1"/>
  <c r="I150" i="78" s="1"/>
  <c r="N150" i="78" s="1"/>
  <c r="M136" i="78"/>
  <c r="G136" i="78" s="1"/>
  <c r="I136" i="78" s="1"/>
  <c r="N136" i="78" s="1"/>
  <c r="M76" i="78"/>
  <c r="G76" i="78" s="1"/>
  <c r="I76" i="78" s="1"/>
  <c r="N76" i="78" s="1"/>
  <c r="L109" i="78"/>
  <c r="H109" i="78" s="1"/>
  <c r="J109" i="78" s="1"/>
  <c r="O109" i="78" s="1"/>
  <c r="L116" i="78"/>
  <c r="H116" i="78" s="1"/>
  <c r="J116" i="78" s="1"/>
  <c r="O116" i="78" s="1"/>
  <c r="L90" i="78"/>
  <c r="H90" i="78" s="1"/>
  <c r="J90" i="78" s="1"/>
  <c r="O90" i="78" s="1"/>
  <c r="H128" i="2"/>
  <c r="J128" i="2" s="1"/>
  <c r="O128" i="2" s="1"/>
  <c r="M154" i="78"/>
  <c r="G154" i="78" s="1"/>
  <c r="I154" i="78" s="1"/>
  <c r="N154" i="78" s="1"/>
  <c r="L112" i="78"/>
  <c r="H112" i="78" s="1"/>
  <c r="J112" i="78" s="1"/>
  <c r="O112" i="78" s="1"/>
  <c r="L149" i="78"/>
  <c r="H149" i="78" s="1"/>
  <c r="J149" i="78" s="1"/>
  <c r="O149" i="78" s="1"/>
  <c r="M129" i="78"/>
  <c r="G129" i="78" s="1"/>
  <c r="I129" i="78" s="1"/>
  <c r="N129" i="78" s="1"/>
  <c r="M102" i="78"/>
  <c r="G102" i="78" s="1"/>
  <c r="I102" i="78" s="1"/>
  <c r="N102" i="78" s="1"/>
  <c r="H131" i="2"/>
  <c r="J131" i="2" s="1"/>
  <c r="O131" i="2" s="1"/>
  <c r="M122" i="78"/>
  <c r="G122" i="78" s="1"/>
  <c r="I122" i="78" s="1"/>
  <c r="N122" i="78" s="1"/>
  <c r="M131" i="2"/>
  <c r="G131" i="2" s="1"/>
  <c r="I131" i="2" s="1"/>
  <c r="N131" i="2" s="1"/>
  <c r="L133" i="78"/>
  <c r="H133" i="78" s="1"/>
  <c r="J133" i="78" s="1"/>
  <c r="O133" i="78" s="1"/>
  <c r="M108" i="78"/>
  <c r="G108" i="78" s="1"/>
  <c r="I108" i="78" s="1"/>
  <c r="N108" i="78" s="1"/>
  <c r="L119" i="78"/>
  <c r="H119" i="78" s="1"/>
  <c r="J119" i="78" s="1"/>
  <c r="O119" i="78" s="1"/>
  <c r="M131" i="78"/>
  <c r="G131" i="78" s="1"/>
  <c r="I131" i="78" s="1"/>
  <c r="N131" i="78" s="1"/>
  <c r="M94" i="78"/>
  <c r="G94" i="78" s="1"/>
  <c r="I94" i="78" s="1"/>
  <c r="N94" i="78" s="1"/>
  <c r="M99" i="78"/>
  <c r="G99" i="78" s="1"/>
  <c r="I99" i="78" s="1"/>
  <c r="N99" i="78" s="1"/>
  <c r="M95" i="78"/>
  <c r="G95" i="78" s="1"/>
  <c r="I95" i="78" s="1"/>
  <c r="N95" i="78" s="1"/>
  <c r="M144" i="78"/>
  <c r="G144" i="78" s="1"/>
  <c r="I144" i="78" s="1"/>
  <c r="N144" i="78" s="1"/>
  <c r="L144" i="78"/>
  <c r="H144" i="78" s="1"/>
  <c r="J144" i="78" s="1"/>
  <c r="O144" i="78" s="1"/>
  <c r="M132" i="78"/>
  <c r="G132" i="78" s="1"/>
  <c r="I132" i="78" s="1"/>
  <c r="N132" i="78" s="1"/>
  <c r="L132" i="78"/>
  <c r="H132" i="78" s="1"/>
  <c r="J132" i="78" s="1"/>
  <c r="O132" i="78" s="1"/>
  <c r="M157" i="78"/>
  <c r="G157" i="78" s="1"/>
  <c r="I157" i="78" s="1"/>
  <c r="N157" i="78" s="1"/>
  <c r="L157" i="78"/>
  <c r="H157" i="78" s="1"/>
  <c r="J157" i="78" s="1"/>
  <c r="O157" i="78" s="1"/>
  <c r="L146" i="78"/>
  <c r="H146" i="78" s="1"/>
  <c r="J146" i="78" s="1"/>
  <c r="O146" i="78" s="1"/>
  <c r="M146" i="78"/>
  <c r="G146" i="78" s="1"/>
  <c r="I146" i="78" s="1"/>
  <c r="N146" i="78" s="1"/>
  <c r="L163" i="78"/>
  <c r="H163" i="78" s="1"/>
  <c r="J163" i="78" s="1"/>
  <c r="O163" i="78" s="1"/>
  <c r="M163" i="78"/>
  <c r="G163" i="78" s="1"/>
  <c r="I163" i="78" s="1"/>
  <c r="N163" i="78" s="1"/>
  <c r="M101" i="78"/>
  <c r="G101" i="78" s="1"/>
  <c r="I101" i="78" s="1"/>
  <c r="N101" i="78" s="1"/>
  <c r="L101" i="78"/>
  <c r="H101" i="78" s="1"/>
  <c r="J101" i="78" s="1"/>
  <c r="O101" i="78" s="1"/>
  <c r="M140" i="78"/>
  <c r="G140" i="78" s="1"/>
  <c r="I140" i="78" s="1"/>
  <c r="N140" i="78" s="1"/>
  <c r="L140" i="78"/>
  <c r="H140" i="78" s="1"/>
  <c r="J140" i="78" s="1"/>
  <c r="O140" i="78" s="1"/>
  <c r="M156" i="78"/>
  <c r="G156" i="78" s="1"/>
  <c r="I156" i="78" s="1"/>
  <c r="N156" i="78" s="1"/>
  <c r="L156" i="78"/>
  <c r="H156" i="78" s="1"/>
  <c r="J156" i="78" s="1"/>
  <c r="O156" i="78" s="1"/>
  <c r="M169" i="78"/>
  <c r="G169" i="78" s="1"/>
  <c r="I169" i="78" s="1"/>
  <c r="N169" i="78" s="1"/>
  <c r="L169" i="78"/>
  <c r="H169" i="78" s="1"/>
  <c r="J169" i="78" s="1"/>
  <c r="O169" i="78" s="1"/>
  <c r="L168" i="78"/>
  <c r="H168" i="78" s="1"/>
  <c r="J168" i="78" s="1"/>
  <c r="O168" i="78" s="1"/>
  <c r="M168" i="78"/>
  <c r="G168" i="78" s="1"/>
  <c r="I168" i="78" s="1"/>
  <c r="N168" i="78" s="1"/>
  <c r="M148" i="78"/>
  <c r="G148" i="78" s="1"/>
  <c r="I148" i="78" s="1"/>
  <c r="N148" i="78" s="1"/>
  <c r="L148" i="78"/>
  <c r="H148" i="78" s="1"/>
  <c r="J148" i="78" s="1"/>
  <c r="O148" i="78" s="1"/>
  <c r="L155" i="78"/>
  <c r="H155" i="78" s="1"/>
  <c r="J155" i="78" s="1"/>
  <c r="O155" i="78" s="1"/>
  <c r="M155" i="78"/>
  <c r="G155" i="78" s="1"/>
  <c r="I155" i="78" s="1"/>
  <c r="N155" i="78" s="1"/>
  <c r="M161" i="78"/>
  <c r="G161" i="78" s="1"/>
  <c r="I161" i="78" s="1"/>
  <c r="N161" i="78" s="1"/>
  <c r="L161" i="78"/>
  <c r="H161" i="78" s="1"/>
  <c r="J161" i="78" s="1"/>
  <c r="O161" i="78" s="1"/>
  <c r="M166" i="78"/>
  <c r="G166" i="78" s="1"/>
  <c r="I166" i="78" s="1"/>
  <c r="N166" i="78" s="1"/>
  <c r="L166" i="78"/>
  <c r="H166" i="78" s="1"/>
  <c r="J166" i="78" s="1"/>
  <c r="O166" i="78" s="1"/>
  <c r="L84" i="78"/>
  <c r="H84" i="78" s="1"/>
  <c r="J84" i="78" s="1"/>
  <c r="O84" i="78" s="1"/>
  <c r="M84" i="78"/>
  <c r="G84" i="78" s="1"/>
  <c r="I84" i="78" s="1"/>
  <c r="N84" i="78" s="1"/>
  <c r="L158" i="78"/>
  <c r="H158" i="78" s="1"/>
  <c r="J158" i="78" s="1"/>
  <c r="O158" i="78" s="1"/>
  <c r="M158" i="78"/>
  <c r="G158" i="78" s="1"/>
  <c r="I158" i="78" s="1"/>
  <c r="N158" i="78" s="1"/>
  <c r="L82" i="78"/>
  <c r="H82" i="78" s="1"/>
  <c r="J82" i="78" s="1"/>
  <c r="O82" i="78" s="1"/>
  <c r="M82" i="78"/>
  <c r="G82" i="78" s="1"/>
  <c r="I82" i="78" s="1"/>
  <c r="N82" i="78" s="1"/>
  <c r="L159" i="78"/>
  <c r="H159" i="78" s="1"/>
  <c r="J159" i="78" s="1"/>
  <c r="O159" i="78" s="1"/>
  <c r="M159" i="78"/>
  <c r="G159" i="78" s="1"/>
  <c r="I159" i="78" s="1"/>
  <c r="N159" i="78" s="1"/>
  <c r="L127" i="78"/>
  <c r="H127" i="78" s="1"/>
  <c r="J127" i="78" s="1"/>
  <c r="O127" i="78" s="1"/>
  <c r="M127" i="78"/>
  <c r="G127" i="78" s="1"/>
  <c r="I127" i="78" s="1"/>
  <c r="N127" i="78" s="1"/>
  <c r="L83" i="78"/>
  <c r="H83" i="78" s="1"/>
  <c r="J83" i="78" s="1"/>
  <c r="O83" i="78" s="1"/>
  <c r="M83" i="78"/>
  <c r="G83" i="78" s="1"/>
  <c r="I83" i="78" s="1"/>
  <c r="N83" i="78" s="1"/>
  <c r="M96" i="78"/>
  <c r="G96" i="78" s="1"/>
  <c r="I96" i="78" s="1"/>
  <c r="N96" i="78" s="1"/>
  <c r="L96" i="78"/>
  <c r="H96" i="78" s="1"/>
  <c r="J96" i="78" s="1"/>
  <c r="O96" i="78" s="1"/>
  <c r="M153" i="78"/>
  <c r="G153" i="78" s="1"/>
  <c r="I153" i="78" s="1"/>
  <c r="N153" i="78" s="1"/>
  <c r="L153" i="78"/>
  <c r="H153" i="78" s="1"/>
  <c r="J153" i="78" s="1"/>
  <c r="O153" i="78" s="1"/>
  <c r="H137" i="2"/>
  <c r="J137" i="2" s="1"/>
  <c r="O137" i="2" s="1"/>
  <c r="H136" i="2"/>
  <c r="J136" i="2" s="1"/>
  <c r="O136" i="2" s="1"/>
  <c r="M142" i="2"/>
  <c r="G142" i="2" s="1"/>
  <c r="I142" i="2" s="1"/>
  <c r="N142" i="2" s="1"/>
  <c r="M136" i="2"/>
  <c r="G136" i="2" s="1"/>
  <c r="I136" i="2" s="1"/>
  <c r="N136" i="2" s="1"/>
  <c r="M137" i="2"/>
  <c r="G137" i="2" s="1"/>
  <c r="I137" i="2" s="1"/>
  <c r="N137" i="2" s="1"/>
  <c r="M139" i="2"/>
  <c r="G139" i="2" s="1"/>
  <c r="I139" i="2" s="1"/>
  <c r="N139" i="2" s="1"/>
  <c r="M453" i="2"/>
  <c r="G453" i="2" s="1"/>
  <c r="I453" i="2" s="1"/>
  <c r="N453" i="2" s="1"/>
  <c r="M134" i="2"/>
  <c r="G134" i="2" s="1"/>
  <c r="I134" i="2" s="1"/>
  <c r="N134" i="2" s="1"/>
  <c r="H142" i="2"/>
  <c r="J142" i="2" s="1"/>
  <c r="O142" i="2" s="1"/>
  <c r="M124" i="2"/>
  <c r="G124" i="2" s="1"/>
  <c r="I124" i="2" s="1"/>
  <c r="N124" i="2" s="1"/>
  <c r="H453" i="2"/>
  <c r="J453" i="2" s="1"/>
  <c r="O453" i="2" s="1"/>
  <c r="H139" i="2"/>
  <c r="J139" i="2" s="1"/>
  <c r="O139" i="2" s="1"/>
  <c r="H140" i="2"/>
  <c r="J140" i="2" s="1"/>
  <c r="O140" i="2" s="1"/>
  <c r="M143" i="2"/>
  <c r="G143" i="2" s="1"/>
  <c r="I143" i="2" s="1"/>
  <c r="N143" i="2" s="1"/>
  <c r="M140" i="2"/>
  <c r="G140" i="2" s="1"/>
  <c r="I140" i="2" s="1"/>
  <c r="N140" i="2" s="1"/>
  <c r="M144" i="2"/>
  <c r="G144" i="2" s="1"/>
  <c r="I144" i="2" s="1"/>
  <c r="N144" i="2" s="1"/>
  <c r="M133" i="2"/>
  <c r="G133" i="2" s="1"/>
  <c r="I133" i="2" s="1"/>
  <c r="N133" i="2" s="1"/>
  <c r="H143" i="2"/>
  <c r="J143" i="2" s="1"/>
  <c r="O143" i="2" s="1"/>
  <c r="M138" i="2"/>
  <c r="G138" i="2" s="1"/>
  <c r="I138" i="2" s="1"/>
  <c r="N138" i="2" s="1"/>
  <c r="G145" i="2"/>
  <c r="I145" i="2" s="1"/>
  <c r="N145" i="2" s="1"/>
  <c r="H133" i="2"/>
  <c r="J133" i="2" s="1"/>
  <c r="O133" i="2" s="1"/>
  <c r="H124" i="2"/>
  <c r="J124" i="2" s="1"/>
  <c r="O124" i="2" s="1"/>
  <c r="M17" i="2"/>
  <c r="G17" i="2" s="1"/>
  <c r="I17" i="2" s="1"/>
  <c r="N17" i="2" s="1"/>
  <c r="H17" i="2"/>
  <c r="J17" i="2" s="1"/>
  <c r="O17" i="2" s="1"/>
  <c r="G11" i="2"/>
  <c r="I11" i="2" s="1"/>
  <c r="N11" i="2" s="1"/>
  <c r="M20" i="2"/>
  <c r="G20" i="2" s="1"/>
  <c r="I20" i="2" s="1"/>
  <c r="N20" i="2" s="1"/>
  <c r="M8" i="2"/>
  <c r="G8" i="2" s="1"/>
  <c r="I8" i="2" s="1"/>
  <c r="N8" i="2" s="1"/>
  <c r="H8" i="2"/>
  <c r="J8" i="2" s="1"/>
  <c r="O8" i="2" s="1"/>
  <c r="H3" i="2"/>
  <c r="J3" i="2" s="1"/>
  <c r="O3" i="2" s="1"/>
  <c r="H7" i="2"/>
  <c r="J7" i="2" s="1"/>
  <c r="O7" i="2" s="1"/>
  <c r="G26" i="2"/>
  <c r="I26" i="2" s="1"/>
  <c r="N26" i="2" s="1"/>
  <c r="M27" i="2"/>
  <c r="G27" i="2" s="1"/>
  <c r="I27" i="2" s="1"/>
  <c r="N27" i="2" s="1"/>
  <c r="M125" i="2"/>
  <c r="G125" i="2" s="1"/>
  <c r="I125" i="2" s="1"/>
  <c r="N125" i="2" s="1"/>
  <c r="H20" i="2"/>
  <c r="J20" i="2" s="1"/>
  <c r="O20" i="2" s="1"/>
  <c r="M118" i="2"/>
  <c r="G118" i="2" s="1"/>
  <c r="I118" i="2" s="1"/>
  <c r="N118" i="2" s="1"/>
  <c r="L24" i="2"/>
  <c r="H24" i="2" s="1"/>
  <c r="J24" i="2" s="1"/>
  <c r="O24" i="2" s="1"/>
  <c r="H76" i="2"/>
  <c r="J76" i="2" s="1"/>
  <c r="O76" i="2" s="1"/>
  <c r="M76" i="2"/>
  <c r="G76" i="2" s="1"/>
  <c r="I76" i="2" s="1"/>
  <c r="N76" i="2" s="1"/>
  <c r="H127" i="2"/>
  <c r="J127" i="2" s="1"/>
  <c r="O127" i="2" s="1"/>
  <c r="H125" i="2"/>
  <c r="J125" i="2" s="1"/>
  <c r="O125" i="2" s="1"/>
  <c r="H27" i="2"/>
  <c r="J27" i="2" s="1"/>
  <c r="O27" i="2" s="1"/>
  <c r="H60" i="2"/>
  <c r="J60" i="2" s="1"/>
  <c r="O60" i="2" s="1"/>
  <c r="L126" i="2"/>
  <c r="H126" i="2" s="1"/>
  <c r="J126" i="2" s="1"/>
  <c r="O126" i="2" s="1"/>
  <c r="G24" i="2"/>
  <c r="I24" i="2" s="1"/>
  <c r="N24" i="2" s="1"/>
  <c r="L5" i="2"/>
  <c r="H5" i="2" s="1"/>
  <c r="J5" i="2" s="1"/>
  <c r="O5" i="2" s="1"/>
  <c r="H47" i="2"/>
  <c r="J47" i="2" s="1"/>
  <c r="O47" i="2" s="1"/>
  <c r="H102" i="2"/>
  <c r="J102" i="2" s="1"/>
  <c r="O102" i="2" s="1"/>
  <c r="L132" i="2"/>
  <c r="H132" i="2" s="1"/>
  <c r="J132" i="2" s="1"/>
  <c r="O132" i="2" s="1"/>
  <c r="M32" i="2"/>
  <c r="G32" i="2" s="1"/>
  <c r="I32" i="2" s="1"/>
  <c r="N32" i="2" s="1"/>
  <c r="M130" i="2"/>
  <c r="G130" i="2" s="1"/>
  <c r="I130" i="2" s="1"/>
  <c r="N130" i="2" s="1"/>
  <c r="L440" i="2"/>
  <c r="H440" i="2" s="1"/>
  <c r="J440" i="2" s="1"/>
  <c r="O440" i="2" s="1"/>
  <c r="H69" i="2"/>
  <c r="J69" i="2" s="1"/>
  <c r="O69" i="2" s="1"/>
  <c r="H67" i="2"/>
  <c r="J67" i="2" s="1"/>
  <c r="O67" i="2" s="1"/>
  <c r="M441" i="2"/>
  <c r="G441" i="2" s="1"/>
  <c r="I441" i="2" s="1"/>
  <c r="N441" i="2" s="1"/>
  <c r="H32" i="2"/>
  <c r="J32" i="2" s="1"/>
  <c r="O32" i="2" s="1"/>
  <c r="M35" i="2"/>
  <c r="G35" i="2" s="1"/>
  <c r="I35" i="2" s="1"/>
  <c r="N35" i="2" s="1"/>
  <c r="M127" i="2"/>
  <c r="G127" i="2" s="1"/>
  <c r="I127" i="2" s="1"/>
  <c r="N127" i="2" s="1"/>
  <c r="M67" i="2"/>
  <c r="G67" i="2" s="1"/>
  <c r="I67" i="2" s="1"/>
  <c r="N67" i="2" s="1"/>
  <c r="M68" i="2"/>
  <c r="G68" i="2" s="1"/>
  <c r="I68" i="2" s="1"/>
  <c r="N68" i="2" s="1"/>
  <c r="M434" i="2"/>
  <c r="G434" i="2" s="1"/>
  <c r="I434" i="2" s="1"/>
  <c r="N434" i="2" s="1"/>
  <c r="L433" i="2"/>
  <c r="H433" i="2" s="1"/>
  <c r="J433" i="2" s="1"/>
  <c r="O433" i="2" s="1"/>
  <c r="M430" i="2"/>
  <c r="G430" i="2" s="1"/>
  <c r="I430" i="2" s="1"/>
  <c r="N430" i="2" s="1"/>
  <c r="G41" i="2"/>
  <c r="I41" i="2" s="1"/>
  <c r="N41" i="2" s="1"/>
  <c r="L452" i="2"/>
  <c r="H452" i="2" s="1"/>
  <c r="J452" i="2" s="1"/>
  <c r="O452" i="2" s="1"/>
  <c r="M451" i="2"/>
  <c r="G451" i="2" s="1"/>
  <c r="I451" i="2" s="1"/>
  <c r="N451" i="2" s="1"/>
  <c r="L450" i="2"/>
  <c r="H450" i="2" s="1"/>
  <c r="J450" i="2" s="1"/>
  <c r="O450" i="2" s="1"/>
  <c r="H16" i="2"/>
  <c r="J16" i="2" s="1"/>
  <c r="O16" i="2" s="1"/>
  <c r="M86" i="70"/>
  <c r="G86" i="70" s="1"/>
  <c r="I86" i="70" s="1"/>
  <c r="N86" i="70" s="1"/>
  <c r="H82" i="70"/>
  <c r="J82" i="70" s="1"/>
  <c r="O82" i="70" s="1"/>
  <c r="H426" i="2"/>
  <c r="J426" i="2" s="1"/>
  <c r="O426" i="2" s="1"/>
  <c r="G450" i="2"/>
  <c r="I450" i="2" s="1"/>
  <c r="N450" i="2" s="1"/>
  <c r="M438" i="2"/>
  <c r="G438" i="2" s="1"/>
  <c r="I438" i="2" s="1"/>
  <c r="N438" i="2" s="1"/>
  <c r="M449" i="2"/>
  <c r="G449" i="2" s="1"/>
  <c r="I449" i="2" s="1"/>
  <c r="N449" i="2" s="1"/>
  <c r="M93" i="2"/>
  <c r="G93" i="2" s="1"/>
  <c r="I93" i="2" s="1"/>
  <c r="N93" i="2" s="1"/>
  <c r="M23" i="2"/>
  <c r="G23" i="2" s="1"/>
  <c r="I23" i="2" s="1"/>
  <c r="N23" i="2" s="1"/>
  <c r="H428" i="2"/>
  <c r="J428" i="2" s="1"/>
  <c r="O428" i="2" s="1"/>
  <c r="G44" i="2"/>
  <c r="I44" i="2" s="1"/>
  <c r="N44" i="2" s="1"/>
  <c r="H93" i="2"/>
  <c r="J93" i="2" s="1"/>
  <c r="O93" i="2" s="1"/>
  <c r="H114" i="2"/>
  <c r="J114" i="2" s="1"/>
  <c r="O114" i="2" s="1"/>
  <c r="M106" i="2"/>
  <c r="G106" i="2" s="1"/>
  <c r="I106" i="2" s="1"/>
  <c r="N106" i="2" s="1"/>
  <c r="L9" i="2"/>
  <c r="H9" i="2" s="1"/>
  <c r="J9" i="2" s="1"/>
  <c r="O9" i="2" s="1"/>
  <c r="H68" i="2"/>
  <c r="J68" i="2" s="1"/>
  <c r="O68" i="2" s="1"/>
  <c r="M77" i="70"/>
  <c r="G77" i="70" s="1"/>
  <c r="I77" i="70" s="1"/>
  <c r="N77" i="70" s="1"/>
  <c r="H29" i="2"/>
  <c r="J29" i="2" s="1"/>
  <c r="O29" i="2" s="1"/>
  <c r="G40" i="2"/>
  <c r="I40" i="2" s="1"/>
  <c r="N40" i="2" s="1"/>
  <c r="M29" i="2"/>
  <c r="G29" i="2" s="1"/>
  <c r="I29" i="2" s="1"/>
  <c r="N29" i="2" s="1"/>
  <c r="G5" i="2"/>
  <c r="I5" i="2" s="1"/>
  <c r="N5" i="2" s="1"/>
  <c r="H13" i="2"/>
  <c r="J13" i="2" s="1"/>
  <c r="O13" i="2" s="1"/>
  <c r="M59" i="2"/>
  <c r="G59" i="2" s="1"/>
  <c r="I59" i="2" s="1"/>
  <c r="N59" i="2" s="1"/>
  <c r="M426" i="2"/>
  <c r="G426" i="2" s="1"/>
  <c r="I426" i="2" s="1"/>
  <c r="N426" i="2" s="1"/>
  <c r="M58" i="2"/>
  <c r="G58" i="2" s="1"/>
  <c r="I58" i="2" s="1"/>
  <c r="N58" i="2" s="1"/>
  <c r="G436" i="2"/>
  <c r="I436" i="2" s="1"/>
  <c r="N436" i="2" s="1"/>
  <c r="H106" i="2"/>
  <c r="J106" i="2" s="1"/>
  <c r="O106" i="2" s="1"/>
  <c r="M12" i="2"/>
  <c r="G12" i="2" s="1"/>
  <c r="I12" i="2" s="1"/>
  <c r="N12" i="2" s="1"/>
  <c r="M112" i="2"/>
  <c r="G112" i="2" s="1"/>
  <c r="I112" i="2" s="1"/>
  <c r="N112" i="2" s="1"/>
  <c r="M128" i="2"/>
  <c r="G128" i="2" s="1"/>
  <c r="I128" i="2" s="1"/>
  <c r="N128" i="2" s="1"/>
  <c r="H111" i="2"/>
  <c r="J111" i="2" s="1"/>
  <c r="O111" i="2" s="1"/>
  <c r="H444" i="2"/>
  <c r="J444" i="2" s="1"/>
  <c r="O444" i="2" s="1"/>
  <c r="H442" i="2"/>
  <c r="J442" i="2" s="1"/>
  <c r="O442" i="2" s="1"/>
  <c r="H429" i="2"/>
  <c r="J429" i="2" s="1"/>
  <c r="O429" i="2" s="1"/>
  <c r="G129" i="2"/>
  <c r="I129" i="2" s="1"/>
  <c r="N129" i="2" s="1"/>
  <c r="M16" i="2"/>
  <c r="G16" i="2" s="1"/>
  <c r="I16" i="2" s="1"/>
  <c r="N16" i="2" s="1"/>
  <c r="M442" i="2"/>
  <c r="G442" i="2" s="1"/>
  <c r="I442" i="2" s="1"/>
  <c r="N442" i="2" s="1"/>
  <c r="G452" i="2"/>
  <c r="I452" i="2" s="1"/>
  <c r="N452" i="2" s="1"/>
  <c r="M111" i="2"/>
  <c r="G111" i="2" s="1"/>
  <c r="I111" i="2" s="1"/>
  <c r="N111" i="2" s="1"/>
  <c r="M444" i="2"/>
  <c r="G444" i="2" s="1"/>
  <c r="I444" i="2" s="1"/>
  <c r="N444" i="2" s="1"/>
  <c r="H451" i="2"/>
  <c r="J451" i="2" s="1"/>
  <c r="O451" i="2" s="1"/>
  <c r="M3" i="2"/>
  <c r="G3" i="2" s="1"/>
  <c r="I3" i="2" s="1"/>
  <c r="N3" i="2" s="1"/>
  <c r="L436" i="2"/>
  <c r="H436" i="2" s="1"/>
  <c r="J436" i="2" s="1"/>
  <c r="O436" i="2" s="1"/>
  <c r="M60" i="2"/>
  <c r="G60" i="2" s="1"/>
  <c r="I60" i="2" s="1"/>
  <c r="N60" i="2" s="1"/>
  <c r="H130" i="2"/>
  <c r="J130" i="2" s="1"/>
  <c r="O130" i="2" s="1"/>
  <c r="G448" i="2"/>
  <c r="I448" i="2" s="1"/>
  <c r="N448" i="2" s="1"/>
  <c r="L448" i="2"/>
  <c r="H448" i="2" s="1"/>
  <c r="J448" i="2" s="1"/>
  <c r="O448" i="2" s="1"/>
  <c r="M439" i="2"/>
  <c r="G439" i="2" s="1"/>
  <c r="I439" i="2" s="1"/>
  <c r="N439" i="2" s="1"/>
  <c r="L129" i="2"/>
  <c r="H129" i="2" s="1"/>
  <c r="J129" i="2" s="1"/>
  <c r="O129" i="2" s="1"/>
  <c r="H12" i="2"/>
  <c r="J12" i="2" s="1"/>
  <c r="O12" i="2" s="1"/>
  <c r="G15" i="2"/>
  <c r="I15" i="2" s="1"/>
  <c r="N15" i="2" s="1"/>
  <c r="H434" i="2"/>
  <c r="J434" i="2" s="1"/>
  <c r="O434" i="2" s="1"/>
  <c r="G440" i="2"/>
  <c r="I440" i="2" s="1"/>
  <c r="N440" i="2" s="1"/>
  <c r="G126" i="2"/>
  <c r="I126" i="2" s="1"/>
  <c r="N126" i="2" s="1"/>
  <c r="H430" i="2"/>
  <c r="J430" i="2" s="1"/>
  <c r="O430" i="2" s="1"/>
  <c r="H431" i="2"/>
  <c r="J431" i="2" s="1"/>
  <c r="O431" i="2" s="1"/>
  <c r="G132" i="2"/>
  <c r="I132" i="2" s="1"/>
  <c r="N132" i="2" s="1"/>
  <c r="H441" i="2"/>
  <c r="J441" i="2" s="1"/>
  <c r="O441" i="2" s="1"/>
  <c r="G365" i="2"/>
  <c r="I365" i="2" s="1"/>
  <c r="N365" i="2" s="1"/>
  <c r="H438" i="2"/>
  <c r="J438" i="2" s="1"/>
  <c r="O438" i="2" s="1"/>
  <c r="H423" i="2"/>
  <c r="J423" i="2" s="1"/>
  <c r="O423" i="2" s="1"/>
  <c r="M427" i="2"/>
  <c r="G427" i="2" s="1"/>
  <c r="I427" i="2" s="1"/>
  <c r="N427" i="2" s="1"/>
  <c r="G9" i="2"/>
  <c r="I9" i="2" s="1"/>
  <c r="N9" i="2" s="1"/>
  <c r="L15" i="2"/>
  <c r="H15" i="2" s="1"/>
  <c r="J15" i="2" s="1"/>
  <c r="O15" i="2" s="1"/>
  <c r="M431" i="2"/>
  <c r="G431" i="2" s="1"/>
  <c r="I431" i="2" s="1"/>
  <c r="N431" i="2" s="1"/>
  <c r="H425" i="2"/>
  <c r="J425" i="2" s="1"/>
  <c r="O425" i="2" s="1"/>
  <c r="M446" i="2"/>
  <c r="G446" i="2" s="1"/>
  <c r="I446" i="2" s="1"/>
  <c r="N446" i="2" s="1"/>
  <c r="G432" i="2"/>
  <c r="I432" i="2" s="1"/>
  <c r="N432" i="2" s="1"/>
  <c r="L26" i="2"/>
  <c r="H26" i="2" s="1"/>
  <c r="J26" i="2" s="1"/>
  <c r="O26" i="2" s="1"/>
  <c r="H59" i="2"/>
  <c r="J59" i="2" s="1"/>
  <c r="O59" i="2" s="1"/>
  <c r="H446" i="2"/>
  <c r="J446" i="2" s="1"/>
  <c r="O446" i="2" s="1"/>
  <c r="M423" i="2"/>
  <c r="G423" i="2" s="1"/>
  <c r="I423" i="2" s="1"/>
  <c r="N423" i="2" s="1"/>
  <c r="H443" i="2"/>
  <c r="J443" i="2" s="1"/>
  <c r="O443" i="2" s="1"/>
  <c r="G435" i="2"/>
  <c r="I435" i="2" s="1"/>
  <c r="N435" i="2" s="1"/>
  <c r="M424" i="2"/>
  <c r="G424" i="2" s="1"/>
  <c r="I424" i="2" s="1"/>
  <c r="N424" i="2" s="1"/>
  <c r="M443" i="2"/>
  <c r="G443" i="2" s="1"/>
  <c r="I443" i="2" s="1"/>
  <c r="N443" i="2" s="1"/>
  <c r="H439" i="2"/>
  <c r="J439" i="2" s="1"/>
  <c r="O439" i="2" s="1"/>
  <c r="H424" i="2"/>
  <c r="J424" i="2" s="1"/>
  <c r="O424" i="2" s="1"/>
  <c r="H437" i="2"/>
  <c r="J437" i="2" s="1"/>
  <c r="O437" i="2" s="1"/>
  <c r="G433" i="2"/>
  <c r="I433" i="2" s="1"/>
  <c r="N433" i="2" s="1"/>
  <c r="L435" i="2"/>
  <c r="H435" i="2" s="1"/>
  <c r="J435" i="2" s="1"/>
  <c r="O435" i="2" s="1"/>
  <c r="H449" i="2"/>
  <c r="J449" i="2" s="1"/>
  <c r="O449" i="2" s="1"/>
  <c r="H454" i="2"/>
  <c r="J454" i="2" s="1"/>
  <c r="O454" i="2" s="1"/>
  <c r="M437" i="2"/>
  <c r="G437" i="2" s="1"/>
  <c r="I437" i="2" s="1"/>
  <c r="N437" i="2" s="1"/>
  <c r="H447" i="2"/>
  <c r="J447" i="2" s="1"/>
  <c r="O447" i="2" s="1"/>
  <c r="H23" i="2"/>
  <c r="J23" i="2" s="1"/>
  <c r="O23" i="2" s="1"/>
  <c r="H35" i="2"/>
  <c r="J35" i="2" s="1"/>
  <c r="O35" i="2" s="1"/>
  <c r="M63" i="2"/>
  <c r="G63" i="2" s="1"/>
  <c r="I63" i="2" s="1"/>
  <c r="N63" i="2" s="1"/>
  <c r="M447" i="2"/>
  <c r="G447" i="2" s="1"/>
  <c r="I447" i="2" s="1"/>
  <c r="N447" i="2" s="1"/>
  <c r="H427" i="2"/>
  <c r="J427" i="2" s="1"/>
  <c r="O427" i="2" s="1"/>
  <c r="M425" i="2"/>
  <c r="G425" i="2" s="1"/>
  <c r="I425" i="2" s="1"/>
  <c r="N425" i="2" s="1"/>
  <c r="L365" i="2"/>
  <c r="H365" i="2" s="1"/>
  <c r="J365" i="2" s="1"/>
  <c r="O365" i="2" s="1"/>
  <c r="L459" i="2"/>
  <c r="H459" i="2" s="1"/>
  <c r="J459" i="2" s="1"/>
  <c r="O459" i="2" s="1"/>
  <c r="M459" i="2"/>
  <c r="G459" i="2" s="1"/>
  <c r="I459" i="2" s="1"/>
  <c r="N459" i="2" s="1"/>
  <c r="L484" i="2"/>
  <c r="H484" i="2" s="1"/>
  <c r="J484" i="2" s="1"/>
  <c r="O484" i="2" s="1"/>
  <c r="M484" i="2"/>
  <c r="G484" i="2" s="1"/>
  <c r="I484" i="2" s="1"/>
  <c r="N484" i="2" s="1"/>
  <c r="M504" i="2"/>
  <c r="G504" i="2" s="1"/>
  <c r="I504" i="2" s="1"/>
  <c r="N504" i="2" s="1"/>
  <c r="L504" i="2"/>
  <c r="H504" i="2" s="1"/>
  <c r="J504" i="2" s="1"/>
  <c r="O504" i="2" s="1"/>
  <c r="M456" i="2"/>
  <c r="G456" i="2" s="1"/>
  <c r="I456" i="2" s="1"/>
  <c r="N456" i="2" s="1"/>
  <c r="L456" i="2"/>
  <c r="H456" i="2" s="1"/>
  <c r="J456" i="2" s="1"/>
  <c r="O456" i="2" s="1"/>
  <c r="L487" i="2"/>
  <c r="H487" i="2" s="1"/>
  <c r="J487" i="2" s="1"/>
  <c r="O487" i="2" s="1"/>
  <c r="M487" i="2"/>
  <c r="G487" i="2" s="1"/>
  <c r="I487" i="2" s="1"/>
  <c r="N487" i="2" s="1"/>
  <c r="L494" i="2"/>
  <c r="H494" i="2" s="1"/>
  <c r="J494" i="2" s="1"/>
  <c r="O494" i="2" s="1"/>
  <c r="M494" i="2"/>
  <c r="G494" i="2" s="1"/>
  <c r="I494" i="2" s="1"/>
  <c r="N494" i="2" s="1"/>
  <c r="M498" i="2"/>
  <c r="G498" i="2" s="1"/>
  <c r="I498" i="2" s="1"/>
  <c r="N498" i="2" s="1"/>
  <c r="L498" i="2"/>
  <c r="H498" i="2" s="1"/>
  <c r="J498" i="2" s="1"/>
  <c r="O498" i="2" s="1"/>
  <c r="L470" i="2"/>
  <c r="H470" i="2" s="1"/>
  <c r="J470" i="2" s="1"/>
  <c r="O470" i="2" s="1"/>
  <c r="M470" i="2"/>
  <c r="G470" i="2" s="1"/>
  <c r="I470" i="2" s="1"/>
  <c r="N470" i="2" s="1"/>
  <c r="L472" i="2"/>
  <c r="H472" i="2" s="1"/>
  <c r="J472" i="2" s="1"/>
  <c r="O472" i="2" s="1"/>
  <c r="M472" i="2"/>
  <c r="G472" i="2" s="1"/>
  <c r="I472" i="2" s="1"/>
  <c r="N472" i="2" s="1"/>
  <c r="M480" i="2"/>
  <c r="G480" i="2" s="1"/>
  <c r="I480" i="2" s="1"/>
  <c r="N480" i="2" s="1"/>
  <c r="L480" i="2"/>
  <c r="H480" i="2" s="1"/>
  <c r="J480" i="2" s="1"/>
  <c r="O480" i="2" s="1"/>
  <c r="L502" i="2"/>
  <c r="H502" i="2" s="1"/>
  <c r="J502" i="2" s="1"/>
  <c r="O502" i="2" s="1"/>
  <c r="M502" i="2"/>
  <c r="G502" i="2" s="1"/>
  <c r="I502" i="2" s="1"/>
  <c r="N502" i="2" s="1"/>
  <c r="L509" i="2"/>
  <c r="H509" i="2" s="1"/>
  <c r="J509" i="2" s="1"/>
  <c r="O509" i="2" s="1"/>
  <c r="M509" i="2"/>
  <c r="G509" i="2" s="1"/>
  <c r="I509" i="2" s="1"/>
  <c r="N509" i="2" s="1"/>
  <c r="L479" i="2"/>
  <c r="H479" i="2" s="1"/>
  <c r="J479" i="2" s="1"/>
  <c r="O479" i="2" s="1"/>
  <c r="M479" i="2"/>
  <c r="G479" i="2" s="1"/>
  <c r="I479" i="2" s="1"/>
  <c r="N479" i="2" s="1"/>
  <c r="M475" i="2"/>
  <c r="G475" i="2" s="1"/>
  <c r="I475" i="2" s="1"/>
  <c r="N475" i="2" s="1"/>
  <c r="L475" i="2"/>
  <c r="H475" i="2" s="1"/>
  <c r="J475" i="2" s="1"/>
  <c r="O475" i="2" s="1"/>
  <c r="L467" i="2"/>
  <c r="H467" i="2" s="1"/>
  <c r="J467" i="2" s="1"/>
  <c r="O467" i="2" s="1"/>
  <c r="M467" i="2"/>
  <c r="G467" i="2" s="1"/>
  <c r="I467" i="2" s="1"/>
  <c r="N467" i="2" s="1"/>
  <c r="L474" i="2"/>
  <c r="H474" i="2" s="1"/>
  <c r="J474" i="2" s="1"/>
  <c r="O474" i="2" s="1"/>
  <c r="M474" i="2"/>
  <c r="G474" i="2" s="1"/>
  <c r="I474" i="2" s="1"/>
  <c r="N474" i="2" s="1"/>
  <c r="L462" i="2"/>
  <c r="H462" i="2" s="1"/>
  <c r="J462" i="2" s="1"/>
  <c r="O462" i="2" s="1"/>
  <c r="M462" i="2"/>
  <c r="G462" i="2" s="1"/>
  <c r="I462" i="2" s="1"/>
  <c r="N462" i="2" s="1"/>
  <c r="L500" i="2"/>
  <c r="H500" i="2" s="1"/>
  <c r="J500" i="2" s="1"/>
  <c r="O500" i="2" s="1"/>
  <c r="M500" i="2"/>
  <c r="G500" i="2" s="1"/>
  <c r="I500" i="2" s="1"/>
  <c r="N500" i="2" s="1"/>
  <c r="L463" i="2"/>
  <c r="H463" i="2" s="1"/>
  <c r="J463" i="2" s="1"/>
  <c r="O463" i="2" s="1"/>
  <c r="M463" i="2"/>
  <c r="G463" i="2" s="1"/>
  <c r="I463" i="2" s="1"/>
  <c r="N463" i="2" s="1"/>
  <c r="L445" i="2"/>
  <c r="H445" i="2" s="1"/>
  <c r="J445" i="2" s="1"/>
  <c r="O445" i="2" s="1"/>
  <c r="M445" i="2"/>
  <c r="G445" i="2" s="1"/>
  <c r="I445" i="2" s="1"/>
  <c r="N445" i="2" s="1"/>
  <c r="L473" i="2"/>
  <c r="H473" i="2" s="1"/>
  <c r="J473" i="2" s="1"/>
  <c r="O473" i="2" s="1"/>
  <c r="M473" i="2"/>
  <c r="G473" i="2" s="1"/>
  <c r="I473" i="2" s="1"/>
  <c r="N473" i="2" s="1"/>
  <c r="L493" i="2"/>
  <c r="H493" i="2" s="1"/>
  <c r="J493" i="2" s="1"/>
  <c r="O493" i="2" s="1"/>
  <c r="M493" i="2"/>
  <c r="G493" i="2" s="1"/>
  <c r="I493" i="2" s="1"/>
  <c r="N493" i="2" s="1"/>
  <c r="M477" i="2"/>
  <c r="G477" i="2" s="1"/>
  <c r="I477" i="2" s="1"/>
  <c r="N477" i="2" s="1"/>
  <c r="L477" i="2"/>
  <c r="H477" i="2" s="1"/>
  <c r="J477" i="2" s="1"/>
  <c r="O477" i="2" s="1"/>
  <c r="L489" i="2"/>
  <c r="H489" i="2" s="1"/>
  <c r="J489" i="2" s="1"/>
  <c r="O489" i="2" s="1"/>
  <c r="M489" i="2"/>
  <c r="G489" i="2" s="1"/>
  <c r="I489" i="2" s="1"/>
  <c r="N489" i="2" s="1"/>
  <c r="L464" i="2"/>
  <c r="H464" i="2" s="1"/>
  <c r="J464" i="2" s="1"/>
  <c r="O464" i="2" s="1"/>
  <c r="M464" i="2"/>
  <c r="G464" i="2" s="1"/>
  <c r="I464" i="2" s="1"/>
  <c r="N464" i="2" s="1"/>
  <c r="L499" i="2"/>
  <c r="H499" i="2" s="1"/>
  <c r="J499" i="2" s="1"/>
  <c r="O499" i="2" s="1"/>
  <c r="M499" i="2"/>
  <c r="G499" i="2" s="1"/>
  <c r="I499" i="2" s="1"/>
  <c r="N499" i="2" s="1"/>
  <c r="L457" i="2"/>
  <c r="H457" i="2" s="1"/>
  <c r="J457" i="2" s="1"/>
  <c r="O457" i="2" s="1"/>
  <c r="M457" i="2"/>
  <c r="G457" i="2" s="1"/>
  <c r="I457" i="2" s="1"/>
  <c r="N457" i="2" s="1"/>
  <c r="M505" i="2"/>
  <c r="G505" i="2" s="1"/>
  <c r="I505" i="2" s="1"/>
  <c r="N505" i="2" s="1"/>
  <c r="L505" i="2"/>
  <c r="H505" i="2" s="1"/>
  <c r="J505" i="2" s="1"/>
  <c r="O505" i="2" s="1"/>
  <c r="L506" i="2"/>
  <c r="H506" i="2" s="1"/>
  <c r="J506" i="2" s="1"/>
  <c r="O506" i="2" s="1"/>
  <c r="M506" i="2"/>
  <c r="G506" i="2" s="1"/>
  <c r="I506" i="2" s="1"/>
  <c r="N506" i="2" s="1"/>
  <c r="L482" i="2"/>
  <c r="H482" i="2" s="1"/>
  <c r="J482" i="2" s="1"/>
  <c r="O482" i="2" s="1"/>
  <c r="M482" i="2"/>
  <c r="G482" i="2" s="1"/>
  <c r="I482" i="2" s="1"/>
  <c r="N482" i="2" s="1"/>
  <c r="L497" i="2"/>
  <c r="H497" i="2" s="1"/>
  <c r="J497" i="2" s="1"/>
  <c r="O497" i="2" s="1"/>
  <c r="M497" i="2"/>
  <c r="G497" i="2" s="1"/>
  <c r="I497" i="2" s="1"/>
  <c r="N497" i="2" s="1"/>
  <c r="L490" i="2"/>
  <c r="H490" i="2" s="1"/>
  <c r="J490" i="2" s="1"/>
  <c r="O490" i="2" s="1"/>
  <c r="M490" i="2"/>
  <c r="G490" i="2" s="1"/>
  <c r="I490" i="2" s="1"/>
  <c r="N490" i="2" s="1"/>
  <c r="M478" i="2"/>
  <c r="G478" i="2" s="1"/>
  <c r="I478" i="2" s="1"/>
  <c r="N478" i="2" s="1"/>
  <c r="L478" i="2"/>
  <c r="H478" i="2" s="1"/>
  <c r="J478" i="2" s="1"/>
  <c r="O478" i="2" s="1"/>
  <c r="L491" i="2"/>
  <c r="H491" i="2" s="1"/>
  <c r="J491" i="2" s="1"/>
  <c r="O491" i="2" s="1"/>
  <c r="M491" i="2"/>
  <c r="G491" i="2" s="1"/>
  <c r="I491" i="2" s="1"/>
  <c r="N491" i="2" s="1"/>
  <c r="L510" i="2"/>
  <c r="H510" i="2" s="1"/>
  <c r="J510" i="2" s="1"/>
  <c r="O510" i="2" s="1"/>
  <c r="M510" i="2"/>
  <c r="G510" i="2" s="1"/>
  <c r="I510" i="2" s="1"/>
  <c r="N510" i="2" s="1"/>
  <c r="L483" i="2"/>
  <c r="H483" i="2" s="1"/>
  <c r="J483" i="2" s="1"/>
  <c r="O483" i="2" s="1"/>
  <c r="M483" i="2"/>
  <c r="G483" i="2" s="1"/>
  <c r="I483" i="2" s="1"/>
  <c r="N483" i="2" s="1"/>
  <c r="L501" i="2"/>
  <c r="H501" i="2" s="1"/>
  <c r="J501" i="2" s="1"/>
  <c r="O501" i="2" s="1"/>
  <c r="M501" i="2"/>
  <c r="G501" i="2" s="1"/>
  <c r="I501" i="2" s="1"/>
  <c r="N501" i="2" s="1"/>
  <c r="L458" i="2"/>
  <c r="H458" i="2" s="1"/>
  <c r="J458" i="2" s="1"/>
  <c r="O458" i="2" s="1"/>
  <c r="M458" i="2"/>
  <c r="G458" i="2" s="1"/>
  <c r="I458" i="2" s="1"/>
  <c r="N458" i="2" s="1"/>
  <c r="L492" i="2"/>
  <c r="H492" i="2" s="1"/>
  <c r="J492" i="2" s="1"/>
  <c r="O492" i="2" s="1"/>
  <c r="M492" i="2"/>
  <c r="G492" i="2" s="1"/>
  <c r="I492" i="2" s="1"/>
  <c r="N492" i="2" s="1"/>
  <c r="M481" i="2"/>
  <c r="G481" i="2" s="1"/>
  <c r="I481" i="2" s="1"/>
  <c r="N481" i="2" s="1"/>
  <c r="L481" i="2"/>
  <c r="H481" i="2" s="1"/>
  <c r="J481" i="2" s="1"/>
  <c r="O481" i="2" s="1"/>
  <c r="L503" i="2"/>
  <c r="H503" i="2" s="1"/>
  <c r="J503" i="2" s="1"/>
  <c r="O503" i="2" s="1"/>
  <c r="M503" i="2"/>
  <c r="G503" i="2" s="1"/>
  <c r="I503" i="2" s="1"/>
  <c r="N503" i="2" s="1"/>
  <c r="M486" i="2"/>
  <c r="G486" i="2" s="1"/>
  <c r="I486" i="2" s="1"/>
  <c r="N486" i="2" s="1"/>
  <c r="L486" i="2"/>
  <c r="H486" i="2" s="1"/>
  <c r="J486" i="2" s="1"/>
  <c r="O486" i="2" s="1"/>
  <c r="L455" i="2"/>
  <c r="H455" i="2" s="1"/>
  <c r="J455" i="2" s="1"/>
  <c r="O455" i="2" s="1"/>
  <c r="M455" i="2"/>
  <c r="G455" i="2" s="1"/>
  <c r="I455" i="2" s="1"/>
  <c r="N455" i="2" s="1"/>
  <c r="L507" i="2"/>
  <c r="H507" i="2" s="1"/>
  <c r="J507" i="2" s="1"/>
  <c r="O507" i="2" s="1"/>
  <c r="M507" i="2"/>
  <c r="G507" i="2" s="1"/>
  <c r="I507" i="2" s="1"/>
  <c r="N507" i="2" s="1"/>
  <c r="M496" i="2"/>
  <c r="G496" i="2" s="1"/>
  <c r="I496" i="2" s="1"/>
  <c r="N496" i="2" s="1"/>
  <c r="L496" i="2"/>
  <c r="H496" i="2" s="1"/>
  <c r="J496" i="2" s="1"/>
  <c r="O496" i="2" s="1"/>
  <c r="L488" i="2"/>
  <c r="H488" i="2" s="1"/>
  <c r="J488" i="2" s="1"/>
  <c r="O488" i="2" s="1"/>
  <c r="M488" i="2"/>
  <c r="G488" i="2" s="1"/>
  <c r="I488" i="2" s="1"/>
  <c r="N488" i="2" s="1"/>
  <c r="M468" i="2"/>
  <c r="G468" i="2" s="1"/>
  <c r="I468" i="2" s="1"/>
  <c r="N468" i="2" s="1"/>
  <c r="L468" i="2"/>
  <c r="H468" i="2" s="1"/>
  <c r="J468" i="2" s="1"/>
  <c r="O468" i="2" s="1"/>
  <c r="L471" i="2"/>
  <c r="H471" i="2" s="1"/>
  <c r="J471" i="2" s="1"/>
  <c r="O471" i="2" s="1"/>
  <c r="M471" i="2"/>
  <c r="G471" i="2" s="1"/>
  <c r="I471" i="2" s="1"/>
  <c r="N471" i="2" s="1"/>
  <c r="M466" i="2"/>
  <c r="G466" i="2" s="1"/>
  <c r="I466" i="2" s="1"/>
  <c r="N466" i="2" s="1"/>
  <c r="L466" i="2"/>
  <c r="H466" i="2" s="1"/>
  <c r="J466" i="2" s="1"/>
  <c r="O466" i="2" s="1"/>
  <c r="M460" i="2"/>
  <c r="G460" i="2" s="1"/>
  <c r="I460" i="2" s="1"/>
  <c r="N460" i="2" s="1"/>
  <c r="L460" i="2"/>
  <c r="H460" i="2" s="1"/>
  <c r="J460" i="2" s="1"/>
  <c r="O460" i="2" s="1"/>
  <c r="L511" i="2"/>
  <c r="H511" i="2" s="1"/>
  <c r="J511" i="2" s="1"/>
  <c r="O511" i="2" s="1"/>
  <c r="M511" i="2"/>
  <c r="G511" i="2" s="1"/>
  <c r="I511" i="2" s="1"/>
  <c r="N511" i="2" s="1"/>
  <c r="L508" i="2"/>
  <c r="H508" i="2" s="1"/>
  <c r="J508" i="2" s="1"/>
  <c r="O508" i="2" s="1"/>
  <c r="M508" i="2"/>
  <c r="G508" i="2" s="1"/>
  <c r="I508" i="2" s="1"/>
  <c r="N508" i="2" s="1"/>
  <c r="L476" i="2"/>
  <c r="H476" i="2" s="1"/>
  <c r="J476" i="2" s="1"/>
  <c r="O476" i="2" s="1"/>
  <c r="M476" i="2"/>
  <c r="G476" i="2" s="1"/>
  <c r="I476" i="2" s="1"/>
  <c r="N476" i="2" s="1"/>
  <c r="L465" i="2"/>
  <c r="H465" i="2" s="1"/>
  <c r="J465" i="2" s="1"/>
  <c r="O465" i="2" s="1"/>
  <c r="M465" i="2"/>
  <c r="G465" i="2" s="1"/>
  <c r="I465" i="2" s="1"/>
  <c r="N465" i="2" s="1"/>
  <c r="L461" i="2"/>
  <c r="H461" i="2" s="1"/>
  <c r="J461" i="2" s="1"/>
  <c r="O461" i="2" s="1"/>
  <c r="M461" i="2"/>
  <c r="G461" i="2" s="1"/>
  <c r="I461" i="2" s="1"/>
  <c r="N461" i="2" s="1"/>
  <c r="L485" i="2"/>
  <c r="H485" i="2" s="1"/>
  <c r="J485" i="2" s="1"/>
  <c r="O485" i="2" s="1"/>
  <c r="M485" i="2"/>
  <c r="G485" i="2" s="1"/>
  <c r="I485" i="2" s="1"/>
  <c r="N485" i="2" s="1"/>
  <c r="L469" i="2"/>
  <c r="H469" i="2" s="1"/>
  <c r="J469" i="2" s="1"/>
  <c r="O469" i="2" s="1"/>
  <c r="M469" i="2"/>
  <c r="G469" i="2" s="1"/>
  <c r="I469" i="2" s="1"/>
  <c r="N469" i="2" s="1"/>
  <c r="L495" i="2"/>
  <c r="H495" i="2" s="1"/>
  <c r="J495" i="2" s="1"/>
  <c r="O495" i="2" s="1"/>
  <c r="M495" i="2"/>
  <c r="G495" i="2" s="1"/>
  <c r="I495" i="2" s="1"/>
  <c r="N495" i="2" s="1"/>
  <c r="M75" i="2"/>
  <c r="G75" i="2" s="1"/>
  <c r="I75" i="2" s="1"/>
  <c r="N75" i="2" s="1"/>
  <c r="L64" i="2"/>
  <c r="H64" i="2" s="1"/>
  <c r="J64" i="2" s="1"/>
  <c r="O64" i="2" s="1"/>
  <c r="M39" i="2"/>
  <c r="G39" i="2" s="1"/>
  <c r="I39" i="2" s="1"/>
  <c r="N39" i="2" s="1"/>
  <c r="H75" i="2"/>
  <c r="J75" i="2" s="1"/>
  <c r="O75" i="2" s="1"/>
  <c r="H48" i="2"/>
  <c r="J48" i="2" s="1"/>
  <c r="O48" i="2" s="1"/>
  <c r="L86" i="2"/>
  <c r="H86" i="2" s="1"/>
  <c r="J86" i="2" s="1"/>
  <c r="O86" i="2" s="1"/>
  <c r="H63" i="2"/>
  <c r="J63" i="2" s="1"/>
  <c r="O63" i="2" s="1"/>
  <c r="G86" i="2"/>
  <c r="I86" i="2" s="1"/>
  <c r="N86" i="2" s="1"/>
  <c r="G64" i="2"/>
  <c r="I64" i="2" s="1"/>
  <c r="N64" i="2" s="1"/>
  <c r="H36" i="2"/>
  <c r="J36" i="2" s="1"/>
  <c r="O36" i="2" s="1"/>
  <c r="M52" i="2"/>
  <c r="G52" i="2" s="1"/>
  <c r="I52" i="2" s="1"/>
  <c r="N52" i="2" s="1"/>
  <c r="M90" i="2"/>
  <c r="G90" i="2" s="1"/>
  <c r="I90" i="2" s="1"/>
  <c r="N90" i="2" s="1"/>
  <c r="G95" i="2"/>
  <c r="I95" i="2" s="1"/>
  <c r="N95" i="2" s="1"/>
  <c r="L95" i="2"/>
  <c r="H95" i="2" s="1"/>
  <c r="J95" i="2" s="1"/>
  <c r="O95" i="2" s="1"/>
  <c r="L40" i="2"/>
  <c r="H40" i="2" s="1"/>
  <c r="J40" i="2" s="1"/>
  <c r="O40" i="2" s="1"/>
  <c r="H94" i="2"/>
  <c r="J94" i="2" s="1"/>
  <c r="O94" i="2" s="1"/>
  <c r="M36" i="2"/>
  <c r="G36" i="2" s="1"/>
  <c r="I36" i="2" s="1"/>
  <c r="N36" i="2" s="1"/>
  <c r="G97" i="2"/>
  <c r="I97" i="2" s="1"/>
  <c r="N97" i="2" s="1"/>
  <c r="M94" i="2"/>
  <c r="G94" i="2" s="1"/>
  <c r="I94" i="2" s="1"/>
  <c r="N94" i="2" s="1"/>
  <c r="H77" i="2"/>
  <c r="J77" i="2" s="1"/>
  <c r="O77" i="2" s="1"/>
  <c r="M79" i="2"/>
  <c r="G79" i="2" s="1"/>
  <c r="I79" i="2" s="1"/>
  <c r="N79" i="2" s="1"/>
  <c r="H84" i="2"/>
  <c r="J84" i="2" s="1"/>
  <c r="O84" i="2" s="1"/>
  <c r="H33" i="2"/>
  <c r="J33" i="2" s="1"/>
  <c r="O33" i="2" s="1"/>
  <c r="M92" i="2"/>
  <c r="G92" i="2" s="1"/>
  <c r="I92" i="2" s="1"/>
  <c r="N92" i="2" s="1"/>
  <c r="M89" i="2"/>
  <c r="G89" i="2" s="1"/>
  <c r="I89" i="2" s="1"/>
  <c r="N89" i="2" s="1"/>
  <c r="M10" i="2"/>
  <c r="G10" i="2" s="1"/>
  <c r="I10" i="2" s="1"/>
  <c r="N10" i="2" s="1"/>
  <c r="L41" i="2"/>
  <c r="H41" i="2" s="1"/>
  <c r="J41" i="2" s="1"/>
  <c r="O41" i="2" s="1"/>
  <c r="M48" i="2"/>
  <c r="G48" i="2" s="1"/>
  <c r="I48" i="2" s="1"/>
  <c r="N48" i="2" s="1"/>
  <c r="H34" i="2"/>
  <c r="J34" i="2" s="1"/>
  <c r="O34" i="2" s="1"/>
  <c r="G42" i="2"/>
  <c r="I42" i="2" s="1"/>
  <c r="N42" i="2" s="1"/>
  <c r="L42" i="2"/>
  <c r="H42" i="2" s="1"/>
  <c r="J42" i="2" s="1"/>
  <c r="O42" i="2" s="1"/>
  <c r="H10" i="2"/>
  <c r="J10" i="2" s="1"/>
  <c r="O10" i="2" s="1"/>
  <c r="G80" i="2"/>
  <c r="I80" i="2" s="1"/>
  <c r="N80" i="2" s="1"/>
  <c r="H52" i="2"/>
  <c r="J52" i="2" s="1"/>
  <c r="O52" i="2" s="1"/>
  <c r="M84" i="2"/>
  <c r="G84" i="2" s="1"/>
  <c r="I84" i="2" s="1"/>
  <c r="N84" i="2" s="1"/>
  <c r="H39" i="2"/>
  <c r="J39" i="2" s="1"/>
  <c r="O39" i="2" s="1"/>
  <c r="M72" i="2"/>
  <c r="G72" i="2" s="1"/>
  <c r="I72" i="2" s="1"/>
  <c r="N72" i="2" s="1"/>
  <c r="H89" i="2"/>
  <c r="J89" i="2" s="1"/>
  <c r="O89" i="2" s="1"/>
  <c r="H79" i="2"/>
  <c r="J79" i="2" s="1"/>
  <c r="O79" i="2" s="1"/>
  <c r="H90" i="2"/>
  <c r="J90" i="2" s="1"/>
  <c r="O90" i="2" s="1"/>
  <c r="M33" i="2"/>
  <c r="G33" i="2" s="1"/>
  <c r="I33" i="2" s="1"/>
  <c r="N33" i="2" s="1"/>
  <c r="L97" i="2"/>
  <c r="H97" i="2" s="1"/>
  <c r="J97" i="2" s="1"/>
  <c r="O97" i="2" s="1"/>
  <c r="L30" i="2"/>
  <c r="H30" i="2" s="1"/>
  <c r="J30" i="2" s="1"/>
  <c r="O30" i="2" s="1"/>
  <c r="M30" i="2"/>
  <c r="G30" i="2" s="1"/>
  <c r="I30" i="2" s="1"/>
  <c r="N30" i="2" s="1"/>
  <c r="M77" i="2"/>
  <c r="G77" i="2" s="1"/>
  <c r="I77" i="2" s="1"/>
  <c r="N77" i="2" s="1"/>
  <c r="H31" i="2"/>
  <c r="J31" i="2" s="1"/>
  <c r="O31" i="2" s="1"/>
  <c r="M14" i="2"/>
  <c r="G14" i="2" s="1"/>
  <c r="I14" i="2" s="1"/>
  <c r="N14" i="2" s="1"/>
  <c r="L14" i="2"/>
  <c r="H14" i="2" s="1"/>
  <c r="J14" i="2" s="1"/>
  <c r="O14" i="2" s="1"/>
  <c r="L74" i="2"/>
  <c r="H74" i="2" s="1"/>
  <c r="J74" i="2" s="1"/>
  <c r="O74" i="2" s="1"/>
  <c r="M74" i="2"/>
  <c r="G74" i="2" s="1"/>
  <c r="I74" i="2" s="1"/>
  <c r="N74" i="2" s="1"/>
  <c r="L49" i="2"/>
  <c r="H49" i="2" s="1"/>
  <c r="J49" i="2" s="1"/>
  <c r="O49" i="2" s="1"/>
  <c r="M49" i="2"/>
  <c r="G49" i="2" s="1"/>
  <c r="I49" i="2" s="1"/>
  <c r="N49" i="2" s="1"/>
  <c r="H92" i="2"/>
  <c r="J92" i="2" s="1"/>
  <c r="O92" i="2" s="1"/>
  <c r="M102" i="2"/>
  <c r="G102" i="2" s="1"/>
  <c r="I102" i="2" s="1"/>
  <c r="N102" i="2" s="1"/>
  <c r="L45" i="2"/>
  <c r="H45" i="2" s="1"/>
  <c r="J45" i="2" s="1"/>
  <c r="O45" i="2" s="1"/>
  <c r="M45" i="2"/>
  <c r="G45" i="2" s="1"/>
  <c r="I45" i="2" s="1"/>
  <c r="N45" i="2" s="1"/>
  <c r="H72" i="2"/>
  <c r="J72" i="2" s="1"/>
  <c r="O72" i="2" s="1"/>
  <c r="L43" i="2"/>
  <c r="H43" i="2" s="1"/>
  <c r="J43" i="2" s="1"/>
  <c r="O43" i="2" s="1"/>
  <c r="L66" i="2"/>
  <c r="H66" i="2" s="1"/>
  <c r="J66" i="2" s="1"/>
  <c r="O66" i="2" s="1"/>
  <c r="G66" i="2"/>
  <c r="I66" i="2" s="1"/>
  <c r="N66" i="2" s="1"/>
  <c r="M83" i="2"/>
  <c r="G83" i="2" s="1"/>
  <c r="I83" i="2" s="1"/>
  <c r="N83" i="2" s="1"/>
  <c r="M103" i="2"/>
  <c r="G103" i="2" s="1"/>
  <c r="I103" i="2" s="1"/>
  <c r="N103" i="2" s="1"/>
  <c r="L11" i="2"/>
  <c r="H11" i="2" s="1"/>
  <c r="J11" i="2" s="1"/>
  <c r="O11" i="2" s="1"/>
  <c r="M114" i="2"/>
  <c r="G114" i="2" s="1"/>
  <c r="I114" i="2" s="1"/>
  <c r="N114" i="2" s="1"/>
  <c r="M71" i="2"/>
  <c r="G71" i="2" s="1"/>
  <c r="I71" i="2" s="1"/>
  <c r="N71" i="2" s="1"/>
  <c r="L80" i="2"/>
  <c r="H80" i="2" s="1"/>
  <c r="J80" i="2" s="1"/>
  <c r="O80" i="2" s="1"/>
  <c r="G43" i="2"/>
  <c r="I43" i="2" s="1"/>
  <c r="N43" i="2" s="1"/>
  <c r="H83" i="2"/>
  <c r="J83" i="2" s="1"/>
  <c r="O83" i="2" s="1"/>
  <c r="M31" i="2"/>
  <c r="G31" i="2" s="1"/>
  <c r="I31" i="2" s="1"/>
  <c r="N31" i="2" s="1"/>
  <c r="M51" i="2"/>
  <c r="G51" i="2" s="1"/>
  <c r="I51" i="2" s="1"/>
  <c r="N51" i="2" s="1"/>
  <c r="H104" i="2"/>
  <c r="J104" i="2" s="1"/>
  <c r="O104" i="2" s="1"/>
  <c r="M110" i="2"/>
  <c r="G110" i="2" s="1"/>
  <c r="I110" i="2" s="1"/>
  <c r="N110" i="2" s="1"/>
  <c r="M119" i="2"/>
  <c r="G119" i="2" s="1"/>
  <c r="I119" i="2" s="1"/>
  <c r="N119" i="2" s="1"/>
  <c r="H71" i="2"/>
  <c r="J71" i="2" s="1"/>
  <c r="O71" i="2" s="1"/>
  <c r="H117" i="2"/>
  <c r="J117" i="2" s="1"/>
  <c r="O117" i="2" s="1"/>
  <c r="M34" i="2"/>
  <c r="G34" i="2" s="1"/>
  <c r="I34" i="2" s="1"/>
  <c r="N34" i="2" s="1"/>
  <c r="M13" i="2"/>
  <c r="G13" i="2" s="1"/>
  <c r="I13" i="2" s="1"/>
  <c r="N13" i="2" s="1"/>
  <c r="M69" i="2"/>
  <c r="G69" i="2" s="1"/>
  <c r="I69" i="2" s="1"/>
  <c r="N69" i="2" s="1"/>
  <c r="M117" i="2"/>
  <c r="G117" i="2" s="1"/>
  <c r="I117" i="2" s="1"/>
  <c r="N117" i="2" s="1"/>
  <c r="H109" i="2"/>
  <c r="J109" i="2" s="1"/>
  <c r="O109" i="2" s="1"/>
  <c r="M314" i="2"/>
  <c r="G314" i="2" s="1"/>
  <c r="I314" i="2" s="1"/>
  <c r="N314" i="2" s="1"/>
  <c r="M122" i="2"/>
  <c r="G122" i="2" s="1"/>
  <c r="I122" i="2" s="1"/>
  <c r="N122" i="2" s="1"/>
  <c r="M47" i="2"/>
  <c r="G47" i="2" s="1"/>
  <c r="I47" i="2" s="1"/>
  <c r="N47" i="2" s="1"/>
  <c r="L44" i="2"/>
  <c r="H44" i="2" s="1"/>
  <c r="J44" i="2" s="1"/>
  <c r="O44" i="2" s="1"/>
  <c r="M108" i="2"/>
  <c r="G108" i="2" s="1"/>
  <c r="I108" i="2" s="1"/>
  <c r="N108" i="2" s="1"/>
  <c r="M98" i="2"/>
  <c r="G98" i="2" s="1"/>
  <c r="I98" i="2" s="1"/>
  <c r="N98" i="2" s="1"/>
  <c r="L107" i="2"/>
  <c r="H107" i="2" s="1"/>
  <c r="J107" i="2" s="1"/>
  <c r="O107" i="2" s="1"/>
  <c r="G107" i="2"/>
  <c r="I107" i="2" s="1"/>
  <c r="N107" i="2" s="1"/>
  <c r="H112" i="2"/>
  <c r="J112" i="2" s="1"/>
  <c r="O112" i="2" s="1"/>
  <c r="H98" i="2"/>
  <c r="J98" i="2" s="1"/>
  <c r="O98" i="2" s="1"/>
  <c r="H51" i="2"/>
  <c r="J51" i="2" s="1"/>
  <c r="O51" i="2" s="1"/>
  <c r="M109" i="2"/>
  <c r="G109" i="2" s="1"/>
  <c r="I109" i="2" s="1"/>
  <c r="N109" i="2" s="1"/>
  <c r="L113" i="2"/>
  <c r="H113" i="2" s="1"/>
  <c r="J113" i="2" s="1"/>
  <c r="O113" i="2" s="1"/>
  <c r="H21" i="2"/>
  <c r="J21" i="2" s="1"/>
  <c r="O21" i="2" s="1"/>
  <c r="L100" i="2"/>
  <c r="H100" i="2" s="1"/>
  <c r="J100" i="2" s="1"/>
  <c r="O100" i="2" s="1"/>
  <c r="H108" i="2"/>
  <c r="J108" i="2" s="1"/>
  <c r="O108" i="2" s="1"/>
  <c r="H122" i="2"/>
  <c r="J122" i="2" s="1"/>
  <c r="O122" i="2" s="1"/>
  <c r="H110" i="2"/>
  <c r="J110" i="2" s="1"/>
  <c r="O110" i="2" s="1"/>
  <c r="G100" i="2"/>
  <c r="I100" i="2" s="1"/>
  <c r="N100" i="2" s="1"/>
  <c r="M25" i="2"/>
  <c r="G25" i="2" s="1"/>
  <c r="I25" i="2" s="1"/>
  <c r="N25" i="2" s="1"/>
  <c r="L25" i="2"/>
  <c r="H25" i="2" s="1"/>
  <c r="J25" i="2" s="1"/>
  <c r="O25" i="2" s="1"/>
  <c r="L116" i="2"/>
  <c r="H116" i="2" s="1"/>
  <c r="J116" i="2" s="1"/>
  <c r="O116" i="2" s="1"/>
  <c r="M116" i="2"/>
  <c r="G116" i="2" s="1"/>
  <c r="I116" i="2" s="1"/>
  <c r="N116" i="2" s="1"/>
  <c r="L54" i="2"/>
  <c r="H54" i="2" s="1"/>
  <c r="J54" i="2" s="1"/>
  <c r="O54" i="2" s="1"/>
  <c r="M54" i="2"/>
  <c r="G54" i="2" s="1"/>
  <c r="I54" i="2" s="1"/>
  <c r="N54" i="2" s="1"/>
  <c r="L121" i="2"/>
  <c r="H121" i="2" s="1"/>
  <c r="J121" i="2" s="1"/>
  <c r="O121" i="2" s="1"/>
  <c r="M121" i="2"/>
  <c r="G121" i="2" s="1"/>
  <c r="I121" i="2" s="1"/>
  <c r="N121" i="2" s="1"/>
  <c r="L61" i="2"/>
  <c r="H61" i="2" s="1"/>
  <c r="J61" i="2" s="1"/>
  <c r="O61" i="2" s="1"/>
  <c r="M61" i="2"/>
  <c r="G61" i="2" s="1"/>
  <c r="I61" i="2" s="1"/>
  <c r="N61" i="2" s="1"/>
  <c r="H58" i="2"/>
  <c r="J58" i="2" s="1"/>
  <c r="O58" i="2" s="1"/>
  <c r="L4" i="2"/>
  <c r="H4" i="2" s="1"/>
  <c r="J4" i="2" s="1"/>
  <c r="O4" i="2" s="1"/>
  <c r="M4" i="2"/>
  <c r="G4" i="2" s="1"/>
  <c r="I4" i="2" s="1"/>
  <c r="N4" i="2" s="1"/>
  <c r="L55" i="2"/>
  <c r="H55" i="2" s="1"/>
  <c r="J55" i="2" s="1"/>
  <c r="O55" i="2" s="1"/>
  <c r="M55" i="2"/>
  <c r="G55" i="2" s="1"/>
  <c r="I55" i="2" s="1"/>
  <c r="N55" i="2" s="1"/>
  <c r="L70" i="2"/>
  <c r="H70" i="2" s="1"/>
  <c r="J70" i="2" s="1"/>
  <c r="O70" i="2" s="1"/>
  <c r="M70" i="2"/>
  <c r="G70" i="2" s="1"/>
  <c r="I70" i="2" s="1"/>
  <c r="N70" i="2" s="1"/>
  <c r="M2" i="2"/>
  <c r="G2" i="2" s="1"/>
  <c r="I2" i="2" s="1"/>
  <c r="N2" i="2" s="1"/>
  <c r="Z2" i="2"/>
  <c r="L2" i="2"/>
  <c r="H2" i="2" s="1"/>
  <c r="J2" i="2" s="1"/>
  <c r="O2" i="2" s="1"/>
  <c r="H118" i="2"/>
  <c r="J118" i="2" s="1"/>
  <c r="O118" i="2" s="1"/>
  <c r="L6" i="2"/>
  <c r="H6" i="2" s="1"/>
  <c r="J6" i="2" s="1"/>
  <c r="O6" i="2" s="1"/>
  <c r="M6" i="2"/>
  <c r="G6" i="2" s="1"/>
  <c r="I6" i="2" s="1"/>
  <c r="N6" i="2" s="1"/>
  <c r="L87" i="2"/>
  <c r="H87" i="2" s="1"/>
  <c r="J87" i="2" s="1"/>
  <c r="O87" i="2" s="1"/>
  <c r="M87" i="2"/>
  <c r="G87" i="2" s="1"/>
  <c r="I87" i="2" s="1"/>
  <c r="N87" i="2" s="1"/>
  <c r="L96" i="2"/>
  <c r="H96" i="2" s="1"/>
  <c r="J96" i="2" s="1"/>
  <c r="O96" i="2" s="1"/>
  <c r="M96" i="2"/>
  <c r="G96" i="2" s="1"/>
  <c r="I96" i="2" s="1"/>
  <c r="N96" i="2" s="1"/>
  <c r="G113" i="2"/>
  <c r="I113" i="2" s="1"/>
  <c r="N113" i="2" s="1"/>
  <c r="H50" i="68"/>
  <c r="J50" i="68" s="1"/>
  <c r="O50" i="68" s="1"/>
  <c r="M82" i="2"/>
  <c r="G82" i="2" s="1"/>
  <c r="I82" i="2" s="1"/>
  <c r="N82" i="2" s="1"/>
  <c r="L82" i="2"/>
  <c r="H82" i="2" s="1"/>
  <c r="J82" i="2" s="1"/>
  <c r="O82" i="2" s="1"/>
  <c r="H103" i="2"/>
  <c r="J103" i="2" s="1"/>
  <c r="O103" i="2" s="1"/>
  <c r="L38" i="2"/>
  <c r="H38" i="2" s="1"/>
  <c r="J38" i="2" s="1"/>
  <c r="O38" i="2" s="1"/>
  <c r="M38" i="2"/>
  <c r="G38" i="2" s="1"/>
  <c r="I38" i="2" s="1"/>
  <c r="N38" i="2" s="1"/>
  <c r="L65" i="2"/>
  <c r="H65" i="2" s="1"/>
  <c r="J65" i="2" s="1"/>
  <c r="O65" i="2" s="1"/>
  <c r="M65" i="2"/>
  <c r="G65" i="2" s="1"/>
  <c r="I65" i="2" s="1"/>
  <c r="N65" i="2" s="1"/>
  <c r="M46" i="2"/>
  <c r="G46" i="2" s="1"/>
  <c r="I46" i="2" s="1"/>
  <c r="N46" i="2" s="1"/>
  <c r="L46" i="2"/>
  <c r="H46" i="2" s="1"/>
  <c r="J46" i="2" s="1"/>
  <c r="O46" i="2" s="1"/>
  <c r="L105" i="2"/>
  <c r="H105" i="2" s="1"/>
  <c r="J105" i="2" s="1"/>
  <c r="O105" i="2" s="1"/>
  <c r="M105" i="2"/>
  <c r="G105" i="2" s="1"/>
  <c r="I105" i="2" s="1"/>
  <c r="N105" i="2" s="1"/>
  <c r="L78" i="2"/>
  <c r="H78" i="2" s="1"/>
  <c r="J78" i="2" s="1"/>
  <c r="O78" i="2" s="1"/>
  <c r="M78" i="2"/>
  <c r="G78" i="2" s="1"/>
  <c r="I78" i="2" s="1"/>
  <c r="N78" i="2" s="1"/>
  <c r="L88" i="2"/>
  <c r="H88" i="2" s="1"/>
  <c r="J88" i="2" s="1"/>
  <c r="O88" i="2" s="1"/>
  <c r="M88" i="2"/>
  <c r="G88" i="2" s="1"/>
  <c r="I88" i="2" s="1"/>
  <c r="N88" i="2" s="1"/>
  <c r="L62" i="2"/>
  <c r="H62" i="2" s="1"/>
  <c r="J62" i="2" s="1"/>
  <c r="O62" i="2" s="1"/>
  <c r="M62" i="2"/>
  <c r="G62" i="2" s="1"/>
  <c r="I62" i="2" s="1"/>
  <c r="N62" i="2" s="1"/>
  <c r="L73" i="2"/>
  <c r="H73" i="2" s="1"/>
  <c r="J73" i="2" s="1"/>
  <c r="O73" i="2" s="1"/>
  <c r="M73" i="2"/>
  <c r="G73" i="2" s="1"/>
  <c r="I73" i="2" s="1"/>
  <c r="N73" i="2" s="1"/>
  <c r="L85" i="2"/>
  <c r="H85" i="2" s="1"/>
  <c r="J85" i="2" s="1"/>
  <c r="O85" i="2" s="1"/>
  <c r="M85" i="2"/>
  <c r="G85" i="2" s="1"/>
  <c r="I85" i="2" s="1"/>
  <c r="N85" i="2" s="1"/>
  <c r="H141" i="2"/>
  <c r="J141" i="2" s="1"/>
  <c r="O141" i="2" s="1"/>
  <c r="M21" i="2"/>
  <c r="G21" i="2" s="1"/>
  <c r="I21" i="2" s="1"/>
  <c r="N21" i="2" s="1"/>
  <c r="M104" i="2"/>
  <c r="G104" i="2" s="1"/>
  <c r="I104" i="2" s="1"/>
  <c r="N104" i="2" s="1"/>
  <c r="L19" i="2"/>
  <c r="H19" i="2" s="1"/>
  <c r="J19" i="2" s="1"/>
  <c r="O19" i="2" s="1"/>
  <c r="M19" i="2"/>
  <c r="G19" i="2" s="1"/>
  <c r="I19" i="2" s="1"/>
  <c r="N19" i="2" s="1"/>
  <c r="L57" i="2"/>
  <c r="H57" i="2" s="1"/>
  <c r="J57" i="2" s="1"/>
  <c r="O57" i="2" s="1"/>
  <c r="M57" i="2"/>
  <c r="G57" i="2" s="1"/>
  <c r="I57" i="2" s="1"/>
  <c r="N57" i="2" s="1"/>
  <c r="M50" i="2"/>
  <c r="G50" i="2" s="1"/>
  <c r="I50" i="2" s="1"/>
  <c r="N50" i="2" s="1"/>
  <c r="L50" i="2"/>
  <c r="H50" i="2" s="1"/>
  <c r="J50" i="2" s="1"/>
  <c r="O50" i="2" s="1"/>
  <c r="L56" i="2"/>
  <c r="H56" i="2" s="1"/>
  <c r="J56" i="2" s="1"/>
  <c r="O56" i="2" s="1"/>
  <c r="M56" i="2"/>
  <c r="G56" i="2" s="1"/>
  <c r="I56" i="2" s="1"/>
  <c r="N56" i="2" s="1"/>
  <c r="L101" i="2"/>
  <c r="H101" i="2" s="1"/>
  <c r="J101" i="2" s="1"/>
  <c r="O101" i="2" s="1"/>
  <c r="M101" i="2"/>
  <c r="G101" i="2" s="1"/>
  <c r="I101" i="2" s="1"/>
  <c r="N101" i="2" s="1"/>
  <c r="L115" i="2"/>
  <c r="H115" i="2" s="1"/>
  <c r="J115" i="2" s="1"/>
  <c r="O115" i="2" s="1"/>
  <c r="M115" i="2"/>
  <c r="G115" i="2" s="1"/>
  <c r="I115" i="2" s="1"/>
  <c r="N115" i="2" s="1"/>
  <c r="L91" i="2"/>
  <c r="H91" i="2" s="1"/>
  <c r="J91" i="2" s="1"/>
  <c r="O91" i="2" s="1"/>
  <c r="M91" i="2"/>
  <c r="G91" i="2" s="1"/>
  <c r="I91" i="2" s="1"/>
  <c r="N91" i="2" s="1"/>
  <c r="L99" i="2"/>
  <c r="H99" i="2" s="1"/>
  <c r="J99" i="2" s="1"/>
  <c r="O99" i="2" s="1"/>
  <c r="M99" i="2"/>
  <c r="G99" i="2" s="1"/>
  <c r="I99" i="2" s="1"/>
  <c r="N99" i="2" s="1"/>
  <c r="L37" i="2"/>
  <c r="H37" i="2" s="1"/>
  <c r="J37" i="2" s="1"/>
  <c r="O37" i="2" s="1"/>
  <c r="M37" i="2"/>
  <c r="G37" i="2" s="1"/>
  <c r="I37" i="2" s="1"/>
  <c r="N37" i="2" s="1"/>
  <c r="L22" i="2"/>
  <c r="H22" i="2" s="1"/>
  <c r="J22" i="2" s="1"/>
  <c r="O22" i="2" s="1"/>
  <c r="M22" i="2"/>
  <c r="G22" i="2" s="1"/>
  <c r="I22" i="2" s="1"/>
  <c r="N22" i="2" s="1"/>
  <c r="H119" i="2"/>
  <c r="J119" i="2" s="1"/>
  <c r="O119" i="2" s="1"/>
  <c r="L123" i="2"/>
  <c r="H123" i="2" s="1"/>
  <c r="J123" i="2" s="1"/>
  <c r="O123" i="2" s="1"/>
  <c r="M123" i="2"/>
  <c r="G123" i="2" s="1"/>
  <c r="I123" i="2" s="1"/>
  <c r="N123" i="2" s="1"/>
  <c r="L28" i="2"/>
  <c r="H28" i="2" s="1"/>
  <c r="J28" i="2" s="1"/>
  <c r="O28" i="2" s="1"/>
  <c r="M28" i="2"/>
  <c r="G28" i="2" s="1"/>
  <c r="I28" i="2" s="1"/>
  <c r="N28" i="2" s="1"/>
  <c r="L53" i="2"/>
  <c r="H53" i="2" s="1"/>
  <c r="J53" i="2" s="1"/>
  <c r="O53" i="2" s="1"/>
  <c r="M53" i="2"/>
  <c r="G53" i="2" s="1"/>
  <c r="I53" i="2" s="1"/>
  <c r="N53" i="2" s="1"/>
  <c r="M81" i="2"/>
  <c r="G81" i="2" s="1"/>
  <c r="I81" i="2" s="1"/>
  <c r="N81" i="2" s="1"/>
  <c r="L81" i="2"/>
  <c r="H81" i="2" s="1"/>
  <c r="J81" i="2" s="1"/>
  <c r="O81" i="2" s="1"/>
  <c r="M7" i="2"/>
  <c r="G7" i="2" s="1"/>
  <c r="I7" i="2" s="1"/>
  <c r="N7" i="2" s="1"/>
  <c r="L18" i="2"/>
  <c r="H18" i="2" s="1"/>
  <c r="J18" i="2" s="1"/>
  <c r="O18" i="2" s="1"/>
  <c r="M18" i="2"/>
  <c r="G18" i="2" s="1"/>
  <c r="I18" i="2" s="1"/>
  <c r="N18" i="2" s="1"/>
  <c r="L120" i="2"/>
  <c r="H120" i="2" s="1"/>
  <c r="J120" i="2" s="1"/>
  <c r="O120" i="2" s="1"/>
  <c r="M120" i="2"/>
  <c r="G120" i="2" s="1"/>
  <c r="I120" i="2" s="1"/>
  <c r="N120" i="2" s="1"/>
  <c r="H86" i="70"/>
  <c r="J86" i="70" s="1"/>
  <c r="O86" i="70" s="1"/>
  <c r="M50" i="68"/>
  <c r="G50" i="68" s="1"/>
  <c r="I50" i="68" s="1"/>
  <c r="N50" i="68" s="1"/>
  <c r="L79" i="70"/>
  <c r="H79" i="70" s="1"/>
  <c r="J79" i="70" s="1"/>
  <c r="O79" i="70" s="1"/>
  <c r="L83" i="70"/>
  <c r="H83" i="70" s="1"/>
  <c r="J83" i="70" s="1"/>
  <c r="O83" i="70" s="1"/>
  <c r="G79" i="70"/>
  <c r="I79" i="70" s="1"/>
  <c r="N79" i="70" s="1"/>
  <c r="H77" i="70"/>
  <c r="J77" i="70" s="1"/>
  <c r="O77" i="70" s="1"/>
  <c r="H84" i="70"/>
  <c r="J84" i="70" s="1"/>
  <c r="O84" i="70" s="1"/>
  <c r="M415" i="2"/>
  <c r="G415" i="2" s="1"/>
  <c r="I415" i="2" s="1"/>
  <c r="N415" i="2" s="1"/>
  <c r="L402" i="2"/>
  <c r="H402" i="2" s="1"/>
  <c r="J402" i="2" s="1"/>
  <c r="O402" i="2" s="1"/>
  <c r="M377" i="2"/>
  <c r="G377" i="2" s="1"/>
  <c r="I377" i="2" s="1"/>
  <c r="N377" i="2" s="1"/>
  <c r="H415" i="2"/>
  <c r="J415" i="2" s="1"/>
  <c r="O415" i="2" s="1"/>
  <c r="L385" i="2"/>
  <c r="H385" i="2" s="1"/>
  <c r="J385" i="2" s="1"/>
  <c r="O385" i="2" s="1"/>
  <c r="G83" i="70"/>
  <c r="I83" i="70" s="1"/>
  <c r="N83" i="70" s="1"/>
  <c r="M84" i="70"/>
  <c r="G84" i="70" s="1"/>
  <c r="I84" i="70" s="1"/>
  <c r="N84" i="70" s="1"/>
  <c r="M414" i="2"/>
  <c r="G414" i="2" s="1"/>
  <c r="I414" i="2" s="1"/>
  <c r="N414" i="2" s="1"/>
  <c r="L374" i="2"/>
  <c r="H374" i="2" s="1"/>
  <c r="J374" i="2" s="1"/>
  <c r="O374" i="2" s="1"/>
  <c r="M429" i="2"/>
  <c r="G429" i="2" s="1"/>
  <c r="I429" i="2" s="1"/>
  <c r="N429" i="2" s="1"/>
  <c r="G397" i="2"/>
  <c r="I397" i="2" s="1"/>
  <c r="N397" i="2" s="1"/>
  <c r="H420" i="2"/>
  <c r="J420" i="2" s="1"/>
  <c r="O420" i="2" s="1"/>
  <c r="G385" i="2"/>
  <c r="I385" i="2" s="1"/>
  <c r="N385" i="2" s="1"/>
  <c r="M428" i="2"/>
  <c r="G428" i="2" s="1"/>
  <c r="I428" i="2" s="1"/>
  <c r="N428" i="2" s="1"/>
  <c r="H410" i="2"/>
  <c r="J410" i="2" s="1"/>
  <c r="O410" i="2" s="1"/>
  <c r="M419" i="2"/>
  <c r="G419" i="2" s="1"/>
  <c r="I419" i="2" s="1"/>
  <c r="N419" i="2" s="1"/>
  <c r="G380" i="2"/>
  <c r="I380" i="2" s="1"/>
  <c r="N380" i="2" s="1"/>
  <c r="H414" i="2"/>
  <c r="J414" i="2" s="1"/>
  <c r="O414" i="2" s="1"/>
  <c r="G401" i="2"/>
  <c r="I401" i="2" s="1"/>
  <c r="N401" i="2" s="1"/>
  <c r="H395" i="2"/>
  <c r="J395" i="2" s="1"/>
  <c r="O395" i="2" s="1"/>
  <c r="H330" i="2"/>
  <c r="J330" i="2" s="1"/>
  <c r="O330" i="2" s="1"/>
  <c r="H419" i="2"/>
  <c r="J419" i="2" s="1"/>
  <c r="O419" i="2" s="1"/>
  <c r="L380" i="2"/>
  <c r="H380" i="2" s="1"/>
  <c r="J380" i="2" s="1"/>
  <c r="O380" i="2" s="1"/>
  <c r="H406" i="2"/>
  <c r="J406" i="2" s="1"/>
  <c r="O406" i="2" s="1"/>
  <c r="L418" i="2"/>
  <c r="H418" i="2" s="1"/>
  <c r="J418" i="2" s="1"/>
  <c r="O418" i="2" s="1"/>
  <c r="L432" i="2"/>
  <c r="H432" i="2" s="1"/>
  <c r="J432" i="2" s="1"/>
  <c r="O432" i="2" s="1"/>
  <c r="H390" i="2"/>
  <c r="J390" i="2" s="1"/>
  <c r="O390" i="2" s="1"/>
  <c r="H399" i="2"/>
  <c r="J399" i="2" s="1"/>
  <c r="O399" i="2" s="1"/>
  <c r="M390" i="2"/>
  <c r="G390" i="2" s="1"/>
  <c r="I390" i="2" s="1"/>
  <c r="N390" i="2" s="1"/>
  <c r="H377" i="2"/>
  <c r="J377" i="2" s="1"/>
  <c r="O377" i="2" s="1"/>
  <c r="M399" i="2"/>
  <c r="G399" i="2" s="1"/>
  <c r="I399" i="2" s="1"/>
  <c r="N399" i="2" s="1"/>
  <c r="L398" i="2"/>
  <c r="H398" i="2" s="1"/>
  <c r="J398" i="2" s="1"/>
  <c r="O398" i="2" s="1"/>
  <c r="M398" i="2"/>
  <c r="G398" i="2" s="1"/>
  <c r="I398" i="2" s="1"/>
  <c r="N398" i="2" s="1"/>
  <c r="M454" i="2"/>
  <c r="G454" i="2" s="1"/>
  <c r="I454" i="2" s="1"/>
  <c r="N454" i="2" s="1"/>
  <c r="M378" i="2"/>
  <c r="G378" i="2" s="1"/>
  <c r="I378" i="2" s="1"/>
  <c r="N378" i="2" s="1"/>
  <c r="L378" i="2"/>
  <c r="H378" i="2" s="1"/>
  <c r="J378" i="2" s="1"/>
  <c r="O378" i="2" s="1"/>
  <c r="M383" i="2"/>
  <c r="G383" i="2" s="1"/>
  <c r="I383" i="2" s="1"/>
  <c r="N383" i="2" s="1"/>
  <c r="L383" i="2"/>
  <c r="H383" i="2" s="1"/>
  <c r="J383" i="2" s="1"/>
  <c r="O383" i="2" s="1"/>
  <c r="L51" i="68"/>
  <c r="H51" i="68" s="1"/>
  <c r="J51" i="68" s="1"/>
  <c r="O51" i="68" s="1"/>
  <c r="L41" i="68"/>
  <c r="H41" i="68" s="1"/>
  <c r="J41" i="68" s="1"/>
  <c r="O41" i="68" s="1"/>
  <c r="G51" i="68"/>
  <c r="I51" i="68" s="1"/>
  <c r="N51" i="68" s="1"/>
  <c r="G41" i="68"/>
  <c r="I41" i="68" s="1"/>
  <c r="N41" i="68" s="1"/>
  <c r="G65" i="68"/>
  <c r="I65" i="68" s="1"/>
  <c r="N65" i="68" s="1"/>
  <c r="L65" i="68"/>
  <c r="H65" i="68" s="1"/>
  <c r="J65" i="68" s="1"/>
  <c r="O65" i="68" s="1"/>
  <c r="M46" i="68"/>
  <c r="G46" i="68" s="1"/>
  <c r="I46" i="68" s="1"/>
  <c r="N46" i="68" s="1"/>
  <c r="L46" i="68"/>
  <c r="H46" i="68" s="1"/>
  <c r="J46" i="68" s="1"/>
  <c r="O46" i="68" s="1"/>
  <c r="N9" i="78"/>
  <c r="N20" i="78"/>
  <c r="N2" i="78"/>
  <c r="O4" i="68"/>
  <c r="N2" i="68"/>
  <c r="V2" i="83" l="1" a="1"/>
  <c r="V38" i="83" s="1"/>
  <c r="Y38" i="83" s="1"/>
  <c r="Q2" i="83" a="1"/>
  <c r="Q10" i="83" s="1"/>
  <c r="R2" i="83" a="1"/>
  <c r="R37" i="83" s="1"/>
  <c r="P2" i="83" a="1"/>
  <c r="P15" i="83" s="1"/>
  <c r="W2" i="83" a="1"/>
  <c r="W37" i="83" s="1"/>
  <c r="X2" i="83" a="1"/>
  <c r="X15" i="83" s="1"/>
  <c r="S7" i="83"/>
  <c r="S29" i="83"/>
  <c r="S9" i="83"/>
  <c r="S30" i="83"/>
  <c r="S27" i="83"/>
  <c r="S33" i="83"/>
  <c r="S36" i="83"/>
  <c r="S28" i="83"/>
  <c r="S11" i="83"/>
  <c r="S19" i="83"/>
  <c r="S4" i="83"/>
  <c r="S13" i="83"/>
  <c r="S10" i="83"/>
  <c r="S22" i="83"/>
  <c r="S14" i="83"/>
  <c r="S17" i="83"/>
  <c r="S6" i="83"/>
  <c r="S38" i="83"/>
  <c r="S32" i="83"/>
  <c r="S37" i="83"/>
  <c r="S25" i="83"/>
  <c r="S5" i="83"/>
  <c r="S8" i="83"/>
  <c r="S12" i="83"/>
  <c r="S35" i="83"/>
  <c r="S16" i="83"/>
  <c r="S26" i="83"/>
  <c r="S23" i="83"/>
  <c r="S34" i="83"/>
  <c r="S21" i="83"/>
  <c r="S24" i="83"/>
  <c r="S2" i="83"/>
  <c r="S15" i="83"/>
  <c r="S31" i="83"/>
  <c r="S3" i="83"/>
  <c r="S18" i="83"/>
  <c r="S20" i="83"/>
  <c r="U2" i="83"/>
  <c r="H39" i="6" s="1"/>
  <c r="U7" i="83"/>
  <c r="U5" i="83"/>
  <c r="H42" i="6" s="1"/>
  <c r="U28" i="83"/>
  <c r="U12" i="83"/>
  <c r="U33" i="83"/>
  <c r="U30" i="83"/>
  <c r="U27" i="83"/>
  <c r="U25" i="83"/>
  <c r="U38" i="83"/>
  <c r="U36" i="83"/>
  <c r="U19" i="83"/>
  <c r="U26" i="83"/>
  <c r="U11" i="83"/>
  <c r="U17" i="83"/>
  <c r="U35" i="83"/>
  <c r="U20" i="83"/>
  <c r="U8" i="83"/>
  <c r="U10" i="83"/>
  <c r="U21" i="83"/>
  <c r="U9" i="83"/>
  <c r="U14" i="83"/>
  <c r="U3" i="83"/>
  <c r="H40" i="6" s="1"/>
  <c r="U22" i="83"/>
  <c r="U32" i="83"/>
  <c r="U29" i="83"/>
  <c r="U13" i="83"/>
  <c r="U31" i="83"/>
  <c r="U15" i="83"/>
  <c r="U24" i="83"/>
  <c r="U6" i="83"/>
  <c r="H43" i="6" s="1"/>
  <c r="U34" i="83"/>
  <c r="U4" i="83"/>
  <c r="H41" i="6" s="1"/>
  <c r="U16" i="83"/>
  <c r="U37" i="83"/>
  <c r="U18" i="83"/>
  <c r="U23" i="83"/>
  <c r="X2" i="78" a="1"/>
  <c r="X35" i="78" s="1"/>
  <c r="V2" i="78" a="1"/>
  <c r="V16" i="78" s="1"/>
  <c r="U2" i="78" a="1"/>
  <c r="U10" i="78" s="1"/>
  <c r="W2" i="78" a="1"/>
  <c r="W36" i="78" s="1"/>
  <c r="U2" i="70" a="1"/>
  <c r="U37" i="70" s="1"/>
  <c r="R2" i="70" a="1"/>
  <c r="R5" i="70" s="1"/>
  <c r="B28" i="6" s="1"/>
  <c r="U2" i="2" a="1"/>
  <c r="U23" i="2" s="1"/>
  <c r="P2" i="2" a="1"/>
  <c r="P10" i="2" s="1"/>
  <c r="D22" i="6" s="1"/>
  <c r="S2" i="68" a="1"/>
  <c r="S11" i="68" s="1"/>
  <c r="V2" i="68" a="1"/>
  <c r="V32" i="68" s="1"/>
  <c r="Q2" i="78" a="1"/>
  <c r="Q2" i="78" s="1"/>
  <c r="A6" i="6" s="1"/>
  <c r="S2" i="78" a="1"/>
  <c r="S8" i="78" s="1"/>
  <c r="P2" i="78" a="1"/>
  <c r="P2" i="78" s="1"/>
  <c r="D6" i="6" s="1"/>
  <c r="R2" i="78" a="1"/>
  <c r="R2" i="78" s="1"/>
  <c r="B6" i="6" s="1"/>
  <c r="X2" i="70" a="1"/>
  <c r="X24" i="70" s="1"/>
  <c r="P2" i="70" a="1"/>
  <c r="P31" i="70" s="1"/>
  <c r="U2" i="68" a="1"/>
  <c r="U38" i="68" s="1"/>
  <c r="S2" i="2" a="1"/>
  <c r="S25" i="2" s="1"/>
  <c r="Q2" i="2" a="1"/>
  <c r="Q2" i="2" s="1"/>
  <c r="A14" i="6" s="1"/>
  <c r="R2" i="2" a="1"/>
  <c r="R48" i="2" s="1"/>
  <c r="W2" i="2" a="1"/>
  <c r="W40" i="2" s="1"/>
  <c r="X2" i="68" a="1"/>
  <c r="X30" i="68" s="1"/>
  <c r="W2" i="68" a="1"/>
  <c r="W26" i="68" s="1"/>
  <c r="V2" i="70" a="1"/>
  <c r="V8" i="70" s="1"/>
  <c r="E31" i="6" s="1"/>
  <c r="P2" i="68" a="1"/>
  <c r="W2" i="70" a="1"/>
  <c r="S2" i="70" a="1"/>
  <c r="R2" i="68" a="1"/>
  <c r="Q2" i="70" a="1"/>
  <c r="Q2" i="68" a="1"/>
  <c r="V2" i="2" a="1"/>
  <c r="X2" i="2" a="1"/>
  <c r="V32" i="83" l="1"/>
  <c r="Y32" i="83" s="1"/>
  <c r="V33" i="83"/>
  <c r="Y33" i="83" s="1"/>
  <c r="V29" i="83"/>
  <c r="Y29" i="83" s="1"/>
  <c r="V4" i="83"/>
  <c r="E41" i="6" s="1"/>
  <c r="V5" i="83"/>
  <c r="V12" i="83"/>
  <c r="V10" i="83"/>
  <c r="V24" i="83"/>
  <c r="Y24" i="83" s="1"/>
  <c r="V11" i="83"/>
  <c r="V28" i="83"/>
  <c r="Y28" i="83" s="1"/>
  <c r="V3" i="83"/>
  <c r="E40" i="6" s="1"/>
  <c r="V22" i="83"/>
  <c r="Y22" i="83" s="1"/>
  <c r="V8" i="83"/>
  <c r="V13" i="83"/>
  <c r="V16" i="83"/>
  <c r="V30" i="83"/>
  <c r="Y30" i="83" s="1"/>
  <c r="V26" i="83"/>
  <c r="Y26" i="83" s="1"/>
  <c r="V27" i="83"/>
  <c r="Y27" i="83" s="1"/>
  <c r="V36" i="83"/>
  <c r="Y36" i="83" s="1"/>
  <c r="V34" i="83"/>
  <c r="Y34" i="83" s="1"/>
  <c r="V18" i="83"/>
  <c r="Y18" i="83" s="1"/>
  <c r="V31" i="83"/>
  <c r="Y31" i="83" s="1"/>
  <c r="V19" i="83"/>
  <c r="Y19" i="83" s="1"/>
  <c r="V37" i="83"/>
  <c r="Y37" i="83" s="1"/>
  <c r="V9" i="83"/>
  <c r="V25" i="83"/>
  <c r="Y25" i="83" s="1"/>
  <c r="V2" i="83"/>
  <c r="E39" i="6" s="1"/>
  <c r="V23" i="83"/>
  <c r="Y23" i="83" s="1"/>
  <c r="V21" i="83"/>
  <c r="Y21" i="83" s="1"/>
  <c r="V17" i="83"/>
  <c r="V14" i="83"/>
  <c r="V6" i="83"/>
  <c r="V15" i="83"/>
  <c r="V35" i="83"/>
  <c r="Y35" i="83" s="1"/>
  <c r="V20" i="83"/>
  <c r="Y20" i="83" s="1"/>
  <c r="V7" i="83"/>
  <c r="Q25" i="83"/>
  <c r="Q21" i="83"/>
  <c r="Q23" i="83"/>
  <c r="Q24" i="83"/>
  <c r="Q27" i="83"/>
  <c r="Q4" i="83"/>
  <c r="A41" i="6" s="1"/>
  <c r="Q16" i="83"/>
  <c r="Q31" i="83"/>
  <c r="Q20" i="83"/>
  <c r="Q28" i="83"/>
  <c r="Q12" i="83"/>
  <c r="Q13" i="83"/>
  <c r="Q36" i="83"/>
  <c r="Q2" i="83"/>
  <c r="A39" i="6" s="1"/>
  <c r="Q19" i="83"/>
  <c r="Q35" i="83"/>
  <c r="Q17" i="83"/>
  <c r="Q6" i="83"/>
  <c r="Q14" i="83"/>
  <c r="Q32" i="83"/>
  <c r="Q9" i="83"/>
  <c r="Q38" i="83"/>
  <c r="Q29" i="83"/>
  <c r="Q26" i="83"/>
  <c r="Q15" i="83"/>
  <c r="Q30" i="83"/>
  <c r="Q18" i="83"/>
  <c r="T18" i="83" s="1"/>
  <c r="Q37" i="83"/>
  <c r="Q5" i="83"/>
  <c r="Q7" i="83"/>
  <c r="Q33" i="83"/>
  <c r="Q11" i="83"/>
  <c r="Q22" i="83"/>
  <c r="Q3" i="83"/>
  <c r="A40" i="6" s="1"/>
  <c r="Q34" i="83"/>
  <c r="Q8" i="83"/>
  <c r="P17" i="83"/>
  <c r="R12" i="83"/>
  <c r="R28" i="83"/>
  <c r="P13" i="83"/>
  <c r="R35" i="83"/>
  <c r="R3" i="83"/>
  <c r="B40" i="6" s="1"/>
  <c r="P22" i="83"/>
  <c r="R36" i="83"/>
  <c r="R15" i="83"/>
  <c r="R17" i="83"/>
  <c r="R30" i="83"/>
  <c r="R14" i="83"/>
  <c r="R20" i="83"/>
  <c r="R8" i="83"/>
  <c r="R24" i="83"/>
  <c r="R22" i="83"/>
  <c r="R31" i="83"/>
  <c r="R10" i="83"/>
  <c r="R34" i="83"/>
  <c r="R4" i="83"/>
  <c r="B41" i="6" s="1"/>
  <c r="R29" i="83"/>
  <c r="R19" i="83"/>
  <c r="R18" i="83"/>
  <c r="R33" i="83"/>
  <c r="R6" i="83"/>
  <c r="B43" i="6" s="1"/>
  <c r="R2" i="83"/>
  <c r="B39" i="6" s="1"/>
  <c r="R23" i="83"/>
  <c r="R5" i="83"/>
  <c r="B42" i="6" s="1"/>
  <c r="R27" i="83"/>
  <c r="R26" i="83"/>
  <c r="R7" i="83"/>
  <c r="R25" i="83"/>
  <c r="R16" i="83"/>
  <c r="R21" i="83"/>
  <c r="R9" i="83"/>
  <c r="R38" i="83"/>
  <c r="R13" i="83"/>
  <c r="R32" i="83"/>
  <c r="R11" i="83"/>
  <c r="P21" i="83"/>
  <c r="P9" i="83"/>
  <c r="P27" i="83"/>
  <c r="P18" i="83"/>
  <c r="P16" i="83"/>
  <c r="P32" i="83"/>
  <c r="P8" i="83"/>
  <c r="P29" i="83"/>
  <c r="P2" i="83"/>
  <c r="D39" i="6" s="1"/>
  <c r="P34" i="83"/>
  <c r="P4" i="83"/>
  <c r="D41" i="6" s="1"/>
  <c r="P37" i="83"/>
  <c r="P35" i="83"/>
  <c r="P33" i="83"/>
  <c r="P12" i="83"/>
  <c r="P11" i="83"/>
  <c r="P3" i="83"/>
  <c r="D40" i="6" s="1"/>
  <c r="P28" i="83"/>
  <c r="P5" i="83"/>
  <c r="D42" i="6" s="1"/>
  <c r="P19" i="83"/>
  <c r="P25" i="83"/>
  <c r="P31" i="83"/>
  <c r="P38" i="83"/>
  <c r="P30" i="83"/>
  <c r="P20" i="83"/>
  <c r="P14" i="83"/>
  <c r="P7" i="83"/>
  <c r="P23" i="83"/>
  <c r="P6" i="83"/>
  <c r="D43" i="6" s="1"/>
  <c r="P36" i="83"/>
  <c r="P24" i="83"/>
  <c r="P10" i="83"/>
  <c r="P26" i="83"/>
  <c r="W19" i="83"/>
  <c r="W25" i="83"/>
  <c r="W16" i="83"/>
  <c r="W26" i="83"/>
  <c r="W33" i="83"/>
  <c r="W20" i="83"/>
  <c r="W15" i="83"/>
  <c r="W31" i="83"/>
  <c r="W12" i="83"/>
  <c r="W6" i="83"/>
  <c r="F43" i="6" s="1"/>
  <c r="W7" i="83"/>
  <c r="W24" i="83"/>
  <c r="W2" i="83"/>
  <c r="F39" i="6" s="1"/>
  <c r="W11" i="83"/>
  <c r="W34" i="83"/>
  <c r="W23" i="83"/>
  <c r="W13" i="83"/>
  <c r="W29" i="83"/>
  <c r="W36" i="83"/>
  <c r="W32" i="83"/>
  <c r="W3" i="83"/>
  <c r="F40" i="6" s="1"/>
  <c r="W35" i="83"/>
  <c r="W22" i="83"/>
  <c r="W30" i="83"/>
  <c r="W18" i="83"/>
  <c r="W27" i="83"/>
  <c r="W9" i="83"/>
  <c r="W10" i="83"/>
  <c r="W21" i="83"/>
  <c r="W38" i="83"/>
  <c r="W28" i="83"/>
  <c r="W17" i="83"/>
  <c r="W8" i="83"/>
  <c r="W14" i="83"/>
  <c r="W4" i="83"/>
  <c r="F41" i="6" s="1"/>
  <c r="W5" i="83"/>
  <c r="F42" i="6" s="1"/>
  <c r="X21" i="83"/>
  <c r="X23" i="83"/>
  <c r="X24" i="83"/>
  <c r="X4" i="83"/>
  <c r="X18" i="83"/>
  <c r="X32" i="83"/>
  <c r="X22" i="83"/>
  <c r="X20" i="83"/>
  <c r="X3" i="83"/>
  <c r="X30" i="83"/>
  <c r="X38" i="83"/>
  <c r="X17" i="83"/>
  <c r="X26" i="83"/>
  <c r="X8" i="83"/>
  <c r="X12" i="83"/>
  <c r="X29" i="83"/>
  <c r="X11" i="83"/>
  <c r="X19" i="83"/>
  <c r="X2" i="83"/>
  <c r="X14" i="83"/>
  <c r="X37" i="83"/>
  <c r="X16" i="83"/>
  <c r="X25" i="83"/>
  <c r="X36" i="83"/>
  <c r="X28" i="83"/>
  <c r="X34" i="83"/>
  <c r="X33" i="83"/>
  <c r="X27" i="83"/>
  <c r="X6" i="83"/>
  <c r="X5" i="83"/>
  <c r="X35" i="83"/>
  <c r="X31" i="83"/>
  <c r="X13" i="83"/>
  <c r="X7" i="83"/>
  <c r="X10" i="83"/>
  <c r="X9" i="83"/>
  <c r="U48" i="78"/>
  <c r="U38" i="78"/>
  <c r="U39" i="78"/>
  <c r="U9" i="78"/>
  <c r="U13" i="78"/>
  <c r="U45" i="78"/>
  <c r="U29" i="78"/>
  <c r="U33" i="78"/>
  <c r="U27" i="78"/>
  <c r="U8" i="78"/>
  <c r="H12" i="6" s="1"/>
  <c r="U30" i="78"/>
  <c r="U3" i="78"/>
  <c r="H7" i="6" s="1"/>
  <c r="U43" i="78"/>
  <c r="U26" i="78"/>
  <c r="U22" i="78"/>
  <c r="U11" i="78"/>
  <c r="U24" i="78"/>
  <c r="U25" i="78"/>
  <c r="V28" i="78"/>
  <c r="U16" i="78"/>
  <c r="U20" i="78"/>
  <c r="U7" i="78"/>
  <c r="H11" i="6" s="1"/>
  <c r="U5" i="78"/>
  <c r="H9" i="6" s="1"/>
  <c r="U23" i="78"/>
  <c r="U19" i="78"/>
  <c r="U31" i="78"/>
  <c r="U44" i="78"/>
  <c r="U21" i="78"/>
  <c r="X37" i="78"/>
  <c r="U49" i="78"/>
  <c r="U15" i="78"/>
  <c r="U41" i="78"/>
  <c r="X46" i="78"/>
  <c r="U40" i="78"/>
  <c r="U36" i="78"/>
  <c r="U37" i="78"/>
  <c r="U35" i="78"/>
  <c r="U28" i="78"/>
  <c r="X45" i="78"/>
  <c r="X27" i="78"/>
  <c r="V25" i="78"/>
  <c r="X23" i="78"/>
  <c r="X31" i="78"/>
  <c r="X13" i="78"/>
  <c r="X44" i="78"/>
  <c r="U47" i="78"/>
  <c r="X33" i="78"/>
  <c r="U46" i="78"/>
  <c r="X36" i="78"/>
  <c r="V46" i="78"/>
  <c r="X17" i="78"/>
  <c r="V21" i="78"/>
  <c r="U42" i="78"/>
  <c r="U4" i="78"/>
  <c r="H8" i="6" s="1"/>
  <c r="X12" i="78"/>
  <c r="X21" i="78"/>
  <c r="X7" i="78"/>
  <c r="V48" i="78"/>
  <c r="W13" i="78"/>
  <c r="W47" i="78"/>
  <c r="V23" i="78"/>
  <c r="W3" i="78"/>
  <c r="F7" i="6" s="1"/>
  <c r="W10" i="78"/>
  <c r="U32" i="78"/>
  <c r="X16" i="78"/>
  <c r="V3" i="78"/>
  <c r="E7" i="6" s="1"/>
  <c r="V26" i="78"/>
  <c r="V29" i="78"/>
  <c r="V34" i="78"/>
  <c r="X25" i="78"/>
  <c r="W42" i="78"/>
  <c r="V10" i="78"/>
  <c r="U2" i="78"/>
  <c r="H6" i="6" s="1"/>
  <c r="X9" i="78"/>
  <c r="W24" i="78"/>
  <c r="V2" i="78"/>
  <c r="E6" i="6" s="1"/>
  <c r="W19" i="78"/>
  <c r="V6" i="78"/>
  <c r="E10" i="6" s="1"/>
  <c r="X41" i="78"/>
  <c r="X10" i="78"/>
  <c r="X18" i="78"/>
  <c r="U14" i="78"/>
  <c r="W28" i="78"/>
  <c r="W48" i="78"/>
  <c r="U34" i="78"/>
  <c r="V4" i="78"/>
  <c r="E8" i="6" s="1"/>
  <c r="V42" i="78"/>
  <c r="V39" i="78"/>
  <c r="V5" i="78"/>
  <c r="E9" i="6" s="1"/>
  <c r="X22" i="78"/>
  <c r="V20" i="78"/>
  <c r="X3" i="78"/>
  <c r="U17" i="78"/>
  <c r="W45" i="78"/>
  <c r="W40" i="78"/>
  <c r="W29" i="78"/>
  <c r="W38" i="78"/>
  <c r="V14" i="78"/>
  <c r="V35" i="78"/>
  <c r="W21" i="78"/>
  <c r="X26" i="78"/>
  <c r="W8" i="78"/>
  <c r="F12" i="6" s="1"/>
  <c r="W33" i="78"/>
  <c r="X5" i="78"/>
  <c r="W46" i="78"/>
  <c r="V9" i="78"/>
  <c r="W20" i="78"/>
  <c r="W2" i="78"/>
  <c r="F6" i="6" s="1"/>
  <c r="W34" i="78"/>
  <c r="X8" i="78"/>
  <c r="X39" i="78"/>
  <c r="V11" i="78"/>
  <c r="V19" i="78"/>
  <c r="W17" i="78"/>
  <c r="W35" i="78"/>
  <c r="W49" i="78"/>
  <c r="W41" i="78"/>
  <c r="V33" i="78"/>
  <c r="V44" i="78"/>
  <c r="X38" i="78"/>
  <c r="X4" i="78"/>
  <c r="W32" i="78"/>
  <c r="V43" i="78"/>
  <c r="V38" i="78"/>
  <c r="W16" i="78"/>
  <c r="W14" i="78"/>
  <c r="W11" i="78"/>
  <c r="W9" i="78"/>
  <c r="W23" i="78"/>
  <c r="V22" i="78"/>
  <c r="W39" i="78"/>
  <c r="V18" i="78"/>
  <c r="V17" i="78"/>
  <c r="V49" i="78"/>
  <c r="W5" i="78"/>
  <c r="F9" i="6" s="1"/>
  <c r="W12" i="78"/>
  <c r="V24" i="78"/>
  <c r="X19" i="78"/>
  <c r="X24" i="78"/>
  <c r="X15" i="78"/>
  <c r="V13" i="78"/>
  <c r="X32" i="78"/>
  <c r="V40" i="78"/>
  <c r="X29" i="78"/>
  <c r="V36" i="78"/>
  <c r="V31" i="78"/>
  <c r="X2" i="78"/>
  <c r="X40" i="78"/>
  <c r="U12" i="78"/>
  <c r="V7" i="78"/>
  <c r="E11" i="6" s="1"/>
  <c r="U6" i="78"/>
  <c r="H10" i="6" s="1"/>
  <c r="W25" i="78"/>
  <c r="X6" i="78"/>
  <c r="X14" i="78"/>
  <c r="U18" i="78"/>
  <c r="X48" i="78"/>
  <c r="X11" i="78"/>
  <c r="V32" i="78"/>
  <c r="X34" i="78"/>
  <c r="V45" i="78"/>
  <c r="X20" i="78"/>
  <c r="W22" i="78"/>
  <c r="V12" i="78"/>
  <c r="W37" i="78"/>
  <c r="W4" i="78"/>
  <c r="F8" i="6" s="1"/>
  <c r="X42" i="78"/>
  <c r="X28" i="78"/>
  <c r="W6" i="78"/>
  <c r="F10" i="6" s="1"/>
  <c r="W26" i="78"/>
  <c r="X30" i="78"/>
  <c r="X47" i="78"/>
  <c r="V47" i="78"/>
  <c r="V30" i="78"/>
  <c r="W15" i="78"/>
  <c r="W30" i="78"/>
  <c r="X43" i="78"/>
  <c r="W31" i="78"/>
  <c r="V8" i="78"/>
  <c r="E12" i="6" s="1"/>
  <c r="X49" i="78"/>
  <c r="W18" i="78"/>
  <c r="W44" i="78"/>
  <c r="W7" i="78"/>
  <c r="F11" i="6" s="1"/>
  <c r="W43" i="78"/>
  <c r="V15" i="78"/>
  <c r="V27" i="78"/>
  <c r="V41" i="78"/>
  <c r="V37" i="78"/>
  <c r="W27" i="78"/>
  <c r="U25" i="70"/>
  <c r="U29" i="70"/>
  <c r="U6" i="70"/>
  <c r="H29" i="6" s="1"/>
  <c r="U10" i="70"/>
  <c r="H33" i="6" s="1"/>
  <c r="U4" i="70"/>
  <c r="H27" i="6" s="1"/>
  <c r="U38" i="70"/>
  <c r="U15" i="70"/>
  <c r="U8" i="70"/>
  <c r="H31" i="6" s="1"/>
  <c r="U34" i="70"/>
  <c r="U16" i="70"/>
  <c r="U7" i="70"/>
  <c r="H30" i="6" s="1"/>
  <c r="U20" i="70"/>
  <c r="U9" i="70"/>
  <c r="H32" i="6" s="1"/>
  <c r="U36" i="70"/>
  <c r="U32" i="70"/>
  <c r="U18" i="70"/>
  <c r="U17" i="70"/>
  <c r="U24" i="70"/>
  <c r="U33" i="70"/>
  <c r="U31" i="70"/>
  <c r="U19" i="70"/>
  <c r="U22" i="70"/>
  <c r="U12" i="70"/>
  <c r="H35" i="6" s="1"/>
  <c r="U26" i="70"/>
  <c r="U13" i="70"/>
  <c r="H36" i="6" s="1"/>
  <c r="U21" i="70"/>
  <c r="U3" i="70"/>
  <c r="H26" i="6" s="1"/>
  <c r="U28" i="70"/>
  <c r="U35" i="70"/>
  <c r="U5" i="70"/>
  <c r="H28" i="6" s="1"/>
  <c r="U23" i="70"/>
  <c r="U27" i="70"/>
  <c r="U14" i="70"/>
  <c r="H37" i="6" s="1"/>
  <c r="U11" i="70"/>
  <c r="H34" i="6" s="1"/>
  <c r="U30" i="70"/>
  <c r="U2" i="70"/>
  <c r="H25" i="6" s="1"/>
  <c r="R31" i="70"/>
  <c r="R28" i="70"/>
  <c r="R35" i="70"/>
  <c r="R25" i="70"/>
  <c r="R18" i="70"/>
  <c r="R20" i="70"/>
  <c r="R6" i="70"/>
  <c r="B29" i="6" s="1"/>
  <c r="R15" i="70"/>
  <c r="R7" i="70"/>
  <c r="B30" i="6" s="1"/>
  <c r="R24" i="70"/>
  <c r="R38" i="70"/>
  <c r="R22" i="70"/>
  <c r="R32" i="70"/>
  <c r="R9" i="70"/>
  <c r="B32" i="6" s="1"/>
  <c r="R14" i="70"/>
  <c r="B37" i="6" s="1"/>
  <c r="R26" i="70"/>
  <c r="R30" i="70"/>
  <c r="R21" i="70"/>
  <c r="R8" i="70"/>
  <c r="B31" i="6" s="1"/>
  <c r="R34" i="70"/>
  <c r="R33" i="70"/>
  <c r="R27" i="70"/>
  <c r="R17" i="70"/>
  <c r="R4" i="70"/>
  <c r="B27" i="6" s="1"/>
  <c r="R10" i="70"/>
  <c r="B33" i="6" s="1"/>
  <c r="R3" i="70"/>
  <c r="B26" i="6" s="1"/>
  <c r="R13" i="70"/>
  <c r="B36" i="6" s="1"/>
  <c r="R37" i="70"/>
  <c r="R29" i="70"/>
  <c r="R19" i="70"/>
  <c r="R12" i="70"/>
  <c r="B35" i="6" s="1"/>
  <c r="R23" i="70"/>
  <c r="R11" i="70"/>
  <c r="B34" i="6" s="1"/>
  <c r="R36" i="70"/>
  <c r="R16" i="70"/>
  <c r="R2" i="70"/>
  <c r="B25" i="6" s="1"/>
  <c r="U43" i="2"/>
  <c r="U39" i="2"/>
  <c r="U21" i="2"/>
  <c r="U41" i="2"/>
  <c r="U35" i="2"/>
  <c r="U30" i="2"/>
  <c r="U36" i="2"/>
  <c r="U6" i="2"/>
  <c r="H18" i="6" s="1"/>
  <c r="U45" i="2"/>
  <c r="U38" i="2"/>
  <c r="U2" i="2"/>
  <c r="H14" i="6" s="1"/>
  <c r="U25" i="2"/>
  <c r="U12" i="2"/>
  <c r="U29" i="2"/>
  <c r="U20" i="2"/>
  <c r="U11" i="2"/>
  <c r="H23" i="6" s="1"/>
  <c r="U44" i="2"/>
  <c r="U7" i="2"/>
  <c r="H19" i="6" s="1"/>
  <c r="U46" i="2"/>
  <c r="U33" i="2"/>
  <c r="U5" i="2"/>
  <c r="H17" i="6" s="1"/>
  <c r="U16" i="2"/>
  <c r="U49" i="2"/>
  <c r="U4" i="2"/>
  <c r="H16" i="6" s="1"/>
  <c r="U8" i="2"/>
  <c r="H20" i="6" s="1"/>
  <c r="U31" i="2"/>
  <c r="U19" i="2"/>
  <c r="U28" i="2"/>
  <c r="U37" i="2"/>
  <c r="U14" i="2"/>
  <c r="U26" i="2"/>
  <c r="U47" i="2"/>
  <c r="U13" i="2"/>
  <c r="U10" i="2"/>
  <c r="H22" i="6" s="1"/>
  <c r="U9" i="2"/>
  <c r="H21" i="6" s="1"/>
  <c r="U32" i="2"/>
  <c r="U27" i="2"/>
  <c r="U17" i="2"/>
  <c r="U15" i="2"/>
  <c r="U18" i="2"/>
  <c r="U3" i="2"/>
  <c r="H15" i="6" s="1"/>
  <c r="U34" i="2"/>
  <c r="U42" i="2"/>
  <c r="U24" i="2"/>
  <c r="U48" i="2"/>
  <c r="U22" i="2"/>
  <c r="U40" i="2"/>
  <c r="P36" i="2"/>
  <c r="P41" i="2"/>
  <c r="P43" i="2"/>
  <c r="P18" i="2"/>
  <c r="P16" i="2"/>
  <c r="P3" i="2"/>
  <c r="D15" i="6" s="1"/>
  <c r="P35" i="2"/>
  <c r="P48" i="2"/>
  <c r="P12" i="2"/>
  <c r="P33" i="2"/>
  <c r="P23" i="2"/>
  <c r="P6" i="2"/>
  <c r="D18" i="6" s="1"/>
  <c r="P40" i="2"/>
  <c r="P31" i="2"/>
  <c r="P24" i="2"/>
  <c r="P5" i="2"/>
  <c r="D17" i="6" s="1"/>
  <c r="P32" i="2"/>
  <c r="P7" i="2"/>
  <c r="D19" i="6" s="1"/>
  <c r="P21" i="2"/>
  <c r="P38" i="2"/>
  <c r="P42" i="2"/>
  <c r="P37" i="2"/>
  <c r="P34" i="2"/>
  <c r="P44" i="2"/>
  <c r="P22" i="2"/>
  <c r="P9" i="2"/>
  <c r="D21" i="6" s="1"/>
  <c r="P45" i="2"/>
  <c r="P2" i="2"/>
  <c r="D14" i="6" s="1"/>
  <c r="P17" i="2"/>
  <c r="P13" i="2"/>
  <c r="P29" i="2"/>
  <c r="P46" i="2"/>
  <c r="P4" i="2"/>
  <c r="D16" i="6" s="1"/>
  <c r="P26" i="2"/>
  <c r="P25" i="2"/>
  <c r="P8" i="2"/>
  <c r="D20" i="6" s="1"/>
  <c r="P39" i="2"/>
  <c r="P49" i="2"/>
  <c r="P19" i="2"/>
  <c r="P27" i="2"/>
  <c r="P15" i="2"/>
  <c r="P11" i="2"/>
  <c r="D23" i="6" s="1"/>
  <c r="P28" i="2"/>
  <c r="P30" i="2"/>
  <c r="P20" i="2"/>
  <c r="P14" i="2"/>
  <c r="P47" i="2"/>
  <c r="S16" i="68"/>
  <c r="S20" i="68"/>
  <c r="S10" i="68"/>
  <c r="S14" i="68"/>
  <c r="S35" i="68"/>
  <c r="S37" i="68"/>
  <c r="S23" i="68"/>
  <c r="S19" i="68"/>
  <c r="S34" i="68"/>
  <c r="S29" i="68"/>
  <c r="S26" i="68"/>
  <c r="S15" i="68"/>
  <c r="S36" i="68"/>
  <c r="S33" i="68"/>
  <c r="S24" i="68"/>
  <c r="S18" i="68"/>
  <c r="S5" i="68"/>
  <c r="S17" i="68"/>
  <c r="S38" i="68"/>
  <c r="S6" i="68"/>
  <c r="S4" i="68"/>
  <c r="S32" i="68"/>
  <c r="S2" i="68"/>
  <c r="S7" i="68"/>
  <c r="S30" i="68"/>
  <c r="S27" i="68"/>
  <c r="S31" i="68"/>
  <c r="S21" i="68"/>
  <c r="S13" i="68"/>
  <c r="S22" i="68"/>
  <c r="S9" i="68"/>
  <c r="S25" i="68"/>
  <c r="S12" i="68"/>
  <c r="S8" i="68"/>
  <c r="S3" i="68"/>
  <c r="S28" i="68"/>
  <c r="V5" i="68"/>
  <c r="E48" i="6" s="1"/>
  <c r="V37" i="68"/>
  <c r="V30" i="68"/>
  <c r="V21" i="68"/>
  <c r="V11" i="68"/>
  <c r="E54" i="6" s="1"/>
  <c r="V33" i="68"/>
  <c r="V10" i="68"/>
  <c r="E53" i="6" s="1"/>
  <c r="V20" i="68"/>
  <c r="V36" i="68"/>
  <c r="V15" i="68"/>
  <c r="V29" i="68"/>
  <c r="V2" i="68"/>
  <c r="V12" i="68"/>
  <c r="E55" i="6" s="1"/>
  <c r="V9" i="68"/>
  <c r="E52" i="6" s="1"/>
  <c r="V13" i="68"/>
  <c r="E56" i="6" s="1"/>
  <c r="V28" i="68"/>
  <c r="V14" i="68"/>
  <c r="E57" i="6" s="1"/>
  <c r="V38" i="68"/>
  <c r="V19" i="68"/>
  <c r="V25" i="68"/>
  <c r="V16" i="68"/>
  <c r="V26" i="68"/>
  <c r="V6" i="68"/>
  <c r="E49" i="6" s="1"/>
  <c r="V31" i="68"/>
  <c r="V4" i="68"/>
  <c r="E47" i="6" s="1"/>
  <c r="V8" i="68"/>
  <c r="E51" i="6" s="1"/>
  <c r="V18" i="68"/>
  <c r="V23" i="68"/>
  <c r="V17" i="68"/>
  <c r="V3" i="68"/>
  <c r="E46" i="6" s="1"/>
  <c r="V7" i="68"/>
  <c r="E50" i="6" s="1"/>
  <c r="V34" i="68"/>
  <c r="V35" i="68"/>
  <c r="V24" i="68"/>
  <c r="V22" i="68"/>
  <c r="V27" i="68"/>
  <c r="Q7" i="78"/>
  <c r="A11" i="6" s="1"/>
  <c r="Q14" i="78"/>
  <c r="Q21" i="78"/>
  <c r="Q43" i="78"/>
  <c r="Q35" i="78"/>
  <c r="Q26" i="78"/>
  <c r="Q47" i="78"/>
  <c r="Q4" i="78"/>
  <c r="A8" i="6" s="1"/>
  <c r="Q42" i="78"/>
  <c r="Q23" i="78"/>
  <c r="Q13" i="78"/>
  <c r="Q37" i="78"/>
  <c r="Q34" i="78"/>
  <c r="Q9" i="78"/>
  <c r="Q48" i="78"/>
  <c r="Q18" i="78"/>
  <c r="Q46" i="78"/>
  <c r="Q32" i="78"/>
  <c r="Q39" i="78"/>
  <c r="Q29" i="78"/>
  <c r="Q6" i="78"/>
  <c r="A10" i="6" s="1"/>
  <c r="Q12" i="78"/>
  <c r="Q20" i="78"/>
  <c r="Q31" i="78"/>
  <c r="Q15" i="78"/>
  <c r="Q25" i="78"/>
  <c r="Q17" i="78"/>
  <c r="Q8" i="78"/>
  <c r="A12" i="6" s="1"/>
  <c r="Q45" i="78"/>
  <c r="Q22" i="78"/>
  <c r="Q28" i="78"/>
  <c r="Q36" i="78"/>
  <c r="Q11" i="78"/>
  <c r="Q3" i="78"/>
  <c r="A7" i="6" s="1"/>
  <c r="Q41" i="78"/>
  <c r="Q33" i="78"/>
  <c r="Q24" i="78"/>
  <c r="Q30" i="78"/>
  <c r="Q38" i="78"/>
  <c r="Q44" i="78"/>
  <c r="Q5" i="78"/>
  <c r="A9" i="6" s="1"/>
  <c r="Q27" i="78"/>
  <c r="Q19" i="78"/>
  <c r="Q10" i="78"/>
  <c r="Q49" i="78"/>
  <c r="Q40" i="78"/>
  <c r="Q16" i="78"/>
  <c r="S45" i="78"/>
  <c r="S25" i="78"/>
  <c r="P44" i="78"/>
  <c r="P4" i="78"/>
  <c r="D8" i="6" s="1"/>
  <c r="P11" i="78"/>
  <c r="R8" i="78"/>
  <c r="B12" i="6" s="1"/>
  <c r="R20" i="78"/>
  <c r="R47" i="78"/>
  <c r="S10" i="78"/>
  <c r="S13" i="78"/>
  <c r="S46" i="78"/>
  <c r="S4" i="78"/>
  <c r="P23" i="78"/>
  <c r="P30" i="78"/>
  <c r="P37" i="78"/>
  <c r="R49" i="78"/>
  <c r="R39" i="78"/>
  <c r="R11" i="78"/>
  <c r="S11" i="78"/>
  <c r="P34" i="78"/>
  <c r="P25" i="78"/>
  <c r="P16" i="78"/>
  <c r="R29" i="78"/>
  <c r="R41" i="78"/>
  <c r="R6" i="78"/>
  <c r="B10" i="6" s="1"/>
  <c r="S47" i="78"/>
  <c r="S26" i="78"/>
  <c r="S20" i="78"/>
  <c r="P39" i="78"/>
  <c r="P46" i="78"/>
  <c r="P6" i="78"/>
  <c r="D10" i="6" s="1"/>
  <c r="R3" i="78"/>
  <c r="B7" i="6" s="1"/>
  <c r="R46" i="78"/>
  <c r="R27" i="78"/>
  <c r="S48" i="78"/>
  <c r="S12" i="78"/>
  <c r="P13" i="78"/>
  <c r="P20" i="78"/>
  <c r="P27" i="78"/>
  <c r="R24" i="78"/>
  <c r="R36" i="78"/>
  <c r="R16" i="78"/>
  <c r="S41" i="78"/>
  <c r="S32" i="78"/>
  <c r="P49" i="78"/>
  <c r="P41" i="78"/>
  <c r="P32" i="78"/>
  <c r="R45" i="78"/>
  <c r="R10" i="78"/>
  <c r="R44" i="78"/>
  <c r="S39" i="78"/>
  <c r="S43" i="78"/>
  <c r="P8" i="78"/>
  <c r="D12" i="6" s="1"/>
  <c r="P33" i="78"/>
  <c r="P22" i="78"/>
  <c r="R19" i="78"/>
  <c r="R32" i="78"/>
  <c r="R22" i="78"/>
  <c r="R28" i="78"/>
  <c r="S40" i="78"/>
  <c r="S35" i="78"/>
  <c r="S17" i="78"/>
  <c r="S2" i="78"/>
  <c r="S29" i="78"/>
  <c r="P29" i="78"/>
  <c r="P36" i="78"/>
  <c r="P43" i="78"/>
  <c r="R40" i="78"/>
  <c r="R13" i="78"/>
  <c r="R43" i="78"/>
  <c r="S44" i="78"/>
  <c r="S15" i="78"/>
  <c r="S19" i="78"/>
  <c r="S38" i="78"/>
  <c r="P3" i="78"/>
  <c r="D7" i="6" s="1"/>
  <c r="P10" i="78"/>
  <c r="P48" i="78"/>
  <c r="R48" i="78"/>
  <c r="R5" i="78"/>
  <c r="B9" i="6" s="1"/>
  <c r="R17" i="78"/>
  <c r="S49" i="78"/>
  <c r="P7" i="78"/>
  <c r="D11" i="6" s="1"/>
  <c r="P14" i="78"/>
  <c r="P21" i="78"/>
  <c r="R23" i="78"/>
  <c r="R4" i="78"/>
  <c r="B8" i="6" s="1"/>
  <c r="R42" i="78"/>
  <c r="S5" i="78"/>
  <c r="S34" i="78"/>
  <c r="S23" i="78"/>
  <c r="S24" i="78"/>
  <c r="P24" i="78"/>
  <c r="P15" i="78"/>
  <c r="P38" i="78"/>
  <c r="R34" i="78"/>
  <c r="R26" i="78"/>
  <c r="R38" i="78"/>
  <c r="P9" i="78"/>
  <c r="R37" i="78"/>
  <c r="S9" i="78"/>
  <c r="S36" i="78"/>
  <c r="S16" i="78"/>
  <c r="P45" i="78"/>
  <c r="P5" i="78"/>
  <c r="D9" i="6" s="1"/>
  <c r="P12" i="78"/>
  <c r="R35" i="78"/>
  <c r="R15" i="78"/>
  <c r="R12" i="78"/>
  <c r="S31" i="78"/>
  <c r="S22" i="78"/>
  <c r="S37" i="78"/>
  <c r="P19" i="78"/>
  <c r="P26" i="78"/>
  <c r="P17" i="78"/>
  <c r="R9" i="78"/>
  <c r="R18" i="78"/>
  <c r="R33" i="78"/>
  <c r="S30" i="78"/>
  <c r="S27" i="78"/>
  <c r="S14" i="78"/>
  <c r="S33" i="78"/>
  <c r="P28" i="78"/>
  <c r="P35" i="78"/>
  <c r="P42" i="78"/>
  <c r="R7" i="78"/>
  <c r="B11" i="6" s="1"/>
  <c r="R25" i="78"/>
  <c r="R31" i="78"/>
  <c r="S18" i="78"/>
  <c r="S42" i="78"/>
  <c r="S7" i="78"/>
  <c r="P18" i="78"/>
  <c r="P47" i="78"/>
  <c r="R30" i="78"/>
  <c r="S6" i="78"/>
  <c r="S3" i="78"/>
  <c r="S21" i="78"/>
  <c r="S28" i="78"/>
  <c r="P40" i="78"/>
  <c r="P31" i="78"/>
  <c r="R14" i="78"/>
  <c r="R21" i="78"/>
  <c r="T2" i="78"/>
  <c r="C6" i="6" s="1"/>
  <c r="X9" i="70"/>
  <c r="X12" i="70"/>
  <c r="X26" i="70"/>
  <c r="X28" i="70"/>
  <c r="X10" i="70"/>
  <c r="X33" i="70"/>
  <c r="X25" i="70"/>
  <c r="X30" i="70"/>
  <c r="X13" i="70"/>
  <c r="X18" i="70"/>
  <c r="X15" i="70"/>
  <c r="X2" i="70"/>
  <c r="X23" i="70"/>
  <c r="X19" i="70"/>
  <c r="X17" i="70"/>
  <c r="X22" i="70"/>
  <c r="X38" i="70"/>
  <c r="X32" i="70"/>
  <c r="X27" i="70"/>
  <c r="X31" i="70"/>
  <c r="X4" i="70"/>
  <c r="X29" i="70"/>
  <c r="X34" i="70"/>
  <c r="X37" i="70"/>
  <c r="X11" i="70"/>
  <c r="X35" i="70"/>
  <c r="X7" i="70"/>
  <c r="X16" i="70"/>
  <c r="X20" i="70"/>
  <c r="X21" i="70"/>
  <c r="X6" i="70"/>
  <c r="X14" i="70"/>
  <c r="X36" i="70"/>
  <c r="X3" i="70"/>
  <c r="X5" i="70"/>
  <c r="X8" i="70"/>
  <c r="P14" i="70"/>
  <c r="D37" i="6" s="1"/>
  <c r="P33" i="70"/>
  <c r="P38" i="70"/>
  <c r="P11" i="70"/>
  <c r="D34" i="6" s="1"/>
  <c r="P2" i="70"/>
  <c r="D25" i="6" s="1"/>
  <c r="P19" i="70"/>
  <c r="P7" i="70"/>
  <c r="D30" i="6" s="1"/>
  <c r="P5" i="70"/>
  <c r="D28" i="6" s="1"/>
  <c r="P29" i="70"/>
  <c r="P24" i="70"/>
  <c r="P32" i="70"/>
  <c r="P10" i="70"/>
  <c r="D33" i="6" s="1"/>
  <c r="P28" i="70"/>
  <c r="P8" i="70"/>
  <c r="D31" i="6" s="1"/>
  <c r="P16" i="70"/>
  <c r="P9" i="70"/>
  <c r="D32" i="6" s="1"/>
  <c r="P17" i="70"/>
  <c r="P26" i="70"/>
  <c r="P34" i="70"/>
  <c r="P27" i="70"/>
  <c r="P36" i="70"/>
  <c r="P18" i="70"/>
  <c r="P22" i="70"/>
  <c r="P13" i="70"/>
  <c r="D36" i="6" s="1"/>
  <c r="P15" i="70"/>
  <c r="P37" i="70"/>
  <c r="P23" i="70"/>
  <c r="P3" i="70"/>
  <c r="D26" i="6" s="1"/>
  <c r="P21" i="70"/>
  <c r="P25" i="70"/>
  <c r="P30" i="70"/>
  <c r="P4" i="70"/>
  <c r="D27" i="6" s="1"/>
  <c r="P12" i="70"/>
  <c r="D35" i="6" s="1"/>
  <c r="P20" i="70"/>
  <c r="P35" i="70"/>
  <c r="P6" i="70"/>
  <c r="D29" i="6" s="1"/>
  <c r="U2" i="68"/>
  <c r="U12" i="68"/>
  <c r="H55" i="6" s="1"/>
  <c r="U20" i="68"/>
  <c r="U7" i="68"/>
  <c r="H50" i="6" s="1"/>
  <c r="U19" i="68"/>
  <c r="U10" i="68"/>
  <c r="H53" i="6" s="1"/>
  <c r="U37" i="68"/>
  <c r="U13" i="68"/>
  <c r="H56" i="6" s="1"/>
  <c r="U24" i="68"/>
  <c r="U21" i="68"/>
  <c r="U15" i="68"/>
  <c r="U25" i="68"/>
  <c r="U34" i="68"/>
  <c r="U23" i="68"/>
  <c r="U26" i="68"/>
  <c r="U33" i="68"/>
  <c r="U29" i="68"/>
  <c r="U30" i="68"/>
  <c r="U35" i="68"/>
  <c r="U3" i="68"/>
  <c r="H46" i="6" s="1"/>
  <c r="U9" i="68"/>
  <c r="H52" i="6" s="1"/>
  <c r="U6" i="68"/>
  <c r="H49" i="6" s="1"/>
  <c r="U31" i="68"/>
  <c r="U27" i="68"/>
  <c r="U17" i="68"/>
  <c r="U4" i="68"/>
  <c r="H47" i="6" s="1"/>
  <c r="U28" i="68"/>
  <c r="U8" i="68"/>
  <c r="H51" i="6" s="1"/>
  <c r="U32" i="68"/>
  <c r="U22" i="68"/>
  <c r="U14" i="68"/>
  <c r="H57" i="6" s="1"/>
  <c r="U11" i="68"/>
  <c r="H54" i="6" s="1"/>
  <c r="U5" i="68"/>
  <c r="H48" i="6" s="1"/>
  <c r="U36" i="68"/>
  <c r="U16" i="68"/>
  <c r="U18" i="68"/>
  <c r="R8" i="2"/>
  <c r="B20" i="6" s="1"/>
  <c r="R10" i="2"/>
  <c r="B22" i="6" s="1"/>
  <c r="R46" i="2"/>
  <c r="Q23" i="2"/>
  <c r="Q9" i="2"/>
  <c r="A21" i="6" s="1"/>
  <c r="Q38" i="2"/>
  <c r="S19" i="2"/>
  <c r="S38" i="2"/>
  <c r="S20" i="2"/>
  <c r="R39" i="2"/>
  <c r="R14" i="2"/>
  <c r="R32" i="2"/>
  <c r="Q30" i="2"/>
  <c r="Q37" i="2"/>
  <c r="Q42" i="2"/>
  <c r="S11" i="2"/>
  <c r="S49" i="2"/>
  <c r="S5" i="2"/>
  <c r="R28" i="2"/>
  <c r="R11" i="2"/>
  <c r="B23" i="6" s="1"/>
  <c r="R16" i="2"/>
  <c r="Q33" i="2"/>
  <c r="Q45" i="2"/>
  <c r="Q18" i="2"/>
  <c r="S37" i="2"/>
  <c r="S17" i="2"/>
  <c r="S30" i="2"/>
  <c r="R13" i="2"/>
  <c r="R42" i="2"/>
  <c r="R24" i="2"/>
  <c r="Q46" i="2"/>
  <c r="Q8" i="2"/>
  <c r="A20" i="6" s="1"/>
  <c r="Q28" i="2"/>
  <c r="S16" i="2"/>
  <c r="S27" i="2"/>
  <c r="S6" i="2"/>
  <c r="R40" i="2"/>
  <c r="R6" i="2"/>
  <c r="B18" i="6" s="1"/>
  <c r="R5" i="2"/>
  <c r="B17" i="6" s="1"/>
  <c r="Q14" i="2"/>
  <c r="Q47" i="2"/>
  <c r="Q35" i="2"/>
  <c r="S36" i="2"/>
  <c r="S33" i="2"/>
  <c r="S7" i="2"/>
  <c r="R12" i="2"/>
  <c r="R2" i="2"/>
  <c r="B14" i="6" s="1"/>
  <c r="R47" i="2"/>
  <c r="Q20" i="2"/>
  <c r="Q21" i="2"/>
  <c r="Q3" i="2"/>
  <c r="A15" i="6" s="1"/>
  <c r="S35" i="2"/>
  <c r="S45" i="2"/>
  <c r="S46" i="2"/>
  <c r="R27" i="2"/>
  <c r="R9" i="2"/>
  <c r="B21" i="6" s="1"/>
  <c r="R3" i="2"/>
  <c r="B15" i="6" s="1"/>
  <c r="Q13" i="2"/>
  <c r="Q31" i="2"/>
  <c r="Q27" i="2"/>
  <c r="S22" i="2"/>
  <c r="S15" i="2"/>
  <c r="S41" i="2"/>
  <c r="R36" i="2"/>
  <c r="R33" i="2"/>
  <c r="S40" i="2"/>
  <c r="S21" i="2"/>
  <c r="R15" i="2"/>
  <c r="R49" i="2"/>
  <c r="R18" i="2"/>
  <c r="Q19" i="2"/>
  <c r="Q43" i="2"/>
  <c r="Q17" i="2"/>
  <c r="S47" i="2"/>
  <c r="S43" i="2"/>
  <c r="S2" i="2"/>
  <c r="R23" i="2"/>
  <c r="R25" i="2"/>
  <c r="R26" i="2"/>
  <c r="Q32" i="2"/>
  <c r="Q11" i="2"/>
  <c r="A23" i="6" s="1"/>
  <c r="Q41" i="2"/>
  <c r="S23" i="2"/>
  <c r="S29" i="2"/>
  <c r="S9" i="2"/>
  <c r="R20" i="2"/>
  <c r="R35" i="2"/>
  <c r="Q15" i="2"/>
  <c r="Q25" i="2"/>
  <c r="Q10" i="2"/>
  <c r="A22" i="6" s="1"/>
  <c r="S44" i="2"/>
  <c r="S32" i="2"/>
  <c r="S34" i="2"/>
  <c r="R4" i="2"/>
  <c r="B16" i="6" s="1"/>
  <c r="R34" i="2"/>
  <c r="Q22" i="2"/>
  <c r="Q29" i="2"/>
  <c r="Q7" i="2"/>
  <c r="A19" i="6" s="1"/>
  <c r="S48" i="2"/>
  <c r="S28" i="2"/>
  <c r="R43" i="2"/>
  <c r="R30" i="2"/>
  <c r="R17" i="2"/>
  <c r="Q4" i="2"/>
  <c r="A16" i="6" s="1"/>
  <c r="Q40" i="2"/>
  <c r="Q44" i="2"/>
  <c r="S3" i="2"/>
  <c r="S39" i="2"/>
  <c r="R44" i="2"/>
  <c r="R41" i="2"/>
  <c r="R21" i="2"/>
  <c r="Q36" i="2"/>
  <c r="Q26" i="2"/>
  <c r="Q6" i="2"/>
  <c r="A18" i="6" s="1"/>
  <c r="S42" i="2"/>
  <c r="S13" i="2"/>
  <c r="S12" i="2"/>
  <c r="R29" i="2"/>
  <c r="R22" i="2"/>
  <c r="R19" i="2"/>
  <c r="Q16" i="2"/>
  <c r="Q24" i="2"/>
  <c r="Q34" i="2"/>
  <c r="S8" i="2"/>
  <c r="S10" i="2"/>
  <c r="S4" i="2"/>
  <c r="R45" i="2"/>
  <c r="R7" i="2"/>
  <c r="B19" i="6" s="1"/>
  <c r="R31" i="2"/>
  <c r="Q48" i="2"/>
  <c r="Q49" i="2"/>
  <c r="Q39" i="2"/>
  <c r="S26" i="2"/>
  <c r="S14" i="2"/>
  <c r="S18" i="2"/>
  <c r="R38" i="2"/>
  <c r="R37" i="2"/>
  <c r="Q5" i="2"/>
  <c r="A17" i="6" s="1"/>
  <c r="Q12" i="2"/>
  <c r="S24" i="2"/>
  <c r="S31" i="2"/>
  <c r="W18" i="2"/>
  <c r="W42" i="2"/>
  <c r="W29" i="2"/>
  <c r="W21" i="2"/>
  <c r="W16" i="2"/>
  <c r="W6" i="2"/>
  <c r="F18" i="6" s="1"/>
  <c r="W25" i="2"/>
  <c r="W27" i="2"/>
  <c r="W15" i="2"/>
  <c r="W7" i="2"/>
  <c r="F19" i="6" s="1"/>
  <c r="W12" i="2"/>
  <c r="W13" i="2"/>
  <c r="W28" i="2"/>
  <c r="W5" i="2"/>
  <c r="F17" i="6" s="1"/>
  <c r="W9" i="2"/>
  <c r="F21" i="6" s="1"/>
  <c r="W35" i="2"/>
  <c r="W24" i="2"/>
  <c r="W30" i="2"/>
  <c r="W49" i="2"/>
  <c r="W47" i="2"/>
  <c r="W46" i="2"/>
  <c r="W37" i="2"/>
  <c r="W48" i="2"/>
  <c r="W31" i="2"/>
  <c r="W33" i="2"/>
  <c r="W36" i="2"/>
  <c r="W3" i="2"/>
  <c r="F15" i="6" s="1"/>
  <c r="W17" i="2"/>
  <c r="W8" i="2"/>
  <c r="F20" i="6" s="1"/>
  <c r="W19" i="2"/>
  <c r="W4" i="2"/>
  <c r="F16" i="6" s="1"/>
  <c r="W44" i="2"/>
  <c r="W14" i="2"/>
  <c r="W34" i="2"/>
  <c r="W10" i="2"/>
  <c r="F22" i="6" s="1"/>
  <c r="W23" i="2"/>
  <c r="W45" i="2"/>
  <c r="W43" i="2"/>
  <c r="W38" i="2"/>
  <c r="W22" i="2"/>
  <c r="W41" i="2"/>
  <c r="W20" i="2"/>
  <c r="W11" i="2"/>
  <c r="F23" i="6" s="1"/>
  <c r="W39" i="2"/>
  <c r="W2" i="2"/>
  <c r="F14" i="6" s="1"/>
  <c r="W26" i="2"/>
  <c r="W32" i="2"/>
  <c r="X14" i="68"/>
  <c r="W15" i="68"/>
  <c r="W38" i="68"/>
  <c r="W37" i="68"/>
  <c r="W4" i="68"/>
  <c r="F47" i="6" s="1"/>
  <c r="W6" i="68"/>
  <c r="F49" i="6" s="1"/>
  <c r="W33" i="68"/>
  <c r="X5" i="68"/>
  <c r="W14" i="68"/>
  <c r="F57" i="6" s="1"/>
  <c r="X36" i="68"/>
  <c r="W9" i="68"/>
  <c r="F52" i="6" s="1"/>
  <c r="W8" i="68"/>
  <c r="F51" i="6" s="1"/>
  <c r="X17" i="68"/>
  <c r="X10" i="68"/>
  <c r="W10" i="68"/>
  <c r="F53" i="6" s="1"/>
  <c r="W22" i="68"/>
  <c r="W7" i="68"/>
  <c r="F50" i="6" s="1"/>
  <c r="X32" i="68"/>
  <c r="X13" i="68"/>
  <c r="W36" i="68"/>
  <c r="X20" i="68"/>
  <c r="W13" i="68"/>
  <c r="F56" i="6" s="1"/>
  <c r="X22" i="68"/>
  <c r="X23" i="68"/>
  <c r="W17" i="68"/>
  <c r="W20" i="68"/>
  <c r="W35" i="68"/>
  <c r="X31" i="68"/>
  <c r="W19" i="68"/>
  <c r="X18" i="68"/>
  <c r="W29" i="68"/>
  <c r="X24" i="68"/>
  <c r="W2" i="68"/>
  <c r="X26" i="68"/>
  <c r="W16" i="68"/>
  <c r="X28" i="68"/>
  <c r="X34" i="68"/>
  <c r="X25" i="68"/>
  <c r="W3" i="68"/>
  <c r="F46" i="6" s="1"/>
  <c r="X8" i="68"/>
  <c r="X2" i="68"/>
  <c r="X12" i="68"/>
  <c r="X19" i="68"/>
  <c r="W34" i="68"/>
  <c r="X33" i="68"/>
  <c r="X3" i="68"/>
  <c r="W12" i="68"/>
  <c r="F55" i="6" s="1"/>
  <c r="W28" i="68"/>
  <c r="W18" i="68"/>
  <c r="X11" i="68"/>
  <c r="X16" i="68"/>
  <c r="X6" i="68"/>
  <c r="W5" i="68"/>
  <c r="F48" i="6" s="1"/>
  <c r="X27" i="68"/>
  <c r="W27" i="68"/>
  <c r="X29" i="68"/>
  <c r="X9" i="68"/>
  <c r="W11" i="68"/>
  <c r="F54" i="6" s="1"/>
  <c r="X4" i="68"/>
  <c r="W24" i="68"/>
  <c r="X7" i="68"/>
  <c r="W25" i="68"/>
  <c r="W30" i="68"/>
  <c r="X38" i="68"/>
  <c r="X37" i="68"/>
  <c r="W32" i="68"/>
  <c r="X21" i="68"/>
  <c r="X15" i="68"/>
  <c r="W31" i="68"/>
  <c r="X35" i="68"/>
  <c r="W23" i="68"/>
  <c r="W21" i="68"/>
  <c r="V33" i="70"/>
  <c r="V36" i="70"/>
  <c r="V7" i="70"/>
  <c r="E30" i="6" s="1"/>
  <c r="V12" i="70"/>
  <c r="E35" i="6" s="1"/>
  <c r="V9" i="70"/>
  <c r="E32" i="6" s="1"/>
  <c r="V27" i="70"/>
  <c r="V23" i="70"/>
  <c r="V37" i="70"/>
  <c r="V19" i="70"/>
  <c r="V4" i="70"/>
  <c r="E27" i="6" s="1"/>
  <c r="V38" i="70"/>
  <c r="V25" i="70"/>
  <c r="V24" i="70"/>
  <c r="V28" i="70"/>
  <c r="V35" i="70"/>
  <c r="V31" i="70"/>
  <c r="V22" i="70"/>
  <c r="V29" i="70"/>
  <c r="V3" i="70"/>
  <c r="E26" i="6" s="1"/>
  <c r="V10" i="70"/>
  <c r="E33" i="6" s="1"/>
  <c r="V34" i="70"/>
  <c r="V11" i="70"/>
  <c r="E34" i="6" s="1"/>
  <c r="V26" i="70"/>
  <c r="V30" i="70"/>
  <c r="V5" i="70"/>
  <c r="E28" i="6" s="1"/>
  <c r="V15" i="70"/>
  <c r="V16" i="70"/>
  <c r="V6" i="70"/>
  <c r="E29" i="6" s="1"/>
  <c r="V20" i="70"/>
  <c r="V17" i="70"/>
  <c r="V2" i="70"/>
  <c r="E25" i="6" s="1"/>
  <c r="V14" i="70"/>
  <c r="E37" i="6" s="1"/>
  <c r="V18" i="70"/>
  <c r="V21" i="70"/>
  <c r="V32" i="70"/>
  <c r="V13" i="70"/>
  <c r="E36" i="6" s="1"/>
  <c r="X19" i="2"/>
  <c r="X32" i="2"/>
  <c r="X10" i="2"/>
  <c r="X44" i="2"/>
  <c r="X30" i="2"/>
  <c r="X4" i="2"/>
  <c r="X23" i="2"/>
  <c r="X8" i="2"/>
  <c r="X49" i="2"/>
  <c r="X45" i="2"/>
  <c r="X42" i="2"/>
  <c r="X43" i="2"/>
  <c r="X48" i="2"/>
  <c r="X47" i="2"/>
  <c r="X5" i="2"/>
  <c r="X21" i="2"/>
  <c r="X27" i="2"/>
  <c r="X39" i="2"/>
  <c r="X6" i="2"/>
  <c r="X33" i="2"/>
  <c r="X18" i="2"/>
  <c r="X3" i="2"/>
  <c r="X26" i="2"/>
  <c r="X31" i="2"/>
  <c r="X14" i="2"/>
  <c r="X11" i="2"/>
  <c r="X37" i="2"/>
  <c r="X7" i="2"/>
  <c r="X25" i="2"/>
  <c r="X16" i="2"/>
  <c r="X9" i="2"/>
  <c r="X36" i="2"/>
  <c r="X15" i="2"/>
  <c r="X12" i="2"/>
  <c r="X41" i="2"/>
  <c r="X34" i="2"/>
  <c r="X29" i="2"/>
  <c r="X46" i="2"/>
  <c r="X24" i="2"/>
  <c r="X38" i="2"/>
  <c r="X13" i="2"/>
  <c r="X2" i="2"/>
  <c r="X22" i="2"/>
  <c r="X35" i="2"/>
  <c r="X40" i="2"/>
  <c r="X20" i="2"/>
  <c r="X17" i="2"/>
  <c r="X28" i="2"/>
  <c r="V8" i="2"/>
  <c r="E20" i="6" s="1"/>
  <c r="V3" i="2"/>
  <c r="E15" i="6" s="1"/>
  <c r="V38" i="2"/>
  <c r="V21" i="2"/>
  <c r="V23" i="2"/>
  <c r="V32" i="2"/>
  <c r="V22" i="2"/>
  <c r="V5" i="2"/>
  <c r="E17" i="6" s="1"/>
  <c r="V2" i="2"/>
  <c r="E14" i="6" s="1"/>
  <c r="V19" i="2"/>
  <c r="V34" i="2"/>
  <c r="V42" i="2"/>
  <c r="V30" i="2"/>
  <c r="V39" i="2"/>
  <c r="V13" i="2"/>
  <c r="V20" i="2"/>
  <c r="V29" i="2"/>
  <c r="V33" i="2"/>
  <c r="V40" i="2"/>
  <c r="V46" i="2"/>
  <c r="V44" i="2"/>
  <c r="V24" i="2"/>
  <c r="V25" i="2"/>
  <c r="V41" i="2"/>
  <c r="V49" i="2"/>
  <c r="V14" i="2"/>
  <c r="V43" i="2"/>
  <c r="V9" i="2"/>
  <c r="E21" i="6" s="1"/>
  <c r="V28" i="2"/>
  <c r="V15" i="2"/>
  <c r="V10" i="2"/>
  <c r="E22" i="6" s="1"/>
  <c r="V6" i="2"/>
  <c r="E18" i="6" s="1"/>
  <c r="V16" i="2"/>
  <c r="V27" i="2"/>
  <c r="V48" i="2"/>
  <c r="V26" i="2"/>
  <c r="V7" i="2"/>
  <c r="E19" i="6" s="1"/>
  <c r="V4" i="2"/>
  <c r="E16" i="6" s="1"/>
  <c r="V36" i="2"/>
  <c r="V45" i="2"/>
  <c r="V31" i="2"/>
  <c r="V18" i="2"/>
  <c r="V11" i="2"/>
  <c r="E23" i="6" s="1"/>
  <c r="V47" i="2"/>
  <c r="V37" i="2"/>
  <c r="V35" i="2"/>
  <c r="V12" i="2"/>
  <c r="V17" i="2"/>
  <c r="W22" i="70"/>
  <c r="W36" i="70"/>
  <c r="W14" i="70"/>
  <c r="F37" i="6" s="1"/>
  <c r="W25" i="70"/>
  <c r="W21" i="70"/>
  <c r="W32" i="70"/>
  <c r="W15" i="70"/>
  <c r="W24" i="70"/>
  <c r="W11" i="70"/>
  <c r="F34" i="6" s="1"/>
  <c r="W33" i="70"/>
  <c r="W7" i="70"/>
  <c r="F30" i="6" s="1"/>
  <c r="W37" i="70"/>
  <c r="W4" i="70"/>
  <c r="F27" i="6" s="1"/>
  <c r="W12" i="70"/>
  <c r="F35" i="6" s="1"/>
  <c r="W5" i="70"/>
  <c r="F28" i="6" s="1"/>
  <c r="W38" i="70"/>
  <c r="W18" i="70"/>
  <c r="W2" i="70"/>
  <c r="F25" i="6" s="1"/>
  <c r="W30" i="70"/>
  <c r="W6" i="70"/>
  <c r="F29" i="6" s="1"/>
  <c r="W19" i="70"/>
  <c r="W9" i="70"/>
  <c r="F32" i="6" s="1"/>
  <c r="W35" i="70"/>
  <c r="W26" i="70"/>
  <c r="W3" i="70"/>
  <c r="F26" i="6" s="1"/>
  <c r="W34" i="70"/>
  <c r="W17" i="70"/>
  <c r="W8" i="70"/>
  <c r="F31" i="6" s="1"/>
  <c r="W10" i="70"/>
  <c r="F33" i="6" s="1"/>
  <c r="W20" i="70"/>
  <c r="W23" i="70"/>
  <c r="W16" i="70"/>
  <c r="W28" i="70"/>
  <c r="W29" i="70"/>
  <c r="W27" i="70"/>
  <c r="W31" i="70"/>
  <c r="W13" i="70"/>
  <c r="F36" i="6" s="1"/>
  <c r="P16" i="68"/>
  <c r="P38" i="68"/>
  <c r="P9" i="68"/>
  <c r="D52" i="6" s="1"/>
  <c r="P15" i="68"/>
  <c r="P37" i="68"/>
  <c r="P31" i="68"/>
  <c r="P7" i="68"/>
  <c r="D50" i="6" s="1"/>
  <c r="P13" i="68"/>
  <c r="D56" i="6" s="1"/>
  <c r="P26" i="68"/>
  <c r="P14" i="68"/>
  <c r="D57" i="6" s="1"/>
  <c r="P35" i="68"/>
  <c r="P30" i="68"/>
  <c r="P6" i="68"/>
  <c r="D49" i="6" s="1"/>
  <c r="P34" i="68"/>
  <c r="P12" i="68"/>
  <c r="D55" i="6" s="1"/>
  <c r="P23" i="68"/>
  <c r="P36" i="68"/>
  <c r="P27" i="68"/>
  <c r="P17" i="68"/>
  <c r="P18" i="68"/>
  <c r="P33" i="68"/>
  <c r="P4" i="68"/>
  <c r="D47" i="6" s="1"/>
  <c r="P32" i="68"/>
  <c r="P29" i="68"/>
  <c r="P24" i="68"/>
  <c r="P8" i="68"/>
  <c r="D51" i="6" s="1"/>
  <c r="P28" i="68"/>
  <c r="P19" i="68"/>
  <c r="P11" i="68"/>
  <c r="D54" i="6" s="1"/>
  <c r="P22" i="68"/>
  <c r="P5" i="68"/>
  <c r="D48" i="6" s="1"/>
  <c r="P21" i="68"/>
  <c r="P10" i="68"/>
  <c r="D53" i="6" s="1"/>
  <c r="P2" i="68"/>
  <c r="P3" i="68"/>
  <c r="D46" i="6" s="1"/>
  <c r="P20" i="68"/>
  <c r="P25" i="68"/>
  <c r="Q13" i="68"/>
  <c r="A56" i="6" s="1"/>
  <c r="Q28" i="68"/>
  <c r="Q17" i="68"/>
  <c r="Q25" i="68"/>
  <c r="Q11" i="68"/>
  <c r="A54" i="6" s="1"/>
  <c r="Q2" i="68"/>
  <c r="A45" i="6" s="1"/>
  <c r="Q27" i="68"/>
  <c r="Q7" i="68"/>
  <c r="A50" i="6" s="1"/>
  <c r="Q16" i="68"/>
  <c r="Q35" i="68"/>
  <c r="T35" i="68" s="1"/>
  <c r="Q6" i="68"/>
  <c r="A49" i="6" s="1"/>
  <c r="Q32" i="68"/>
  <c r="T32" i="68" s="1"/>
  <c r="Q26" i="68"/>
  <c r="Q36" i="68"/>
  <c r="T36" i="68" s="1"/>
  <c r="Q12" i="68"/>
  <c r="A55" i="6" s="1"/>
  <c r="Q22" i="68"/>
  <c r="Q24" i="68"/>
  <c r="Q4" i="68"/>
  <c r="A47" i="6" s="1"/>
  <c r="Q18" i="68"/>
  <c r="Q37" i="68"/>
  <c r="T37" i="68" s="1"/>
  <c r="Q15" i="68"/>
  <c r="Q33" i="68"/>
  <c r="T33" i="68" s="1"/>
  <c r="Q10" i="68"/>
  <c r="A53" i="6" s="1"/>
  <c r="Q23" i="68"/>
  <c r="Q8" i="68"/>
  <c r="A51" i="6" s="1"/>
  <c r="Q3" i="68"/>
  <c r="A46" i="6" s="1"/>
  <c r="Q14" i="68"/>
  <c r="A57" i="6" s="1"/>
  <c r="Q29" i="68"/>
  <c r="Q5" i="68"/>
  <c r="A48" i="6" s="1"/>
  <c r="Q31" i="68"/>
  <c r="Q21" i="68"/>
  <c r="Q9" i="68"/>
  <c r="A52" i="6" s="1"/>
  <c r="Q20" i="68"/>
  <c r="Q34" i="68"/>
  <c r="T34" i="68" s="1"/>
  <c r="Q19" i="68"/>
  <c r="Q38" i="68"/>
  <c r="T38" i="68" s="1"/>
  <c r="Q30" i="68"/>
  <c r="Q20" i="70"/>
  <c r="Q24" i="70"/>
  <c r="Q30" i="70"/>
  <c r="Q17" i="70"/>
  <c r="Q13" i="70"/>
  <c r="A36" i="6" s="1"/>
  <c r="Q14" i="70"/>
  <c r="A37" i="6" s="1"/>
  <c r="Q38" i="70"/>
  <c r="Q10" i="70"/>
  <c r="A33" i="6" s="1"/>
  <c r="Q25" i="70"/>
  <c r="Q11" i="70"/>
  <c r="A34" i="6" s="1"/>
  <c r="Q7" i="70"/>
  <c r="A30" i="6" s="1"/>
  <c r="Q28" i="70"/>
  <c r="Q15" i="70"/>
  <c r="Q6" i="70"/>
  <c r="A29" i="6" s="1"/>
  <c r="Q12" i="70"/>
  <c r="A35" i="6" s="1"/>
  <c r="Q35" i="70"/>
  <c r="Q8" i="70"/>
  <c r="A31" i="6" s="1"/>
  <c r="Q23" i="70"/>
  <c r="Q29" i="70"/>
  <c r="Q18" i="70"/>
  <c r="Q36" i="70"/>
  <c r="Q22" i="70"/>
  <c r="Q19" i="70"/>
  <c r="Q33" i="70"/>
  <c r="Q26" i="70"/>
  <c r="Q27" i="70"/>
  <c r="Q4" i="70"/>
  <c r="A27" i="6" s="1"/>
  <c r="Q31" i="70"/>
  <c r="Q16" i="70"/>
  <c r="Q3" i="70"/>
  <c r="A26" i="6" s="1"/>
  <c r="Q9" i="70"/>
  <c r="A32" i="6" s="1"/>
  <c r="Q37" i="70"/>
  <c r="Q21" i="70"/>
  <c r="Q5" i="70"/>
  <c r="A28" i="6" s="1"/>
  <c r="Q34" i="70"/>
  <c r="Q2" i="70"/>
  <c r="A25" i="6" s="1"/>
  <c r="Q32" i="70"/>
  <c r="R6" i="68"/>
  <c r="B49" i="6" s="1"/>
  <c r="R27" i="68"/>
  <c r="R37" i="68"/>
  <c r="R13" i="68"/>
  <c r="B56" i="6" s="1"/>
  <c r="R23" i="68"/>
  <c r="R17" i="68"/>
  <c r="R30" i="68"/>
  <c r="R21" i="68"/>
  <c r="R12" i="68"/>
  <c r="B55" i="6" s="1"/>
  <c r="R20" i="68"/>
  <c r="R29" i="68"/>
  <c r="R19" i="68"/>
  <c r="R11" i="68"/>
  <c r="B54" i="6" s="1"/>
  <c r="R38" i="68"/>
  <c r="R2" i="68"/>
  <c r="R3" i="68"/>
  <c r="B46" i="6" s="1"/>
  <c r="R10" i="68"/>
  <c r="B53" i="6" s="1"/>
  <c r="R35" i="68"/>
  <c r="R7" i="68"/>
  <c r="B50" i="6" s="1"/>
  <c r="R9" i="68"/>
  <c r="B52" i="6" s="1"/>
  <c r="R24" i="68"/>
  <c r="R22" i="68"/>
  <c r="R36" i="68"/>
  <c r="R16" i="68"/>
  <c r="R8" i="68"/>
  <c r="B51" i="6" s="1"/>
  <c r="R14" i="68"/>
  <c r="B57" i="6" s="1"/>
  <c r="R31" i="68"/>
  <c r="R18" i="68"/>
  <c r="R25" i="68"/>
  <c r="R33" i="68"/>
  <c r="R32" i="68"/>
  <c r="R4" i="68"/>
  <c r="B47" i="6" s="1"/>
  <c r="R15" i="68"/>
  <c r="R5" i="68"/>
  <c r="B48" i="6" s="1"/>
  <c r="R28" i="68"/>
  <c r="R34" i="68"/>
  <c r="R26" i="68"/>
  <c r="S25" i="70"/>
  <c r="S31" i="70"/>
  <c r="S38" i="70"/>
  <c r="S24" i="70"/>
  <c r="S22" i="70"/>
  <c r="S15" i="70"/>
  <c r="S23" i="70"/>
  <c r="S6" i="70"/>
  <c r="S12" i="70"/>
  <c r="S7" i="70"/>
  <c r="S26" i="70"/>
  <c r="S8" i="70"/>
  <c r="S27" i="70"/>
  <c r="S28" i="70"/>
  <c r="S17" i="70"/>
  <c r="S33" i="70"/>
  <c r="S36" i="70"/>
  <c r="S9" i="70"/>
  <c r="S10" i="70"/>
  <c r="S4" i="70"/>
  <c r="S11" i="70"/>
  <c r="S34" i="70"/>
  <c r="S3" i="70"/>
  <c r="S18" i="70"/>
  <c r="S30" i="70"/>
  <c r="S29" i="70"/>
  <c r="S37" i="70"/>
  <c r="S35" i="70"/>
  <c r="S2" i="70"/>
  <c r="S5" i="70"/>
  <c r="S21" i="70"/>
  <c r="S16" i="70"/>
  <c r="S20" i="70"/>
  <c r="S19" i="70"/>
  <c r="S14" i="70"/>
  <c r="S32" i="70"/>
  <c r="S13" i="70"/>
  <c r="T31" i="68" l="1"/>
  <c r="T30" i="68"/>
  <c r="Y17" i="83"/>
  <c r="Y16" i="83"/>
  <c r="Y15" i="83"/>
  <c r="Y14" i="83"/>
  <c r="T33" i="83"/>
  <c r="T19" i="83"/>
  <c r="T27" i="83"/>
  <c r="T32" i="83"/>
  <c r="T24" i="83"/>
  <c r="T37" i="83"/>
  <c r="T13" i="83"/>
  <c r="T30" i="83"/>
  <c r="T28" i="83"/>
  <c r="T15" i="83"/>
  <c r="T20" i="83"/>
  <c r="T26" i="83"/>
  <c r="T31" i="83"/>
  <c r="T29" i="83"/>
  <c r="T16" i="83"/>
  <c r="T38" i="83"/>
  <c r="T34" i="83"/>
  <c r="T14" i="83"/>
  <c r="T23" i="83"/>
  <c r="T21" i="83"/>
  <c r="T22" i="83"/>
  <c r="T17" i="83"/>
  <c r="T25" i="83"/>
  <c r="T35" i="83"/>
  <c r="T36" i="83"/>
  <c r="Y13" i="83"/>
  <c r="T12" i="83"/>
  <c r="T11" i="83"/>
  <c r="T9" i="83"/>
  <c r="T10" i="83"/>
  <c r="T8" i="83"/>
  <c r="T7" i="83"/>
  <c r="Y12" i="83"/>
  <c r="Y11" i="83"/>
  <c r="T6" i="83"/>
  <c r="C43" i="6" s="1"/>
  <c r="T5" i="83"/>
  <c r="C42" i="6" s="1"/>
  <c r="Y10" i="83"/>
  <c r="Y8" i="83"/>
  <c r="Y9" i="83"/>
  <c r="Y7" i="83"/>
  <c r="Y6" i="83"/>
  <c r="G43" i="6" s="1"/>
  <c r="Y5" i="83"/>
  <c r="G42" i="6" s="1"/>
  <c r="Y3" i="83"/>
  <c r="G40" i="6" s="1"/>
  <c r="E42" i="6"/>
  <c r="Y4" i="83"/>
  <c r="G41" i="6" s="1"/>
  <c r="E43" i="6"/>
  <c r="Y2" i="83"/>
  <c r="G39" i="6" s="1"/>
  <c r="T4" i="83"/>
  <c r="C41" i="6" s="1"/>
  <c r="A43" i="6"/>
  <c r="A42" i="6"/>
  <c r="T3" i="83"/>
  <c r="C40" i="6" s="1"/>
  <c r="T2" i="83"/>
  <c r="C39" i="6" s="1"/>
  <c r="H45" i="6"/>
  <c r="F45" i="6"/>
  <c r="E45" i="6"/>
  <c r="D45" i="6"/>
  <c r="B45" i="6"/>
  <c r="Y45" i="78"/>
  <c r="T38" i="70"/>
  <c r="Y40" i="78"/>
  <c r="Y41" i="78"/>
  <c r="T36" i="70"/>
  <c r="Y47" i="78"/>
  <c r="Y43" i="78"/>
  <c r="T37" i="70"/>
  <c r="T35" i="70"/>
  <c r="Y48" i="78"/>
  <c r="Y39" i="78"/>
  <c r="Y44" i="78"/>
  <c r="Y42" i="78"/>
  <c r="Y49" i="78"/>
  <c r="Y46" i="78"/>
  <c r="Y38" i="78"/>
  <c r="Y37" i="78"/>
  <c r="Y36" i="78"/>
  <c r="Y35" i="78"/>
  <c r="Y34" i="78"/>
  <c r="Y33" i="78"/>
  <c r="Y32" i="78"/>
  <c r="T43" i="78"/>
  <c r="Y30" i="78"/>
  <c r="T46" i="78"/>
  <c r="T48" i="78"/>
  <c r="Y27" i="78"/>
  <c r="T45" i="78"/>
  <c r="T49" i="78"/>
  <c r="Y29" i="78"/>
  <c r="Y28" i="78"/>
  <c r="T44" i="78"/>
  <c r="Y31" i="78"/>
  <c r="T47" i="78"/>
  <c r="Y26" i="78"/>
  <c r="Y25" i="78"/>
  <c r="Y24" i="78"/>
  <c r="Y22" i="78"/>
  <c r="Y23" i="78"/>
  <c r="Y20" i="78"/>
  <c r="Y17" i="78"/>
  <c r="Y18" i="78"/>
  <c r="Y21" i="78"/>
  <c r="Y16" i="78"/>
  <c r="Y19" i="78"/>
  <c r="Y15" i="78"/>
  <c r="Y14" i="78"/>
  <c r="Y13" i="78"/>
  <c r="Y12" i="78"/>
  <c r="Y4" i="78"/>
  <c r="G8" i="6" s="1"/>
  <c r="Y2" i="78"/>
  <c r="G6" i="6" s="1"/>
  <c r="Y6" i="78"/>
  <c r="G10" i="6" s="1"/>
  <c r="Y5" i="78"/>
  <c r="G9" i="6" s="1"/>
  <c r="Y7" i="78"/>
  <c r="G11" i="6" s="1"/>
  <c r="Y8" i="78"/>
  <c r="G12" i="6" s="1"/>
  <c r="Y9" i="78"/>
  <c r="Y10" i="78"/>
  <c r="Y11" i="78"/>
  <c r="Y3" i="78"/>
  <c r="G7" i="6" s="1"/>
  <c r="Y23" i="68"/>
  <c r="Y29" i="68"/>
  <c r="Y36" i="68"/>
  <c r="Y31" i="68"/>
  <c r="Y26" i="68"/>
  <c r="Y33" i="68"/>
  <c r="Y27" i="68"/>
  <c r="Y25" i="68"/>
  <c r="Y30" i="68"/>
  <c r="Y22" i="68"/>
  <c r="Y24" i="68"/>
  <c r="Y38" i="68"/>
  <c r="Y37" i="68"/>
  <c r="Y35" i="68"/>
  <c r="Y34" i="68"/>
  <c r="Y28" i="68"/>
  <c r="Y32" i="68"/>
  <c r="T42" i="78"/>
  <c r="T41" i="78"/>
  <c r="T40" i="78"/>
  <c r="T39" i="78"/>
  <c r="T38" i="78"/>
  <c r="T37" i="78"/>
  <c r="T36" i="78"/>
  <c r="T35" i="78"/>
  <c r="T34" i="78"/>
  <c r="T33" i="78"/>
  <c r="T32" i="78"/>
  <c r="T31" i="78"/>
  <c r="T30" i="78"/>
  <c r="T29" i="78"/>
  <c r="Y21" i="68"/>
  <c r="Y20" i="68"/>
  <c r="T28" i="78"/>
  <c r="T27" i="78"/>
  <c r="T26" i="78"/>
  <c r="T25" i="78"/>
  <c r="T24" i="78"/>
  <c r="T34" i="70"/>
  <c r="T33" i="70"/>
  <c r="T32" i="70"/>
  <c r="T31" i="70"/>
  <c r="T30" i="70"/>
  <c r="T29" i="70"/>
  <c r="T28" i="70"/>
  <c r="T27" i="70"/>
  <c r="Y19" i="68"/>
  <c r="Y18" i="68"/>
  <c r="T25" i="70"/>
  <c r="T26" i="70"/>
  <c r="T24" i="70"/>
  <c r="T23" i="70"/>
  <c r="T22" i="70"/>
  <c r="T21" i="70"/>
  <c r="T23" i="78"/>
  <c r="T22" i="78"/>
  <c r="T21" i="78"/>
  <c r="T20" i="78"/>
  <c r="T19" i="78"/>
  <c r="T18" i="78"/>
  <c r="T17" i="78"/>
  <c r="T16" i="78"/>
  <c r="T15" i="78"/>
  <c r="T14" i="78"/>
  <c r="T13" i="78"/>
  <c r="T12" i="78"/>
  <c r="T11" i="78"/>
  <c r="T9" i="78"/>
  <c r="T10" i="78"/>
  <c r="T8" i="78"/>
  <c r="C12" i="6" s="1"/>
  <c r="T19" i="68"/>
  <c r="T28" i="68"/>
  <c r="T25" i="68"/>
  <c r="T20" i="68"/>
  <c r="T24" i="68"/>
  <c r="T22" i="68"/>
  <c r="T21" i="68"/>
  <c r="T26" i="68"/>
  <c r="T29" i="68"/>
  <c r="T23" i="68"/>
  <c r="T27" i="68"/>
  <c r="T5" i="78"/>
  <c r="C9" i="6" s="1"/>
  <c r="T7" i="78"/>
  <c r="C11" i="6" s="1"/>
  <c r="T6" i="78"/>
  <c r="C10" i="6" s="1"/>
  <c r="T4" i="78"/>
  <c r="C8" i="6" s="1"/>
  <c r="T3" i="78"/>
  <c r="C7" i="6" s="1"/>
  <c r="Y15" i="68"/>
  <c r="Y16" i="68"/>
  <c r="Y17" i="68"/>
  <c r="Y14" i="68"/>
  <c r="G57" i="6" s="1"/>
  <c r="Y13" i="68"/>
  <c r="G56" i="6" s="1"/>
  <c r="Y38" i="70"/>
  <c r="T20" i="70"/>
  <c r="T19" i="70"/>
  <c r="T18" i="70"/>
  <c r="Y9" i="68"/>
  <c r="G52" i="6" s="1"/>
  <c r="Y11" i="68"/>
  <c r="G54" i="6" s="1"/>
  <c r="Y10" i="68"/>
  <c r="G53" i="6" s="1"/>
  <c r="Y12" i="68"/>
  <c r="G55" i="6" s="1"/>
  <c r="Y37" i="70"/>
  <c r="Y36" i="70"/>
  <c r="Y35" i="70"/>
  <c r="Y8" i="68"/>
  <c r="G51" i="6" s="1"/>
  <c r="Y19" i="70"/>
  <c r="Y6" i="68"/>
  <c r="G49" i="6" s="1"/>
  <c r="Y4" i="68"/>
  <c r="G47" i="6" s="1"/>
  <c r="Y7" i="68"/>
  <c r="G50" i="6" s="1"/>
  <c r="Y5" i="68"/>
  <c r="G48" i="6" s="1"/>
  <c r="Y26" i="70"/>
  <c r="Y23" i="70"/>
  <c r="Y27" i="70"/>
  <c r="Y34" i="70"/>
  <c r="Y30" i="70"/>
  <c r="Y32" i="70"/>
  <c r="Y21" i="70"/>
  <c r="Y29" i="70"/>
  <c r="Y22" i="70"/>
  <c r="Y33" i="70"/>
  <c r="Y31" i="70"/>
  <c r="Y28" i="70"/>
  <c r="Y20" i="70"/>
  <c r="Y24" i="70"/>
  <c r="Y25" i="70"/>
  <c r="Y18" i="70"/>
  <c r="T18" i="68"/>
  <c r="Y17" i="70"/>
  <c r="Y3" i="68"/>
  <c r="G46" i="6" s="1"/>
  <c r="Y15" i="70"/>
  <c r="T48" i="2"/>
  <c r="T49" i="2"/>
  <c r="T47" i="2"/>
  <c r="T46" i="2"/>
  <c r="Y48" i="2"/>
  <c r="Y49" i="2"/>
  <c r="Y47" i="2"/>
  <c r="Y46" i="2"/>
  <c r="T44" i="2"/>
  <c r="T45" i="2"/>
  <c r="Y45" i="2"/>
  <c r="T42" i="2"/>
  <c r="T43" i="2"/>
  <c r="Y44" i="2"/>
  <c r="Y14" i="70"/>
  <c r="G37" i="6" s="1"/>
  <c r="Y13" i="70"/>
  <c r="G36" i="6" s="1"/>
  <c r="Y42" i="2"/>
  <c r="Y43" i="2"/>
  <c r="T39" i="2"/>
  <c r="T41" i="2"/>
  <c r="T40" i="2"/>
  <c r="T38" i="2"/>
  <c r="Y40" i="2"/>
  <c r="Y39" i="2"/>
  <c r="Y41" i="2"/>
  <c r="Y38" i="2"/>
  <c r="Y37" i="2"/>
  <c r="Y36" i="2"/>
  <c r="T37" i="2"/>
  <c r="T33" i="2"/>
  <c r="T36" i="2"/>
  <c r="Y35" i="2"/>
  <c r="T34" i="2"/>
  <c r="T35" i="2"/>
  <c r="Y34" i="2"/>
  <c r="T32" i="2"/>
  <c r="Y33" i="2"/>
  <c r="T29" i="2"/>
  <c r="T28" i="2"/>
  <c r="T30" i="2"/>
  <c r="T27" i="2"/>
  <c r="T31" i="2"/>
  <c r="T26" i="2"/>
  <c r="Y32" i="2"/>
  <c r="T25" i="2"/>
  <c r="T24" i="2"/>
  <c r="T23" i="2"/>
  <c r="Y31" i="2"/>
  <c r="T17" i="2"/>
  <c r="T18" i="2"/>
  <c r="Y12" i="70"/>
  <c r="G35" i="6" s="1"/>
  <c r="T14" i="2"/>
  <c r="Y11" i="70"/>
  <c r="G34" i="6" s="1"/>
  <c r="T2" i="2"/>
  <c r="C14" i="6" s="1"/>
  <c r="Y30" i="2"/>
  <c r="Y29" i="2"/>
  <c r="Y28" i="2"/>
  <c r="T4" i="2"/>
  <c r="C16" i="6" s="1"/>
  <c r="T11" i="2"/>
  <c r="C23" i="6" s="1"/>
  <c r="T5" i="2"/>
  <c r="C17" i="6" s="1"/>
  <c r="Y25" i="2"/>
  <c r="Y24" i="2"/>
  <c r="Y8" i="70"/>
  <c r="G31" i="6" s="1"/>
  <c r="Y23" i="2"/>
  <c r="Y26" i="2"/>
  <c r="Y27" i="2"/>
  <c r="T3" i="2"/>
  <c r="C15" i="6" s="1"/>
  <c r="T6" i="2"/>
  <c r="C18" i="6" s="1"/>
  <c r="T12" i="2"/>
  <c r="T10" i="2"/>
  <c r="C22" i="6" s="1"/>
  <c r="Y6" i="70"/>
  <c r="G29" i="6" s="1"/>
  <c r="Y5" i="70"/>
  <c r="G28" i="6" s="1"/>
  <c r="T21" i="2"/>
  <c r="T9" i="2"/>
  <c r="C21" i="6" s="1"/>
  <c r="T16" i="2"/>
  <c r="T7" i="2"/>
  <c r="C19" i="6" s="1"/>
  <c r="T19" i="2"/>
  <c r="T13" i="2"/>
  <c r="T8" i="2"/>
  <c r="C20" i="6" s="1"/>
  <c r="T15" i="2"/>
  <c r="Y2" i="68"/>
  <c r="T20" i="2"/>
  <c r="T22" i="2"/>
  <c r="Y10" i="70"/>
  <c r="G33" i="6" s="1"/>
  <c r="Y7" i="70"/>
  <c r="G30" i="6" s="1"/>
  <c r="Y4" i="70"/>
  <c r="G27" i="6" s="1"/>
  <c r="Y16" i="70"/>
  <c r="Y9" i="70"/>
  <c r="G32" i="6" s="1"/>
  <c r="Y2" i="70"/>
  <c r="G25" i="6" s="1"/>
  <c r="Y3" i="70"/>
  <c r="G26" i="6" s="1"/>
  <c r="T8" i="70"/>
  <c r="C31" i="6" s="1"/>
  <c r="T2" i="68"/>
  <c r="Y21" i="2"/>
  <c r="T9" i="70"/>
  <c r="C32" i="6" s="1"/>
  <c r="T12" i="70"/>
  <c r="C35" i="6" s="1"/>
  <c r="Y3" i="2"/>
  <c r="G15" i="6" s="1"/>
  <c r="T15" i="68"/>
  <c r="T11" i="68"/>
  <c r="C54" i="6" s="1"/>
  <c r="T3" i="70"/>
  <c r="C26" i="6" s="1"/>
  <c r="T6" i="70"/>
  <c r="C29" i="6" s="1"/>
  <c r="Y8" i="2"/>
  <c r="G20" i="6" s="1"/>
  <c r="T17" i="68"/>
  <c r="Y16" i="2"/>
  <c r="T16" i="70"/>
  <c r="T15" i="70"/>
  <c r="T4" i="68"/>
  <c r="C47" i="6" s="1"/>
  <c r="Y17" i="2"/>
  <c r="Y6" i="2"/>
  <c r="G18" i="6" s="1"/>
  <c r="Y20" i="2"/>
  <c r="T13" i="68"/>
  <c r="C56" i="6" s="1"/>
  <c r="Y12" i="2"/>
  <c r="Y10" i="2"/>
  <c r="G22" i="6" s="1"/>
  <c r="Y13" i="2"/>
  <c r="T4" i="70"/>
  <c r="C27" i="6" s="1"/>
  <c r="T7" i="70"/>
  <c r="C30" i="6" s="1"/>
  <c r="T9" i="68"/>
  <c r="C52" i="6" s="1"/>
  <c r="Y15" i="2"/>
  <c r="T11" i="70"/>
  <c r="C34" i="6" s="1"/>
  <c r="T12" i="68"/>
  <c r="C55" i="6" s="1"/>
  <c r="Y9" i="2"/>
  <c r="G21" i="6" s="1"/>
  <c r="T10" i="70"/>
  <c r="C33" i="6" s="1"/>
  <c r="T5" i="68"/>
  <c r="C48" i="6" s="1"/>
  <c r="Y11" i="2"/>
  <c r="G23" i="6" s="1"/>
  <c r="Y18" i="2"/>
  <c r="Y14" i="2"/>
  <c r="Y19" i="2"/>
  <c r="T14" i="70"/>
  <c r="C37" i="6" s="1"/>
  <c r="T14" i="68"/>
  <c r="C57" i="6" s="1"/>
  <c r="T6" i="68"/>
  <c r="C49" i="6" s="1"/>
  <c r="Y2" i="2"/>
  <c r="G14" i="6" s="1"/>
  <c r="T13" i="70"/>
  <c r="C36" i="6" s="1"/>
  <c r="T3" i="68"/>
  <c r="C46" i="6" s="1"/>
  <c r="Y5" i="2"/>
  <c r="G17" i="6" s="1"/>
  <c r="T2" i="70"/>
  <c r="C25" i="6" s="1"/>
  <c r="T17" i="70"/>
  <c r="T8" i="68"/>
  <c r="C51" i="6" s="1"/>
  <c r="T16" i="68"/>
  <c r="Y22" i="2"/>
  <c r="T7" i="68"/>
  <c r="C50" i="6" s="1"/>
  <c r="Y4" i="2"/>
  <c r="G16" i="6" s="1"/>
  <c r="T5" i="70"/>
  <c r="C28" i="6" s="1"/>
  <c r="T10" i="68"/>
  <c r="C53" i="6" s="1"/>
  <c r="Y7" i="2"/>
  <c r="G19" i="6" s="1"/>
  <c r="G45" i="6" l="1"/>
  <c r="C45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wsu</author>
  </authors>
  <commentList>
    <comment ref="N1" authorId="0" shapeId="0" xr:uid="{9C823C2C-203D-428B-A442-B32EAB435843}">
      <text>
        <r>
          <rPr>
            <b/>
            <sz val="9"/>
            <color indexed="81"/>
            <rFont val="Tahoma"/>
            <family val="2"/>
          </rPr>
          <t xml:space="preserve">запас по стаку минус сигма
и если запас с учетом сигма больше установленого запаса то тогда подтягивает в табличку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wsu</author>
  </authors>
  <commentList>
    <comment ref="N1" authorId="0" shapeId="0" xr:uid="{CB2FA07C-255B-4102-9B37-23BFBDC7F031}">
      <text>
        <r>
          <rPr>
            <b/>
            <sz val="9"/>
            <color indexed="81"/>
            <rFont val="Tahoma"/>
            <family val="2"/>
          </rPr>
          <t xml:space="preserve">запас по стаку минус сигма
и если запас с учетом сигма больше установленого запаса то тогда подтягивает в табличку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wsu</author>
  </authors>
  <commentList>
    <comment ref="N1" authorId="0" shapeId="0" xr:uid="{0D4855B4-BEB1-46AD-AE4A-A3C3E13FE781}">
      <text>
        <r>
          <rPr>
            <b/>
            <sz val="9"/>
            <color indexed="81"/>
            <rFont val="Tahoma"/>
            <family val="2"/>
          </rPr>
          <t xml:space="preserve">запас по стаку минус сигма
и если запас с учетом сигма больше установленого запаса то тогда подтягивает в табличку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wsu</author>
  </authors>
  <commentList>
    <comment ref="N1" authorId="0" shapeId="0" xr:uid="{E4335240-79D9-45F4-97D6-9D73040F4672}">
      <text>
        <r>
          <rPr>
            <b/>
            <sz val="9"/>
            <color indexed="81"/>
            <rFont val="Tahoma"/>
            <family val="2"/>
          </rPr>
          <t xml:space="preserve">запас по стаку минус сигма
и если запас с учетом сигма больше установленого запаса то тогда подтягивает в табличку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wsu</author>
  </authors>
  <commentList>
    <comment ref="N1" authorId="0" shapeId="0" xr:uid="{84103D8B-7490-46C3-9988-9A494A4A358D}">
      <text>
        <r>
          <rPr>
            <b/>
            <sz val="9"/>
            <color indexed="81"/>
            <rFont val="Tahoma"/>
            <family val="2"/>
          </rPr>
          <t xml:space="preserve">запас по стаку минус сигма
и если запас с учетом сигма больше установленого запаса то тогда подтягивает в табличку
</t>
        </r>
      </text>
    </comment>
  </commentList>
</comments>
</file>

<file path=xl/sharedStrings.xml><?xml version="1.0" encoding="utf-8"?>
<sst xmlns="http://schemas.openxmlformats.org/spreadsheetml/2006/main" count="1583" uniqueCount="770">
  <si>
    <t>corr</t>
  </si>
  <si>
    <t>β</t>
  </si>
  <si>
    <t>AAPL</t>
  </si>
  <si>
    <t>ACN</t>
  </si>
  <si>
    <t>ADBE</t>
  </si>
  <si>
    <t>ADI</t>
  </si>
  <si>
    <t>ADP</t>
  </si>
  <si>
    <t>ADSK</t>
  </si>
  <si>
    <t>AFRM</t>
  </si>
  <si>
    <t>AMAT</t>
  </si>
  <si>
    <t>AMBA</t>
  </si>
  <si>
    <t>AMD</t>
  </si>
  <si>
    <t>AMKR</t>
  </si>
  <si>
    <t>AMZN</t>
  </si>
  <si>
    <t>ANET</t>
  </si>
  <si>
    <t>APP</t>
  </si>
  <si>
    <t>ASAN</t>
  </si>
  <si>
    <t>ASML</t>
  </si>
  <si>
    <t>AVGO</t>
  </si>
  <si>
    <t>BABA</t>
  </si>
  <si>
    <t>BILL</t>
  </si>
  <si>
    <t>CDNS</t>
  </si>
  <si>
    <t>CFLT</t>
  </si>
  <si>
    <t>CHWY</t>
  </si>
  <si>
    <t>COIN</t>
  </si>
  <si>
    <t>CRM</t>
  </si>
  <si>
    <t>CRWD</t>
  </si>
  <si>
    <t>CSCO</t>
  </si>
  <si>
    <t>CTSH</t>
  </si>
  <si>
    <t>DBX</t>
  </si>
  <si>
    <t>DDOG</t>
  </si>
  <si>
    <t>DELL</t>
  </si>
  <si>
    <t>DOCU</t>
  </si>
  <si>
    <t>DT</t>
  </si>
  <si>
    <t>EA</t>
  </si>
  <si>
    <t>EBAY</t>
  </si>
  <si>
    <t>ENTG</t>
  </si>
  <si>
    <t>ESTC</t>
  </si>
  <si>
    <t>ETSY</t>
  </si>
  <si>
    <t>FTNT</t>
  </si>
  <si>
    <t>GFS</t>
  </si>
  <si>
    <t>GLW</t>
  </si>
  <si>
    <t>GOOG</t>
  </si>
  <si>
    <t>GOOGL</t>
  </si>
  <si>
    <t>HOOD</t>
  </si>
  <si>
    <t>HPE</t>
  </si>
  <si>
    <t>HPQ</t>
  </si>
  <si>
    <t>INTC</t>
  </si>
  <si>
    <t>INTU</t>
  </si>
  <si>
    <t>KLAC</t>
  </si>
  <si>
    <t>LRCX</t>
  </si>
  <si>
    <t>LSCC</t>
  </si>
  <si>
    <t>LYFT</t>
  </si>
  <si>
    <t>MCHP</t>
  </si>
  <si>
    <t>MDB</t>
  </si>
  <si>
    <t>MELI</t>
  </si>
  <si>
    <t>META</t>
  </si>
  <si>
    <t>MNDY</t>
  </si>
  <si>
    <t>MRVL</t>
  </si>
  <si>
    <t>MSFT</t>
  </si>
  <si>
    <t>MTCH</t>
  </si>
  <si>
    <t>MU</t>
  </si>
  <si>
    <t>NET</t>
  </si>
  <si>
    <t>NIO</t>
  </si>
  <si>
    <t>NOW</t>
  </si>
  <si>
    <t>NTAP</t>
  </si>
  <si>
    <t>NTNX</t>
  </si>
  <si>
    <t>NVDA</t>
  </si>
  <si>
    <t>NXPI</t>
  </si>
  <si>
    <t>OKTA</t>
  </si>
  <si>
    <t>ON</t>
  </si>
  <si>
    <t>ORCL</t>
  </si>
  <si>
    <t>PANW</t>
  </si>
  <si>
    <t>PATH</t>
  </si>
  <si>
    <t>PAYX</t>
  </si>
  <si>
    <t>PSTG</t>
  </si>
  <si>
    <t>PYPL</t>
  </si>
  <si>
    <t>QCOM</t>
  </si>
  <si>
    <t>QRVO</t>
  </si>
  <si>
    <t>RBLX</t>
  </si>
  <si>
    <t>S</t>
  </si>
  <si>
    <t>SE</t>
  </si>
  <si>
    <t>SHOP</t>
  </si>
  <si>
    <t>SNAP</t>
  </si>
  <si>
    <t>SNOW</t>
  </si>
  <si>
    <t>SNPS</t>
  </si>
  <si>
    <t>STX</t>
  </si>
  <si>
    <t>SWKS</t>
  </si>
  <si>
    <t>TDOC</t>
  </si>
  <si>
    <t>TEAM</t>
  </si>
  <si>
    <t>TER</t>
  </si>
  <si>
    <t>TOST</t>
  </si>
  <si>
    <t>TSLA</t>
  </si>
  <si>
    <t>TTD</t>
  </si>
  <si>
    <t>TTWO</t>
  </si>
  <si>
    <t>TWLO</t>
  </si>
  <si>
    <t>TXN</t>
  </si>
  <si>
    <t>U</t>
  </si>
  <si>
    <t>UBER</t>
  </si>
  <si>
    <t>UPST</t>
  </si>
  <si>
    <t>VEEV</t>
  </si>
  <si>
    <t>VSH</t>
  </si>
  <si>
    <t>WDAY</t>
  </si>
  <si>
    <t>WDC</t>
  </si>
  <si>
    <t>XPEV</t>
  </si>
  <si>
    <t>Z</t>
  </si>
  <si>
    <t>ZM</t>
  </si>
  <si>
    <t>ZS</t>
  </si>
  <si>
    <t>beta</t>
  </si>
  <si>
    <t>EXAS</t>
  </si>
  <si>
    <t>EXC</t>
  </si>
  <si>
    <t>EXPE</t>
  </si>
  <si>
    <t>F</t>
  </si>
  <si>
    <t>FANG</t>
  </si>
  <si>
    <t>FAST</t>
  </si>
  <si>
    <t>FDX</t>
  </si>
  <si>
    <t>AAL</t>
  </si>
  <si>
    <t>ADM</t>
  </si>
  <si>
    <t>A</t>
  </si>
  <si>
    <t>AAP</t>
  </si>
  <si>
    <t>ABNB</t>
  </si>
  <si>
    <t>ABT</t>
  </si>
  <si>
    <t>ABBV</t>
  </si>
  <si>
    <t>AEP</t>
  </si>
  <si>
    <t>AEM</t>
  </si>
  <si>
    <t>AGI</t>
  </si>
  <si>
    <t>AIG</t>
  </si>
  <si>
    <t>ALGN</t>
  </si>
  <si>
    <t>ALB</t>
  </si>
  <si>
    <t>ALK</t>
  </si>
  <si>
    <t>AMGN</t>
  </si>
  <si>
    <t>AMT</t>
  </si>
  <si>
    <t>APA</t>
  </si>
  <si>
    <t>APH</t>
  </si>
  <si>
    <t>AU</t>
  </si>
  <si>
    <t>AVTR</t>
  </si>
  <si>
    <t>AXP</t>
  </si>
  <si>
    <t>BA</t>
  </si>
  <si>
    <t>BAC</t>
  </si>
  <si>
    <t>BAX</t>
  </si>
  <si>
    <t>BBY</t>
  </si>
  <si>
    <t>BDX</t>
  </si>
  <si>
    <t>BE</t>
  </si>
  <si>
    <t>BEKE</t>
  </si>
  <si>
    <t>BIDU</t>
  </si>
  <si>
    <t>BILI</t>
  </si>
  <si>
    <t>BKNG</t>
  </si>
  <si>
    <t>BK</t>
  </si>
  <si>
    <t>BLDR</t>
  </si>
  <si>
    <t>BKR</t>
  </si>
  <si>
    <t>BLK</t>
  </si>
  <si>
    <t>BMRN</t>
  </si>
  <si>
    <t>BMY</t>
  </si>
  <si>
    <t>BSX</t>
  </si>
  <si>
    <t>C</t>
  </si>
  <si>
    <t>CAH</t>
  </si>
  <si>
    <t>CARR</t>
  </si>
  <si>
    <t>CAT</t>
  </si>
  <si>
    <t>CCI</t>
  </si>
  <si>
    <t>CHTR</t>
  </si>
  <si>
    <t>CI</t>
  </si>
  <si>
    <t>CL</t>
  </si>
  <si>
    <t>CLX</t>
  </si>
  <si>
    <t>CMCSA</t>
  </si>
  <si>
    <t>CME</t>
  </si>
  <si>
    <t>CNC</t>
  </si>
  <si>
    <t>COF</t>
  </si>
  <si>
    <t>COP</t>
  </si>
  <si>
    <t>COST</t>
  </si>
  <si>
    <t>CPB</t>
  </si>
  <si>
    <t>CPRT</t>
  </si>
  <si>
    <t>CROX</t>
  </si>
  <si>
    <t>CSX</t>
  </si>
  <si>
    <t>CTRA</t>
  </si>
  <si>
    <t>CTVA</t>
  </si>
  <si>
    <t>CVS</t>
  </si>
  <si>
    <t>CVX</t>
  </si>
  <si>
    <t>CZR</t>
  </si>
  <si>
    <t>D</t>
  </si>
  <si>
    <t>DAL</t>
  </si>
  <si>
    <t>DASH</t>
  </si>
  <si>
    <t>DE</t>
  </si>
  <si>
    <t>DD</t>
  </si>
  <si>
    <t>DG</t>
  </si>
  <si>
    <t>DHI</t>
  </si>
  <si>
    <t>DHR</t>
  </si>
  <si>
    <t>DIS</t>
  </si>
  <si>
    <t>DKS</t>
  </si>
  <si>
    <t>DLTR</t>
  </si>
  <si>
    <t>DOW</t>
  </si>
  <si>
    <t>DUK</t>
  </si>
  <si>
    <t>DVN</t>
  </si>
  <si>
    <t>DXCM</t>
  </si>
  <si>
    <t>EDU</t>
  </si>
  <si>
    <t>EL</t>
  </si>
  <si>
    <t>EMR</t>
  </si>
  <si>
    <t>ENPH</t>
  </si>
  <si>
    <t>EOG</t>
  </si>
  <si>
    <t>ETN</t>
  </si>
  <si>
    <t>EW</t>
  </si>
  <si>
    <t>FITB</t>
  </si>
  <si>
    <t>FL</t>
  </si>
  <si>
    <t>FOXA</t>
  </si>
  <si>
    <t>FSLR</t>
  </si>
  <si>
    <t>FUTU</t>
  </si>
  <si>
    <t>GD</t>
  </si>
  <si>
    <t>GE</t>
  </si>
  <si>
    <t>GFI</t>
  </si>
  <si>
    <t>GILD</t>
  </si>
  <si>
    <t>GIS</t>
  </si>
  <si>
    <t>GM</t>
  </si>
  <si>
    <t>GS</t>
  </si>
  <si>
    <t>GT</t>
  </si>
  <si>
    <t>HAL</t>
  </si>
  <si>
    <t>HCA</t>
  </si>
  <si>
    <t>HD</t>
  </si>
  <si>
    <t>HON</t>
  </si>
  <si>
    <t>HSY</t>
  </si>
  <si>
    <t>HTHT</t>
  </si>
  <si>
    <t>HUM</t>
  </si>
  <si>
    <t>IBKR</t>
  </si>
  <si>
    <t>IBM</t>
  </si>
  <si>
    <t>ILMN</t>
  </si>
  <si>
    <t>IP</t>
  </si>
  <si>
    <t>ISRG</t>
  </si>
  <si>
    <t>JD</t>
  </si>
  <si>
    <t>JNJ</t>
  </si>
  <si>
    <t>JPM</t>
  </si>
  <si>
    <t>KDP</t>
  </si>
  <si>
    <t>KHC</t>
  </si>
  <si>
    <t>KMX</t>
  </si>
  <si>
    <t>KMB</t>
  </si>
  <si>
    <t>KMI</t>
  </si>
  <si>
    <t>KO</t>
  </si>
  <si>
    <t>KR</t>
  </si>
  <si>
    <t>KWEB</t>
  </si>
  <si>
    <t>LEN</t>
  </si>
  <si>
    <t>LI</t>
  </si>
  <si>
    <t>LLY</t>
  </si>
  <si>
    <t>LMT</t>
  </si>
  <si>
    <t>LOW</t>
  </si>
  <si>
    <t>LULU</t>
  </si>
  <si>
    <t>LUV</t>
  </si>
  <si>
    <t>M</t>
  </si>
  <si>
    <t>MA</t>
  </si>
  <si>
    <t>MAR</t>
  </si>
  <si>
    <t>MCD</t>
  </si>
  <si>
    <t>MDLZ</t>
  </si>
  <si>
    <t>MDT</t>
  </si>
  <si>
    <t>OVV</t>
  </si>
  <si>
    <t>NCLH</t>
  </si>
  <si>
    <t>MMM</t>
  </si>
  <si>
    <t>MNST</t>
  </si>
  <si>
    <t>MO</t>
  </si>
  <si>
    <t>MOS</t>
  </si>
  <si>
    <t>MPC</t>
  </si>
  <si>
    <t>MRK</t>
  </si>
  <si>
    <t>MRNA</t>
  </si>
  <si>
    <t>MS</t>
  </si>
  <si>
    <t>NEE</t>
  </si>
  <si>
    <t>NEM</t>
  </si>
  <si>
    <t>NDAQ</t>
  </si>
  <si>
    <t>NFLX</t>
  </si>
  <si>
    <t>NKE</t>
  </si>
  <si>
    <t>PLD</t>
  </si>
  <si>
    <t>NOC</t>
  </si>
  <si>
    <t>NOV</t>
  </si>
  <si>
    <t>PBF</t>
  </si>
  <si>
    <t>NTES</t>
  </si>
  <si>
    <t>O</t>
  </si>
  <si>
    <t>OXY</t>
  </si>
  <si>
    <t>PCAR</t>
  </si>
  <si>
    <t>PDD</t>
  </si>
  <si>
    <t>PENN</t>
  </si>
  <si>
    <t>PEP</t>
  </si>
  <si>
    <t>PFE</t>
  </si>
  <si>
    <t>PGR</t>
  </si>
  <si>
    <t>PG</t>
  </si>
  <si>
    <t>PHM</t>
  </si>
  <si>
    <t>PINS</t>
  </si>
  <si>
    <t>PM</t>
  </si>
  <si>
    <t>PNC</t>
  </si>
  <si>
    <t>PSX</t>
  </si>
  <si>
    <t>QQQ</t>
  </si>
  <si>
    <t>RCL</t>
  </si>
  <si>
    <t>RIVN</t>
  </si>
  <si>
    <t>ROKU</t>
  </si>
  <si>
    <t>ROST</t>
  </si>
  <si>
    <t>RTX</t>
  </si>
  <si>
    <t>SBUX</t>
  </si>
  <si>
    <t>SCHW</t>
  </si>
  <si>
    <t>SEDG</t>
  </si>
  <si>
    <t>SHW</t>
  </si>
  <si>
    <t>SLB</t>
  </si>
  <si>
    <t>SO</t>
  </si>
  <si>
    <t>SPG</t>
  </si>
  <si>
    <t>SPGI</t>
  </si>
  <si>
    <t>SPOT</t>
  </si>
  <si>
    <t>SPR</t>
  </si>
  <si>
    <t>SPY</t>
  </si>
  <si>
    <t>SQM</t>
  </si>
  <si>
    <t>SRE</t>
  </si>
  <si>
    <t>STZ</t>
  </si>
  <si>
    <t>SYF</t>
  </si>
  <si>
    <t>SYK</t>
  </si>
  <si>
    <t>T</t>
  </si>
  <si>
    <t>TCOM</t>
  </si>
  <si>
    <t>TFC</t>
  </si>
  <si>
    <t>TGT</t>
  </si>
  <si>
    <t>TJX</t>
  </si>
  <si>
    <t>TMO</t>
  </si>
  <si>
    <t>TMUS</t>
  </si>
  <si>
    <t>TOL</t>
  </si>
  <si>
    <t>TPR</t>
  </si>
  <si>
    <t>TRIP</t>
  </si>
  <si>
    <t>TROW</t>
  </si>
  <si>
    <t>TRV</t>
  </si>
  <si>
    <t>TSCO</t>
  </si>
  <si>
    <t>TSN</t>
  </si>
  <si>
    <t>UAL</t>
  </si>
  <si>
    <t>ULTA</t>
  </si>
  <si>
    <t>UNH</t>
  </si>
  <si>
    <t>UNP</t>
  </si>
  <si>
    <t>UPS</t>
  </si>
  <si>
    <t>URI</t>
  </si>
  <si>
    <t>USB</t>
  </si>
  <si>
    <t>V</t>
  </si>
  <si>
    <t>VFC</t>
  </si>
  <si>
    <t>VICI</t>
  </si>
  <si>
    <t>VLO</t>
  </si>
  <si>
    <t>WELL</t>
  </si>
  <si>
    <t>VRTX</t>
  </si>
  <si>
    <t>WPM</t>
  </si>
  <si>
    <t>VZ</t>
  </si>
  <si>
    <t>W</t>
  </si>
  <si>
    <t>WBD</t>
  </si>
  <si>
    <t>WFC</t>
  </si>
  <si>
    <t>WM</t>
  </si>
  <si>
    <t>WMT</t>
  </si>
  <si>
    <t>WY</t>
  </si>
  <si>
    <t>XEL</t>
  </si>
  <si>
    <t>XLE</t>
  </si>
  <si>
    <t>XLF</t>
  </si>
  <si>
    <t>XOM</t>
  </si>
  <si>
    <t>YUMC</t>
  </si>
  <si>
    <t>ZBH</t>
  </si>
  <si>
    <t>ZTO</t>
  </si>
  <si>
    <t>etf</t>
  </si>
  <si>
    <t>ticker</t>
  </si>
  <si>
    <t>Bid%</t>
  </si>
  <si>
    <t>Ask%</t>
  </si>
  <si>
    <t>zp bid</t>
  </si>
  <si>
    <t>zp ask</t>
  </si>
  <si>
    <t>zp  bid%</t>
  </si>
  <si>
    <t>zp ask%</t>
  </si>
  <si>
    <t>zps</t>
  </si>
  <si>
    <t>CFG</t>
  </si>
  <si>
    <t>CMA</t>
  </si>
  <si>
    <t>HBAN</t>
  </si>
  <si>
    <t>ZION</t>
  </si>
  <si>
    <t>KEY</t>
  </si>
  <si>
    <t>RF</t>
  </si>
  <si>
    <t>WAL</t>
  </si>
  <si>
    <t>EVRG</t>
  </si>
  <si>
    <t>HST</t>
  </si>
  <si>
    <t>PCG</t>
  </si>
  <si>
    <t>PPL</t>
  </si>
  <si>
    <t>NI</t>
  </si>
  <si>
    <t>AES</t>
  </si>
  <si>
    <t>BRK.B</t>
  </si>
  <si>
    <t>ALLY</t>
  </si>
  <si>
    <t>DKNG</t>
  </si>
  <si>
    <t>MARA</t>
  </si>
  <si>
    <t>MSTR</t>
  </si>
  <si>
    <t>NLY</t>
  </si>
  <si>
    <t>RIOT</t>
  </si>
  <si>
    <t>STWD</t>
  </si>
  <si>
    <t>KRE</t>
  </si>
  <si>
    <t>XBI</t>
  </si>
  <si>
    <t>BP</t>
  </si>
  <si>
    <t>SHEL</t>
  </si>
  <si>
    <t>SOXL</t>
  </si>
  <si>
    <t>FHN</t>
  </si>
  <si>
    <t>With SPY</t>
  </si>
  <si>
    <t>IWM</t>
  </si>
  <si>
    <t>%bid</t>
  </si>
  <si>
    <t>CPNG</t>
  </si>
  <si>
    <t>WYNN</t>
  </si>
  <si>
    <t>JCI</t>
  </si>
  <si>
    <t>LIN</t>
  </si>
  <si>
    <t>LVS</t>
  </si>
  <si>
    <t>MGM</t>
  </si>
  <si>
    <t>GEN</t>
  </si>
  <si>
    <t>CCL</t>
  </si>
  <si>
    <t>CEG</t>
  </si>
  <si>
    <t>ABR</t>
  </si>
  <si>
    <t>AEO</t>
  </si>
  <si>
    <t>AI</t>
  </si>
  <si>
    <t>ARCC</t>
  </si>
  <si>
    <t>BX</t>
  </si>
  <si>
    <t>GTLB</t>
  </si>
  <si>
    <t>IOT</t>
  </si>
  <si>
    <t>SMCI</t>
  </si>
  <si>
    <t>PLTR</t>
  </si>
  <si>
    <t>Ticker</t>
  </si>
  <si>
    <t>heOpt</t>
  </si>
  <si>
    <t>GME</t>
  </si>
  <si>
    <t>CVNA</t>
  </si>
  <si>
    <t>MBLY</t>
  </si>
  <si>
    <t>COHR</t>
  </si>
  <si>
    <t>MPWR</t>
  </si>
  <si>
    <t>RITM</t>
  </si>
  <si>
    <t>AGNC</t>
  </si>
  <si>
    <t>PR</t>
  </si>
  <si>
    <t>GEHC</t>
  </si>
  <si>
    <t>IONQ</t>
  </si>
  <si>
    <t>CELH</t>
  </si>
  <si>
    <t>STM</t>
  </si>
  <si>
    <t>TSM</t>
  </si>
  <si>
    <t>ARM</t>
  </si>
  <si>
    <t>RMBS</t>
  </si>
  <si>
    <t>ALGM</t>
  </si>
  <si>
    <t>SOFI</t>
  </si>
  <si>
    <t>σ</t>
  </si>
  <si>
    <t>EC</t>
  </si>
  <si>
    <t>SU</t>
  </si>
  <si>
    <t>CVE</t>
  </si>
  <si>
    <t>HUT</t>
  </si>
  <si>
    <t>BTBT</t>
  </si>
  <si>
    <t>WULF</t>
  </si>
  <si>
    <t>CLSK</t>
  </si>
  <si>
    <t>CIFR</t>
  </si>
  <si>
    <t>BKKT</t>
  </si>
  <si>
    <t>CAN</t>
  </si>
  <si>
    <t>ANF</t>
  </si>
  <si>
    <t>CAVA</t>
  </si>
  <si>
    <t>ELF</t>
  </si>
  <si>
    <t>ELV</t>
  </si>
  <si>
    <t>FLEX</t>
  </si>
  <si>
    <t>KVUE</t>
  </si>
  <si>
    <t>NXT</t>
  </si>
  <si>
    <t>PAYC</t>
  </si>
  <si>
    <t>SYM</t>
  </si>
  <si>
    <t>VRT</t>
  </si>
  <si>
    <t>sig</t>
  </si>
  <si>
    <t>FI</t>
  </si>
  <si>
    <t>REGN</t>
  </si>
  <si>
    <t>risk</t>
  </si>
  <si>
    <t>BITO</t>
  </si>
  <si>
    <t>VSCO</t>
  </si>
  <si>
    <t>GTES</t>
  </si>
  <si>
    <t>ACLS</t>
  </si>
  <si>
    <t>SMTC</t>
  </si>
  <si>
    <t>SBAC</t>
  </si>
  <si>
    <t>IRM</t>
  </si>
  <si>
    <t>HIMS</t>
  </si>
  <si>
    <t>OSCR</t>
  </si>
  <si>
    <t>CNK</t>
  </si>
  <si>
    <t>DOC</t>
  </si>
  <si>
    <t>DBRG</t>
  </si>
  <si>
    <t>SG</t>
  </si>
  <si>
    <t>BXMT</t>
  </si>
  <si>
    <t>VNO</t>
  </si>
  <si>
    <t>CAG</t>
  </si>
  <si>
    <t>BROS</t>
  </si>
  <si>
    <t>TNDM</t>
  </si>
  <si>
    <t>OHI</t>
  </si>
  <si>
    <t>BWA</t>
  </si>
  <si>
    <t>IPG</t>
  </si>
  <si>
    <t>HRL</t>
  </si>
  <si>
    <t>CART</t>
  </si>
  <si>
    <t>INVH</t>
  </si>
  <si>
    <t>AMH</t>
  </si>
  <si>
    <t>UDR</t>
  </si>
  <si>
    <t>HOG</t>
  </si>
  <si>
    <t>APG</t>
  </si>
  <si>
    <t>DOCN</t>
  </si>
  <si>
    <t>URBN</t>
  </si>
  <si>
    <t>FROG</t>
  </si>
  <si>
    <t>VTR</t>
  </si>
  <si>
    <t>BBWI</t>
  </si>
  <si>
    <t>LITE</t>
  </si>
  <si>
    <t>CNM</t>
  </si>
  <si>
    <t>HAS</t>
  </si>
  <si>
    <t>SLG</t>
  </si>
  <si>
    <t>K</t>
  </si>
  <si>
    <t>FIVN</t>
  </si>
  <si>
    <t>SKX</t>
  </si>
  <si>
    <t>SFM</t>
  </si>
  <si>
    <t>BXP</t>
  </si>
  <si>
    <t>BALL</t>
  </si>
  <si>
    <t>HWM</t>
  </si>
  <si>
    <t>KBH</t>
  </si>
  <si>
    <t>CHRW</t>
  </si>
  <si>
    <t>TKO</t>
  </si>
  <si>
    <t>FOUR</t>
  </si>
  <si>
    <t>CSGP</t>
  </si>
  <si>
    <t>NTRA</t>
  </si>
  <si>
    <t>SWK</t>
  </si>
  <si>
    <t>THC</t>
  </si>
  <si>
    <t>LYV</t>
  </si>
  <si>
    <t>SHAK</t>
  </si>
  <si>
    <t>WHR</t>
  </si>
  <si>
    <t>AKAM</t>
  </si>
  <si>
    <t>CAR</t>
  </si>
  <si>
    <t>GNRC</t>
  </si>
  <si>
    <t>FND</t>
  </si>
  <si>
    <t>XYL</t>
  </si>
  <si>
    <t>GPN</t>
  </si>
  <si>
    <t>YUM</t>
  </si>
  <si>
    <t>RL</t>
  </si>
  <si>
    <t>FIVE</t>
  </si>
  <si>
    <t>DUOL</t>
  </si>
  <si>
    <t>VRSK</t>
  </si>
  <si>
    <t>NSC</t>
  </si>
  <si>
    <t>CMI</t>
  </si>
  <si>
    <t>RH</t>
  </si>
  <si>
    <t>ROK</t>
  </si>
  <si>
    <t>ANSS</t>
  </si>
  <si>
    <t>EWBC</t>
  </si>
  <si>
    <t>KKR</t>
  </si>
  <si>
    <t>APO</t>
  </si>
  <si>
    <t>ARES</t>
  </si>
  <si>
    <t>sigma</t>
  </si>
  <si>
    <t>PSA</t>
  </si>
  <si>
    <t>MAA</t>
  </si>
  <si>
    <t>CBRE</t>
  </si>
  <si>
    <t>EQR</t>
  </si>
  <si>
    <t>MCK</t>
  </si>
  <si>
    <t>CLS</t>
  </si>
  <si>
    <t>LEVI</t>
  </si>
  <si>
    <t>KEYS</t>
  </si>
  <si>
    <t>FTV</t>
  </si>
  <si>
    <t>GCT</t>
  </si>
  <si>
    <t>SOUN</t>
  </si>
  <si>
    <t>sigma bid</t>
  </si>
  <si>
    <t>sigma ask</t>
  </si>
  <si>
    <t>gold</t>
  </si>
  <si>
    <t>BTC</t>
  </si>
  <si>
    <t>%asK</t>
  </si>
  <si>
    <t>ETF</t>
  </si>
  <si>
    <t>VST</t>
  </si>
  <si>
    <t>GREE</t>
  </si>
  <si>
    <t>Kweb</t>
  </si>
  <si>
    <t>RDDT</t>
  </si>
  <si>
    <t>ALAB</t>
  </si>
  <si>
    <t>ZTS</t>
  </si>
  <si>
    <t>SOLV</t>
  </si>
  <si>
    <t>NRG</t>
  </si>
  <si>
    <t>INCY</t>
  </si>
  <si>
    <t>IREN</t>
  </si>
  <si>
    <t>CMG</t>
  </si>
  <si>
    <t>CRDO</t>
  </si>
  <si>
    <t>LMND</t>
  </si>
  <si>
    <t>CUK</t>
  </si>
  <si>
    <t>LABU</t>
  </si>
  <si>
    <t>NOG</t>
  </si>
  <si>
    <t>VNOM</t>
  </si>
  <si>
    <t>MTDR</t>
  </si>
  <si>
    <t>CNQ</t>
  </si>
  <si>
    <t>MGY</t>
  </si>
  <si>
    <t>LBRT</t>
  </si>
  <si>
    <t>MUR</t>
  </si>
  <si>
    <t>CIVI</t>
  </si>
  <si>
    <t>HP</t>
  </si>
  <si>
    <t>OII</t>
  </si>
  <si>
    <t>NE</t>
  </si>
  <si>
    <t>SM</t>
  </si>
  <si>
    <t>CHRD</t>
  </si>
  <si>
    <t>IMO</t>
  </si>
  <si>
    <t>CRC</t>
  </si>
  <si>
    <t>XPRO</t>
  </si>
  <si>
    <t>DQ</t>
  </si>
  <si>
    <t>WB</t>
  </si>
  <si>
    <t>GDS</t>
  </si>
  <si>
    <t>VIPS</t>
  </si>
  <si>
    <t>TAL</t>
  </si>
  <si>
    <t>Risk</t>
  </si>
  <si>
    <t>Stock</t>
  </si>
  <si>
    <t>Etf Bid%</t>
  </si>
  <si>
    <t>Etf Ask%</t>
  </si>
  <si>
    <t>TIGR</t>
  </si>
  <si>
    <t>JKS</t>
  </si>
  <si>
    <t>HUYA</t>
  </si>
  <si>
    <t>YOU</t>
  </si>
  <si>
    <t>OKLO</t>
  </si>
  <si>
    <t>SMR</t>
  </si>
  <si>
    <t>RKT</t>
  </si>
  <si>
    <t>SIRI</t>
  </si>
  <si>
    <t>ARKB</t>
  </si>
  <si>
    <t>BITB</t>
  </si>
  <si>
    <t>FBTC</t>
  </si>
  <si>
    <t>GBTC</t>
  </si>
  <si>
    <t>IBIT</t>
  </si>
  <si>
    <t>CORZ</t>
  </si>
  <si>
    <t>HIVE</t>
  </si>
  <si>
    <t>OLN</t>
  </si>
  <si>
    <t>CSIQ</t>
  </si>
  <si>
    <t>DOV</t>
  </si>
  <si>
    <t>DINO</t>
  </si>
  <si>
    <t>XRAY</t>
  </si>
  <si>
    <t>RKLB</t>
  </si>
  <si>
    <t>AAOI</t>
  </si>
  <si>
    <t>AEHR</t>
  </si>
  <si>
    <t>MP</t>
  </si>
  <si>
    <t>PAGS</t>
  </si>
  <si>
    <t>HLT</t>
  </si>
  <si>
    <t>MET</t>
  </si>
  <si>
    <t>HE</t>
  </si>
  <si>
    <t>IVZ</t>
  </si>
  <si>
    <t>STNE</t>
  </si>
  <si>
    <t>LC</t>
  </si>
  <si>
    <t>TENB</t>
  </si>
  <si>
    <t>PK</t>
  </si>
  <si>
    <t>ONB</t>
  </si>
  <si>
    <t>MIR</t>
  </si>
  <si>
    <t>ETHA</t>
  </si>
  <si>
    <t>GLPI</t>
  </si>
  <si>
    <t>Bito,kweb,</t>
  </si>
  <si>
    <t>BTC.FXI</t>
  </si>
  <si>
    <t>CHD</t>
  </si>
  <si>
    <t>BTDR</t>
  </si>
  <si>
    <t>VNET</t>
  </si>
  <si>
    <t>GDX</t>
  </si>
  <si>
    <t>CRNC</t>
  </si>
  <si>
    <t>GRRR</t>
  </si>
  <si>
    <t>RUM</t>
  </si>
  <si>
    <t>USD</t>
  </si>
  <si>
    <t>ASTS</t>
  </si>
  <si>
    <t>BRZE</t>
  </si>
  <si>
    <t>GAP</t>
  </si>
  <si>
    <t>GEO</t>
  </si>
  <si>
    <t>GEV</t>
  </si>
  <si>
    <t>GSAT</t>
  </si>
  <si>
    <t>INOD</t>
  </si>
  <si>
    <t>IRDM</t>
  </si>
  <si>
    <t>KVYO</t>
  </si>
  <si>
    <t>LEU</t>
  </si>
  <si>
    <t>NBIS</t>
  </si>
  <si>
    <t>TEM</t>
  </si>
  <si>
    <t>TLN</t>
  </si>
  <si>
    <t>XYZ</t>
  </si>
  <si>
    <t>WRD</t>
  </si>
  <si>
    <t>beta&lt;1</t>
  </si>
  <si>
    <t>Beta 1-1.5</t>
  </si>
  <si>
    <t>Beta&gt;1.5</t>
  </si>
  <si>
    <t>(+-1-1)</t>
  </si>
  <si>
    <t>CRWV</t>
  </si>
  <si>
    <t>`</t>
  </si>
  <si>
    <t>ETOR</t>
  </si>
  <si>
    <t>BULL</t>
  </si>
  <si>
    <t>TTAN</t>
  </si>
  <si>
    <t>STRK</t>
  </si>
  <si>
    <t>RXRX</t>
  </si>
  <si>
    <t>APLD</t>
  </si>
  <si>
    <t>NMAX</t>
  </si>
  <si>
    <t>BNTX</t>
  </si>
  <si>
    <t>RGTI</t>
  </si>
  <si>
    <t>ARQQ</t>
  </si>
  <si>
    <t>QBTS</t>
  </si>
  <si>
    <t>QMCO</t>
  </si>
  <si>
    <t>QUBT</t>
  </si>
  <si>
    <t>QTUM</t>
  </si>
  <si>
    <t>QNTM</t>
  </si>
  <si>
    <t>NNE</t>
  </si>
  <si>
    <t>CCJ</t>
  </si>
  <si>
    <t>LTBR</t>
  </si>
  <si>
    <t>UEC</t>
  </si>
  <si>
    <t>UUUU</t>
  </si>
  <si>
    <t>AIRO</t>
  </si>
  <si>
    <t>VOYG</t>
  </si>
  <si>
    <t>CHYM</t>
  </si>
  <si>
    <t>OMDA</t>
  </si>
  <si>
    <t>CAI</t>
  </si>
  <si>
    <t>CRCL</t>
  </si>
  <si>
    <t>BMNR</t>
  </si>
  <si>
    <t>SBET</t>
  </si>
  <si>
    <t>Soxl</t>
  </si>
  <si>
    <t>FIG</t>
  </si>
  <si>
    <t>SKIL</t>
  </si>
  <si>
    <t>LE</t>
  </si>
  <si>
    <t>AMRK</t>
  </si>
  <si>
    <t>LMNR</t>
  </si>
  <si>
    <t>LAKE</t>
  </si>
  <si>
    <t>ALMU</t>
  </si>
  <si>
    <t>CVGW</t>
  </si>
  <si>
    <t>MTRX</t>
  </si>
  <si>
    <t>PMVP</t>
  </si>
  <si>
    <t>INNV</t>
  </si>
  <si>
    <t>MANU</t>
  </si>
  <si>
    <t>TEN</t>
  </si>
  <si>
    <t>WTF</t>
  </si>
  <si>
    <t>BKSY</t>
  </si>
  <si>
    <t>RBRK</t>
  </si>
  <si>
    <t>ROIV</t>
  </si>
  <si>
    <t>AVAV</t>
  </si>
  <si>
    <t>MIND</t>
  </si>
  <si>
    <t>JRSH</t>
  </si>
  <si>
    <t>ITRM</t>
  </si>
  <si>
    <t>DAKT</t>
  </si>
  <si>
    <t>NTCT</t>
  </si>
  <si>
    <t>DTST</t>
  </si>
  <si>
    <t>BHST</t>
  </si>
  <si>
    <t>BBIO</t>
  </si>
  <si>
    <t>XCH</t>
  </si>
  <si>
    <t>CAAS</t>
  </si>
  <si>
    <t>PPIH</t>
  </si>
  <si>
    <t>LESL</t>
  </si>
  <si>
    <t>INSG</t>
  </si>
  <si>
    <t>BAM</t>
  </si>
  <si>
    <t>CODA</t>
  </si>
  <si>
    <t>MEI</t>
  </si>
  <si>
    <t>RFIL</t>
  </si>
  <si>
    <t>AMBR</t>
  </si>
  <si>
    <t>IPAR</t>
  </si>
  <si>
    <t>DTSTW</t>
  </si>
  <si>
    <t>JULZ</t>
  </si>
  <si>
    <t>AUGZ</t>
  </si>
  <si>
    <t>TRNS</t>
  </si>
  <si>
    <t>CNO</t>
  </si>
  <si>
    <t>TEN/PE</t>
  </si>
  <si>
    <t>TEN/PF</t>
  </si>
  <si>
    <t>FLY</t>
  </si>
  <si>
    <t>LEA</t>
  </si>
  <si>
    <t>SVC</t>
  </si>
  <si>
    <t>UBS</t>
  </si>
  <si>
    <t>COTY</t>
  </si>
  <si>
    <t>CTSO</t>
  </si>
  <si>
    <t>TRML</t>
  </si>
  <si>
    <t>CGAU</t>
  </si>
  <si>
    <t>HESM</t>
  </si>
  <si>
    <t>AL</t>
  </si>
  <si>
    <t>AME</t>
  </si>
  <si>
    <t>HSBC</t>
  </si>
  <si>
    <t>TD</t>
  </si>
  <si>
    <t>LAES</t>
  </si>
  <si>
    <t>ACHC</t>
  </si>
  <si>
    <t>EQX</t>
  </si>
  <si>
    <t>BN</t>
  </si>
  <si>
    <t>IAG</t>
  </si>
  <si>
    <t>HLN</t>
  </si>
  <si>
    <t>AIRE</t>
  </si>
  <si>
    <t>BKU</t>
  </si>
  <si>
    <t>NCNO</t>
  </si>
  <si>
    <t>HOMB</t>
  </si>
  <si>
    <t>VLY</t>
  </si>
  <si>
    <t>REVBW</t>
  </si>
  <si>
    <t>NTRB</t>
  </si>
  <si>
    <t>GOSS</t>
  </si>
  <si>
    <t>REVB</t>
  </si>
  <si>
    <t>BIOX</t>
  </si>
  <si>
    <t>FFIN</t>
  </si>
  <si>
    <t>EE</t>
  </si>
  <si>
    <t>LOB</t>
  </si>
  <si>
    <t>KORE</t>
  </si>
  <si>
    <t>AXR</t>
  </si>
  <si>
    <t>ARDT</t>
  </si>
  <si>
    <t>HOLD</t>
  </si>
  <si>
    <t>CFR</t>
  </si>
  <si>
    <t>CIL</t>
  </si>
  <si>
    <t>FBK</t>
  </si>
  <si>
    <t>MTB</t>
  </si>
  <si>
    <t>PB</t>
  </si>
  <si>
    <t>TIME</t>
  </si>
  <si>
    <t>RBC</t>
  </si>
  <si>
    <t>SAIA</t>
  </si>
  <si>
    <t>WBS</t>
  </si>
  <si>
    <t>WLDS</t>
  </si>
  <si>
    <t>WLDSW</t>
  </si>
  <si>
    <t>NTRBW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</si>
</sst>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6"/>
      <color theme="1"/>
      <name val="Calibri"/>
      <family val="2"/>
      <scheme val="minor"/>
    </font>
    <font>
      <sz val="6"/>
      <color rgb="FFFFFFFF"/>
      <name val="Calibri"/>
      <family val="2"/>
      <scheme val="minor"/>
    </font>
    <font>
      <sz val="6"/>
      <color rgb="FFFF0000"/>
      <name val="Calibri"/>
      <family val="2"/>
      <scheme val="minor"/>
    </font>
    <font>
      <sz val="6"/>
      <color rgb="FF92D050"/>
      <name val="Calibri"/>
      <family val="2"/>
      <scheme val="minor"/>
    </font>
    <font>
      <sz val="6"/>
      <color rgb="FFFFFFFF"/>
      <name val="Calibri"/>
      <family val="2"/>
      <charset val="204"/>
      <scheme val="minor"/>
    </font>
    <font>
      <sz val="6"/>
      <color rgb="FFFF0000"/>
      <name val="Calibri"/>
      <family val="2"/>
      <charset val="204"/>
      <scheme val="minor"/>
    </font>
    <font>
      <sz val="6"/>
      <color rgb="FF92D050"/>
      <name val="Calibri"/>
      <family val="2"/>
      <charset val="204"/>
      <scheme val="minor"/>
    </font>
    <font>
      <sz val="6"/>
      <name val="Calibri"/>
      <family val="2"/>
      <scheme val="minor"/>
    </font>
    <font>
      <sz val="6"/>
      <color rgb="FFFFFFFF"/>
      <name val="Arial"/>
      <family val="2"/>
      <charset val="204"/>
    </font>
    <font>
      <sz val="6"/>
      <color rgb="FFFF0000"/>
      <name val="Arial"/>
      <family val="2"/>
      <charset val="204"/>
    </font>
    <font>
      <sz val="6"/>
      <color rgb="FF92D050"/>
      <name val="Arial"/>
      <family val="2"/>
      <charset val="204"/>
    </font>
    <font>
      <b/>
      <sz val="9"/>
      <color indexed="81"/>
      <name val="Tahoma"/>
      <family val="2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7" tint="0.59999389629810485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rgb="FF92D050"/>
      <name val="Calibri"/>
      <family val="2"/>
      <scheme val="minor"/>
    </font>
    <font>
      <sz val="8"/>
      <color rgb="FF33CC33"/>
      <name val="Calibri"/>
      <family val="2"/>
      <scheme val="minor"/>
    </font>
    <font>
      <b/>
      <sz val="8"/>
      <color theme="1" tint="4.9989318521683403E-2"/>
      <name val="Calibri"/>
      <family val="2"/>
      <scheme val="minor"/>
    </font>
    <font>
      <b/>
      <sz val="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 tint="-0.249977111117893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theme="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9" fontId="3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2" fillId="0" borderId="0"/>
  </cellStyleXfs>
  <cellXfs count="176">
    <xf numFmtId="0" fontId="0" fillId="0" borderId="0" xfId="0"/>
    <xf numFmtId="0" fontId="0" fillId="0" borderId="0" xfId="0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0" fontId="4" fillId="0" borderId="1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6" fillId="0" borderId="1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0" fontId="4" fillId="3" borderId="1" xfId="1" applyNumberFormat="1" applyFont="1" applyFill="1" applyBorder="1" applyAlignment="1">
      <alignment horizontal="center" vertical="center"/>
    </xf>
    <xf numFmtId="2" fontId="6" fillId="0" borderId="1" xfId="1" applyNumberFormat="1" applyFont="1" applyFill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2" fontId="4" fillId="0" borderId="1" xfId="1" applyNumberFormat="1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 applyProtection="1">
      <alignment horizontal="center" vertical="center"/>
      <protection locked="0"/>
    </xf>
    <xf numFmtId="2" fontId="4" fillId="0" borderId="1" xfId="0" applyNumberFormat="1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4" fillId="3" borderId="1" xfId="1" applyNumberFormat="1" applyFont="1" applyFill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10" fillId="0" borderId="0" xfId="0" applyFont="1" applyAlignment="1">
      <alignment horizontal="center" vertical="center" shrinkToFit="1"/>
    </xf>
    <xf numFmtId="0" fontId="0" fillId="0" borderId="1" xfId="0" applyBorder="1" applyAlignment="1">
      <alignment vertical="center" wrapText="1"/>
    </xf>
    <xf numFmtId="0" fontId="10" fillId="2" borderId="0" xfId="0" applyFont="1" applyFill="1" applyAlignment="1">
      <alignment horizontal="center" vertical="center" wrapText="1" shrinkToFit="1"/>
    </xf>
    <xf numFmtId="2" fontId="10" fillId="2" borderId="0" xfId="0" applyNumberFormat="1" applyFont="1" applyFill="1" applyAlignment="1">
      <alignment horizontal="center" vertical="center" shrinkToFit="1"/>
    </xf>
    <xf numFmtId="2" fontId="10" fillId="2" borderId="0" xfId="1" applyNumberFormat="1" applyFont="1" applyFill="1" applyBorder="1" applyAlignment="1">
      <alignment horizontal="center" vertical="center" shrinkToFit="1"/>
    </xf>
    <xf numFmtId="2" fontId="10" fillId="4" borderId="0" xfId="1" applyNumberFormat="1" applyFont="1" applyFill="1" applyBorder="1" applyAlignment="1">
      <alignment horizontal="center" vertical="center" shrinkToFit="1"/>
    </xf>
    <xf numFmtId="0" fontId="10" fillId="2" borderId="0" xfId="0" applyFont="1" applyFill="1" applyAlignment="1">
      <alignment horizontal="center" vertical="center" shrinkToFit="1"/>
    </xf>
    <xf numFmtId="10" fontId="10" fillId="2" borderId="0" xfId="1" applyNumberFormat="1" applyFont="1" applyFill="1" applyBorder="1" applyAlignment="1">
      <alignment horizontal="center" vertical="center" shrinkToFit="1"/>
    </xf>
    <xf numFmtId="0" fontId="17" fillId="2" borderId="0" xfId="0" applyFont="1" applyFill="1" applyAlignment="1">
      <alignment horizontal="center" vertical="center" shrinkToFit="1"/>
    </xf>
    <xf numFmtId="10" fontId="17" fillId="2" borderId="0" xfId="0" applyNumberFormat="1" applyFont="1" applyFill="1" applyAlignment="1">
      <alignment horizontal="center" vertical="center" shrinkToFit="1"/>
    </xf>
    <xf numFmtId="0" fontId="10" fillId="4" borderId="0" xfId="0" applyFont="1" applyFill="1" applyAlignment="1">
      <alignment horizontal="center" vertical="center" shrinkToFit="1"/>
    </xf>
    <xf numFmtId="10" fontId="10" fillId="4" borderId="0" xfId="1" applyNumberFormat="1" applyFont="1" applyFill="1" applyBorder="1" applyAlignment="1">
      <alignment horizontal="center" vertical="center" shrinkToFit="1"/>
    </xf>
    <xf numFmtId="0" fontId="10" fillId="2" borderId="0" xfId="0" applyFont="1" applyFill="1" applyAlignment="1">
      <alignment vertical="center" shrinkToFit="1"/>
    </xf>
    <xf numFmtId="0" fontId="14" fillId="2" borderId="0" xfId="0" applyFont="1" applyFill="1" applyAlignment="1">
      <alignment horizontal="center" vertical="center" shrinkToFit="1"/>
    </xf>
    <xf numFmtId="0" fontId="18" fillId="2" borderId="0" xfId="0" applyFont="1" applyFill="1" applyAlignment="1">
      <alignment horizontal="center" vertical="center" shrinkToFit="1"/>
    </xf>
    <xf numFmtId="0" fontId="11" fillId="2" borderId="0" xfId="0" applyFont="1" applyFill="1" applyAlignment="1">
      <alignment horizontal="center" vertical="center" shrinkToFit="1"/>
    </xf>
    <xf numFmtId="4" fontId="10" fillId="2" borderId="0" xfId="0" applyNumberFormat="1" applyFont="1" applyFill="1" applyAlignment="1">
      <alignment horizontal="center" vertical="center" shrinkToFit="1"/>
    </xf>
    <xf numFmtId="3" fontId="10" fillId="2" borderId="0" xfId="0" applyNumberFormat="1" applyFont="1" applyFill="1" applyAlignment="1">
      <alignment horizontal="center" vertical="center" shrinkToFit="1"/>
    </xf>
    <xf numFmtId="0" fontId="15" fillId="2" borderId="0" xfId="0" applyFont="1" applyFill="1" applyAlignment="1">
      <alignment horizontal="center" vertical="center" shrinkToFit="1"/>
    </xf>
    <xf numFmtId="0" fontId="16" fillId="2" borderId="0" xfId="0" applyFont="1" applyFill="1" applyAlignment="1">
      <alignment horizontal="center" vertical="center" shrinkToFit="1"/>
    </xf>
    <xf numFmtId="21" fontId="15" fillId="2" borderId="0" xfId="0" applyNumberFormat="1" applyFont="1" applyFill="1" applyAlignment="1">
      <alignment horizontal="center" vertical="center" shrinkToFit="1"/>
    </xf>
    <xf numFmtId="0" fontId="19" fillId="2" borderId="0" xfId="0" applyFont="1" applyFill="1" applyAlignment="1">
      <alignment horizontal="center" vertical="center" shrinkToFit="1"/>
    </xf>
    <xf numFmtId="21" fontId="19" fillId="2" borderId="0" xfId="0" applyNumberFormat="1" applyFont="1" applyFill="1" applyAlignment="1">
      <alignment horizontal="center" vertical="center" shrinkToFit="1"/>
    </xf>
    <xf numFmtId="0" fontId="20" fillId="2" borderId="0" xfId="0" applyFont="1" applyFill="1" applyAlignment="1">
      <alignment horizontal="center" vertical="center" shrinkToFit="1"/>
    </xf>
    <xf numFmtId="0" fontId="12" fillId="2" borderId="0" xfId="0" applyFont="1" applyFill="1" applyAlignment="1">
      <alignment horizontal="center" vertical="center" shrinkToFit="1"/>
    </xf>
    <xf numFmtId="21" fontId="12" fillId="2" borderId="0" xfId="0" applyNumberFormat="1" applyFont="1" applyFill="1" applyAlignment="1">
      <alignment horizontal="center" vertical="center" shrinkToFit="1"/>
    </xf>
    <xf numFmtId="0" fontId="13" fillId="2" borderId="0" xfId="0" applyFont="1" applyFill="1" applyAlignment="1">
      <alignment horizontal="center" vertical="center" shrinkToFit="1"/>
    </xf>
    <xf numFmtId="10" fontId="15" fillId="2" borderId="0" xfId="1" applyNumberFormat="1" applyFont="1" applyFill="1" applyBorder="1" applyAlignment="1">
      <alignment horizontal="center" vertical="center" shrinkToFit="1"/>
    </xf>
    <xf numFmtId="10" fontId="19" fillId="2" borderId="0" xfId="0" applyNumberFormat="1" applyFont="1" applyFill="1" applyAlignment="1">
      <alignment horizontal="center" vertical="center" shrinkToFit="1"/>
    </xf>
    <xf numFmtId="10" fontId="12" fillId="2" borderId="0" xfId="0" applyNumberFormat="1" applyFont="1" applyFill="1" applyAlignment="1">
      <alignment horizontal="center" vertical="center" shrinkToFit="1"/>
    </xf>
    <xf numFmtId="2" fontId="17" fillId="0" borderId="0" xfId="1" applyNumberFormat="1" applyFont="1" applyFill="1" applyBorder="1" applyAlignment="1">
      <alignment horizontal="center" vertical="center" shrinkToFit="1"/>
    </xf>
    <xf numFmtId="10" fontId="6" fillId="0" borderId="0" xfId="1" applyNumberFormat="1" applyFont="1" applyFill="1" applyBorder="1" applyAlignment="1">
      <alignment horizontal="center" vertical="center"/>
    </xf>
    <xf numFmtId="2" fontId="6" fillId="0" borderId="0" xfId="1" applyNumberFormat="1" applyFont="1" applyFill="1" applyBorder="1" applyAlignment="1">
      <alignment horizontal="center" vertical="center"/>
    </xf>
    <xf numFmtId="10" fontId="4" fillId="0" borderId="0" xfId="1" applyNumberFormat="1" applyFont="1" applyFill="1" applyBorder="1" applyAlignment="1">
      <alignment horizontal="center" vertical="center"/>
    </xf>
    <xf numFmtId="2" fontId="4" fillId="0" borderId="0" xfId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2" fontId="22" fillId="3" borderId="1" xfId="0" applyNumberFormat="1" applyFont="1" applyFill="1" applyBorder="1" applyAlignment="1" applyProtection="1">
      <alignment horizontal="center" vertical="center"/>
      <protection locked="0"/>
    </xf>
    <xf numFmtId="2" fontId="5" fillId="3" borderId="1" xfId="0" applyNumberFormat="1" applyFont="1" applyFill="1" applyBorder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0" fillId="0" borderId="0" xfId="0" applyFont="1" applyAlignment="1">
      <alignment vertical="center" shrinkToFi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/>
    </xf>
    <xf numFmtId="0" fontId="0" fillId="0" borderId="3" xfId="0" applyBorder="1"/>
    <xf numFmtId="0" fontId="0" fillId="0" borderId="11" xfId="0" applyBorder="1"/>
    <xf numFmtId="0" fontId="0" fillId="0" borderId="12" xfId="0" applyBorder="1"/>
    <xf numFmtId="0" fontId="17" fillId="6" borderId="0" xfId="0" applyFont="1" applyFill="1" applyAlignment="1">
      <alignment horizontal="center" vertical="center" shrinkToFit="1"/>
    </xf>
    <xf numFmtId="2" fontId="17" fillId="6" borderId="0" xfId="0" applyNumberFormat="1" applyFont="1" applyFill="1" applyAlignment="1">
      <alignment horizontal="center" vertical="center" shrinkToFit="1"/>
    </xf>
    <xf numFmtId="0" fontId="10" fillId="6" borderId="0" xfId="0" applyFont="1" applyFill="1" applyAlignment="1">
      <alignment vertical="center" shrinkToFit="1"/>
    </xf>
    <xf numFmtId="2" fontId="17" fillId="6" borderId="8" xfId="0" applyNumberFormat="1" applyFont="1" applyFill="1" applyBorder="1" applyAlignment="1">
      <alignment horizontal="center" vertical="center" shrinkToFit="1"/>
    </xf>
    <xf numFmtId="2" fontId="17" fillId="6" borderId="9" xfId="0" applyNumberFormat="1" applyFont="1" applyFill="1" applyBorder="1" applyAlignment="1">
      <alignment horizontal="center" vertical="center" shrinkToFit="1"/>
    </xf>
    <xf numFmtId="0" fontId="17" fillId="6" borderId="10" xfId="0" applyFont="1" applyFill="1" applyBorder="1" applyAlignment="1">
      <alignment horizontal="center" vertical="center" shrinkToFit="1"/>
    </xf>
    <xf numFmtId="2" fontId="17" fillId="6" borderId="11" xfId="0" applyNumberFormat="1" applyFont="1" applyFill="1" applyBorder="1" applyAlignment="1">
      <alignment horizontal="center" vertical="center" shrinkToFit="1"/>
    </xf>
    <xf numFmtId="2" fontId="17" fillId="6" borderId="12" xfId="0" applyNumberFormat="1" applyFont="1" applyFill="1" applyBorder="1" applyAlignment="1">
      <alignment horizontal="center" vertical="center" shrinkToFit="1"/>
    </xf>
    <xf numFmtId="0" fontId="23" fillId="6" borderId="10" xfId="0" applyFont="1" applyFill="1" applyBorder="1" applyAlignment="1">
      <alignment horizontal="center" vertical="center" shrinkToFit="1"/>
    </xf>
    <xf numFmtId="0" fontId="23" fillId="6" borderId="13" xfId="0" applyFont="1" applyFill="1" applyBorder="1" applyAlignment="1">
      <alignment horizontal="center" vertical="center" shrinkToFit="1"/>
    </xf>
    <xf numFmtId="2" fontId="17" fillId="6" borderId="14" xfId="0" applyNumberFormat="1" applyFont="1" applyFill="1" applyBorder="1" applyAlignment="1">
      <alignment horizontal="center" vertical="center" shrinkToFit="1"/>
    </xf>
    <xf numFmtId="2" fontId="17" fillId="6" borderId="5" xfId="0" applyNumberFormat="1" applyFont="1" applyFill="1" applyBorder="1" applyAlignment="1">
      <alignment horizontal="center" vertical="center" shrinkToFit="1"/>
    </xf>
    <xf numFmtId="2" fontId="17" fillId="6" borderId="6" xfId="0" applyNumberFormat="1" applyFont="1" applyFill="1" applyBorder="1" applyAlignment="1">
      <alignment horizontal="center" vertical="center" shrinkToFit="1"/>
    </xf>
    <xf numFmtId="2" fontId="17" fillId="6" borderId="15" xfId="0" applyNumberFormat="1" applyFont="1" applyFill="1" applyBorder="1" applyAlignment="1">
      <alignment horizontal="center" vertical="center" shrinkToFit="1"/>
    </xf>
    <xf numFmtId="0" fontId="17" fillId="6" borderId="16" xfId="0" applyFont="1" applyFill="1" applyBorder="1" applyAlignment="1">
      <alignment horizontal="center" vertical="center" shrinkToFit="1"/>
    </xf>
    <xf numFmtId="2" fontId="23" fillId="5" borderId="8" xfId="1" applyNumberFormat="1" applyFont="1" applyFill="1" applyBorder="1" applyAlignment="1">
      <alignment horizontal="center" vertical="center" shrinkToFit="1"/>
    </xf>
    <xf numFmtId="2" fontId="23" fillId="3" borderId="4" xfId="1" applyNumberFormat="1" applyFont="1" applyFill="1" applyBorder="1" applyAlignment="1">
      <alignment horizontal="center" vertical="center" shrinkToFit="1"/>
    </xf>
    <xf numFmtId="2" fontId="23" fillId="2" borderId="2" xfId="0" applyNumberFormat="1" applyFont="1" applyFill="1" applyBorder="1" applyAlignment="1">
      <alignment horizontal="center" vertical="center" shrinkToFit="1"/>
    </xf>
    <xf numFmtId="2" fontId="23" fillId="2" borderId="1" xfId="1" applyNumberFormat="1" applyFont="1" applyFill="1" applyBorder="1" applyAlignment="1">
      <alignment horizontal="center" vertical="center" shrinkToFit="1"/>
    </xf>
    <xf numFmtId="2" fontId="23" fillId="2" borderId="1" xfId="0" applyNumberFormat="1" applyFont="1" applyFill="1" applyBorder="1" applyAlignment="1">
      <alignment horizontal="center" vertical="center" shrinkToFit="1"/>
    </xf>
    <xf numFmtId="2" fontId="23" fillId="2" borderId="3" xfId="0" applyNumberFormat="1" applyFont="1" applyFill="1" applyBorder="1" applyAlignment="1">
      <alignment horizontal="center" vertical="center" shrinkToFit="1"/>
    </xf>
    <xf numFmtId="2" fontId="23" fillId="5" borderId="17" xfId="1" applyNumberFormat="1" applyFont="1" applyFill="1" applyBorder="1" applyAlignment="1">
      <alignment horizontal="center" vertical="center" shrinkToFit="1"/>
    </xf>
    <xf numFmtId="2" fontId="23" fillId="2" borderId="8" xfId="0" applyNumberFormat="1" applyFont="1" applyFill="1" applyBorder="1" applyAlignment="1">
      <alignment horizontal="center" vertical="center" shrinkToFit="1"/>
    </xf>
    <xf numFmtId="2" fontId="23" fillId="2" borderId="9" xfId="0" applyNumberFormat="1" applyFont="1" applyFill="1" applyBorder="1" applyAlignment="1">
      <alignment horizontal="center" vertical="center" shrinkToFit="1"/>
    </xf>
    <xf numFmtId="0" fontId="25" fillId="2" borderId="5" xfId="0" applyFont="1" applyFill="1" applyBorder="1" applyAlignment="1">
      <alignment horizontal="center" vertical="center" wrapText="1" shrinkToFit="1"/>
    </xf>
    <xf numFmtId="2" fontId="24" fillId="5" borderId="1" xfId="0" applyNumberFormat="1" applyFont="1" applyFill="1" applyBorder="1" applyAlignment="1">
      <alignment horizontal="center" vertical="center" shrinkToFit="1"/>
    </xf>
    <xf numFmtId="2" fontId="23" fillId="5" borderId="1" xfId="1" applyNumberFormat="1" applyFont="1" applyFill="1" applyBorder="1" applyAlignment="1">
      <alignment horizontal="center" vertical="center" shrinkToFit="1"/>
    </xf>
    <xf numFmtId="2" fontId="23" fillId="4" borderId="1" xfId="0" applyNumberFormat="1" applyFont="1" applyFill="1" applyBorder="1" applyAlignment="1">
      <alignment horizontal="center" vertical="center" shrinkToFit="1"/>
    </xf>
    <xf numFmtId="0" fontId="25" fillId="2" borderId="1" xfId="0" applyFont="1" applyFill="1" applyBorder="1" applyAlignment="1">
      <alignment horizontal="center" vertical="center" wrapText="1" shrinkToFit="1"/>
    </xf>
    <xf numFmtId="0" fontId="25" fillId="2" borderId="14" xfId="0" applyFont="1" applyFill="1" applyBorder="1" applyAlignment="1">
      <alignment horizontal="center" vertical="center" wrapText="1" shrinkToFit="1"/>
    </xf>
    <xf numFmtId="0" fontId="23" fillId="8" borderId="1" xfId="0" applyFont="1" applyFill="1" applyBorder="1" applyAlignment="1">
      <alignment horizontal="center" vertical="center" shrinkToFit="1"/>
    </xf>
    <xf numFmtId="2" fontId="23" fillId="8" borderId="1" xfId="0" applyNumberFormat="1" applyFont="1" applyFill="1" applyBorder="1" applyAlignment="1">
      <alignment horizontal="center" vertical="center" shrinkToFit="1"/>
    </xf>
    <xf numFmtId="0" fontId="23" fillId="2" borderId="1" xfId="0" applyFont="1" applyFill="1" applyBorder="1" applyAlignment="1">
      <alignment vertical="center" shrinkToFit="1"/>
    </xf>
    <xf numFmtId="0" fontId="26" fillId="2" borderId="1" xfId="0" applyFont="1" applyFill="1" applyBorder="1" applyAlignment="1">
      <alignment horizontal="center" vertical="center" shrinkToFit="1"/>
    </xf>
    <xf numFmtId="0" fontId="23" fillId="7" borderId="1" xfId="0" applyFont="1" applyFill="1" applyBorder="1" applyAlignment="1">
      <alignment horizontal="center" vertical="center" shrinkToFit="1"/>
    </xf>
    <xf numFmtId="2" fontId="23" fillId="7" borderId="1" xfId="0" applyNumberFormat="1" applyFont="1" applyFill="1" applyBorder="1" applyAlignment="1">
      <alignment horizontal="center" vertical="center" shrinkToFit="1"/>
    </xf>
    <xf numFmtId="1" fontId="9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/>
    </xf>
    <xf numFmtId="2" fontId="23" fillId="2" borderId="7" xfId="0" applyNumberFormat="1" applyFont="1" applyFill="1" applyBorder="1" applyAlignment="1">
      <alignment horizontal="center" vertical="center" shrinkToFit="1"/>
    </xf>
    <xf numFmtId="2" fontId="23" fillId="2" borderId="18" xfId="0" applyNumberFormat="1" applyFont="1" applyFill="1" applyBorder="1" applyAlignment="1">
      <alignment horizontal="center" vertical="center" shrinkToFit="1"/>
    </xf>
    <xf numFmtId="2" fontId="23" fillId="3" borderId="19" xfId="1" applyNumberFormat="1" applyFont="1" applyFill="1" applyBorder="1" applyAlignment="1">
      <alignment horizontal="center" vertical="center" shrinkToFit="1"/>
    </xf>
    <xf numFmtId="2" fontId="29" fillId="5" borderId="7" xfId="0" applyNumberFormat="1" applyFont="1" applyFill="1" applyBorder="1" applyAlignment="1">
      <alignment horizontal="center" vertical="center" shrinkToFit="1"/>
    </xf>
    <xf numFmtId="2" fontId="23" fillId="5" borderId="5" xfId="1" applyNumberFormat="1" applyFont="1" applyFill="1" applyBorder="1" applyAlignment="1">
      <alignment horizontal="center" vertical="center" shrinkToFit="1"/>
    </xf>
    <xf numFmtId="2" fontId="23" fillId="2" borderId="10" xfId="0" applyNumberFormat="1" applyFont="1" applyFill="1" applyBorder="1" applyAlignment="1">
      <alignment horizontal="center" vertical="center" shrinkToFit="1"/>
    </xf>
    <xf numFmtId="2" fontId="23" fillId="2" borderId="11" xfId="0" applyNumberFormat="1" applyFont="1" applyFill="1" applyBorder="1" applyAlignment="1">
      <alignment horizontal="center" vertical="center" shrinkToFit="1"/>
    </xf>
    <xf numFmtId="2" fontId="23" fillId="2" borderId="12" xfId="0" applyNumberFormat="1" applyFont="1" applyFill="1" applyBorder="1" applyAlignment="1">
      <alignment horizontal="center" vertical="center" shrinkToFit="1"/>
    </xf>
    <xf numFmtId="2" fontId="29" fillId="9" borderId="7" xfId="0" applyNumberFormat="1" applyFont="1" applyFill="1" applyBorder="1" applyAlignment="1">
      <alignment horizontal="center" vertical="center" shrinkToFit="1"/>
    </xf>
    <xf numFmtId="0" fontId="30" fillId="10" borderId="7" xfId="0" applyFont="1" applyFill="1" applyBorder="1" applyAlignment="1">
      <alignment horizontal="center" vertical="center" shrinkToFit="1"/>
    </xf>
    <xf numFmtId="0" fontId="0" fillId="11" borderId="0" xfId="0" applyFill="1"/>
    <xf numFmtId="0" fontId="4" fillId="11" borderId="0" xfId="0" applyFont="1" applyFill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10" fontId="6" fillId="11" borderId="1" xfId="1" applyNumberFormat="1" applyFont="1" applyFill="1" applyBorder="1" applyAlignment="1">
      <alignment horizontal="center" vertical="center"/>
    </xf>
    <xf numFmtId="2" fontId="6" fillId="11" borderId="1" xfId="1" applyNumberFormat="1" applyFont="1" applyFill="1" applyBorder="1" applyAlignment="1">
      <alignment horizontal="center" vertical="center"/>
    </xf>
    <xf numFmtId="2" fontId="6" fillId="11" borderId="1" xfId="0" applyNumberFormat="1" applyFont="1" applyFill="1" applyBorder="1" applyAlignment="1">
      <alignment horizontal="center" vertical="center"/>
    </xf>
    <xf numFmtId="10" fontId="4" fillId="11" borderId="1" xfId="1" applyNumberFormat="1" applyFont="1" applyFill="1" applyBorder="1" applyAlignment="1">
      <alignment horizontal="center" vertical="center"/>
    </xf>
    <xf numFmtId="2" fontId="4" fillId="11" borderId="1" xfId="1" applyNumberFormat="1" applyFont="1" applyFill="1" applyBorder="1" applyAlignment="1">
      <alignment horizontal="center" vertical="center"/>
    </xf>
    <xf numFmtId="2" fontId="4" fillId="11" borderId="0" xfId="0" applyNumberFormat="1" applyFont="1" applyFill="1" applyAlignment="1">
      <alignment horizontal="center" vertical="center"/>
    </xf>
    <xf numFmtId="0" fontId="0" fillId="11" borderId="0" xfId="0" applyFill="1" applyAlignment="1">
      <alignment vertical="center" wrapText="1"/>
    </xf>
    <xf numFmtId="1" fontId="9" fillId="11" borderId="0" xfId="0" applyNumberFormat="1" applyFont="1" applyFill="1" applyAlignment="1">
      <alignment horizontal="center" vertical="center" wrapText="1"/>
    </xf>
    <xf numFmtId="0" fontId="7" fillId="11" borderId="0" xfId="0" applyFont="1" applyFill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2" fontId="9" fillId="0" borderId="0" xfId="1" applyNumberFormat="1" applyFont="1" applyAlignment="1">
      <alignment horizontal="center" vertical="center"/>
    </xf>
    <xf numFmtId="0" fontId="1" fillId="0" borderId="0" xfId="0" applyFont="1"/>
    <xf numFmtId="2" fontId="23" fillId="2" borderId="19" xfId="1" applyNumberFormat="1" applyFont="1" applyFill="1" applyBorder="1" applyAlignment="1">
      <alignment horizontal="center" vertical="center" shrinkToFit="1"/>
    </xf>
    <xf numFmtId="2" fontId="29" fillId="5" borderId="20" xfId="0" applyNumberFormat="1" applyFont="1" applyFill="1" applyBorder="1" applyAlignment="1">
      <alignment horizontal="center" vertical="center" shrinkToFit="1"/>
    </xf>
    <xf numFmtId="2" fontId="23" fillId="5" borderId="21" xfId="1" applyNumberFormat="1" applyFont="1" applyFill="1" applyBorder="1" applyAlignment="1">
      <alignment horizontal="center" vertical="center" shrinkToFit="1"/>
    </xf>
    <xf numFmtId="2" fontId="29" fillId="5" borderId="22" xfId="0" applyNumberFormat="1" applyFont="1" applyFill="1" applyBorder="1" applyAlignment="1">
      <alignment horizontal="center" vertical="center" shrinkToFit="1"/>
    </xf>
    <xf numFmtId="2" fontId="23" fillId="2" borderId="23" xfId="0" applyNumberFormat="1" applyFont="1" applyFill="1" applyBorder="1" applyAlignment="1">
      <alignment horizontal="center" vertical="center" shrinkToFit="1"/>
    </xf>
    <xf numFmtId="2" fontId="23" fillId="2" borderId="0" xfId="0" applyNumberFormat="1" applyFont="1" applyFill="1" applyAlignment="1">
      <alignment horizontal="center" vertical="center" shrinkToFit="1"/>
    </xf>
    <xf numFmtId="2" fontId="23" fillId="4" borderId="2" xfId="0" applyNumberFormat="1" applyFont="1" applyFill="1" applyBorder="1" applyAlignment="1">
      <alignment horizontal="center" vertical="center" shrinkToFit="1"/>
    </xf>
    <xf numFmtId="2" fontId="23" fillId="2" borderId="24" xfId="0" applyNumberFormat="1" applyFont="1" applyFill="1" applyBorder="1" applyAlignment="1">
      <alignment horizontal="center" vertical="center" shrinkToFit="1"/>
    </xf>
    <xf numFmtId="2" fontId="17" fillId="0" borderId="0" xfId="0" applyNumberFormat="1" applyFont="1" applyAlignment="1">
      <alignment horizontal="center" vertical="center" shrinkToFit="1"/>
    </xf>
    <xf numFmtId="2" fontId="17" fillId="2" borderId="0" xfId="0" applyNumberFormat="1" applyFont="1" applyFill="1" applyAlignment="1">
      <alignment horizontal="center" vertical="center" shrinkToFit="1"/>
    </xf>
    <xf numFmtId="2" fontId="13" fillId="2" borderId="0" xfId="0" applyNumberFormat="1" applyFont="1" applyFill="1" applyAlignment="1">
      <alignment horizontal="center" vertical="center" shrinkToFit="1"/>
    </xf>
    <xf numFmtId="2" fontId="23" fillId="5" borderId="23" xfId="0" applyNumberFormat="1" applyFont="1" applyFill="1" applyBorder="1" applyAlignment="1">
      <alignment horizontal="center" vertical="center" shrinkToFit="1"/>
    </xf>
    <xf numFmtId="2" fontId="23" fillId="5" borderId="25" xfId="0" applyNumberFormat="1" applyFont="1" applyFill="1" applyBorder="1" applyAlignment="1">
      <alignment horizontal="center" vertical="center" shrinkToFit="1"/>
    </xf>
    <xf numFmtId="2" fontId="23" fillId="5" borderId="26" xfId="0" applyNumberFormat="1" applyFont="1" applyFill="1" applyBorder="1" applyAlignment="1">
      <alignment horizontal="center" vertical="center" shrinkToFit="1"/>
    </xf>
    <xf numFmtId="0" fontId="25" fillId="2" borderId="26" xfId="0" applyFont="1" applyFill="1" applyBorder="1" applyAlignment="1">
      <alignment horizontal="center" vertical="center" wrapText="1" shrinkToFit="1"/>
    </xf>
    <xf numFmtId="2" fontId="23" fillId="5" borderId="18" xfId="0" applyNumberFormat="1" applyFont="1" applyFill="1" applyBorder="1" applyAlignment="1">
      <alignment horizontal="center" vertical="center" shrinkToFit="1"/>
    </xf>
    <xf numFmtId="2" fontId="23" fillId="4" borderId="18" xfId="0" applyNumberFormat="1" applyFont="1" applyFill="1" applyBorder="1" applyAlignment="1">
      <alignment horizontal="center" vertical="center" shrinkToFit="1"/>
    </xf>
    <xf numFmtId="0" fontId="25" fillId="2" borderId="18" xfId="0" applyFont="1" applyFill="1" applyBorder="1" applyAlignment="1">
      <alignment horizontal="center" vertical="center" wrapText="1" shrinkToFit="1"/>
    </xf>
    <xf numFmtId="0" fontId="25" fillId="2" borderId="27" xfId="0" applyFont="1" applyFill="1" applyBorder="1" applyAlignment="1">
      <alignment horizontal="center" vertical="center" wrapText="1" shrinkToFit="1"/>
    </xf>
    <xf numFmtId="0" fontId="23" fillId="8" borderId="18" xfId="0" applyFont="1" applyFill="1" applyBorder="1" applyAlignment="1">
      <alignment horizontal="center" vertical="center" shrinkToFit="1"/>
    </xf>
    <xf numFmtId="2" fontId="23" fillId="7" borderId="18" xfId="0" applyNumberFormat="1" applyFont="1" applyFill="1" applyBorder="1" applyAlignment="1">
      <alignment horizontal="center" vertical="center" shrinkToFit="1"/>
    </xf>
    <xf numFmtId="2" fontId="23" fillId="5" borderId="7" xfId="0" applyNumberFormat="1" applyFont="1" applyFill="1" applyBorder="1" applyAlignment="1">
      <alignment horizontal="center" vertical="center" shrinkToFit="1"/>
    </xf>
    <xf numFmtId="2" fontId="23" fillId="5" borderId="20" xfId="0" applyNumberFormat="1" applyFont="1" applyFill="1" applyBorder="1" applyAlignment="1">
      <alignment horizontal="center" vertical="center" shrinkToFit="1"/>
    </xf>
    <xf numFmtId="2" fontId="23" fillId="5" borderId="28" xfId="0" applyNumberFormat="1" applyFont="1" applyFill="1" applyBorder="1" applyAlignment="1">
      <alignment horizontal="center" vertical="center" shrinkToFit="1"/>
    </xf>
    <xf numFmtId="2" fontId="23" fillId="5" borderId="22" xfId="0" applyNumberFormat="1" applyFont="1" applyFill="1" applyBorder="1" applyAlignment="1">
      <alignment horizontal="center" vertical="center" shrinkToFit="1"/>
    </xf>
    <xf numFmtId="0" fontId="25" fillId="2" borderId="22" xfId="0" applyFont="1" applyFill="1" applyBorder="1" applyAlignment="1">
      <alignment horizontal="center" vertical="center" wrapText="1" shrinkToFit="1"/>
    </xf>
    <xf numFmtId="0" fontId="25" fillId="2" borderId="0" xfId="0" applyFont="1" applyFill="1" applyAlignment="1">
      <alignment horizontal="center" vertical="center" wrapText="1" shrinkToFit="1"/>
    </xf>
    <xf numFmtId="0" fontId="25" fillId="2" borderId="19" xfId="0" applyFont="1" applyFill="1" applyBorder="1" applyAlignment="1">
      <alignment horizontal="center" vertical="center" wrapText="1" shrinkToFit="1"/>
    </xf>
    <xf numFmtId="2" fontId="23" fillId="5" borderId="2" xfId="1" applyNumberFormat="1" applyFont="1" applyFill="1" applyBorder="1" applyAlignment="1">
      <alignment horizontal="center" vertical="center" shrinkToFit="1"/>
    </xf>
    <xf numFmtId="0" fontId="25" fillId="4" borderId="0" xfId="0" applyFont="1" applyFill="1" applyAlignment="1">
      <alignment horizontal="center" vertical="center" shrinkToFit="1"/>
    </xf>
    <xf numFmtId="10" fontId="25" fillId="4" borderId="19" xfId="1" applyNumberFormat="1" applyFont="1" applyFill="1" applyBorder="1" applyAlignment="1">
      <alignment horizontal="center" vertical="center" shrinkToFit="1"/>
    </xf>
    <xf numFmtId="0" fontId="26" fillId="2" borderId="0" xfId="0" applyFont="1" applyFill="1" applyAlignment="1">
      <alignment horizontal="center" vertical="center" shrinkToFit="1"/>
    </xf>
    <xf numFmtId="2" fontId="27" fillId="2" borderId="19" xfId="0" applyNumberFormat="1" applyFont="1" applyFill="1" applyBorder="1" applyAlignment="1">
      <alignment horizontal="center" vertical="center" shrinkToFit="1"/>
    </xf>
    <xf numFmtId="0" fontId="25" fillId="2" borderId="2" xfId="0" applyFont="1" applyFill="1" applyBorder="1" applyAlignment="1">
      <alignment horizontal="center" vertical="center" wrapText="1" shrinkToFit="1"/>
    </xf>
    <xf numFmtId="0" fontId="25" fillId="2" borderId="13" xfId="0" applyFont="1" applyFill="1" applyBorder="1" applyAlignment="1">
      <alignment horizontal="center" vertical="center" wrapText="1" shrinkToFit="1"/>
    </xf>
    <xf numFmtId="0" fontId="23" fillId="2" borderId="2" xfId="0" applyFont="1" applyFill="1" applyBorder="1" applyAlignment="1">
      <alignment vertical="center" shrinkToFit="1"/>
    </xf>
    <xf numFmtId="2" fontId="28" fillId="2" borderId="3" xfId="0" applyNumberFormat="1" applyFont="1" applyFill="1" applyBorder="1" applyAlignment="1">
      <alignment horizontal="center" vertical="center" shrinkToFit="1"/>
    </xf>
    <xf numFmtId="0" fontId="23" fillId="2" borderId="10" xfId="0" applyFont="1" applyFill="1" applyBorder="1" applyAlignment="1">
      <alignment horizontal="center" vertical="center" shrinkToFit="1"/>
    </xf>
    <xf numFmtId="0" fontId="23" fillId="2" borderId="11" xfId="0" applyFont="1" applyFill="1" applyBorder="1" applyAlignment="1">
      <alignment horizontal="center" vertical="center" shrinkToFit="1"/>
    </xf>
    <xf numFmtId="0" fontId="26" fillId="2" borderId="11" xfId="0" applyFont="1" applyFill="1" applyBorder="1" applyAlignment="1">
      <alignment horizontal="center" vertical="center" shrinkToFit="1"/>
    </xf>
    <xf numFmtId="2" fontId="28" fillId="2" borderId="12" xfId="0" applyNumberFormat="1" applyFont="1" applyFill="1" applyBorder="1" applyAlignment="1">
      <alignment horizontal="center" vertical="center" shrinkToFit="1"/>
    </xf>
  </cellXfs>
  <cellStyles count="5">
    <cellStyle name="Відсотковий 2" xfId="3" xr:uid="{00000000-0005-0000-0000-000000000000}"/>
    <cellStyle name="Звичайний 2" xfId="2" xr:uid="{00000000-0005-0000-0000-000001000000}"/>
    <cellStyle name="Обычный" xfId="0" builtinId="0"/>
    <cellStyle name="Обычный 2" xfId="4" xr:uid="{00000000-0005-0000-0000-000003000000}"/>
    <cellStyle name="Процентный" xfId="1" builtinId="5"/>
  </cellStyles>
  <dxfs count="6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66FF66"/>
      <color rgb="FF00FF00"/>
      <color rgb="FFFF3300"/>
      <color rgb="FF66FF99"/>
      <color rgb="FF33CC33"/>
      <color rgb="FF66FF33"/>
      <color rgb="FFFB6637"/>
      <color rgb="FF99FF66"/>
      <color rgb="FFE84E4A"/>
      <color rgb="FFE454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radingapp">
      <tp t="s">
        <v>0.03</v>
        <stp/>
        <stp>CMCSA</stp>
        <stp>BidLstClsΔ%</stp>
        <tr r="E54" s="78"/>
      </tp>
      <tp t="s">
        <v>0.12</v>
        <stp/>
        <stp>CMCSA</stp>
        <stp>AskLstClsΔ%</stp>
        <tr r="F54" s="78"/>
      </tp>
      <tp t="s">
        <v>0.11</v>
        <stp/>
        <stp>GOOGL</stp>
        <stp>BidLstClsΔ%</stp>
        <tr r="E61" s="2"/>
      </tp>
      <tp t="s">
        <v>0.16</v>
        <stp/>
        <stp>GOOGL</stp>
        <stp>AskLstClsΔ%</stp>
        <tr r="F61" s="2"/>
      </tp>
      <tp t="s">
        <v>-0.10</v>
        <stp/>
        <stp>BRK.B</stp>
        <stp>BidLstClsΔ%</stp>
        <tr r="E31" s="78"/>
      </tp>
      <tp t="s">
        <v>-0.04</v>
        <stp/>
        <stp>BRK.B</stp>
        <stp>AskLstClsΔ%</stp>
        <tr r="F31" s="78"/>
      </tp>
      <tp t="e">
        <v>#N/A</v>
        <stp/>
        <stp/>
        <stp>BidLstClsΔ%</stp>
        <tr r="E147" s="70"/>
        <tr r="E179" s="2"/>
        <tr r="E180" s="2"/>
        <tr r="E136" s="70"/>
        <tr r="E159" s="70"/>
        <tr r="E182" s="2"/>
        <tr r="E164" s="70"/>
        <tr r="E175" s="2"/>
        <tr r="E138" s="70"/>
        <tr r="E168" s="70"/>
        <tr r="E154" s="70"/>
        <tr r="E191" s="2"/>
        <tr r="E139" s="70"/>
        <tr r="E176" s="2"/>
        <tr r="E124" s="70"/>
        <tr r="E132" s="70"/>
        <tr r="E155" s="70"/>
        <tr r="E148" s="70"/>
        <tr r="E212" s="2"/>
        <tr r="E192" s="2"/>
        <tr r="E169" s="70"/>
        <tr r="E143" s="70"/>
        <tr r="E215" s="2"/>
        <tr r="E177" s="2"/>
        <tr r="E183" s="2"/>
        <tr r="E171" s="70"/>
        <tr r="E144" s="70"/>
        <tr r="E208" s="2"/>
        <tr r="E199" s="2"/>
        <tr r="E170" s="2"/>
        <tr r="E172" s="70"/>
        <tr r="E206" s="2"/>
        <tr r="E203" s="2"/>
        <tr r="E185" s="2"/>
        <tr r="E152" s="70"/>
        <tr r="E195" s="2"/>
        <tr r="E151" s="2"/>
        <tr r="E156" s="2"/>
        <tr r="E429" s="2"/>
        <tr r="E442" s="2"/>
        <tr r="E456" s="2"/>
        <tr r="E447" s="2"/>
        <tr r="E479" s="2"/>
        <tr r="E501" s="2"/>
        <tr r="E510" s="78"/>
        <tr r="E508" s="78"/>
        <tr r="E506" s="78"/>
        <tr r="E504" s="78"/>
        <tr r="E502" s="78"/>
        <tr r="E500" s="78"/>
        <tr r="E498" s="78"/>
        <tr r="E496" s="78"/>
        <tr r="E494" s="78"/>
        <tr r="E492" s="78"/>
        <tr r="E490" s="78"/>
        <tr r="E488" s="78"/>
        <tr r="E486" s="78"/>
        <tr r="E484" s="78"/>
        <tr r="E482" s="78"/>
        <tr r="E480" s="78"/>
        <tr r="E478" s="78"/>
        <tr r="E476" s="78"/>
        <tr r="E474" s="78"/>
        <tr r="E472" s="78"/>
        <tr r="E470" s="78"/>
        <tr r="E468" s="78"/>
        <tr r="E466" s="78"/>
        <tr r="E464" s="78"/>
        <tr r="E462" s="78"/>
        <tr r="E460" s="78"/>
        <tr r="E458" s="78"/>
        <tr r="E456" s="78"/>
        <tr r="E454" s="78"/>
        <tr r="E452" s="78"/>
        <tr r="E450" s="78"/>
        <tr r="E448" s="78"/>
        <tr r="E446" s="78"/>
        <tr r="E444" s="78"/>
        <tr r="E442" s="78"/>
        <tr r="E440" s="78"/>
        <tr r="E438" s="78"/>
        <tr r="E436" s="78"/>
        <tr r="E434" s="78"/>
        <tr r="E432" s="78"/>
        <tr r="E430" s="78"/>
        <tr r="E428" s="78"/>
        <tr r="E426" s="78"/>
        <tr r="E424" s="78"/>
        <tr r="E422" s="78"/>
        <tr r="E420" s="78"/>
        <tr r="E418" s="78"/>
        <tr r="E416" s="78"/>
        <tr r="E414" s="78"/>
        <tr r="E412" s="78"/>
        <tr r="E410" s="78"/>
        <tr r="E408" s="78"/>
        <tr r="E406" s="78"/>
        <tr r="E404" s="78"/>
        <tr r="E402" s="78"/>
        <tr r="E400" s="78"/>
        <tr r="E398" s="78"/>
        <tr r="E396" s="78"/>
        <tr r="E394" s="78"/>
        <tr r="E392" s="78"/>
        <tr r="E390" s="78"/>
        <tr r="E388" s="78"/>
        <tr r="E386" s="78"/>
        <tr r="E384" s="78"/>
        <tr r="E382" s="78"/>
        <tr r="E380" s="78"/>
        <tr r="E378" s="78"/>
        <tr r="E376" s="78"/>
        <tr r="E374" s="78"/>
        <tr r="E372" s="78"/>
        <tr r="E370" s="78"/>
        <tr r="E368" s="78"/>
        <tr r="E366" s="78"/>
        <tr r="E364" s="78"/>
        <tr r="E362" s="78"/>
        <tr r="E360" s="78"/>
        <tr r="E358" s="78"/>
        <tr r="E356" s="78"/>
        <tr r="E354" s="78"/>
        <tr r="E352" s="78"/>
        <tr r="E350" s="78"/>
        <tr r="E348" s="78"/>
        <tr r="E346" s="78"/>
        <tr r="E344" s="78"/>
        <tr r="E342" s="78"/>
        <tr r="E340" s="78"/>
        <tr r="E338" s="78"/>
        <tr r="E336" s="78"/>
        <tr r="E334" s="78"/>
        <tr r="E332" s="78"/>
        <tr r="E330" s="78"/>
        <tr r="E328" s="78"/>
        <tr r="E326" s="78"/>
        <tr r="E324" s="78"/>
        <tr r="E322" s="78"/>
        <tr r="E320" s="78"/>
        <tr r="E318" s="78"/>
        <tr r="E316" s="78"/>
        <tr r="E314" s="78"/>
        <tr r="E312" s="78"/>
        <tr r="E310" s="78"/>
        <tr r="E308" s="78"/>
        <tr r="E306" s="78"/>
        <tr r="E304" s="78"/>
        <tr r="E302" s="78"/>
        <tr r="E300" s="78"/>
        <tr r="E298" s="78"/>
        <tr r="E296" s="78"/>
        <tr r="E408" s="2"/>
        <tr r="E217" s="2"/>
        <tr r="E374" s="2"/>
        <tr r="E294" s="2"/>
        <tr r="E421" s="2"/>
        <tr r="E293" s="2"/>
        <tr r="E340" s="2"/>
        <tr r="E419" s="2"/>
        <tr r="E275" s="2"/>
        <tr r="E306" s="2"/>
        <tr r="E391" s="2"/>
        <tr r="E418" s="2"/>
        <tr r="E320" s="2"/>
        <tr r="E255" s="2"/>
        <tr r="E414" s="2"/>
        <tr r="E237" s="2"/>
        <tr r="E412" s="2"/>
        <tr r="E410" s="2"/>
        <tr r="E468" s="2"/>
        <tr r="E431" s="2"/>
        <tr r="E375" s="2"/>
        <tr r="E467" s="2"/>
        <tr r="E433" s="2"/>
        <tr r="E437" s="2"/>
        <tr r="E439" s="2"/>
        <tr r="E402" s="2"/>
        <tr r="E458" s="2"/>
        <tr r="E428" s="2"/>
        <tr r="E339" s="2"/>
        <tr r="E296" s="2"/>
        <tr r="E445" s="2"/>
        <tr r="E271" s="2"/>
        <tr r="E459" s="2"/>
        <tr r="E424" s="2"/>
        <tr r="E242" s="2"/>
        <tr r="E407" s="2"/>
        <tr r="E438" s="2"/>
        <tr r="E469" s="2"/>
        <tr r="E497" s="2"/>
        <tr r="E449" s="2"/>
        <tr r="E305" s="2"/>
        <tr r="E289" s="2"/>
        <tr r="E441" s="2"/>
        <tr r="E222" s="2"/>
        <tr r="E471" s="2"/>
        <tr r="E500" s="2"/>
        <tr r="E277" s="2"/>
        <tr r="E383" s="2"/>
        <tr r="E342" s="2"/>
        <tr r="E443" s="2"/>
        <tr r="E297" s="2"/>
        <tr r="E472" s="2"/>
        <tr r="E453" s="2"/>
        <tr r="E228" s="2"/>
        <tr r="E330" s="2"/>
        <tr r="E417" s="2"/>
        <tr r="E344" s="2"/>
        <tr r="E281" s="2"/>
        <tr r="E274" s="2"/>
        <tr r="E282" s="2"/>
        <tr r="E233" s="2"/>
        <tr r="E343" s="2"/>
        <tr r="E246" s="2"/>
        <tr r="E356" s="2"/>
        <tr r="E318" s="2"/>
        <tr r="E367" s="2"/>
        <tr r="E262" s="2"/>
        <tr r="E352" s="2"/>
        <tr r="E323" s="2"/>
        <tr r="E219" s="2"/>
        <tr r="E268" s="2"/>
        <tr r="E261" s="2"/>
        <tr r="E416" s="2"/>
        <tr r="E290" s="2"/>
        <tr r="E376" s="2"/>
        <tr r="E284" s="2"/>
        <tr r="E324" s="2"/>
        <tr r="E308" s="2"/>
        <tr r="E173" s="2"/>
        <tr r="E197" s="2"/>
        <tr r="E181" s="2"/>
        <tr r="E166" s="70"/>
        <tr r="E142" s="70"/>
        <tr r="E189" s="2"/>
        <tr r="E205" s="2"/>
        <tr r="E134" s="70"/>
        <tr r="E158" s="70"/>
        <tr r="E172" s="2"/>
        <tr r="E158" s="2"/>
        <tr r="E444" s="2"/>
        <tr r="E461" s="2"/>
        <tr r="E430" s="2"/>
        <tr r="E483" s="2"/>
        <tr r="E395" s="2"/>
        <tr r="E361" s="2"/>
        <tr r="E265" s="2"/>
        <tr r="E260" s="2"/>
        <tr r="E259" s="2"/>
        <tr r="E370" s="2"/>
        <tr r="E401" s="2"/>
        <tr r="E337" s="2"/>
        <tr r="E257" s="2"/>
        <tr r="E239" s="2"/>
        <tr r="E398" s="2"/>
        <tr r="E334" s="2"/>
        <tr r="E270" s="2"/>
        <tr r="E349" s="2"/>
        <tr r="E316" s="2"/>
        <tr r="E252" s="2"/>
        <tr r="E267" s="2"/>
        <tr r="E394" s="2"/>
        <tr r="E266" s="2"/>
        <tr r="E377" s="2"/>
        <tr r="E492" s="2"/>
        <tr r="E329" s="2"/>
        <tr r="E504" s="2"/>
        <tr r="E466" s="2"/>
        <tr r="E426" s="2"/>
        <tr r="E390" s="2"/>
        <tr r="E509" s="2"/>
        <tr r="E507" s="2"/>
        <tr r="E481" s="2"/>
        <tr r="E463" s="2"/>
        <tr r="E436" s="2"/>
        <tr r="E247" s="2"/>
        <tr r="E473" s="2"/>
        <tr r="E487" s="2"/>
        <tr r="E248" s="2"/>
        <tr r="E360" s="2"/>
        <tr r="E373" s="2"/>
        <tr r="E448" s="2"/>
        <tr r="E386" s="2"/>
        <tr r="E465" s="2"/>
        <tr r="E256" s="2"/>
        <tr r="E470" s="2"/>
        <tr r="E440" s="2"/>
        <tr r="E388" s="2"/>
        <tr r="E502" s="2"/>
        <tr r="E278" s="2"/>
        <tr r="E451" s="2"/>
        <tr r="E486" s="2"/>
        <tr r="E276" s="2"/>
        <tr r="E508" s="2"/>
        <tr r="E454" s="2"/>
        <tr r="E423" s="2"/>
        <tr r="E480" s="2"/>
        <tr r="E403" s="2"/>
        <tr r="E409" s="2"/>
        <tr r="E236" s="2"/>
        <tr r="E310" s="2"/>
        <tr r="E355" s="2"/>
        <tr r="E384" s="2"/>
        <tr r="E366" s="2"/>
        <tr r="E364" s="2"/>
        <tr r="E300" s="2"/>
        <tr r="E399" s="2"/>
        <tr r="E235" s="2"/>
        <tr r="E345" s="2"/>
        <tr r="E307" s="2"/>
        <tr r="E220" s="2"/>
        <tr r="E285" s="2"/>
        <tr r="E302" s="2"/>
        <tr r="E335" s="2"/>
        <tr r="E333" s="2"/>
        <tr r="E331" s="2"/>
        <tr r="E405" s="2"/>
        <tr r="E353" s="2"/>
        <tr r="E234" s="2"/>
        <tr r="E263" s="2"/>
        <tr r="E357" s="2"/>
        <tr r="E304" s="2"/>
        <tr r="E128" s="70"/>
        <tr r="E196" s="2"/>
        <tr r="E135" s="70"/>
        <tr r="E146" s="70"/>
        <tr r="E166" s="2"/>
        <tr r="E162" s="70"/>
        <tr r="E209" s="2"/>
        <tr r="E198" s="2"/>
        <tr r="E137" s="70"/>
        <tr r="E190" s="2"/>
        <tr r="E167" s="2"/>
        <tr r="E163" s="70"/>
        <tr r="E168" s="2"/>
        <tr r="E153" s="70"/>
        <tr r="E157" s="70"/>
        <tr r="E131" s="70"/>
        <tr r="E174" s="2"/>
        <tr r="E188" s="2"/>
        <tr r="E145" s="70"/>
        <tr r="E160" s="70"/>
        <tr r="E211" s="2"/>
        <tr r="E140" s="70"/>
        <tr r="E210" s="2"/>
        <tr r="E214" s="2"/>
        <tr r="E184" s="2"/>
        <tr r="E170" s="70"/>
        <tr r="E161" s="70"/>
        <tr r="E207" s="2"/>
        <tr r="E133" s="70"/>
        <tr r="E169" s="2"/>
        <tr r="E141" s="70"/>
        <tr r="E149" s="70"/>
        <tr r="E204" s="2"/>
        <tr r="E202" s="2"/>
        <tr r="E200" s="2"/>
        <tr r="E186" s="2"/>
        <tr r="E125" s="70"/>
        <tr r="E193" s="2"/>
        <tr r="E167" s="70"/>
        <tr r="E178" s="2"/>
        <tr r="E151" s="70"/>
        <tr r="E127" s="70"/>
        <tr r="E130" s="70"/>
        <tr r="E194" s="2"/>
        <tr r="E165" s="70"/>
        <tr r="E164" s="2"/>
        <tr r="E162" s="2"/>
        <tr r="E154" s="2"/>
        <tr r="E152" s="2"/>
        <tr r="E160" s="2"/>
        <tr r="E150" s="2"/>
        <tr r="E161" s="2"/>
        <tr r="E157" s="2"/>
        <tr r="E148" s="2"/>
        <tr r="E165" s="2"/>
        <tr r="E150" s="70"/>
        <tr r="E213" s="2"/>
        <tr r="E126" s="70"/>
        <tr r="E155" s="2"/>
        <tr r="E159" s="2"/>
        <tr r="E434" s="2"/>
        <tr r="E490" s="2"/>
        <tr r="E432" s="2"/>
        <tr r="E460" s="2"/>
        <tr r="E511" s="78"/>
        <tr r="E509" s="78"/>
        <tr r="E507" s="78"/>
        <tr r="E505" s="78"/>
        <tr r="E503" s="78"/>
        <tr r="E501" s="78"/>
        <tr r="E499" s="78"/>
        <tr r="E497" s="78"/>
        <tr r="E495" s="78"/>
        <tr r="E493" s="78"/>
        <tr r="E491" s="78"/>
        <tr r="E489" s="78"/>
        <tr r="E487" s="78"/>
        <tr r="E485" s="78"/>
        <tr r="E483" s="78"/>
        <tr r="E481" s="78"/>
        <tr r="E479" s="78"/>
        <tr r="E477" s="78"/>
        <tr r="E475" s="78"/>
        <tr r="E473" s="78"/>
        <tr r="E471" s="78"/>
        <tr r="E469" s="78"/>
        <tr r="E467" s="78"/>
        <tr r="E465" s="78"/>
        <tr r="E463" s="78"/>
        <tr r="E461" s="78"/>
        <tr r="E459" s="78"/>
        <tr r="E457" s="78"/>
        <tr r="E455" s="78"/>
        <tr r="E453" s="78"/>
        <tr r="E451" s="78"/>
        <tr r="E449" s="78"/>
        <tr r="E447" s="78"/>
        <tr r="E445" s="78"/>
        <tr r="E443" s="78"/>
        <tr r="E441" s="78"/>
        <tr r="E439" s="78"/>
        <tr r="E437" s="78"/>
        <tr r="E435" s="78"/>
        <tr r="E433" s="78"/>
        <tr r="E431" s="78"/>
        <tr r="E429" s="78"/>
        <tr r="E427" s="78"/>
        <tr r="E425" s="78"/>
        <tr r="E423" s="78"/>
        <tr r="E421" s="78"/>
        <tr r="E419" s="78"/>
        <tr r="E417" s="78"/>
        <tr r="E415" s="78"/>
        <tr r="E413" s="78"/>
        <tr r="E411" s="78"/>
        <tr r="E409" s="78"/>
        <tr r="E407" s="78"/>
        <tr r="E405" s="78"/>
        <tr r="E403" s="78"/>
        <tr r="E401" s="78"/>
        <tr r="E399" s="78"/>
        <tr r="E397" s="78"/>
        <tr r="E395" s="78"/>
        <tr r="E393" s="78"/>
        <tr r="E391" s="78"/>
        <tr r="E389" s="78"/>
        <tr r="E387" s="78"/>
        <tr r="E385" s="78"/>
        <tr r="E383" s="78"/>
        <tr r="E381" s="78"/>
        <tr r="E379" s="78"/>
        <tr r="E377" s="78"/>
        <tr r="E375" s="78"/>
        <tr r="E373" s="78"/>
        <tr r="E371" s="78"/>
        <tr r="E369" s="78"/>
        <tr r="E367" s="78"/>
        <tr r="E365" s="78"/>
        <tr r="E363" s="78"/>
        <tr r="E361" s="78"/>
        <tr r="E359" s="78"/>
        <tr r="E357" s="78"/>
        <tr r="E355" s="78"/>
        <tr r="E353" s="78"/>
        <tr r="E351" s="78"/>
        <tr r="E349" s="78"/>
        <tr r="E347" s="78"/>
        <tr r="E345" s="78"/>
        <tr r="E343" s="78"/>
        <tr r="E341" s="78"/>
        <tr r="E339" s="78"/>
        <tr r="E337" s="78"/>
        <tr r="E335" s="78"/>
        <tr r="E333" s="78"/>
        <tr r="E331" s="78"/>
        <tr r="E329" s="78"/>
        <tr r="E327" s="78"/>
        <tr r="E325" s="78"/>
        <tr r="E323" s="78"/>
        <tr r="E321" s="78"/>
        <tr r="E319" s="78"/>
        <tr r="E317" s="78"/>
        <tr r="E315" s="78"/>
        <tr r="E313" s="78"/>
        <tr r="E311" s="78"/>
        <tr r="E309" s="78"/>
        <tr r="E307" s="78"/>
        <tr r="E305" s="78"/>
        <tr r="E303" s="78"/>
        <tr r="E301" s="78"/>
        <tr r="E299" s="78"/>
        <tr r="E297" s="78"/>
        <tr r="E295" s="78"/>
        <tr r="E328" s="2"/>
        <tr r="E311" s="2"/>
        <tr r="E326" s="2"/>
        <tr r="E389" s="2"/>
        <tr r="E245" s="2"/>
        <tr r="E372" s="2"/>
        <tr r="E387" s="2"/>
        <tr r="E243" s="2"/>
        <tr r="E338" s="2"/>
        <tr r="E321" s="2"/>
        <tr r="E288" s="2"/>
        <tr r="E351" s="2"/>
        <tr r="E254" s="2"/>
        <tr r="E397" s="2"/>
        <tr r="E269" s="2"/>
        <tr r="E380" s="2"/>
        <tr r="E315" s="2"/>
        <tr r="E314" s="2"/>
        <tr r="E450" s="2"/>
        <tr r="E493" s="2"/>
        <tr r="E413" s="2"/>
        <tr r="E503" s="2"/>
        <tr r="E474" s="2"/>
        <tr r="E358" s="2"/>
        <tr r="E478" s="2"/>
        <tr r="E427" s="2"/>
        <tr r="E341" s="2"/>
        <tr r="E452" s="2"/>
        <tr r="E379" s="2"/>
        <tr r="E499" s="2"/>
        <tr r="E494" s="2"/>
        <tr r="E240" s="2"/>
        <tr r="E511" s="2"/>
        <tr r="E231" s="2"/>
        <tr r="E482" s="2"/>
        <tr r="E476" s="2"/>
        <tr r="E446" s="2"/>
        <tr r="E491" s="2"/>
        <tr r="E216" s="2"/>
        <tr r="E354" s="2"/>
        <tr r="E393" s="2"/>
        <tr r="E425" s="2"/>
        <tr r="E488" s="2"/>
        <tr r="E224" s="2"/>
        <tr r="E273" s="2"/>
        <tr r="E506" s="2"/>
        <tr r="E485" s="2"/>
        <tr r="E464" s="2"/>
        <tr r="E484" s="2"/>
        <tr r="E348" s="2"/>
        <tr r="E477" s="2"/>
        <tr r="E457" s="2"/>
        <tr r="E495" s="2"/>
        <tr r="E496" s="2"/>
        <tr r="E505" s="2"/>
        <tr r="E489" s="2"/>
        <tr r="E510" s="2"/>
        <tr r="E475" s="2"/>
        <tr r="E244" s="2"/>
        <tr r="E241" s="2"/>
        <tr r="E223" s="2"/>
        <tr r="E404" s="2"/>
        <tr r="E301" s="2"/>
        <tr r="E232" s="2"/>
        <tr r="E420" s="2"/>
        <tr r="E230" s="2"/>
        <tr r="E327" s="2"/>
        <tr r="E226" s="2"/>
        <tr r="E363" s="2"/>
        <tr r="E253" s="2"/>
        <tr r="E382" s="2"/>
        <tr r="E264" s="2"/>
        <tr r="E251" s="2"/>
        <tr r="E319" s="2"/>
        <tr r="E347" s="2"/>
        <tr r="E286" s="2"/>
        <tr r="E201" s="2"/>
        <tr r="E156" s="70"/>
        <tr r="E171" s="2"/>
        <tr r="E187" s="2"/>
        <tr r="E163" s="2"/>
        <tr r="E129" s="70"/>
        <tr r="E153" s="2"/>
        <tr r="E149" s="2"/>
        <tr r="E498" s="2"/>
        <tr r="E435" s="2"/>
        <tr r="E462" s="2"/>
        <tr r="E392" s="2"/>
        <tr r="E280" s="2"/>
        <tr r="E411" s="2"/>
        <tr r="E313" s="2"/>
        <tr r="E359" s="2"/>
        <tr r="E295" s="2"/>
        <tr r="E406" s="2"/>
        <tr r="E309" s="2"/>
        <tr r="E292" s="2"/>
        <tr r="E422" s="2"/>
        <tr r="E227" s="2"/>
        <tr r="E225" s="2"/>
        <tr r="E400" s="2"/>
        <tr r="E336" s="2"/>
        <tr r="E287" s="2"/>
        <tr r="E303" s="2"/>
        <tr r="E238" s="2"/>
        <tr r="E381" s="2"/>
        <tr r="E317" s="2"/>
        <tr r="E283" s="2"/>
        <tr r="E362" s="2"/>
        <tr r="E298" s="2"/>
        <tr r="E455" s="2"/>
        <tr r="E325" s="2"/>
        <tr r="E279" s="2"/>
        <tr r="E312" s="2"/>
        <tr r="E147" s="2"/>
        <tr r="E346" s="2"/>
        <tr r="E350" s="2"/>
        <tr r="E368" s="2"/>
        <tr r="E229" s="2"/>
        <tr r="E258" s="2"/>
        <tr r="E365" s="2"/>
        <tr r="E299" s="2"/>
        <tr r="E371" s="2"/>
        <tr r="E322" s="2"/>
        <tr r="E272" s="2"/>
        <tr r="E249" s="2"/>
        <tr r="E385" s="2"/>
        <tr r="E291" s="2"/>
        <tr r="E369" s="2"/>
        <tr r="E332" s="2"/>
        <tr r="E250" s="2"/>
        <tr r="E396" s="2"/>
        <tr r="E218" s="2"/>
        <tr r="E415" s="2"/>
        <tr r="E378" s="2"/>
        <tr r="E221" s="2"/>
      </tp>
      <tp t="e">
        <v>#N/A</v>
        <stp/>
        <stp/>
        <stp>AskLstClsΔ%</stp>
        <tr r="F173" s="2"/>
        <tr r="F197" s="2"/>
        <tr r="F181" s="2"/>
        <tr r="F166" s="70"/>
        <tr r="F142" s="70"/>
        <tr r="F205" s="2"/>
        <tr r="F469" s="2"/>
        <tr r="F499" s="2"/>
        <tr r="F424" s="2"/>
        <tr r="F344" s="2"/>
        <tr r="F312" s="2"/>
        <tr r="F377" s="2"/>
        <tr r="F281" s="2"/>
        <tr r="F343" s="2"/>
        <tr r="F279" s="2"/>
        <tr r="F230" s="2"/>
        <tr r="F357" s="2"/>
        <tr r="F420" s="2"/>
        <tr r="F276" s="2"/>
        <tr r="F355" s="2"/>
        <tr r="F147" s="2"/>
        <tr r="F353" s="2"/>
        <tr r="F289" s="2"/>
        <tr r="F384" s="2"/>
        <tr r="F256" s="2"/>
        <tr r="F350" s="2"/>
        <tr r="F286" s="2"/>
        <tr r="F319" s="2"/>
        <tr r="F365" s="2"/>
        <tr r="F301" s="2"/>
        <tr r="F332" s="2"/>
        <tr r="F268" s="2"/>
        <tr r="F299" s="2"/>
        <tr r="F219" s="2"/>
        <tr r="F346" s="2"/>
        <tr r="F282" s="2"/>
        <tr r="F218" s="2"/>
        <tr r="F432" s="2"/>
        <tr r="F392" s="2"/>
        <tr r="F500" s="2"/>
        <tr r="F383" s="2"/>
        <tr r="F426" s="2"/>
        <tr r="F342" s="2"/>
        <tr r="F429" s="2"/>
        <tr r="F509" s="2"/>
        <tr r="F477" s="2"/>
        <tr r="F481" s="2"/>
        <tr r="F457" s="2"/>
        <tr r="F476" s="2"/>
        <tr r="F487" s="2"/>
        <tr r="F460" s="2"/>
        <tr r="F496" s="2"/>
        <tr r="F360" s="2"/>
        <tr r="F361" s="2"/>
        <tr r="F455" s="2"/>
        <tr r="F423" s="2"/>
        <tr r="F243" s="2"/>
        <tr r="F498" s="2"/>
        <tr r="F502" s="2"/>
        <tr r="F486" s="2"/>
        <tr r="F492" s="2"/>
        <tr r="F435" s="2"/>
        <tr r="F433" s="2"/>
        <tr r="F339" s="2"/>
        <tr r="F459" s="2"/>
        <tr r="F425" s="2"/>
        <tr r="F242" s="2"/>
        <tr r="F449" s="2"/>
        <tr r="F257" s="2"/>
        <tr r="F489" s="2"/>
        <tr r="F462" s="2"/>
        <tr r="F387" s="2"/>
        <tr r="F400" s="2"/>
        <tr r="F313" s="2"/>
        <tr r="F317" s="2"/>
        <tr r="F258" s="2"/>
        <tr r="F401" s="2"/>
        <tr r="F381" s="2"/>
        <tr r="F239" s="2"/>
        <tr r="F283" s="2"/>
        <tr r="F372" s="2"/>
        <tr r="F252" s="2"/>
        <tr r="F411" s="2"/>
        <tr r="F340" s="2"/>
        <tr r="F303" s="2"/>
        <tr r="F397" s="2"/>
        <tr r="F395" s="2"/>
        <tr r="F337" s="2"/>
        <tr r="F380" s="2"/>
        <tr r="F412" s="2"/>
        <tr r="F410" s="2"/>
        <tr r="F389" s="2"/>
        <tr r="F147" s="70"/>
        <tr r="F179" s="2"/>
        <tr r="F180" s="2"/>
        <tr r="F136" s="70"/>
        <tr r="F159" s="70"/>
        <tr r="F182" s="2"/>
        <tr r="F164" s="70"/>
        <tr r="F175" s="2"/>
        <tr r="F138" s="70"/>
        <tr r="F168" s="70"/>
        <tr r="F154" s="70"/>
        <tr r="F191" s="2"/>
        <tr r="F139" s="70"/>
        <tr r="F176" s="2"/>
        <tr r="F124" s="70"/>
        <tr r="F132" s="70"/>
        <tr r="F155" s="70"/>
        <tr r="F148" s="70"/>
        <tr r="F212" s="2"/>
        <tr r="F192" s="2"/>
        <tr r="F169" s="70"/>
        <tr r="F143" s="70"/>
        <tr r="F215" s="2"/>
        <tr r="F177" s="2"/>
        <tr r="F183" s="2"/>
        <tr r="F171" s="70"/>
        <tr r="F144" s="70"/>
        <tr r="F208" s="2"/>
        <tr r="F199" s="2"/>
        <tr r="F170" s="2"/>
        <tr r="F172" s="70"/>
        <tr r="F206" s="2"/>
        <tr r="F203" s="2"/>
        <tr r="F201" s="2"/>
        <tr r="F185" s="2"/>
        <tr r="F156" s="70"/>
        <tr r="F171" s="2"/>
        <tr r="F152" s="70"/>
        <tr r="F187" s="2"/>
        <tr r="F163" s="2"/>
        <tr r="F172" s="2"/>
        <tr r="F129" s="70"/>
        <tr r="F195" s="2"/>
        <tr r="F155" s="2"/>
        <tr r="F153" s="2"/>
        <tr r="F151" s="2"/>
        <tr r="F159" s="2"/>
        <tr r="F158" s="2"/>
        <tr r="F149" s="2"/>
        <tr r="F156" s="2"/>
        <tr r="F128" s="70"/>
        <tr r="F146" s="70"/>
        <tr r="F166" s="2"/>
        <tr r="F209" s="2"/>
        <tr r="F137" s="70"/>
        <tr r="F167" s="2"/>
        <tr r="F157" s="70"/>
        <tr r="F174" s="2"/>
        <tr r="F160" s="70"/>
        <tr r="F211" s="2"/>
        <tr r="F210" s="2"/>
        <tr r="F184" s="2"/>
        <tr r="F207" s="2"/>
        <tr r="F149" s="70"/>
        <tr r="F202" s="2"/>
        <tr r="F193" s="2"/>
        <tr r="F178" s="2"/>
        <tr r="F127" s="70"/>
        <tr r="F194" s="2"/>
        <tr r="F160" s="2"/>
        <tr r="F157" s="2"/>
        <tr r="F189" s="2"/>
        <tr r="F134" s="70"/>
        <tr r="F431" s="2"/>
        <tr r="F475" s="2"/>
        <tr r="F503" s="2"/>
        <tr r="F451" s="2"/>
        <tr r="F511" s="78"/>
        <tr r="F509" s="78"/>
        <tr r="F507" s="78"/>
        <tr r="F505" s="78"/>
        <tr r="F503" s="78"/>
        <tr r="F501" s="78"/>
        <tr r="F499" s="78"/>
        <tr r="F497" s="78"/>
        <tr r="F495" s="78"/>
        <tr r="F493" s="78"/>
        <tr r="F491" s="78"/>
        <tr r="F489" s="78"/>
        <tr r="F487" s="78"/>
        <tr r="F485" s="78"/>
        <tr r="F483" s="78"/>
        <tr r="F481" s="78"/>
        <tr r="F479" s="78"/>
        <tr r="F477" s="78"/>
        <tr r="F475" s="78"/>
        <tr r="F473" s="78"/>
        <tr r="F471" s="78"/>
        <tr r="F469" s="78"/>
        <tr r="F467" s="78"/>
        <tr r="F465" s="78"/>
        <tr r="F463" s="78"/>
        <tr r="F461" s="78"/>
        <tr r="F459" s="78"/>
        <tr r="F457" s="78"/>
        <tr r="F455" s="78"/>
        <tr r="F453" s="78"/>
        <tr r="F451" s="78"/>
        <tr r="F449" s="78"/>
        <tr r="F447" s="78"/>
        <tr r="F445" s="78"/>
        <tr r="F443" s="78"/>
        <tr r="F441" s="78"/>
        <tr r="F439" s="78"/>
        <tr r="F437" s="78"/>
        <tr r="F435" s="78"/>
        <tr r="F433" s="78"/>
        <tr r="F431" s="78"/>
        <tr r="F429" s="78"/>
        <tr r="F427" s="78"/>
        <tr r="F425" s="78"/>
        <tr r="F423" s="78"/>
        <tr r="F421" s="78"/>
        <tr r="F419" s="78"/>
        <tr r="F417" s="78"/>
        <tr r="F415" s="78"/>
        <tr r="F413" s="78"/>
        <tr r="F411" s="78"/>
        <tr r="F409" s="78"/>
        <tr r="F407" s="78"/>
        <tr r="F405" s="78"/>
        <tr r="F403" s="78"/>
        <tr r="F401" s="78"/>
        <tr r="F399" s="78"/>
        <tr r="F397" s="78"/>
        <tr r="F395" s="78"/>
        <tr r="F393" s="78"/>
        <tr r="F391" s="78"/>
        <tr r="F389" s="78"/>
        <tr r="F387" s="78"/>
        <tr r="F385" s="78"/>
        <tr r="F383" s="78"/>
        <tr r="F381" s="78"/>
        <tr r="F379" s="78"/>
        <tr r="F377" s="78"/>
        <tr r="F375" s="78"/>
        <tr r="F373" s="78"/>
        <tr r="F371" s="78"/>
        <tr r="F369" s="78"/>
        <tr r="F367" s="78"/>
        <tr r="F365" s="78"/>
        <tr r="F363" s="78"/>
        <tr r="F361" s="78"/>
        <tr r="F359" s="78"/>
        <tr r="F357" s="78"/>
        <tr r="F355" s="78"/>
        <tr r="F353" s="78"/>
        <tr r="F351" s="78"/>
        <tr r="F349" s="78"/>
        <tr r="F347" s="78"/>
        <tr r="F345" s="78"/>
        <tr r="F343" s="78"/>
        <tr r="F341" s="78"/>
        <tr r="F339" s="78"/>
        <tr r="F337" s="78"/>
        <tr r="F335" s="78"/>
        <tr r="F333" s="78"/>
        <tr r="F331" s="78"/>
        <tr r="F329" s="78"/>
        <tr r="F327" s="78"/>
        <tr r="F325" s="78"/>
        <tr r="F323" s="78"/>
        <tr r="F321" s="78"/>
        <tr r="F319" s="78"/>
        <tr r="F317" s="78"/>
        <tr r="F315" s="78"/>
        <tr r="F313" s="78"/>
        <tr r="F311" s="78"/>
        <tr r="F309" s="78"/>
        <tr r="F307" s="78"/>
        <tr r="F305" s="78"/>
        <tr r="F303" s="78"/>
        <tr r="F301" s="78"/>
        <tr r="F299" s="78"/>
        <tr r="F297" s="78"/>
        <tr r="F295" s="78"/>
        <tr r="F376" s="2"/>
        <tr r="F264" s="2"/>
        <tr r="F327" s="2"/>
        <tr r="F263" s="2"/>
        <tr r="F358" s="2"/>
        <tr r="F278" s="2"/>
        <tr r="F405" s="2"/>
        <tr r="F341" s="2"/>
        <tr r="F261" s="2"/>
        <tr r="F404" s="2"/>
        <tr r="F324" s="2"/>
        <tr r="F403" s="2"/>
        <tr r="F323" s="2"/>
        <tr r="F290" s="2"/>
        <tr r="F417" s="2"/>
        <tr r="F368" s="2"/>
        <tr r="F304" s="2"/>
        <tr r="F415" s="2"/>
        <tr r="F413" s="2"/>
        <tr r="F285" s="2"/>
        <tr r="F221" s="2"/>
        <tr r="F396" s="2"/>
        <tr r="F363" s="2"/>
        <tr r="F330" s="2"/>
        <tr r="F501" s="2"/>
        <tr r="F464" s="2"/>
        <tr r="F471" s="2"/>
        <tr r="F467" s="2"/>
        <tr r="F427" s="2"/>
        <tr r="F478" s="2"/>
        <tr r="F452" s="2"/>
        <tr r="F370" s="2"/>
        <tr r="F402" s="2"/>
        <tr r="F329" s="2"/>
        <tr r="F494" s="2"/>
        <tr r="F240" s="2"/>
        <tr r="F511" s="2"/>
        <tr r="F231" s="2"/>
        <tr r="F255" s="2"/>
        <tr r="F428" s="2"/>
        <tr r="F434" s="2"/>
        <tr r="F444" s="2"/>
        <tr r="F446" s="2"/>
        <tr r="F447" s="2"/>
        <tr r="F473" s="2"/>
        <tr r="F216" s="2"/>
        <tr r="F407" s="2"/>
        <tr r="F483" s="2"/>
        <tr r="F224" s="2"/>
        <tr r="F470" s="2"/>
        <tr r="F506" s="2"/>
        <tr r="F485" s="2"/>
        <tr r="F222" s="2"/>
        <tr r="F461" s="2"/>
        <tr r="F468" s="2"/>
        <tr r="F456" s="2"/>
        <tr r="F474" s="2"/>
        <tr r="F439" s="2"/>
        <tr r="F482" s="2"/>
        <tr r="F296" s="2"/>
        <tr r="F271" s="2"/>
        <tr r="F273" s="2"/>
        <tr r="F441" s="2"/>
        <tr r="F479" s="2"/>
        <tr r="F422" s="2"/>
        <tr r="F320" s="2"/>
        <tr r="F269" s="2"/>
        <tr r="F338" s="2"/>
        <tr r="F311" s="2"/>
        <tr r="F315" s="2"/>
        <tr r="F267" s="2"/>
        <tr r="F421" s="2"/>
        <tr r="F326" s="2"/>
        <tr r="F225" s="2"/>
        <tr r="F362" s="2"/>
        <tr r="F292" s="2"/>
        <tr r="F227" s="2"/>
        <tr r="F237" s="2"/>
        <tr r="F270" s="2"/>
        <tr r="F165" s="2"/>
        <tr r="F150" s="70"/>
        <tr r="F213" s="2"/>
        <tr r="F158" s="70"/>
        <tr r="F126" s="70"/>
        <tr r="F196" s="2"/>
        <tr r="F135" s="70"/>
        <tr r="F162" s="70"/>
        <tr r="F198" s="2"/>
        <tr r="F190" s="2"/>
        <tr r="F163" s="70"/>
        <tr r="F168" s="2"/>
        <tr r="F153" s="70"/>
        <tr r="F131" s="70"/>
        <tr r="F188" s="2"/>
        <tr r="F145" s="70"/>
        <tr r="F140" s="70"/>
        <tr r="F214" s="2"/>
        <tr r="F170" s="70"/>
        <tr r="F161" s="70"/>
        <tr r="F133" s="70"/>
        <tr r="F169" s="2"/>
        <tr r="F141" s="70"/>
        <tr r="F204" s="2"/>
        <tr r="F200" s="2"/>
        <tr r="F125" s="70"/>
        <tr r="F167" s="70"/>
        <tr r="F151" s="70"/>
        <tr r="F130" s="70"/>
        <tr r="F165" s="70"/>
        <tr r="F164" s="2"/>
        <tr r="F162" s="2"/>
        <tr r="F154" s="2"/>
        <tr r="F150" s="2"/>
        <tr r="F148" s="2"/>
        <tr r="F450" s="2"/>
        <tr r="F463" s="2"/>
        <tr r="F504" s="2"/>
        <tr r="F484" s="2"/>
        <tr r="F232" s="2"/>
        <tr r="F347" s="2"/>
        <tr r="F345" s="2"/>
        <tr r="F249" s="2"/>
        <tr r="F375" s="2"/>
        <tr r="F247" s="2"/>
        <tr r="F262" s="2"/>
        <tr r="F325" s="2"/>
        <tr r="F308" s="2"/>
        <tr r="F244" s="2"/>
        <tr r="F307" s="2"/>
        <tr r="F274" s="2"/>
        <tr r="F385" s="2"/>
        <tr r="F241" s="2"/>
        <tr r="F416" s="2"/>
        <tr r="F352" s="2"/>
        <tr r="F223" s="2"/>
        <tr r="F382" s="2"/>
        <tr r="F318" s="2"/>
        <tr r="F333" s="2"/>
        <tr r="F399" s="2"/>
        <tr r="F300" s="2"/>
        <tr r="F236" s="2"/>
        <tr r="F251" s="2"/>
        <tr r="F378" s="2"/>
        <tr r="F250" s="2"/>
        <tr r="F277" s="2"/>
        <tr r="F348" s="2"/>
        <tr r="F390" s="2"/>
        <tr r="F430" s="2"/>
        <tr r="F507" s="2"/>
        <tr r="F443" s="2"/>
        <tr r="F297" s="2"/>
        <tr r="F248" s="2"/>
        <tr r="F442" s="2"/>
        <tr r="F472" s="2"/>
        <tr r="F436" s="2"/>
        <tr r="F265" s="2"/>
        <tr r="F453" s="2"/>
        <tr r="F491" s="2"/>
        <tr r="F309" s="2"/>
        <tr r="F448" s="2"/>
        <tr r="F386" s="2"/>
        <tr r="F497" s="2"/>
        <tr r="F505" s="2"/>
        <tr r="F440" s="2"/>
        <tr r="F388" s="2"/>
        <tr r="F510" s="2"/>
        <tr r="F480" s="2"/>
        <tr r="F493" s="2"/>
        <tr r="F466" s="2"/>
        <tr r="F287" s="2"/>
        <tr r="F437" s="2"/>
        <tr r="F379" s="2"/>
        <tr r="F490" s="2"/>
        <tr r="F458" s="2"/>
        <tr r="F445" s="2"/>
        <tr r="F354" s="2"/>
        <tr r="F393" s="2"/>
        <tr r="F488" s="2"/>
        <tr r="F260" s="2"/>
        <tr r="F295" s="2"/>
        <tr r="F414" s="2"/>
        <tr r="F294" s="2"/>
        <tr r="F336" s="2"/>
        <tr r="F280" s="2"/>
        <tr r="F418" s="2"/>
        <tr r="F298" s="2"/>
        <tr r="F419" s="2"/>
        <tr r="F359" s="2"/>
        <tr r="F314" s="2"/>
        <tr r="F321" s="2"/>
        <tr r="F351" s="2"/>
        <tr r="F259" s="2"/>
        <tr r="F288" s="2"/>
        <tr r="F275" s="2"/>
        <tr r="F186" s="2"/>
        <tr r="F152" s="2"/>
        <tr r="F161" s="2"/>
        <tr r="F438" s="2"/>
        <tr r="F454" s="2"/>
        <tr r="F465" s="2"/>
        <tr r="F508" s="2"/>
        <tr r="F495" s="2"/>
        <tr r="F510" s="78"/>
        <tr r="F508" s="78"/>
        <tr r="F506" s="78"/>
        <tr r="F504" s="78"/>
        <tr r="F502" s="78"/>
        <tr r="F500" s="78"/>
        <tr r="F498" s="78"/>
        <tr r="F496" s="78"/>
        <tr r="F494" s="78"/>
        <tr r="F492" s="78"/>
        <tr r="F490" s="78"/>
        <tr r="F488" s="78"/>
        <tr r="F486" s="78"/>
        <tr r="F484" s="78"/>
        <tr r="F482" s="78"/>
        <tr r="F480" s="78"/>
        <tr r="F478" s="78"/>
        <tr r="F476" s="78"/>
        <tr r="F474" s="78"/>
        <tr r="F472" s="78"/>
        <tr r="F470" s="78"/>
        <tr r="F468" s="78"/>
        <tr r="F466" s="78"/>
        <tr r="F464" s="78"/>
        <tr r="F462" s="78"/>
        <tr r="F460" s="78"/>
        <tr r="F458" s="78"/>
        <tr r="F456" s="78"/>
        <tr r="F454" s="78"/>
        <tr r="F452" s="78"/>
        <tr r="F450" s="78"/>
        <tr r="F448" s="78"/>
        <tr r="F446" s="78"/>
        <tr r="F444" s="78"/>
        <tr r="F442" s="78"/>
        <tr r="F440" s="78"/>
        <tr r="F438" s="78"/>
        <tr r="F436" s="78"/>
        <tr r="F434" s="78"/>
        <tr r="F432" s="78"/>
        <tr r="F430" s="78"/>
        <tr r="F428" s="78"/>
        <tr r="F426" s="78"/>
        <tr r="F424" s="78"/>
        <tr r="F422" s="78"/>
        <tr r="F420" s="78"/>
        <tr r="F418" s="78"/>
        <tr r="F416" s="78"/>
        <tr r="F414" s="78"/>
        <tr r="F412" s="78"/>
        <tr r="F410" s="78"/>
        <tr r="F408" s="78"/>
        <tr r="F406" s="78"/>
        <tr r="F404" s="78"/>
        <tr r="F402" s="78"/>
        <tr r="F400" s="78"/>
        <tr r="F398" s="78"/>
        <tr r="F396" s="78"/>
        <tr r="F394" s="78"/>
        <tr r="F392" s="78"/>
        <tr r="F390" s="78"/>
        <tr r="F388" s="78"/>
        <tr r="F386" s="78"/>
        <tr r="F384" s="78"/>
        <tr r="F382" s="78"/>
        <tr r="F380" s="78"/>
        <tr r="F378" s="78"/>
        <tr r="F376" s="78"/>
        <tr r="F374" s="78"/>
        <tr r="F372" s="78"/>
        <tr r="F370" s="78"/>
        <tr r="F368" s="78"/>
        <tr r="F366" s="78"/>
        <tr r="F364" s="78"/>
        <tr r="F362" s="78"/>
        <tr r="F360" s="78"/>
        <tr r="F358" s="78"/>
        <tr r="F356" s="78"/>
        <tr r="F354" s="78"/>
        <tr r="F352" s="78"/>
        <tr r="F350" s="78"/>
        <tr r="F348" s="78"/>
        <tr r="F346" s="78"/>
        <tr r="F344" s="78"/>
        <tr r="F342" s="78"/>
        <tr r="F340" s="78"/>
        <tr r="F338" s="78"/>
        <tr r="F336" s="78"/>
        <tr r="F334" s="78"/>
        <tr r="F332" s="78"/>
        <tr r="F330" s="78"/>
        <tr r="F328" s="78"/>
        <tr r="F326" s="78"/>
        <tr r="F324" s="78"/>
        <tr r="F322" s="78"/>
        <tr r="F320" s="78"/>
        <tr r="F318" s="78"/>
        <tr r="F316" s="78"/>
        <tr r="F314" s="78"/>
        <tr r="F312" s="78"/>
        <tr r="F310" s="78"/>
        <tr r="F308" s="78"/>
        <tr r="F306" s="78"/>
        <tr r="F304" s="78"/>
        <tr r="F302" s="78"/>
        <tr r="F300" s="78"/>
        <tr r="F298" s="78"/>
        <tr r="F296" s="78"/>
        <tr r="F409" s="2"/>
        <tr r="F233" s="2"/>
        <tr r="F310" s="2"/>
        <tr r="F246" s="2"/>
        <tr r="F373" s="2"/>
        <tr r="F229" s="2"/>
        <tr r="F356" s="2"/>
        <tr r="F228" s="2"/>
        <tr r="F371" s="2"/>
        <tr r="F291" s="2"/>
        <tr r="F322" s="2"/>
        <tr r="F226" s="2"/>
        <tr r="F369" s="2"/>
        <tr r="F305" s="2"/>
        <tr r="F272" s="2"/>
        <tr r="F366" s="2"/>
        <tr r="F302" s="2"/>
        <tr r="F367" s="2"/>
        <tr r="F253" s="2"/>
        <tr r="F335" s="2"/>
        <tr r="F364" s="2"/>
        <tr r="F284" s="2"/>
        <tr r="F220" s="2"/>
        <tr r="F331" s="2"/>
        <tr r="F235" s="2"/>
        <tr r="F234" s="2"/>
        <tr r="F306" s="2"/>
        <tr r="F349" s="2"/>
        <tr r="F391" s="2"/>
        <tr r="F245" s="2"/>
        <tr r="F374" s="2"/>
        <tr r="F293" s="2"/>
        <tr r="F316" s="2"/>
        <tr r="F334" s="2"/>
        <tr r="F406" s="2"/>
        <tr r="F217" s="2"/>
        <tr r="F408" s="2"/>
        <tr r="F266" s="2"/>
        <tr r="F398" s="2"/>
        <tr r="F328" s="2"/>
        <tr r="F238" s="2"/>
        <tr r="F254" s="2"/>
        <tr r="F394" s="2"/>
      </tp>
      <tp t="s">
        <v>1.03</v>
        <stp/>
        <stp>C</stp>
        <stp>AskLstClsΔ%</stp>
        <tr r="F23" s="2"/>
      </tp>
      <tp t="s">
        <v>0.78</v>
        <stp/>
        <stp>D</stp>
        <stp>AskLstClsΔ%</stp>
        <tr r="F77" s="78"/>
      </tp>
      <tp t="s">
        <v>0.08</v>
        <stp/>
        <stp>F</stp>
        <stp>AskLstClsΔ%</stp>
        <tr r="F104" s="78"/>
      </tp>
      <tp t="s">
        <v>0.85</v>
        <stp/>
        <stp>K</stp>
        <stp>AskLstClsΔ%</stp>
        <tr r="F148" s="78"/>
      </tp>
      <tp t="s">
        <v>0.05</v>
        <stp/>
        <stp>M</stp>
        <stp>AskLstClsΔ%</stp>
        <tr r="F81" s="2"/>
      </tp>
      <tp t="s">
        <v>0.20</v>
        <stp/>
        <stp>O</stp>
        <stp>AskLstClsΔ%</stp>
        <tr r="F192" s="78"/>
      </tp>
      <tp t="s">
        <v>0.60</v>
        <stp/>
        <stp>S</stp>
        <stp>AskLstClsΔ%</stp>
        <tr r="F218" s="78"/>
      </tp>
      <tp t="s">
        <v>0.07</v>
        <stp/>
        <stp>T</stp>
        <stp>AskLstClsΔ%</stp>
        <tr r="F238" s="78"/>
      </tp>
      <tp t="s">
        <v>0.08</v>
        <stp/>
        <stp>U</stp>
        <stp>AskLstClsΔ%</stp>
        <tr r="F114" s="70"/>
      </tp>
      <tp t="s">
        <v>0.07</v>
        <stp/>
        <stp>V</stp>
        <stp>AskLstClsΔ%</stp>
        <tr r="F264" s="78"/>
      </tp>
      <tp t="s">
        <v>3.84</v>
        <stp/>
        <stp>W</stp>
        <stp>AskLstClsΔ%</stp>
        <tr r="F121" s="70"/>
      </tp>
      <tp t="s">
        <v>1.88</v>
        <stp/>
        <stp>Z</stp>
        <stp>AskLstClsΔ%</stp>
        <tr r="F123" s="70"/>
      </tp>
      <tp t="s">
        <v/>
        <stp/>
        <stp>0</stp>
        <stp>AskLstClsΔ%</stp>
        <tr r="F292" s="78"/>
        <tr r="F294" s="78"/>
        <tr r="F52" s="68"/>
        <tr r="F66" s="68"/>
        <tr r="F54" s="68"/>
        <tr r="F63" s="68"/>
        <tr r="F58" s="68"/>
        <tr r="F59" s="68"/>
        <tr r="F56" s="68"/>
        <tr r="F60" s="68"/>
        <tr r="F64" s="68"/>
        <tr r="F293" s="78"/>
        <tr r="F289" s="78"/>
        <tr r="F291" s="78"/>
        <tr r="F288" s="78"/>
        <tr r="F43" s="83"/>
        <tr r="F66" s="83"/>
        <tr r="F42" s="83"/>
        <tr r="F51" s="83"/>
        <tr r="F31" s="83"/>
        <tr r="F63" s="83"/>
        <tr r="F25" s="83"/>
        <tr r="F26" s="83"/>
        <tr r="F64" s="83"/>
        <tr r="F65" s="83"/>
        <tr r="F60" s="83"/>
        <tr r="F58" s="83"/>
        <tr r="F32" s="83"/>
        <tr r="F38" s="83"/>
        <tr r="F46" s="83"/>
        <tr r="F54" s="83"/>
        <tr r="F34" s="83"/>
        <tr r="F28" s="83"/>
        <tr r="F37" s="83"/>
        <tr r="F35" s="83"/>
        <tr r="F55" s="83"/>
        <tr r="F36" s="83"/>
        <tr r="F62" s="68"/>
        <tr r="F55" s="68"/>
        <tr r="F53" s="68"/>
        <tr r="F57" s="68"/>
        <tr r="F61" s="68"/>
        <tr r="F65" s="68"/>
        <tr r="F290" s="78"/>
        <tr r="F50" s="83"/>
        <tr r="F59" s="83"/>
        <tr r="F45" s="83"/>
        <tr r="F56" s="83"/>
        <tr r="F57" s="83"/>
        <tr r="F48" s="83"/>
        <tr r="F40" s="83"/>
        <tr r="F49" s="83"/>
        <tr r="F41" s="83"/>
        <tr r="F44" s="83"/>
        <tr r="F53" s="83"/>
        <tr r="F61" s="83"/>
        <tr r="F29" s="83"/>
        <tr r="F27" s="83"/>
        <tr r="F47" s="83"/>
        <tr r="F30" s="83"/>
        <tr r="F62" s="83"/>
        <tr r="F52" s="83"/>
        <tr r="F33" s="83"/>
        <tr r="F39" s="83"/>
      </tp>
      <tp t="s">
        <v>0.03</v>
        <stp/>
        <stp>O</stp>
        <stp>BidLstClsΔ%</stp>
        <tr r="E192" s="78"/>
      </tp>
      <tp t="s">
        <v>0.00</v>
        <stp/>
        <stp>M</stp>
        <stp>BidLstClsΔ%</stp>
        <tr r="E81" s="2"/>
      </tp>
      <tp t="s">
        <v>-0.97</v>
        <stp/>
        <stp>K</stp>
        <stp>BidLstClsΔ%</stp>
        <tr r="E148" s="78"/>
      </tp>
      <tp t="s">
        <v>0.00</v>
        <stp/>
        <stp>F</stp>
        <stp>BidLstClsΔ%</stp>
        <tr r="E104" s="78"/>
      </tp>
      <tp t="s">
        <v>-0.73</v>
        <stp/>
        <stp>D</stp>
        <stp>BidLstClsΔ%</stp>
        <tr r="E77" s="78"/>
      </tp>
      <tp t="s">
        <v>0.83</v>
        <stp/>
        <stp>C</stp>
        <stp>BidLstClsΔ%</stp>
        <tr r="E23" s="2"/>
      </tp>
      <tp t="s">
        <v>-0.82</v>
        <stp/>
        <stp>Z</stp>
        <stp>BidLstClsΔ%</stp>
        <tr r="E123" s="70"/>
      </tp>
      <tp t="s">
        <v>0.20</v>
        <stp/>
        <stp>W</stp>
        <stp>BidLstClsΔ%</stp>
        <tr r="E121" s="70"/>
      </tp>
      <tp t="s">
        <v>-0.09</v>
        <stp/>
        <stp>V</stp>
        <stp>BidLstClsΔ%</stp>
        <tr r="E264" s="78"/>
      </tp>
      <tp t="s">
        <v>0.00</v>
        <stp/>
        <stp>U</stp>
        <stp>BidLstClsΔ%</stp>
        <tr r="E114" s="70"/>
      </tp>
      <tp t="s">
        <v>0.03</v>
        <stp/>
        <stp>T</stp>
        <stp>BidLstClsΔ%</stp>
        <tr r="E238" s="78"/>
      </tp>
      <tp t="s">
        <v>0.32</v>
        <stp/>
        <stp>S</stp>
        <stp>BidLstClsΔ%</stp>
        <tr r="E218" s="78"/>
      </tp>
      <tp t="s">
        <v/>
        <stp/>
        <stp>0</stp>
        <stp>BidLstClsΔ%</stp>
        <tr r="E54" s="68"/>
        <tr r="E57" s="68"/>
        <tr r="E62" s="68"/>
        <tr r="E56" s="68"/>
        <tr r="E66" s="68"/>
        <tr r="E64" s="68"/>
        <tr r="E61" s="68"/>
        <tr r="E63" s="68"/>
        <tr r="E293" s="78"/>
        <tr r="E60" s="68"/>
        <tr r="E65" s="68"/>
        <tr r="E55" s="68"/>
        <tr r="E52" s="68"/>
        <tr r="E290" s="78"/>
        <tr r="E47" s="83"/>
        <tr r="E32" s="83"/>
        <tr r="E46" s="83"/>
        <tr r="E35" s="83"/>
        <tr r="E57" s="83"/>
        <tr r="E66" s="83"/>
        <tr r="E58" s="83"/>
        <tr r="E63" s="83"/>
        <tr r="E38" s="83"/>
        <tr r="E34" s="83"/>
        <tr r="E30" s="83"/>
        <tr r="E26" s="83"/>
        <tr r="E48" s="83"/>
        <tr r="E40" s="83"/>
        <tr r="E49" s="83"/>
        <tr r="E41" s="83"/>
        <tr r="E42" s="83"/>
        <tr r="E61" s="83"/>
        <tr r="E53" s="83"/>
        <tr r="E59" s="68"/>
        <tr r="E53" s="68"/>
        <tr r="E58" s="68"/>
        <tr r="E292" s="78"/>
        <tr r="E294" s="78"/>
        <tr r="E289" s="78"/>
        <tr r="E291" s="78"/>
        <tr r="E288" s="78"/>
        <tr r="E54" s="83"/>
        <tr r="E36" s="83"/>
        <tr r="E28" s="83"/>
        <tr r="E64" s="83"/>
        <tr r="E65" s="83"/>
        <tr r="E51" s="83"/>
        <tr r="E59" s="83"/>
        <tr r="E60" s="83"/>
        <tr r="E45" s="83"/>
        <tr r="E39" s="83"/>
        <tr r="E31" s="83"/>
        <tr r="E27" s="83"/>
        <tr r="E56" s="83"/>
        <tr r="E43" s="83"/>
        <tr r="E44" s="83"/>
        <tr r="E62" s="83"/>
        <tr r="E55" s="83"/>
        <tr r="E37" s="83"/>
        <tr r="E33" s="83"/>
        <tr r="E29" s="83"/>
        <tr r="E25" s="83"/>
        <tr r="E52" s="83"/>
        <tr r="E50" s="83"/>
      </tp>
      <tp t="s">
        <v>-1.91</v>
        <stp/>
        <stp>DG</stp>
        <stp>BidLstClsΔ%</stp>
        <tr r="E83" s="78"/>
      </tp>
      <tp t="s">
        <v>-0.40</v>
        <stp/>
        <stp>DD</stp>
        <stp>BidLstClsΔ%</stp>
        <tr r="E38" s="2"/>
      </tp>
      <tp t="s">
        <v>-0.17</v>
        <stp/>
        <stp>DE</stp>
        <stp>BidLstClsΔ%</stp>
        <tr r="E82" s="78"/>
      </tp>
      <tp t="s">
        <v>-2.34</v>
        <stp/>
        <stp>DT</stp>
        <stp>BidLstClsΔ%</stp>
        <tr r="E42" s="2"/>
      </tp>
      <tp t="s">
        <v>-1.33</v>
        <stp/>
        <stp>DQ</stp>
        <stp>BidLstClsΔ%</stp>
        <tr r="E19" s="68"/>
      </tp>
      <tp t="s">
        <v>-0.38</v>
        <stp/>
        <stp>EL</stp>
        <stp>BidLstClsΔ%</stp>
        <tr r="E94" s="78"/>
      </tp>
      <tp t="s">
        <v>-0.83</v>
        <stp/>
        <stp>EC</stp>
        <stp>BidLstClsΔ%</stp>
        <tr r="E45" s="2"/>
      </tp>
      <tp t="s">
        <v>-0.20</v>
        <stp/>
        <stp>EA</stp>
        <stp>BidLstClsΔ%</stp>
        <tr r="E92" s="78"/>
      </tp>
      <tp t="s">
        <v>-0.88</v>
        <stp/>
        <stp>EW</stp>
        <stp>BidLstClsΔ%</stp>
        <tr r="E100" s="78"/>
      </tp>
      <tp t="s">
        <v/>
        <stp/>
        <stp>FL</stp>
        <stp>BidLstClsΔ%</stp>
        <tr r="E110" s="78"/>
      </tp>
      <tp t="s">
        <v>-0.37</v>
        <stp/>
        <stp>FI</stp>
        <stp>BidLstClsΔ%</stp>
        <tr r="E107" s="78"/>
      </tp>
      <tp t="s">
        <v>0.05</v>
        <stp/>
        <stp>GM</stp>
        <stp>BidLstClsΔ%</stp>
        <tr r="E121" s="78"/>
      </tp>
      <tp t="s">
        <v>-1.11</v>
        <stp/>
        <stp>GD</stp>
        <stp>BidLstClsΔ%</stp>
        <tr r="E113" s="78"/>
      </tp>
      <tp t="s">
        <v>-0.09</v>
        <stp/>
        <stp>GE</stp>
        <stp>BidLstClsΔ%</stp>
        <tr r="E114" s="78"/>
      </tp>
      <tp t="s">
        <v>0.00</v>
        <stp/>
        <stp>GT</stp>
        <stp>BidLstClsΔ%</stp>
        <tr r="E125" s="78"/>
      </tp>
      <tp t="s">
        <v>0.07</v>
        <stp/>
        <stp>GS</stp>
        <stp>BidLstClsΔ%</stp>
        <tr r="E62" s="2"/>
      </tp>
      <tp t="s">
        <v>0.05</v>
        <stp/>
        <stp>AI</stp>
        <stp>BidLstClsΔ%</stp>
        <tr r="E5" s="70"/>
      </tp>
      <tp t="s">
        <v>-0.15</v>
        <stp/>
        <stp>AU</stp>
        <stp>BidLstClsΔ%</stp>
        <tr r="E12" s="2"/>
      </tp>
      <tp t="s">
        <v>0.12</v>
        <stp/>
        <stp>BK</stp>
        <stp>BidLstClsΔ%</stp>
        <tr r="E25" s="78"/>
      </tp>
      <tp t="s">
        <v>-1.31</v>
        <stp/>
        <stp>BE</stp>
        <stp>BidLstClsΔ%</stp>
        <tr r="E20" s="70"/>
      </tp>
      <tp t="s">
        <v>0.10</v>
        <stp/>
        <stp>BA</stp>
        <stp>BidLstClsΔ%</stp>
        <tr r="E21" s="78"/>
      </tp>
      <tp t="s">
        <v>-0.26</v>
        <stp/>
        <stp>BX</stp>
        <stp>BidLstClsΔ%</stp>
        <tr r="E23" s="70"/>
      </tp>
      <tp t="s">
        <v>-0.68</v>
        <stp/>
        <stp>BP</stp>
        <stp>BidLstClsΔ%</stp>
        <tr r="E22" s="2"/>
      </tp>
      <tp t="s">
        <v>-0.86</v>
        <stp/>
        <stp>CL</stp>
        <stp>BidLstClsΔ%</stp>
        <tr r="E52" s="78"/>
      </tp>
      <tp t="s">
        <v>-0.49</v>
        <stp/>
        <stp>CI</stp>
        <stp>BidLstClsΔ%</stp>
        <tr r="E51" s="78"/>
      </tp>
      <tp t="s">
        <v>0.00</v>
        <stp/>
        <stp>LI</stp>
        <stp>BidLstClsΔ%</stp>
        <tr r="E33" s="68"/>
      </tp>
      <tp t="s">
        <v>-2.21</v>
        <stp/>
        <stp>LC</stp>
        <stp>BidLstClsΔ%</stp>
        <tr r="E77" s="2"/>
      </tp>
      <tp t="s">
        <v>-0.03</v>
        <stp/>
        <stp>MO</stp>
        <stp>BidLstClsΔ%</stp>
        <tr r="E173" s="78"/>
      </tp>
      <tp t="s">
        <v>-0.49</v>
        <stp/>
        <stp>MA</stp>
        <stp>BidLstClsΔ%</stp>
        <tr r="E165" s="78"/>
      </tp>
      <tp t="s">
        <v>0.03</v>
        <stp/>
        <stp>MU</stp>
        <stp>BidLstClsΔ%</stp>
        <tr r="E15" s="83"/>
      </tp>
      <tp t="s">
        <v>-0.03</v>
        <stp/>
        <stp>MS</stp>
        <stp>BidLstClsΔ%</stp>
        <tr r="E91" s="2"/>
      </tp>
      <tp t="s">
        <v>0.04</v>
        <stp/>
        <stp>MP</stp>
        <stp>BidLstClsΔ%</stp>
        <tr r="E175" s="78"/>
      </tp>
      <tp t="s">
        <v>-1.03</v>
        <stp/>
        <stp>NI</stp>
        <stp>BidLstClsΔ%</stp>
        <tr r="E183" s="78"/>
      </tp>
      <tp t="s">
        <v>-0.88</v>
        <stp/>
        <stp>NE</stp>
        <stp>BidLstClsΔ%</stp>
        <tr r="E93" s="2"/>
      </tp>
      <tp t="s">
        <v>-0.43</v>
        <stp/>
        <stp>ON</stp>
        <stp>BidLstClsΔ%</stp>
        <tr r="E82" s="70"/>
      </tp>
      <tp t="s">
        <v>0.00</v>
        <stp/>
        <stp>HD</stp>
        <stp>BidLstClsΔ%</stp>
        <tr r="E129" s="78"/>
      </tp>
      <tp t="s">
        <v>-0.08</v>
        <stp/>
        <stp>HE</stp>
        <stp>BidLstClsΔ%</stp>
        <tr r="E130" s="78"/>
      </tp>
      <tp t="s">
        <v>-2.25</v>
        <stp/>
        <stp>HP</stp>
        <stp>BidLstClsΔ%</stp>
        <tr r="E55" s="70"/>
      </tp>
      <tp t="s">
        <v>-1.18</v>
        <stp/>
        <stp>IP</stp>
        <stp>BidLstClsΔ%</stp>
        <tr r="E69" s="2"/>
      </tp>
      <tp t="s">
        <v>0.77</v>
        <stp/>
        <stp>JD</stp>
        <stp>BidLstClsΔ%</stp>
        <tr r="E31" s="68"/>
      </tp>
      <tp t="s">
        <v>0.04</v>
        <stp/>
        <stp>KO</stp>
        <stp>BidLstClsΔ%</stp>
        <tr r="E153" s="78"/>
      </tp>
      <tp t="s">
        <v>-0.38</v>
        <stp/>
        <stp>KR</stp>
        <stp>BidLstClsΔ%</stp>
        <tr r="E154" s="78"/>
      </tp>
      <tp t="s">
        <v>0.00</v>
        <stp/>
        <stp>VZ</stp>
        <stp>BidLstClsΔ%</stp>
        <tr r="E270" s="78"/>
      </tp>
      <tp t="s">
        <v>-0.07</v>
        <stp/>
        <stp>WM</stp>
        <stp>BidLstClsΔ%</stp>
        <tr r="E274" s="78"/>
      </tp>
      <tp t="s">
        <v>-0.15</v>
        <stp/>
        <stp>WB</stp>
        <stp>BidLstClsΔ%</stp>
        <tr r="E46" s="68"/>
      </tp>
      <tp t="s">
        <v>-0.40</v>
        <stp/>
        <stp>WY</stp>
        <stp>BidLstClsΔ%</stp>
        <tr r="E277" s="78"/>
      </tp>
      <tp t="s">
        <v>-0.61</v>
        <stp/>
        <stp>PM</stp>
        <stp>BidLstClsΔ%</stp>
        <tr r="E208" s="78"/>
      </tp>
      <tp t="s">
        <v>-0.51</v>
        <stp/>
        <stp>PK</stp>
        <stp>BidLstClsΔ%</stp>
        <tr r="E101" s="2"/>
      </tp>
      <tp t="s">
        <v>-0.12</v>
        <stp/>
        <stp>PG</stp>
        <stp>BidLstClsΔ%</stp>
        <tr r="E205" s="78"/>
      </tp>
      <tp t="s">
        <v>-0.51</v>
        <stp/>
        <stp>PR</stp>
        <stp>BidLstClsΔ%</stp>
        <tr r="E86" s="70"/>
      </tp>
      <tp t="s">
        <v>-3.68</v>
        <stp/>
        <stp>RL</stp>
        <stp>BidLstClsΔ%</stp>
        <tr r="E215" s="78"/>
      </tp>
      <tp t="s">
        <v>0.08</v>
        <stp/>
        <stp>RH</stp>
        <stp>BidLstClsΔ%</stp>
        <tr r="E93" s="70"/>
      </tp>
      <tp t="s">
        <v>-0.97</v>
        <stp/>
        <stp>RF</stp>
        <stp>BidLstClsΔ%</stp>
        <tr r="E108" s="2"/>
      </tp>
      <tp t="s">
        <v>-1.49</v>
        <stp/>
        <stp>SO</stp>
        <stp>BidLstClsΔ%</stp>
        <tr r="E227" s="78"/>
      </tp>
      <tp t="s">
        <v>-0.84</v>
        <stp/>
        <stp>SM</stp>
        <stp>BidLstClsΔ%</stp>
        <tr r="E119" s="2"/>
      </tp>
      <tp t="s">
        <v>0.00</v>
        <stp/>
        <stp>SG</stp>
        <stp>BidLstClsΔ%</stp>
        <tr r="E115" s="2"/>
      </tp>
      <tp t="s">
        <v>-0.01</v>
        <stp/>
        <stp>SE</stp>
        <stp>BidLstClsΔ%</stp>
        <tr r="E114" s="2"/>
      </tp>
      <tp t="s">
        <v>-0.21</v>
        <stp/>
        <stp>SU</stp>
        <stp>BidLstClsΔ%</stp>
        <tr r="E124" s="2"/>
      </tp>
      <tp t="s">
        <v>-0.01</v>
        <stp/>
        <stp>ZM</stp>
        <stp>BidLstClsΔ%</stp>
        <tr r="E285" s="78"/>
      </tp>
      <tp t="s">
        <v>-1.04</v>
        <stp/>
        <stp>ZS</stp>
        <stp>BidLstClsΔ%</stp>
        <tr r="E286" s="78"/>
      </tp>
      <tp t="s">
        <v>0.83</v>
        <stp/>
        <stp>ZM</stp>
        <stp>AskLstClsΔ%</stp>
        <tr r="F285" s="78"/>
      </tp>
      <tp t="s">
        <v>0.55</v>
        <stp/>
        <stp>ZS</stp>
        <stp>AskLstClsΔ%</stp>
        <tr r="F286" s="78"/>
      </tp>
      <tp t="s">
        <v>0.16</v>
        <stp/>
        <stp>VZ</stp>
        <stp>AskLstClsΔ%</stp>
        <tr r="F270" s="78"/>
      </tp>
      <tp t="s">
        <v>0.63</v>
        <stp/>
        <stp>WB</stp>
        <stp>AskLstClsΔ%</stp>
        <tr r="F46" s="68"/>
      </tp>
      <tp t="s">
        <v>0.25</v>
        <stp/>
        <stp>WM</stp>
        <stp>AskLstClsΔ%</stp>
        <tr r="F274" s="78"/>
      </tp>
      <tp t="s">
        <v>1.17</v>
        <stp/>
        <stp>WY</stp>
        <stp>AskLstClsΔ%</stp>
        <tr r="F277" s="78"/>
      </tp>
      <tp t="s">
        <v>0.93</v>
        <stp/>
        <stp>RF</stp>
        <stp>AskLstClsΔ%</stp>
        <tr r="F108" s="2"/>
      </tp>
      <tp t="s">
        <v>0.59</v>
        <stp/>
        <stp>RH</stp>
        <stp>AskLstClsΔ%</stp>
        <tr r="F93" s="70"/>
      </tp>
      <tp t="s">
        <v>2.39</v>
        <stp/>
        <stp>RL</stp>
        <stp>AskLstClsΔ%</stp>
        <tr r="F215" s="78"/>
      </tp>
      <tp t="s">
        <v>0.63</v>
        <stp/>
        <stp>SE</stp>
        <stp>AskLstClsΔ%</stp>
        <tr r="F114" s="2"/>
      </tp>
      <tp t="s">
        <v>0.48</v>
        <stp/>
        <stp>SG</stp>
        <stp>AskLstClsΔ%</stp>
        <tr r="F115" s="2"/>
      </tp>
      <tp t="s">
        <v>0.91</v>
        <stp/>
        <stp>SM</stp>
        <stp>AskLstClsΔ%</stp>
        <tr r="F119" s="2"/>
      </tp>
      <tp t="s">
        <v>0.11</v>
        <stp/>
        <stp>SO</stp>
        <stp>AskLstClsΔ%</stp>
        <tr r="F227" s="78"/>
      </tp>
      <tp t="s">
        <v>0.30</v>
        <stp/>
        <stp>SU</stp>
        <stp>AskLstClsΔ%</stp>
        <tr r="F124" s="2"/>
      </tp>
      <tp t="s">
        <v>0.10</v>
        <stp/>
        <stp>PG</stp>
        <stp>AskLstClsΔ%</stp>
        <tr r="F205" s="78"/>
      </tp>
      <tp t="s">
        <v>1.81</v>
        <stp/>
        <stp>PK</stp>
        <stp>AskLstClsΔ%</stp>
        <tr r="F101" s="2"/>
      </tp>
      <tp t="s">
        <v>0.73</v>
        <stp/>
        <stp>PM</stp>
        <stp>AskLstClsΔ%</stp>
        <tr r="F208" s="78"/>
      </tp>
      <tp t="s">
        <v>0.43</v>
        <stp/>
        <stp>PR</stp>
        <stp>AskLstClsΔ%</stp>
        <tr r="F86" s="70"/>
      </tp>
      <tp t="s">
        <v>1.23</v>
        <stp/>
        <stp>NE</stp>
        <stp>AskLstClsΔ%</stp>
        <tr r="F93" s="2"/>
      </tp>
      <tp t="s">
        <v>0.23</v>
        <stp/>
        <stp>NI</stp>
        <stp>AskLstClsΔ%</stp>
        <tr r="F183" s="78"/>
      </tp>
      <tp t="s">
        <v>0.90</v>
        <stp/>
        <stp>ON</stp>
        <stp>AskLstClsΔ%</stp>
        <tr r="F82" s="70"/>
      </tp>
      <tp t="s">
        <v>1.73</v>
        <stp/>
        <stp>LC</stp>
        <stp>AskLstClsΔ%</stp>
        <tr r="F77" s="2"/>
      </tp>
      <tp t="s">
        <v>0.31</v>
        <stp/>
        <stp>LI</stp>
        <stp>AskLstClsΔ%</stp>
        <tr r="F33" s="68"/>
      </tp>
      <tp t="s">
        <v>0.13</v>
        <stp/>
        <stp>MA</stp>
        <stp>AskLstClsΔ%</stp>
        <tr r="F165" s="78"/>
      </tp>
      <tp t="s">
        <v>0.03</v>
        <stp/>
        <stp>MO</stp>
        <stp>AskLstClsΔ%</stp>
        <tr r="F173" s="78"/>
      </tp>
      <tp t="s">
        <v>0.09</v>
        <stp/>
        <stp>MP</stp>
        <stp>AskLstClsΔ%</stp>
        <tr r="F175" s="78"/>
      </tp>
      <tp t="s">
        <v>0.39</v>
        <stp/>
        <stp>MS</stp>
        <stp>AskLstClsΔ%</stp>
        <tr r="F91" s="2"/>
      </tp>
      <tp t="s">
        <v>0.17</v>
        <stp/>
        <stp>MU</stp>
        <stp>AskLstClsΔ%</stp>
        <tr r="F15" s="83"/>
      </tp>
      <tp t="s">
        <v>0.91</v>
        <stp/>
        <stp>JD</stp>
        <stp>AskLstClsΔ%</stp>
        <tr r="F31" s="68"/>
      </tp>
      <tp t="s">
        <v>0.07</v>
        <stp/>
        <stp>KO</stp>
        <stp>AskLstClsΔ%</stp>
        <tr r="F153" s="78"/>
      </tp>
      <tp t="s">
        <v>0.04</v>
        <stp/>
        <stp>KR</stp>
        <stp>AskLstClsΔ%</stp>
        <tr r="F154" s="78"/>
      </tp>
      <tp t="s">
        <v>0.52</v>
        <stp/>
        <stp>HE</stp>
        <stp>AskLstClsΔ%</stp>
        <tr r="F130" s="78"/>
      </tp>
      <tp t="s">
        <v>0.29</v>
        <stp/>
        <stp>HD</stp>
        <stp>AskLstClsΔ%</stp>
        <tr r="F129" s="78"/>
      </tp>
      <tp t="s">
        <v>1.35</v>
        <stp/>
        <stp>HP</stp>
        <stp>AskLstClsΔ%</stp>
        <tr r="F55" s="70"/>
      </tp>
      <tp t="s">
        <v>1.16</v>
        <stp/>
        <stp>IP</stp>
        <stp>AskLstClsΔ%</stp>
        <tr r="F69" s="2"/>
      </tp>
      <tp t="s">
        <v>-0.01</v>
        <stp/>
        <stp>FI</stp>
        <stp>AskLstClsΔ%</stp>
        <tr r="F107" s="78"/>
      </tp>
      <tp t="s">
        <v/>
        <stp/>
        <stp>FL</stp>
        <stp>AskLstClsΔ%</stp>
        <tr r="F110" s="78"/>
      </tp>
      <tp t="s">
        <v>0.45</v>
        <stp/>
        <stp>GE</stp>
        <stp>AskLstClsΔ%</stp>
        <tr r="F114" s="78"/>
      </tp>
      <tp t="s">
        <v>0.80</v>
        <stp/>
        <stp>GD</stp>
        <stp>AskLstClsΔ%</stp>
        <tr r="F113" s="78"/>
      </tp>
      <tp t="s">
        <v>0.11</v>
        <stp/>
        <stp>GM</stp>
        <stp>AskLstClsΔ%</stp>
        <tr r="F121" s="78"/>
      </tp>
      <tp t="s">
        <v>0.26</v>
        <stp/>
        <stp>GS</stp>
        <stp>AskLstClsΔ%</stp>
        <tr r="F62" s="2"/>
      </tp>
      <tp t="s">
        <v>0.24</v>
        <stp/>
        <stp>GT</stp>
        <stp>AskLstClsΔ%</stp>
        <tr r="F125" s="78"/>
      </tp>
      <tp t="s">
        <v>0.65</v>
        <stp/>
        <stp>DE</stp>
        <stp>AskLstClsΔ%</stp>
        <tr r="F82" s="78"/>
      </tp>
      <tp t="s">
        <v>0.36</v>
        <stp/>
        <stp>DD</stp>
        <stp>AskLstClsΔ%</stp>
        <tr r="F38" s="2"/>
      </tp>
      <tp t="s">
        <v>0.43</v>
        <stp/>
        <stp>DG</stp>
        <stp>AskLstClsΔ%</stp>
        <tr r="F83" s="78"/>
      </tp>
      <tp t="s">
        <v>0.00</v>
        <stp/>
        <stp>DQ</stp>
        <stp>AskLstClsΔ%</stp>
        <tr r="F19" s="68"/>
      </tp>
      <tp t="s">
        <v>1.80</v>
        <stp/>
        <stp>DT</stp>
        <stp>AskLstClsΔ%</stp>
        <tr r="F42" s="2"/>
      </tp>
      <tp t="s">
        <v>0.92</v>
        <stp/>
        <stp>EA</stp>
        <stp>AskLstClsΔ%</stp>
        <tr r="F92" s="78"/>
      </tp>
      <tp t="s">
        <v>0.20</v>
        <stp/>
        <stp>EC</stp>
        <stp>AskLstClsΔ%</stp>
        <tr r="F45" s="2"/>
      </tp>
      <tp t="s">
        <v>1.54</v>
        <stp/>
        <stp>EL</stp>
        <stp>AskLstClsΔ%</stp>
        <tr r="F94" s="78"/>
      </tp>
      <tp t="s">
        <v>1.23</v>
        <stp/>
        <stp>EW</stp>
        <stp>AskLstClsΔ%</stp>
        <tr r="F100" s="78"/>
      </tp>
      <tp t="s">
        <v>0.41</v>
        <stp/>
        <stp>BA</stp>
        <stp>AskLstClsΔ%</stp>
        <tr r="F21" s="78"/>
      </tp>
      <tp t="s">
        <v>-1.19</v>
        <stp/>
        <stp>BE</stp>
        <stp>AskLstClsΔ%</stp>
        <tr r="F20" s="70"/>
      </tp>
      <tp t="s">
        <v>1.01</v>
        <stp/>
        <stp>BK</stp>
        <stp>AskLstClsΔ%</stp>
        <tr r="F25" s="78"/>
      </tp>
      <tp t="s">
        <v>0.51</v>
        <stp/>
        <stp>BP</stp>
        <stp>AskLstClsΔ%</stp>
        <tr r="F22" s="2"/>
      </tp>
      <tp t="s">
        <v>0.23</v>
        <stp/>
        <stp>BX</stp>
        <stp>AskLstClsΔ%</stp>
        <tr r="F23" s="70"/>
      </tp>
      <tp t="s">
        <v>0.63</v>
        <stp/>
        <stp>CI</stp>
        <stp>AskLstClsΔ%</stp>
        <tr r="F51" s="78"/>
      </tp>
      <tp t="s">
        <v>-0.09</v>
        <stp/>
        <stp>CL</stp>
        <stp>AskLstClsΔ%</stp>
        <tr r="F52" s="78"/>
      </tp>
      <tp t="s">
        <v>0.27</v>
        <stp/>
        <stp>AI</stp>
        <stp>AskLstClsΔ%</stp>
        <tr r="F5" s="70"/>
      </tp>
      <tp t="s">
        <v>1.42</v>
        <stp/>
        <stp>AU</stp>
        <stp>AskLstClsΔ%</stp>
        <tr r="F12" s="2"/>
      </tp>
      <tp t="s">
        <v>0.05</v>
        <stp/>
        <stp>spy</stp>
        <stp>BidLstClsΔ%</stp>
        <tr r="K3" s="71"/>
      </tp>
      <tp t="s">
        <v>-0.03</v>
        <stp/>
        <stp>LEN</stp>
        <stp>BidLstClsΔ%</stp>
        <tr r="E78" s="2"/>
      </tp>
      <tp t="s">
        <v>0.36</v>
        <stp/>
        <stp>LEU</stp>
        <stp>BidLstClsΔ%</stp>
        <tr r="E62" s="70"/>
      </tp>
      <tp t="s">
        <v>0.14</v>
        <stp/>
        <stp>OXY</stp>
        <stp>AskLstClsΔ%</stp>
        <tr r="F98" s="2"/>
      </tp>
      <tp t="s">
        <v>-0.25</v>
        <stp/>
        <stp>LMT</stp>
        <stp>BidLstClsΔ%</stp>
        <tr r="E160" s="78"/>
      </tp>
      <tp t="s">
        <v>-0.16</v>
        <stp/>
        <stp>LLY</stp>
        <stp>BidLstClsΔ%</stp>
        <tr r="E159" s="78"/>
      </tp>
      <tp t="s">
        <v>1.89</v>
        <stp/>
        <stp>OVV</stp>
        <stp>AskLstClsΔ%</stp>
        <tr r="F97" s="2"/>
      </tp>
      <tp t="s">
        <v>-0.12</v>
        <stp/>
        <stp>LOW</stp>
        <stp>BidLstClsΔ%</stp>
        <tr r="E161" s="78"/>
      </tp>
      <tp t="s">
        <v>-2.00</v>
        <stp/>
        <stp>LIN</stp>
        <stp>BidLstClsΔ%</stp>
        <tr r="E158" s="78"/>
      </tp>
      <tp t="s">
        <v>0.09</v>
        <stp/>
        <stp>LUV</stp>
        <stp>BidLstClsΔ%</stp>
        <tr r="E163" s="78"/>
      </tp>
      <tp t="s">
        <v>0.31</v>
        <stp/>
        <stp>ONB</stp>
        <stp>AskLstClsΔ%</stp>
        <tr r="F95" s="2"/>
      </tp>
      <tp t="s">
        <v>0.17</v>
        <stp/>
        <stp>OLN</stp>
        <stp>AskLstClsΔ%</stp>
        <tr r="F81" s="70"/>
      </tp>
      <tp t="s">
        <v>-0.88</v>
        <stp/>
        <stp>LVS</stp>
        <stp>BidLstClsΔ%</stp>
        <tr r="E164" s="78"/>
      </tp>
      <tp t="s">
        <v>1.27</v>
        <stp/>
        <stp>OII</stp>
        <stp>AskLstClsΔ%</stp>
        <tr r="F79" s="70"/>
      </tp>
      <tp t="s">
        <v>1.27</v>
        <stp/>
        <stp>OHI</stp>
        <stp>AskLstClsΔ%</stp>
        <tr r="F193" s="78"/>
      </tp>
      <tp t="s">
        <v>0.25</v>
        <stp/>
        <stp>LYV</stp>
        <stp>BidLstClsΔ%</stp>
        <tr r="E80" s="2"/>
      </tp>
      <tp t="s">
        <v>6.95</v>
        <stp/>
        <stp>ENTG</stp>
        <stp>AskLstClsΔ%</stp>
        <tr r="F7" s="83"/>
      </tp>
      <tp t="s">
        <v>1.69</v>
        <stp/>
        <stp>INTC</stp>
        <stp>AskLstClsΔ%</stp>
        <tr r="F68" s="2"/>
      </tp>
      <tp t="s">
        <v>0.99</v>
        <stp/>
        <stp>QNTM</stp>
        <stp>AskLstClsΔ%</stp>
        <tr r="F105" s="2"/>
      </tp>
      <tp t="s">
        <v>-0.05</v>
        <stp/>
        <stp>LMND</stp>
        <stp>BidLstClsΔ%</stp>
        <tr r="E64" s="70"/>
      </tp>
      <tp t="s">
        <v>0.74</v>
        <stp/>
        <stp>INTU</stp>
        <stp>AskLstClsΔ%</stp>
        <tr r="F140" s="78"/>
      </tp>
      <tp t="s">
        <v>0.21</v>
        <stp/>
        <stp>BMNR</stp>
        <stp>BidLstClsΔ%</stp>
        <tr r="E10" s="68"/>
      </tp>
      <tp t="s">
        <v>0.25</v>
        <stp/>
        <stp>BNTX</stp>
        <stp>AskLstClsΔ%</stp>
        <tr r="F30" s="78"/>
      </tp>
      <tp t="s">
        <v>1.88</v>
        <stp/>
        <stp>INVH</stp>
        <stp>AskLstClsΔ%</stp>
        <tr r="F141" s="78"/>
      </tp>
      <tp t="s">
        <v>-0.11</v>
        <stp/>
        <stp>AMKR</stp>
        <stp>BidLstClsΔ%</stp>
        <tr r="E5" s="83"/>
      </tp>
      <tp t="s">
        <v>0.42</v>
        <stp/>
        <stp>ENPH</stp>
        <stp>AskLstClsΔ%</stp>
        <tr r="F96" s="78"/>
      </tp>
      <tp t="s">
        <v>0.34</v>
        <stp/>
        <stp>SNPS</stp>
        <stp>AskLstClsΔ%</stp>
        <tr r="F226" s="78"/>
      </tp>
      <tp t="s">
        <v>0.07</v>
        <stp/>
        <stp>MNST</stp>
        <stp>AskLstClsΔ%</stp>
        <tr r="F172" s="78"/>
      </tp>
      <tp t="s">
        <v/>
        <stp/>
        <stp>ANSS</stp>
        <stp>AskLstClsΔ%</stp>
        <tr r="F19" s="78"/>
      </tp>
      <tp t="s">
        <v>2.77</v>
        <stp/>
        <stp>GNRC</stp>
        <stp>AskLstClsΔ%</stp>
        <tr r="F123" s="78"/>
      </tp>
      <tp t="s">
        <v>0.00</v>
        <stp/>
        <stp>AMGN</stp>
        <stp>BidLstClsΔ%</stp>
        <tr r="E16" s="78"/>
      </tp>
      <tp t="s">
        <v>-2.17</v>
        <stp/>
        <stp>OMDA</stp>
        <stp>BidLstClsΔ%</stp>
        <tr r="E195" s="78"/>
      </tp>
      <tp t="s">
        <v>0.32</v>
        <stp/>
        <stp>SMCI</stp>
        <stp>BidLstClsΔ%</stp>
        <tr r="E100" s="70"/>
      </tp>
      <tp t="s">
        <v>-0.09</v>
        <stp/>
        <stp>QMCO</stp>
        <stp>BidLstClsΔ%</stp>
        <tr r="E89" s="70"/>
      </tp>
      <tp t="s">
        <v>-1.39</v>
        <stp/>
        <stp>AMBA</stp>
        <stp>BidLstClsΔ%</stp>
        <tr r="E4" s="83"/>
      </tp>
      <tp t="s">
        <v>-1.71</v>
        <stp/>
        <stp>RMBS</stp>
        <stp>BidLstClsΔ%</stp>
        <tr r="E18" s="83"/>
      </tp>
      <tp t="s">
        <v>0.00</v>
        <stp/>
        <stp>NMAX</stp>
        <stp>BidLstClsΔ%</stp>
        <tr r="E186" s="78"/>
      </tp>
      <tp t="s">
        <v>0.00</v>
        <stp/>
        <stp>AMAT</stp>
        <stp>BidLstClsΔ%</stp>
        <tr r="E3" s="83"/>
      </tp>
      <tp t="s">
        <v>0.07</v>
        <stp/>
        <stp>ANET</stp>
        <stp>AskLstClsΔ%</stp>
        <tr r="F10" s="70"/>
      </tp>
      <tp t="s">
        <v>1.63</v>
        <stp/>
        <stp>VNET</stp>
        <stp>AskLstClsΔ%</stp>
        <tr r="F45" s="68"/>
      </tp>
      <tp t="s">
        <v>2.53</v>
        <stp/>
        <stp>TNDM</stp>
        <stp>AskLstClsΔ%</stp>
        <tr r="F127" s="2"/>
      </tp>
      <tp t="s">
        <v>2.16</v>
        <stp/>
        <stp>MNDY</stp>
        <stp>AskLstClsΔ%</stp>
        <tr r="F68" s="70"/>
      </tp>
      <tp t="s">
        <v>0.24</v>
        <stp/>
        <stp>SNAP</stp>
        <stp>AskLstClsΔ%</stp>
        <tr r="F103" s="70"/>
      </tp>
      <tp t="s">
        <v>0.12</v>
        <stp/>
        <stp>AMZN</stp>
        <stp>BidLstClsΔ%</stp>
        <tr r="E9" s="70"/>
      </tp>
      <tp t="s">
        <v>0.73</v>
        <stp/>
        <stp>INCY</stp>
        <stp>AskLstClsΔ%</stp>
        <tr r="F139" s="78"/>
      </tp>
      <tp t="s">
        <v>-0.18</v>
        <stp/>
        <stp>INOD</stp>
        <stp>AskLstClsΔ%</stp>
        <tr r="F57" s="70"/>
      </tp>
      <tp t="s">
        <v>0.68</v>
        <stp/>
        <stp>VNOM</stp>
        <stp>AskLstClsΔ%</stp>
        <tr r="F136" s="2"/>
      </tp>
      <tp t="s">
        <v>0.19</v>
        <stp/>
        <stp>SNOW</stp>
        <stp>AskLstClsΔ%</stp>
        <tr r="F120" s="2"/>
      </tp>
      <tp t="s">
        <v>-0.13</v>
        <stp/>
        <stp>TMUS</stp>
        <stp>BidLstClsΔ%</stp>
        <tr r="E247" s="78"/>
      </tp>
      <tp t="s">
        <v>-1.05</v>
        <stp/>
        <stp>SMTC</stp>
        <stp>BidLstClsΔ%</stp>
        <tr r="E102" s="70"/>
      </tp>
      <tp t="s">
        <v>-0.50</v>
        <stp/>
        <stp>BMRN</stp>
        <stp>BidLstClsΔ%</stp>
        <tr r="E28" s="78"/>
      </tp>
      <tp t="s">
        <v>-2.20</v>
        <stp/>
        <stp>MET</stp>
        <stp>BidLstClsΔ%</stp>
        <tr r="E85" s="2"/>
      </tp>
      <tp t="s">
        <v>-0.09</v>
        <stp/>
        <stp>MDB</stp>
        <stp>BidLstClsΔ%</stp>
        <tr r="E66" s="70"/>
      </tp>
      <tp t="s">
        <v>-1.45</v>
        <stp/>
        <stp>MDT</stp>
        <stp>BidLstClsΔ%</stp>
        <tr r="E170" s="78"/>
      </tp>
      <tp t="s">
        <v>-0.98</v>
        <stp/>
        <stp>MGM</stp>
        <stp>BidLstClsΔ%</stp>
        <tr r="E87" s="2"/>
      </tp>
      <tp t="s">
        <v>-4.82</v>
        <stp/>
        <stp>MGY</stp>
        <stp>BidLstClsΔ%</stp>
        <tr r="E88" s="2"/>
      </tp>
      <tp t="s">
        <v>-0.48</v>
        <stp/>
        <stp>MAA</stp>
        <stp>BidLstClsΔ%</stp>
        <tr r="E166" s="78"/>
      </tp>
      <tp t="s">
        <v>-0.81</v>
        <stp/>
        <stp>MAR</stp>
        <stp>BidLstClsΔ%</stp>
        <tr r="E82" s="2"/>
      </tp>
      <tp t="s">
        <v>0.00</v>
        <stp/>
        <stp>MCD</stp>
        <stp>BidLstClsΔ%</stp>
        <tr r="E167" s="78"/>
      </tp>
      <tp t="s">
        <v>-2.75</v>
        <stp/>
        <stp>MCK</stp>
        <stp>BidLstClsΔ%</stp>
        <tr r="E168" s="78"/>
      </tp>
      <tp t="s">
        <v>3.07</v>
        <stp/>
        <stp>NXT</stp>
        <stp>AskLstClsΔ%</stp>
        <tr r="F78" s="70"/>
      </tp>
      <tp t="s">
        <v>-1.68</v>
        <stp/>
        <stp>MMM</stp>
        <stp>BidLstClsΔ%</stp>
        <tr r="E171" s="78"/>
      </tp>
      <tp t="s">
        <v>-0.64</v>
        <stp/>
        <stp>MOS</stp>
        <stp>BidLstClsΔ%</stp>
        <tr r="E174" s="78"/>
      </tp>
      <tp t="s">
        <v>1.59</v>
        <stp/>
        <stp>NSC</stp>
        <stp>AskLstClsΔ%</stp>
        <tr r="F189" s="78"/>
      </tp>
      <tp t="s">
        <v>-5.78</v>
        <stp/>
        <stp>MIR</stp>
        <stp>BidLstClsΔ%</stp>
        <tr r="E67" s="70"/>
      </tp>
      <tp t="s">
        <v>2.66</v>
        <stp/>
        <stp>NRG</stp>
        <stp>AskLstClsΔ%</stp>
        <tr r="F75" s="70"/>
      </tp>
      <tp t="s">
        <v>0.67</v>
        <stp/>
        <stp>NOC</stp>
        <stp>AskLstClsΔ%</stp>
        <tr r="F187" s="78"/>
      </tp>
      <tp t="s">
        <v>0.29</v>
        <stp/>
        <stp>NOG</stp>
        <stp>AskLstClsΔ%</stp>
        <tr r="F74" s="70"/>
      </tp>
      <tp t="s">
        <v>-0.48</v>
        <stp/>
        <stp>MUR</stp>
        <stp>BidLstClsΔ%</stp>
        <tr r="E70" s="70"/>
      </tp>
      <tp t="s">
        <v>0.48</v>
        <stp/>
        <stp>NOW</stp>
        <stp>AskLstClsΔ%</stp>
        <tr r="F188" s="78"/>
      </tp>
      <tp t="s">
        <v>0.75</v>
        <stp/>
        <stp>NOV</stp>
        <stp>AskLstClsΔ%</stp>
        <tr r="F94" s="2"/>
      </tp>
      <tp t="s">
        <v>0.35</v>
        <stp/>
        <stp>NNE</stp>
        <stp>AskLstClsΔ%</stp>
        <tr r="F73" s="70"/>
      </tp>
      <tp t="s">
        <v>0.48</v>
        <stp/>
        <stp>NLY</stp>
        <stp>AskLstClsΔ%</stp>
        <tr r="F185" s="78"/>
      </tp>
      <tp t="s">
        <v>0.18</v>
        <stp/>
        <stp>NKE</stp>
        <stp>AskLstClsΔ%</stp>
        <tr r="F184" s="78"/>
      </tp>
      <tp t="s">
        <v>0.00</v>
        <stp/>
        <stp>MPC</stp>
        <stp>BidLstClsΔ%</stp>
        <tr r="E89" s="2"/>
      </tp>
      <tp t="s">
        <v>0.14</v>
        <stp/>
        <stp>NIO</stp>
        <stp>AskLstClsΔ%</stp>
        <tr r="F36" s="68"/>
      </tp>
      <tp t="s">
        <v>0.03</v>
        <stp/>
        <stp>MRK</stp>
        <stp>BidLstClsΔ%</stp>
        <tr r="E176" s="78"/>
      </tp>
      <tp t="s">
        <v>0.34</v>
        <stp/>
        <stp>NEM</stp>
        <stp>AskLstClsΔ%</stp>
        <tr r="F181" s="78"/>
      </tp>
      <tp t="s">
        <v>0.02</v>
        <stp/>
        <stp>NEE</stp>
        <stp>AskLstClsΔ%</stp>
        <tr r="F180" s="78"/>
      </tp>
      <tp t="s">
        <v>0.65</v>
        <stp/>
        <stp>NET</stp>
        <stp>AskLstClsΔ%</stp>
        <tr r="F72" s="70"/>
      </tp>
      <tp t="s">
        <v>-0.28</v>
        <stp/>
        <stp>SOUN</stp>
        <stp>AskLstClsΔ%</stp>
        <tr r="F105" s="70"/>
      </tp>
      <tp t="s">
        <v>1.32</v>
        <stp/>
        <stp>FOUR</stp>
        <stp>AskLstClsΔ%</stp>
        <tr r="F43" s="70"/>
      </tp>
      <tp t="s">
        <v>-0.04</v>
        <stp/>
        <stp>ILMN</stp>
        <stp>BidLstClsΔ%</stp>
        <tr r="E66" s="2"/>
      </tp>
      <tp t="s">
        <v>0.19</v>
        <stp/>
        <stp>ALLY</stp>
        <stp>BidLstClsΔ%</stp>
        <tr r="E7" s="2"/>
      </tp>
      <tp t="s">
        <v>0.15</v>
        <stp/>
        <stp>COST</stp>
        <stp>AskLstClsΔ%</stp>
        <tr r="F61" s="78"/>
      </tp>
      <tp t="s">
        <v>0.18</v>
        <stp/>
        <stp>TOST</stp>
        <stp>AskLstClsΔ%</stp>
        <tr r="F128" s="2"/>
      </tp>
      <tp t="s">
        <v>1.43</v>
        <stp/>
        <stp>ROST</stp>
        <stp>AskLstClsΔ%</stp>
        <tr r="F216" s="78"/>
      </tp>
      <tp t="s">
        <v>0.11</v>
        <stp/>
        <stp>CORZ</stp>
        <stp>AskLstClsΔ%</stp>
        <tr r="F18" s="68"/>
      </tp>
      <tp t="s">
        <v>-1.83</v>
        <stp/>
        <stp>ALGM</stp>
        <stp>BidLstClsΔ%</stp>
        <tr r="E2" s="83"/>
      </tp>
      <tp t="s">
        <v>-0.53</v>
        <stp/>
        <stp>ALGN</stp>
        <stp>BidLstClsΔ%</stp>
        <tr r="E15" s="78"/>
      </tp>
      <tp t="s">
        <v>-2.74</v>
        <stp/>
        <stp>FLEX</stp>
        <stp>BidLstClsΔ%</stp>
        <tr r="E54" s="2"/>
      </tp>
      <tp t="s">
        <v>0.04</v>
        <stp/>
        <stp>BLDR</stp>
        <stp>BidLstClsΔ%</stp>
        <tr r="E20" s="2"/>
      </tp>
      <tp t="s">
        <v>0.62</v>
        <stp/>
        <stp>VOYG</stp>
        <stp>AskLstClsΔ%</stp>
        <tr r="F137" s="2"/>
      </tp>
      <tp t="s">
        <v>6.05</v>
        <stp/>
        <stp>FOXA</stp>
        <stp>AskLstClsΔ%</stp>
        <tr r="F111" s="78"/>
      </tp>
      <tp t="s">
        <v>-0.05</v>
        <stp/>
        <stp>SOXL</stp>
        <stp>AskLstClsΔ%</stp>
        <tr r="M9" s="83"/>
        <tr r="M11" s="83"/>
        <tr r="M12" s="83"/>
        <tr r="M5" s="83"/>
        <tr r="M4" s="83"/>
        <tr r="M19" s="83"/>
        <tr r="M7" s="83"/>
        <tr r="M22" s="83"/>
        <tr r="M3" s="83"/>
        <tr r="M8" s="83"/>
        <tr r="M24" s="83"/>
        <tr r="M6" s="83"/>
        <tr r="M2" s="83"/>
        <tr r="M14" s="83"/>
        <tr r="M18" s="83"/>
        <tr r="M23" s="83"/>
        <tr r="M13" s="83"/>
        <tr r="M20" s="83"/>
        <tr r="M15" s="83"/>
        <tr r="M16" s="83"/>
        <tr r="M10" s="83"/>
        <tr r="M17" s="83"/>
      </tp>
      <tp t="s">
        <v>-4.83</v>
        <stp/>
        <stp>KLAC</stp>
        <stp>BidLstClsΔ%</stp>
        <tr r="E9" s="83"/>
      </tp>
      <tp t="s">
        <v>-0.37</v>
        <stp/>
        <stp>ALAB</stp>
        <stp>BidLstClsΔ%</stp>
        <tr r="E6" s="70"/>
      </tp>
      <tp t="s">
        <v>0.42</v>
        <stp/>
        <stp>SOFI</stp>
        <stp>AskLstClsΔ%</stp>
        <tr r="F104" s="70"/>
      </tp>
      <tp t="s">
        <v>0.27</v>
        <stp/>
        <stp>DOCN</stp>
        <stp>AskLstClsΔ%</stp>
        <tr r="F38" s="70"/>
      </tp>
      <tp t="s">
        <v>0.58</v>
        <stp/>
        <stp>DOCU</stp>
        <stp>AskLstClsΔ%</stp>
        <tr r="F89" s="78"/>
      </tp>
      <tp t="s">
        <v>1.01</v>
        <stp/>
        <stp>SOLV</stp>
        <stp>AskLstClsΔ%</stp>
        <tr r="F228" s="78"/>
      </tp>
      <tp t="s">
        <v>0.14</v>
        <stp/>
        <stp>GOOG</stp>
        <stp>AskLstClsΔ%</stp>
        <tr r="F60" s="2"/>
      </tp>
      <tp t="s">
        <v>0.15</v>
        <stp/>
        <stp>HOOD</stp>
        <stp>AskLstClsΔ%</stp>
        <tr r="F54" s="70"/>
      </tp>
      <tp t="s">
        <v>-1.04</v>
        <stp/>
        <stp>ULTA</stp>
        <stp>BidLstClsΔ%</stp>
        <tr r="E258" s="78"/>
      </tp>
      <tp t="s">
        <v>-0.35</v>
        <stp/>
        <stp>IONQ</stp>
        <stp>AskLstClsΔ%</stp>
        <tr r="F58" s="70"/>
      </tp>
      <tp t="s">
        <v>0.05</v>
        <stp/>
        <stp>DLTR</stp>
        <stp>BidLstClsΔ%</stp>
        <tr r="E87" s="78"/>
      </tp>
      <tp t="s">
        <v>-0.06</v>
        <stp/>
        <stp>PLTR</stp>
        <stp>BidLstClsΔ%</stp>
        <tr r="E102" s="2"/>
      </tp>
      <tp t="s">
        <v>0.48</v>
        <stp/>
        <stp>CLSK</stp>
        <stp>BidLstClsΔ%</stp>
        <tr r="E16" s="68"/>
      </tp>
      <tp t="s">
        <v>0.24</v>
        <stp/>
        <stp>COIN</stp>
        <stp>AskLstClsΔ%</stp>
        <tr r="F17" s="68"/>
      </tp>
      <tp t="s">
        <v>0.45</v>
        <stp/>
        <stp>COHR</stp>
        <stp>AskLstClsΔ%</stp>
        <tr r="F30" s="70"/>
      </tp>
      <tp t="s">
        <v>0.23</v>
        <stp/>
        <stp>ROKU</stp>
        <stp>AskLstClsΔ%</stp>
        <tr r="F112" s="2"/>
      </tp>
      <tp t="s">
        <v>-0.50</v>
        <stp/>
        <stp>GLPI</stp>
        <stp>BidLstClsΔ%</stp>
        <tr r="E120" s="78"/>
      </tp>
      <tp t="s">
        <v>CRM</v>
        <stp/>
        <stp>Ticker</stp>
        <tr r="A70" s="6"/>
        <tr r="A71" s="6"/>
        <tr r="A72" s="6"/>
      </tp>
      <tp t="s">
        <v>-0.04</v>
        <stp/>
        <stp>NEE</stp>
        <stp>BidLstClsΔ%</stp>
        <tr r="E180" s="78"/>
      </tp>
      <tp t="s">
        <v>0.15</v>
        <stp/>
        <stp>NEM</stp>
        <stp>BidLstClsΔ%</stp>
        <tr r="E181" s="78"/>
      </tp>
      <tp t="s">
        <v>-0.26</v>
        <stp/>
        <stp>NET</stp>
        <stp>BidLstClsΔ%</stp>
        <tr r="E72" s="70"/>
      </tp>
      <tp t="s">
        <v>0.00</v>
        <stp/>
        <stp>NLY</stp>
        <stp>BidLstClsΔ%</stp>
        <tr r="E185" s="78"/>
      </tp>
      <tp t="s">
        <v>0.00</v>
        <stp/>
        <stp>NOG</stp>
        <stp>BidLstClsΔ%</stp>
        <tr r="E74" s="70"/>
      </tp>
      <tp t="s">
        <v>-2.60</v>
        <stp/>
        <stp>NOC</stp>
        <stp>BidLstClsΔ%</stp>
        <tr r="E187" s="78"/>
      </tp>
      <tp t="s">
        <v>-1.29</v>
        <stp/>
        <stp>NOV</stp>
        <stp>BidLstClsΔ%</stp>
        <tr r="E94" s="2"/>
      </tp>
      <tp t="s">
        <v>0.05</v>
        <stp/>
        <stp>NOW</stp>
        <stp>BidLstClsΔ%</stp>
        <tr r="E188" s="78"/>
      </tp>
      <tp t="s">
        <v>3.13</v>
        <stp/>
        <stp>MUR</stp>
        <stp>AskLstClsΔ%</stp>
        <tr r="F70" s="70"/>
      </tp>
      <tp t="s">
        <v>-0.18</v>
        <stp/>
        <stp>NNE</stp>
        <stp>BidLstClsΔ%</stp>
        <tr r="E73" s="70"/>
      </tp>
      <tp t="s">
        <v>0.00</v>
        <stp/>
        <stp>NIO</stp>
        <stp>BidLstClsΔ%</stp>
        <tr r="E36" s="68"/>
      </tp>
      <tp t="s">
        <v>0.12</v>
        <stp/>
        <stp>MRK</stp>
        <stp>AskLstClsΔ%</stp>
        <tr r="F176" s="78"/>
      </tp>
      <tp t="s">
        <v>0.02</v>
        <stp/>
        <stp>NKE</stp>
        <stp>BidLstClsΔ%</stp>
        <tr r="E184" s="78"/>
      </tp>
      <tp t="s">
        <v>1.53</v>
        <stp/>
        <stp>MPC</stp>
        <stp>AskLstClsΔ%</stp>
        <tr r="F89" s="2"/>
      </tp>
      <tp t="s">
        <v>0.61</v>
        <stp/>
        <stp>MOS</stp>
        <stp>AskLstClsΔ%</stp>
        <tr r="F174" s="78"/>
      </tp>
      <tp t="s">
        <v>1.95</v>
        <stp/>
        <stp>MMM</stp>
        <stp>AskLstClsΔ%</stp>
        <tr r="F171" s="78"/>
      </tp>
      <tp t="s">
        <v>-1.47</v>
        <stp/>
        <stp>NSC</stp>
        <stp>BidLstClsΔ%</stp>
        <tr r="E189" s="78"/>
      </tp>
      <tp t="s">
        <v>-3.27</v>
        <stp/>
        <stp>MIR</stp>
        <stp>AskLstClsΔ%</stp>
        <tr r="F67" s="70"/>
      </tp>
      <tp t="s">
        <v>-0.04</v>
        <stp/>
        <stp>NRG</stp>
        <stp>BidLstClsΔ%</stp>
        <tr r="E75" s="70"/>
      </tp>
      <tp t="s">
        <v>0.00</v>
        <stp/>
        <stp>MGM</stp>
        <stp>AskLstClsΔ%</stp>
        <tr r="F87" s="2"/>
      </tp>
      <tp t="s">
        <v>2.09</v>
        <stp/>
        <stp>MGY</stp>
        <stp>AskLstClsΔ%</stp>
        <tr r="F88" s="2"/>
      </tp>
      <tp t="s">
        <v>2.05</v>
        <stp/>
        <stp>MET</stp>
        <stp>AskLstClsΔ%</stp>
        <tr r="F85" s="2"/>
      </tp>
      <tp t="s">
        <v>1.56</v>
        <stp/>
        <stp>MDB</stp>
        <stp>AskLstClsΔ%</stp>
        <tr r="F66" s="70"/>
      </tp>
      <tp t="s">
        <v>0.21</v>
        <stp/>
        <stp>MDT</stp>
        <stp>AskLstClsΔ%</stp>
        <tr r="F170" s="78"/>
      </tp>
      <tp t="s">
        <v>1.23</v>
        <stp/>
        <stp>MCK</stp>
        <stp>AskLstClsΔ%</stp>
        <tr r="F168" s="78"/>
      </tp>
      <tp t="s">
        <v>0.63</v>
        <stp/>
        <stp>MCD</stp>
        <stp>AskLstClsΔ%</stp>
        <tr r="F167" s="78"/>
      </tp>
      <tp t="s">
        <v>0.16</v>
        <stp/>
        <stp>NXT</stp>
        <stp>BidLstClsΔ%</stp>
        <tr r="E78" s="70"/>
      </tp>
      <tp t="s">
        <v>2.18</v>
        <stp/>
        <stp>MAA</stp>
        <stp>AskLstClsΔ%</stp>
        <tr r="F166" s="78"/>
      </tp>
      <tp t="s">
        <v>0.32</v>
        <stp/>
        <stp>MAR</stp>
        <stp>AskLstClsΔ%</stp>
        <tr r="F82" s="2"/>
      </tp>
      <tp t="s">
        <v>0.06</v>
        <stp/>
        <stp>HOOD</stp>
        <stp>BidLstClsΔ%</stp>
        <tr r="E54" s="70"/>
      </tp>
      <tp t="s">
        <v>0.09</v>
        <stp/>
        <stp>GOOG</stp>
        <stp>BidLstClsΔ%</stp>
        <tr r="E60" s="2"/>
      </tp>
      <tp t="s">
        <v>0.36</v>
        <stp/>
        <stp>ULTA</stp>
        <stp>AskLstClsΔ%</stp>
        <tr r="F258" s="78"/>
      </tp>
      <tp t="s">
        <v>0.62</v>
        <stp/>
        <stp>DLTR</stp>
        <stp>AskLstClsΔ%</stp>
        <tr r="F87" s="78"/>
      </tp>
      <tp t="s">
        <v>-0.01</v>
        <stp/>
        <stp>PLTR</stp>
        <stp>AskLstClsΔ%</stp>
        <tr r="F102" s="2"/>
      </tp>
      <tp t="s">
        <v>-0.69</v>
        <stp/>
        <stp>IONQ</stp>
        <stp>BidLstClsΔ%</stp>
        <tr r="E58" s="70"/>
      </tp>
      <tp t="s">
        <v>-1.14</v>
        <stp/>
        <stp>SOLV</stp>
        <stp>BidLstClsΔ%</stp>
        <tr r="E228" s="78"/>
      </tp>
      <tp t="s">
        <v>-0.19</v>
        <stp/>
        <stp>ROKU</stp>
        <stp>BidLstClsΔ%</stp>
        <tr r="E112" s="2"/>
      </tp>
      <tp t="s">
        <v>1.04</v>
        <stp/>
        <stp>GLPI</stp>
        <stp>AskLstClsΔ%</stp>
        <tr r="F120" s="78"/>
      </tp>
      <tp t="s">
        <v>0.16</v>
        <stp/>
        <stp>COIN</stp>
        <stp>BidLstClsΔ%</stp>
        <tr r="E17" s="68"/>
      </tp>
      <tp t="s">
        <v>0.69</v>
        <stp/>
        <stp>CLSK</stp>
        <stp>AskLstClsΔ%</stp>
        <tr r="F16" s="68"/>
      </tp>
      <tp t="s">
        <v>0.07</v>
        <stp/>
        <stp>COHR</stp>
        <stp>BidLstClsΔ%</stp>
        <tr r="E30" s="70"/>
      </tp>
      <tp t="s">
        <v>0.21</v>
        <stp/>
        <stp>SOFI</stp>
        <stp>BidLstClsΔ%</stp>
        <tr r="E104" s="70"/>
      </tp>
      <tp t="s">
        <v>-0.60</v>
        <stp/>
        <stp>DOCN</stp>
        <stp>BidLstClsΔ%</stp>
        <tr r="E38" s="70"/>
      </tp>
      <tp t="s">
        <v>-0.60</v>
        <stp/>
        <stp>DOCU</stp>
        <stp>BidLstClsΔ%</stp>
        <tr r="E89" s="78"/>
      </tp>
      <tp t="s">
        <v>8.02</v>
        <stp/>
        <stp>FLEX</stp>
        <stp>AskLstClsΔ%</stp>
        <tr r="F54" s="2"/>
      </tp>
      <tp t="s">
        <v>0.83</v>
        <stp/>
        <stp>BLDR</stp>
        <stp>AskLstClsΔ%</stp>
        <tr r="F20" s="2"/>
      </tp>
      <tp t="s">
        <v>0.24</v>
        <stp/>
        <stp>ALGN</stp>
        <stp>AskLstClsΔ%</stp>
        <tr r="F15" s="78"/>
      </tp>
      <tp t="s">
        <v>0.57</v>
        <stp/>
        <stp>ALGM</stp>
        <stp>AskLstClsΔ%</stp>
        <tr r="F2" s="83"/>
      </tp>
      <tp t="s">
        <v>0.03</v>
        <stp/>
        <stp>ALAB</stp>
        <stp>AskLstClsΔ%</stp>
        <tr r="F6" s="70"/>
      </tp>
      <tp t="s">
        <v>0.20</v>
        <stp/>
        <stp>KLAC</stp>
        <stp>AskLstClsΔ%</stp>
        <tr r="F9" s="83"/>
      </tp>
      <tp t="s">
        <v>0.00</v>
        <stp/>
        <stp>VOYG</stp>
        <stp>BidLstClsΔ%</stp>
        <tr r="E137" s="2"/>
      </tp>
      <tp t="s">
        <v>-0.11</v>
        <stp/>
        <stp>SOXL</stp>
        <stp>BidLstClsΔ%</stp>
        <tr r="L6" s="83"/>
        <tr r="L2" s="83"/>
        <tr r="L10" s="83"/>
        <tr r="L17" s="83"/>
        <tr r="L14" s="83"/>
        <tr r="L11" s="83"/>
        <tr r="L12" s="83"/>
        <tr r="L5" s="83"/>
        <tr r="L4" s="83"/>
        <tr r="L19" s="83"/>
        <tr r="L7" s="83"/>
        <tr r="L23" s="83"/>
        <tr r="L18" s="83"/>
        <tr r="L13" s="83"/>
        <tr r="L22" s="83"/>
        <tr r="L9" s="83"/>
        <tr r="L3" s="83"/>
        <tr r="L20" s="83"/>
        <tr r="L8" s="83"/>
        <tr r="L15" s="83"/>
        <tr r="L16" s="83"/>
        <tr r="L24" s="83"/>
      </tp>
      <tp t="s">
        <v>-0.01</v>
        <stp/>
        <stp>FOXA</stp>
        <stp>BidLstClsΔ%</stp>
        <tr r="E111" s="78"/>
      </tp>
      <tp t="s">
        <v>1.57</v>
        <stp/>
        <stp>ILMN</stp>
        <stp>AskLstClsΔ%</stp>
        <tr r="F66" s="2"/>
      </tp>
      <tp t="s">
        <v>1.97</v>
        <stp/>
        <stp>ALLY</stp>
        <stp>AskLstClsΔ%</stp>
        <tr r="F7" s="2"/>
      </tp>
      <tp t="s">
        <v>-0.44</v>
        <stp/>
        <stp>SOUN</stp>
        <stp>BidLstClsΔ%</stp>
        <tr r="E105" s="70"/>
      </tp>
      <tp t="s">
        <v>0.21</v>
        <stp/>
        <stp>FOUR</stp>
        <stp>BidLstClsΔ%</stp>
        <tr r="E43" s="70"/>
      </tp>
      <tp t="s">
        <v>-0.13</v>
        <stp/>
        <stp>COST</stp>
        <stp>BidLstClsΔ%</stp>
        <tr r="E61" s="78"/>
      </tp>
      <tp t="s">
        <v>-0.74</v>
        <stp/>
        <stp>TOST</stp>
        <stp>BidLstClsΔ%</stp>
        <tr r="E128" s="2"/>
      </tp>
      <tp t="s">
        <v>-0.08</v>
        <stp/>
        <stp>ROST</stp>
        <stp>BidLstClsΔ%</stp>
        <tr r="E216" s="78"/>
      </tp>
      <tp t="s">
        <v>-0.58</v>
        <stp/>
        <stp>CORZ</stp>
        <stp>BidLstClsΔ%</stp>
        <tr r="E18" s="68"/>
      </tp>
      <tp t="s">
        <v>0.41</v>
        <stp/>
        <stp>LYV</stp>
        <stp>AskLstClsΔ%</stp>
        <tr r="F80" s="2"/>
      </tp>
      <tp t="s">
        <v>-0.38</v>
        <stp/>
        <stp>OLN</stp>
        <stp>BidLstClsΔ%</stp>
        <tr r="E81" s="70"/>
      </tp>
      <tp t="s">
        <v>0.01</v>
        <stp/>
        <stp>LVS</stp>
        <stp>AskLstClsΔ%</stp>
        <tr r="F164" s="78"/>
      </tp>
      <tp t="s">
        <v>1.08</v>
        <stp/>
        <stp>LUV</stp>
        <stp>AskLstClsΔ%</stp>
        <tr r="F163" s="78"/>
      </tp>
      <tp t="s">
        <v>-1.95</v>
        <stp/>
        <stp>ONB</stp>
        <stp>BidLstClsΔ%</stp>
        <tr r="E95" s="2"/>
      </tp>
      <tp t="s">
        <v>-3.45</v>
        <stp/>
        <stp>OII</stp>
        <stp>BidLstClsΔ%</stp>
        <tr r="E79" s="70"/>
      </tp>
      <tp t="s">
        <v>-0.99</v>
        <stp/>
        <stp>OHI</stp>
        <stp>BidLstClsΔ%</stp>
        <tr r="E193" s="78"/>
      </tp>
      <tp t="s">
        <v>0.10</v>
        <stp/>
        <stp>LOW</stp>
        <stp>AskLstClsΔ%</stp>
        <tr r="F161" s="78"/>
      </tp>
      <tp t="s">
        <v>0.15</v>
        <stp/>
        <stp>LMT</stp>
        <stp>AskLstClsΔ%</stp>
        <tr r="F160" s="78"/>
      </tp>
      <tp t="s">
        <v>0.00</v>
        <stp/>
        <stp>LLY</stp>
        <stp>AskLstClsΔ%</stp>
        <tr r="F159" s="78"/>
      </tp>
      <tp t="s">
        <v>-1.79</v>
        <stp/>
        <stp>OVV</stp>
        <stp>BidLstClsΔ%</stp>
        <tr r="E97" s="2"/>
      </tp>
      <tp t="s">
        <v>1.37</v>
        <stp/>
        <stp>LIN</stp>
        <stp>AskLstClsΔ%</stp>
        <tr r="F158" s="78"/>
      </tp>
      <tp t="s">
        <v>0.60</v>
        <stp/>
        <stp>LEN</stp>
        <stp>AskLstClsΔ%</stp>
        <tr r="F78" s="2"/>
      </tp>
      <tp t="s">
        <v>1.01</v>
        <stp/>
        <stp>LEU</stp>
        <stp>AskLstClsΔ%</stp>
        <tr r="F62" s="70"/>
      </tp>
      <tp t="s">
        <v>-0.17</v>
        <stp/>
        <stp>OXY</stp>
        <stp>BidLstClsΔ%</stp>
        <tr r="E98" s="2"/>
      </tp>
      <tp t="s">
        <v>-0.25</v>
        <stp/>
        <stp>VNOM</stp>
        <stp>BidLstClsΔ%</stp>
        <tr r="E136" s="2"/>
      </tp>
      <tp t="s">
        <v>-1.04</v>
        <stp/>
        <stp>INOD</stp>
        <stp>BidLstClsΔ%</stp>
        <tr r="E57" s="70"/>
      </tp>
      <tp t="s">
        <v>0.00</v>
        <stp/>
        <stp>TMUS</stp>
        <stp>AskLstClsΔ%</stp>
        <tr r="F247" s="78"/>
      </tp>
      <tp t="s">
        <v>-0.17</v>
        <stp/>
        <stp>SNOW</stp>
        <stp>BidLstClsΔ%</stp>
        <tr r="E120" s="2"/>
      </tp>
      <tp t="s">
        <v>0.13</v>
        <stp/>
        <stp>SMTC</stp>
        <stp>AskLstClsΔ%</stp>
        <tr r="F102" s="70"/>
      </tp>
      <tp t="s">
        <v>0.89</v>
        <stp/>
        <stp>BMRN</stp>
        <stp>AskLstClsΔ%</stp>
        <tr r="F28" s="78"/>
      </tp>
      <tp t="s">
        <v>-0.23</v>
        <stp/>
        <stp>ANET</stp>
        <stp>BidLstClsΔ%</stp>
        <tr r="E10" s="70"/>
      </tp>
      <tp t="s">
        <v>0.77</v>
        <stp/>
        <stp>VNET</stp>
        <stp>BidLstClsΔ%</stp>
        <tr r="E45" s="68"/>
      </tp>
      <tp t="s">
        <v>-0.39</v>
        <stp/>
        <stp>TNDM</stp>
        <stp>BidLstClsΔ%</stp>
        <tr r="E127" s="2"/>
      </tp>
      <tp t="s">
        <v>-1.12</v>
        <stp/>
        <stp>MNDY</stp>
        <stp>BidLstClsΔ%</stp>
        <tr r="E68" s="70"/>
      </tp>
      <tp t="s">
        <v>-0.78</v>
        <stp/>
        <stp>INCY</stp>
        <stp>BidLstClsΔ%</stp>
        <tr r="E139" s="78"/>
      </tp>
      <tp t="s">
        <v>0.24</v>
        <stp/>
        <stp>SNAP</stp>
        <stp>BidLstClsΔ%</stp>
        <tr r="E103" s="70"/>
      </tp>
      <tp t="s">
        <v>0.13</v>
        <stp/>
        <stp>AMZN</stp>
        <stp>AskLstClsΔ%</stp>
        <tr r="F9" s="70"/>
      </tp>
      <tp t="s">
        <v>1.08</v>
        <stp/>
        <stp>OMDA</stp>
        <stp>AskLstClsΔ%</stp>
        <tr r="F195" s="78"/>
      </tp>
      <tp t="s">
        <v>0.63</v>
        <stp/>
        <stp>AMGN</stp>
        <stp>AskLstClsΔ%</stp>
        <tr r="F16" s="78"/>
      </tp>
      <tp t="s">
        <v>0.27</v>
        <stp/>
        <stp>AMAT</stp>
        <stp>AskLstClsΔ%</stp>
        <tr r="F3" s="83"/>
      </tp>
      <tp t="s">
        <v>0.85</v>
        <stp/>
        <stp>NMAX</stp>
        <stp>AskLstClsΔ%</stp>
        <tr r="F186" s="78"/>
      </tp>
      <tp t="s">
        <v>0.39</v>
        <stp/>
        <stp>QMCO</stp>
        <stp>AskLstClsΔ%</stp>
        <tr r="F89" s="70"/>
      </tp>
      <tp t="s">
        <v>0.43</v>
        <stp/>
        <stp>SMCI</stp>
        <stp>AskLstClsΔ%</stp>
        <tr r="F100" s="70"/>
      </tp>
      <tp t="s">
        <v>0.37</v>
        <stp/>
        <stp>AMBA</stp>
        <stp>AskLstClsΔ%</stp>
        <tr r="F4" s="83"/>
      </tp>
      <tp t="s">
        <v>0.26</v>
        <stp/>
        <stp>RMBS</stp>
        <stp>AskLstClsΔ%</stp>
        <tr r="F18" s="83"/>
      </tp>
      <tp t="s">
        <v>0.00</v>
        <stp/>
        <stp>INVH</stp>
        <stp>BidLstClsΔ%</stp>
        <tr r="E141" s="78"/>
      </tp>
      <tp t="s">
        <v>0.44</v>
        <stp/>
        <stp>LMND</stp>
        <stp>AskLstClsΔ%</stp>
        <tr r="F64" s="70"/>
      </tp>
      <tp t="s">
        <v>-0.46</v>
        <stp/>
        <stp>QNTM</stp>
        <stp>BidLstClsΔ%</stp>
        <tr r="E105" s="2"/>
      </tp>
      <tp t="s">
        <v>1.66</v>
        <stp/>
        <stp>INTC</stp>
        <stp>BidLstClsΔ%</stp>
        <tr r="E68" s="2"/>
      </tp>
      <tp t="s">
        <v>-4.06</v>
        <stp/>
        <stp>ENTG</stp>
        <stp>BidLstClsΔ%</stp>
        <tr r="E7" s="83"/>
      </tp>
      <tp t="s">
        <v>-0.92</v>
        <stp/>
        <stp>BNTX</stp>
        <stp>BidLstClsΔ%</stp>
        <tr r="E30" s="78"/>
      </tp>
      <tp t="s">
        <v>0.25</v>
        <stp/>
        <stp>BMNR</stp>
        <stp>AskLstClsΔ%</stp>
        <tr r="F10" s="68"/>
      </tp>
      <tp t="s">
        <v>0.03</v>
        <stp/>
        <stp>INTU</stp>
        <stp>BidLstClsΔ%</stp>
        <tr r="E140" s="78"/>
      </tp>
      <tp t="s">
        <v/>
        <stp/>
        <stp>ANSS</stp>
        <stp>BidLstClsΔ%</stp>
        <tr r="E19" s="78"/>
      </tp>
      <tp t="s">
        <v>-0.93</v>
        <stp/>
        <stp>MNST</stp>
        <stp>BidLstClsΔ%</stp>
        <tr r="E172" s="78"/>
      </tp>
      <tp t="s">
        <v>-0.60</v>
        <stp/>
        <stp>GNRC</stp>
        <stp>BidLstClsΔ%</stp>
        <tr r="E123" s="78"/>
      </tp>
      <tp t="s">
        <v>0.83</v>
        <stp/>
        <stp>AMKR</stp>
        <stp>AskLstClsΔ%</stp>
        <tr r="F5" s="83"/>
      </tp>
      <tp t="s">
        <v>0.02</v>
        <stp/>
        <stp>ENPH</stp>
        <stp>BidLstClsΔ%</stp>
        <tr r="E96" s="78"/>
      </tp>
      <tp t="s">
        <v>0.19</v>
        <stp/>
        <stp>SNPS</stp>
        <stp>BidLstClsΔ%</stp>
        <tr r="E226" s="78"/>
      </tp>
      <tp t="s">
        <v>0.00</v>
        <stp/>
        <stp>HAL</stp>
        <stp>BidLstClsΔ%</stp>
        <tr r="E64" s="2"/>
      </tp>
      <tp t="s">
        <v>-1.02</v>
        <stp/>
        <stp>HAS</stp>
        <stp>BidLstClsΔ%</stp>
        <tr r="E126" s="78"/>
      </tp>
      <tp t="s">
        <v>-5.18</v>
        <stp/>
        <stp>HCA</stp>
        <stp>BidLstClsΔ%</stp>
        <tr r="E128" s="78"/>
      </tp>
      <tp t="s">
        <v>-1.18</v>
        <stp/>
        <stp>HLT</stp>
        <stp>BidLstClsΔ%</stp>
        <tr r="E52" s="70"/>
      </tp>
      <tp t="s">
        <v>-1.66</v>
        <stp/>
        <stp>HOG</stp>
        <stp>BidLstClsΔ%</stp>
        <tr r="E53" s="70"/>
      </tp>
      <tp t="s">
        <v>-0.14</v>
        <stp/>
        <stp>HON</stp>
        <stp>BidLstClsΔ%</stp>
        <tr r="E131" s="78"/>
      </tp>
      <tp t="s">
        <v>0.43</v>
        <stp/>
        <stp>KRE</stp>
        <stp>AskLstClsΔ%</stp>
        <tr r="M108" s="78"/>
        <tr r="M95" s="2"/>
        <tr r="M263" s="78"/>
        <tr r="M139" s="2"/>
        <tr r="M127" s="78"/>
        <tr r="M241" s="78"/>
        <tr r="M106" s="78"/>
      </tp>
      <tp t="s">
        <v>-1.13</v>
        <stp/>
        <stp>HUM</stp>
        <stp>BidLstClsΔ%</stp>
        <tr r="E136" s="78"/>
      </tp>
      <tp t="s">
        <v>-0.50</v>
        <stp/>
        <stp>HUT</stp>
        <stp>BidLstClsΔ%</stp>
        <tr r="E28" s="68"/>
      </tp>
      <tp t="s">
        <v>0.75</v>
        <stp/>
        <stp>KMI</stp>
        <stp>AskLstClsΔ%</stp>
        <tr r="F152" s="78"/>
      </tp>
      <tp t="s">
        <v>-0.77</v>
        <stp/>
        <stp>HWM</stp>
        <stp>BidLstClsΔ%</stp>
        <tr r="E137" s="78"/>
      </tp>
      <tp t="s">
        <v>1.02</v>
        <stp/>
        <stp>KMB</stp>
        <stp>AskLstClsΔ%</stp>
        <tr r="F151" s="78"/>
      </tp>
      <tp t="s">
        <v>0.56</v>
        <stp/>
        <stp>KMX</stp>
        <stp>AskLstClsΔ%</stp>
        <tr r="F76" s="2"/>
      </tp>
      <tp t="s">
        <v>2.21</v>
        <stp/>
        <stp>KKR</stp>
        <stp>AskLstClsΔ%</stp>
        <tr r="F75" s="2"/>
      </tp>
      <tp t="s">
        <v>0.00</v>
        <stp/>
        <stp>HPE</stp>
        <stp>BidLstClsΔ%</stp>
        <tr r="E56" s="70"/>
      </tp>
      <tp t="s">
        <v>0.00</v>
        <stp/>
        <stp>HPQ</stp>
        <stp>BidLstClsΔ%</stp>
        <tr r="E132" s="78"/>
      </tp>
      <tp t="s">
        <v>-1.03</v>
        <stp/>
        <stp>HST</stp>
        <stp>BidLstClsΔ%</stp>
        <tr r="E134" s="78"/>
      </tp>
      <tp t="s">
        <v>-2.56</v>
        <stp/>
        <stp>HSY</stp>
        <stp>BidLstClsΔ%</stp>
        <tr r="E135" s="78"/>
      </tp>
      <tp t="s">
        <v>-0.72</v>
        <stp/>
        <stp>HRL</stp>
        <stp>BidLstClsΔ%</stp>
        <tr r="E133" s="78"/>
      </tp>
      <tp t="s">
        <v>0.18</v>
        <stp/>
        <stp>KHC</stp>
        <stp>AskLstClsΔ%</stp>
        <tr r="F150" s="78"/>
      </tp>
      <tp t="s">
        <v>0.58</v>
        <stp/>
        <stp>KEY</stp>
        <stp>AskLstClsΔ%</stp>
        <tr r="F73" s="2"/>
      </tp>
      <tp t="s">
        <v>-0.03</v>
        <stp/>
        <stp>KDP</stp>
        <stp>AskLstClsΔ%</stp>
        <tr r="F149" s="78"/>
      </tp>
      <tp t="s">
        <v>-0.28</v>
        <stp/>
        <stp>KBH</stp>
        <stp>AskLstClsΔ%</stp>
        <tr r="F72" s="2"/>
      </tp>
      <tp t="s">
        <v>-0.28</v>
        <stp/>
        <stp>ZION</stp>
        <stp>BidLstClsΔ%</stp>
        <tr r="E146" s="2"/>
      </tp>
      <tp t="s">
        <v>0.33</v>
        <stp/>
        <stp>RIOT</stp>
        <stp>BidLstClsΔ%</stp>
        <tr r="E39" s="68"/>
      </tp>
      <tp t="s">
        <v>-1.18</v>
        <stp/>
        <stp>DINO</stp>
        <stp>BidLstClsΔ%</stp>
        <tr r="E39" s="2"/>
      </tp>
      <tp t="s">
        <v>0.18</v>
        <stp/>
        <stp>PINS</stp>
        <stp>BidLstClsΔ%</stp>
        <tr r="E85" s="70"/>
      </tp>
      <tp t="s">
        <v>0.09</v>
        <stp/>
        <stp>HIMS</stp>
        <stp>BidLstClsΔ%</stp>
        <tr r="E51" s="70"/>
      </tp>
      <tp t="s">
        <v>0.11</v>
        <stp/>
        <stp>BILI</stp>
        <stp>BidLstClsΔ%</stp>
        <tr r="E6" s="68"/>
      </tp>
      <tp t="s">
        <v>0.95</v>
        <stp/>
        <stp>BILL</stp>
        <stp>BidLstClsΔ%</stp>
        <tr r="E19" s="2"/>
      </tp>
      <tp t="s">
        <v>-1.17</v>
        <stp/>
        <stp>GILD</stp>
        <stp>BidLstClsΔ%</stp>
        <tr r="E118" s="78"/>
      </tp>
      <tp t="s">
        <v>0.19</v>
        <stp/>
        <stp>TIGR</stp>
        <stp>BidLstClsΔ%</stp>
        <tr r="E43" s="68"/>
      </tp>
      <tp t="s">
        <v>1.98</v>
        <stp/>
        <stp>CIFR</stp>
        <stp>BidLstClsΔ%</stp>
        <tr r="E15" s="68"/>
      </tp>
      <tp t="s">
        <v>0.30</v>
        <stp/>
        <stp>BIDU</stp>
        <stp>BidLstClsΔ%</stp>
        <tr r="E5" s="68"/>
      </tp>
      <tp t="s">
        <v>-0.53</v>
        <stp/>
        <stp>VICI</stp>
        <stp>BidLstClsΔ%</stp>
        <tr r="E265" s="78"/>
      </tp>
      <tp t="s">
        <v>-0.93</v>
        <stp/>
        <stp>CIVI</stp>
        <stp>BidLstClsΔ%</stp>
        <tr r="E28" s="70"/>
      </tp>
      <tp t="s">
        <v>-0.27</v>
        <stp/>
        <stp>FIVN</stp>
        <stp>BidLstClsΔ%</stp>
        <tr r="E53" s="2"/>
      </tp>
      <tp t="s">
        <v>0.00</v>
        <stp/>
        <stp>RIVN</stp>
        <stp>BidLstClsΔ%</stp>
        <tr r="E110" s="2"/>
      </tp>
      <tp t="s">
        <v>-2.20</v>
        <stp/>
        <stp>FIVE</stp>
        <stp>BidLstClsΔ%</stp>
        <tr r="E109" s="78"/>
      </tp>
      <tp t="s">
        <v>0.24</v>
        <stp/>
        <stp>HIVE</stp>
        <stp>BidLstClsΔ%</stp>
        <tr r="E26" s="68"/>
      </tp>
      <tp t="s">
        <v>0.08</v>
        <stp/>
        <stp>RITM</stp>
        <stp>BidLstClsΔ%</stp>
        <tr r="E109" s="2"/>
      </tp>
      <tp t="s">
        <v>0.15</v>
        <stp/>
        <stp>BITO</stp>
        <stp>BidLstClsΔ%</stp>
        <tr r="E8" s="68"/>
      </tp>
      <tp t="s">
        <v>-0.77</v>
        <stp/>
        <stp>FITB</stp>
        <stp>BidLstClsΔ%</stp>
        <tr r="E108" s="78"/>
      </tp>
      <tp t="s">
        <v>-0.17</v>
        <stp/>
        <stp>BITB</stp>
        <stp>BidLstClsΔ%</stp>
        <tr r="E7" s="68"/>
      </tp>
      <tp t="s">
        <v>-0.32</v>
        <stp/>
        <stp>LITE</stp>
        <stp>BidLstClsΔ%</stp>
        <tr r="E63" s="70"/>
      </tp>
      <tp t="s">
        <v>-0.17</v>
        <stp/>
        <stp>SIRI</stp>
        <stp>BidLstClsΔ%</stp>
        <tr r="E99" s="70"/>
      </tp>
      <tp t="s">
        <v>0.93</v>
        <stp/>
        <stp>AIRO</stp>
        <stp>BidLstClsΔ%</stp>
        <tr r="E13" s="78"/>
      </tp>
      <tp t="s">
        <v>-0.92</v>
        <stp/>
        <stp>VIPS</stp>
        <stp>BidLstClsΔ%</stp>
        <tr r="E44" s="68"/>
      </tp>
      <tp t="s">
        <v>-0.02</v>
        <stp/>
        <stp>IBM</stp>
        <stp>BidLstClsΔ%</stp>
        <tr r="E138" s="78"/>
      </tp>
      <tp t="s">
        <v>-4.10</v>
        <stp/>
        <stp>IMO</stp>
        <stp>BidLstClsΔ%</stp>
        <tr r="E67" s="2"/>
      </tp>
      <tp t="s">
        <v>0.08</v>
        <stp/>
        <stp>IOT</stp>
        <stp>BidLstClsΔ%</stp>
        <tr r="E59" s="70"/>
      </tp>
      <tp t="s">
        <v>0.12</v>
        <stp/>
        <stp>JPM</stp>
        <stp>AskLstClsΔ%</stp>
        <tr r="F147" s="78"/>
      </tp>
      <tp t="s">
        <v>0.06</v>
        <stp/>
        <stp>JNJ</stp>
        <stp>AskLstClsΔ%</stp>
        <tr r="F146" s="78"/>
      </tp>
      <tp t="s">
        <v>0.22</v>
        <stp/>
        <stp>IWM</stp>
        <stp>BidLstClsΔ%</stp>
        <tr r="L81" s="2"/>
        <tr r="L37" s="2"/>
        <tr r="L101" s="2"/>
        <tr r="L19" s="2"/>
        <tr r="L46" s="2"/>
        <tr r="L6" s="2"/>
        <tr r="L55" s="2"/>
        <tr r="L113" s="2"/>
        <tr r="L129" s="2"/>
        <tr r="L83" s="78"/>
        <tr r="L159" s="78"/>
        <tr r="L155" s="78"/>
        <tr r="L44" s="78"/>
        <tr r="L14" s="78"/>
        <tr r="L134" s="78"/>
        <tr r="L52" s="78"/>
        <tr r="L96" s="70"/>
        <tr r="L62" s="78"/>
        <tr r="L115" s="70"/>
        <tr r="L175" s="78"/>
        <tr r="L264" s="78"/>
        <tr r="L247" s="78"/>
        <tr r="L254" s="78"/>
        <tr r="L270" s="78"/>
        <tr r="L248" s="78"/>
        <tr r="L233" s="78"/>
        <tr r="L275" s="78"/>
        <tr r="L160" s="78"/>
        <tr r="L162" s="78"/>
        <tr r="L235" s="78"/>
        <tr r="L41" s="78"/>
        <tr r="L106" s="70"/>
        <tr r="L76" s="2"/>
        <tr r="L88" s="70"/>
        <tr r="L53" s="70"/>
        <tr r="L82" s="70"/>
        <tr r="L36" s="2"/>
        <tr r="L229" s="78"/>
        <tr r="L207" s="78"/>
        <tr r="L46" s="78"/>
        <tr r="L124" s="78"/>
        <tr r="L47" s="78"/>
        <tr r="L98" s="78"/>
        <tr r="L27" s="2"/>
        <tr r="L99" s="78"/>
        <tr r="L52" s="2"/>
        <tr r="L133" s="2"/>
        <tr r="L65" s="78"/>
        <tr r="L91" s="78"/>
        <tr r="L90" s="2"/>
        <tr r="L125" s="78"/>
        <tr r="L129" s="78"/>
        <tr r="L110" s="70"/>
        <tr r="L244" s="78"/>
        <tr r="L212" s="78"/>
        <tr r="L251" s="78"/>
        <tr r="L243" s="78"/>
        <tr r="L219" s="78"/>
        <tr r="L240" s="78"/>
        <tr r="L95" s="78"/>
        <tr r="L136" s="78"/>
        <tr r="L282" s="78"/>
        <tr r="L17" s="2"/>
        <tr r="L198" s="78"/>
        <tr r="L78" s="78"/>
        <tr r="L279" s="78"/>
        <tr r="L128" s="78"/>
        <tr r="L21" s="78"/>
        <tr r="L154" s="78"/>
        <tr r="L74" s="78"/>
        <tr r="L164" s="78"/>
        <tr r="L123" s="78"/>
        <tr r="L43" s="78"/>
        <tr r="L258" s="78"/>
        <tr r="L174" s="78"/>
        <tr r="L249" s="78"/>
        <tr r="L259" s="78"/>
        <tr r="L29" s="78"/>
        <tr r="L200" s="78"/>
        <tr r="L17" s="78"/>
        <tr r="L35" s="78"/>
        <tr r="L60" s="70"/>
        <tr r="L110" s="2"/>
        <tr r="L18" s="70"/>
        <tr r="L59" s="78"/>
        <tr r="L77" s="2"/>
        <tr r="L67" s="78"/>
        <tr r="L126" s="78"/>
        <tr r="L88" s="78"/>
        <tr r="L57" s="78"/>
        <tr r="L58" s="70"/>
        <tr r="L142" s="2"/>
        <tr r="L142" s="78"/>
        <tr r="L85" s="78"/>
        <tr r="L89" s="70"/>
        <tr r="L23" s="78"/>
        <tr r="L215" s="78"/>
        <tr r="L250" s="78"/>
        <tr r="L218" s="78"/>
        <tr r="L224" s="78"/>
        <tr r="L225" s="78"/>
        <tr r="L171" s="78"/>
        <tr r="L277" s="78"/>
        <tr r="L255" s="78"/>
        <tr r="L217" s="78"/>
        <tr r="L260" s="78"/>
        <tr r="L178" s="78"/>
        <tr r="L7" s="2"/>
        <tr r="L202" s="78"/>
        <tr r="L8" s="2"/>
        <tr r="L3" s="70"/>
        <tr r="L35" s="2"/>
        <tr r="L83" s="2"/>
        <tr r="L58" s="78"/>
        <tr r="L78" s="2"/>
        <tr r="L38" s="2"/>
        <tr r="L14" s="2"/>
        <tr r="L96" s="78"/>
        <tr r="L161" s="78"/>
        <tr r="L157" s="78"/>
        <tr r="L144" s="78"/>
        <tr r="L133" s="78"/>
        <tr r="L109" s="78"/>
        <tr r="L118" s="78"/>
        <tr r="L120" s="78"/>
        <tr r="L30" s="78"/>
        <tr r="L15" s="78"/>
        <tr r="L109" s="70"/>
        <tr r="L97" s="78"/>
        <tr r="L121" s="70"/>
        <tr r="L116" s="70"/>
        <tr r="L203" s="78"/>
        <tr r="L266" s="78"/>
        <tr r="L191" s="78"/>
        <tr r="L196" s="78"/>
        <tr r="L42" s="78"/>
        <tr r="L143" s="78"/>
        <tr r="L231" s="78"/>
        <tr r="L180" s="78"/>
        <tr r="L7" s="70"/>
        <tr r="L89" s="78"/>
        <tr r="L18" s="2"/>
        <tr r="L115" s="2"/>
        <tr r="L57" s="2"/>
        <tr r="L87" s="2"/>
        <tr r="L2" s="2"/>
        <tr r="L70" s="2"/>
        <tr r="L4" s="2"/>
        <tr r="L100" s="2"/>
        <tr r="L11" s="2"/>
        <tr r="L66" s="2"/>
        <tr r="L49" s="2"/>
        <tr r="L41" s="2"/>
        <tr r="L40" s="2"/>
        <tr r="L5" s="2"/>
        <tr r="L84" s="78"/>
        <tr r="L163" s="78"/>
        <tr r="L115" s="78"/>
        <tr r="L5" s="78"/>
        <tr r="L87" s="78"/>
        <tr r="L102" s="70"/>
        <tr r="L32" s="78"/>
        <tr r="L81" s="70"/>
        <tr r="L119" s="70"/>
        <tr r="L242" s="78"/>
        <tr r="L246" s="78"/>
        <tr r="L50" s="78"/>
        <tr r="L234" s="78"/>
        <tr r="L204" s="78"/>
        <tr r="L40" s="78"/>
        <tr r="L53" s="2"/>
        <tr r="L116" s="2"/>
        <tr r="L132" s="2"/>
        <tr r="L24" s="2"/>
        <tr r="L153" s="78"/>
        <tr r="L156" s="78"/>
        <tr r="L119" s="78"/>
        <tr r="L149" s="78"/>
        <tr r="L90" s="78"/>
        <tr r="L104" s="78"/>
        <tr r="L39" s="78"/>
        <tr r="L93" s="70"/>
        <tr r="L12" s="70"/>
        <tr r="L120" s="70"/>
        <tr r="L117" s="70"/>
        <tr r="L195" s="78"/>
        <tr r="L183" s="78"/>
        <tr r="L216" s="78"/>
        <tr r="L32" s="70"/>
        <tr r="L60" s="78"/>
        <tr r="L121" s="78"/>
        <tr r="L75" s="78"/>
        <tr r="L92" s="2"/>
        <tr r="L71" s="78"/>
        <tr r="L130" s="78"/>
        <tr r="L271" s="78"/>
        <tr r="L211" s="78"/>
        <tr r="L273" s="78"/>
        <tr r="L262" s="78"/>
        <tr r="L20" s="70"/>
        <tr r="L4" s="70"/>
        <tr r="L11" s="78"/>
        <tr r="L125" s="2"/>
        <tr r="L127" s="2"/>
        <tr r="L79" s="2"/>
        <tr r="L122" s="2"/>
        <tr r="L37" s="78"/>
        <tr r="L111" s="2"/>
        <tr r="L34" s="70"/>
        <tr r="L144" s="2"/>
        <tr r="L75" s="2"/>
        <tr r="L38" s="70"/>
        <tr r="L110" s="78"/>
        <tr r="L63" s="2"/>
        <tr r="L77" s="78"/>
        <tr r="L97" s="70"/>
        <tr r="L53" s="78"/>
        <tr r="L102" s="78"/>
        <tr r="L68" s="2"/>
        <tr r="L176" s="78"/>
        <tr r="L193" s="78"/>
        <tr r="L187" s="78"/>
        <tr r="L220" s="78"/>
        <tr r="L261" s="78"/>
        <tr r="L236" s="78"/>
        <tr r="L20" s="2"/>
        <tr r="L173" s="78"/>
        <tr r="L94" s="78"/>
        <tr r="L278" s="78"/>
        <tr r="L72" s="2"/>
        <tr r="L201" s="78"/>
      </tp>
      <tp t="s">
        <v>-1.08</v>
        <stp/>
        <stp>IVZ</stp>
        <stp>BidLstClsΔ%</stp>
        <tr r="E70" s="2"/>
      </tp>
      <tp t="s">
        <v>0.74</v>
        <stp/>
        <stp>JKS</stp>
        <stp>AskLstClsΔ%</stp>
        <tr r="F32" s="68"/>
      </tp>
      <tp t="s">
        <v>-1.40</v>
        <stp/>
        <stp>IPG</stp>
        <stp>BidLstClsΔ%</stp>
        <tr r="E142" s="78"/>
      </tp>
      <tp t="s">
        <v>-0.02</v>
        <stp/>
        <stp>IRM</stp>
        <stp>BidLstClsΔ%</stp>
        <tr r="E144" s="78"/>
      </tp>
      <tp t="s">
        <v>4.46</v>
        <stp/>
        <stp>JCI</stp>
        <stp>AskLstClsΔ%</stp>
        <tr r="F71" s="2"/>
      </tp>
      <tp t="s">
        <v>0.04</v>
        <stp/>
        <stp>SHOP</stp>
        <stp>BidLstClsΔ%</stp>
        <tr r="E98" s="70"/>
      </tp>
      <tp t="s">
        <v>0.36</v>
        <stp/>
        <stp>OKTA</stp>
        <stp>AskLstClsΔ%</stp>
        <tr r="F194" s="78"/>
      </tp>
      <tp t="s">
        <v>-0.56</v>
        <stp/>
        <stp>SHEL</stp>
        <stp>BidLstClsΔ%</stp>
        <tr r="E223" s="78"/>
      </tp>
      <tp t="s">
        <v>-0.29</v>
        <stp/>
        <stp>SHAK</stp>
        <stp>BidLstClsΔ%</stp>
        <tr r="E116" s="2"/>
      </tp>
      <tp t="s">
        <v>0.68</v>
        <stp/>
        <stp>AKAM</stp>
        <stp>AskLstClsΔ%</stp>
        <tr r="F14" s="78"/>
      </tp>
      <tp t="s">
        <v>0.04</v>
        <stp/>
        <stp>CHYM</stp>
        <stp>BidLstClsΔ%</stp>
        <tr r="E50" s="78"/>
      </tp>
      <tp t="s">
        <v>0.26</v>
        <stp/>
        <stp>CHWY</stp>
        <stp>BidLstClsΔ%</stp>
        <tr r="E49" s="78"/>
      </tp>
      <tp t="s">
        <v>0.78</v>
        <stp/>
        <stp>RKLB</stp>
        <stp>AskLstClsΔ%</stp>
        <tr r="F111" s="2"/>
      </tp>
      <tp t="s">
        <v>0.01</v>
        <stp/>
        <stp>OKLO</stp>
        <stp>AskLstClsΔ%</stp>
        <tr r="F80" s="70"/>
      </tp>
      <tp t="s">
        <v>0.04</v>
        <stp/>
        <stp>DKNG</stp>
        <stp>AskLstClsΔ%</stp>
        <tr r="F37" s="70"/>
      </tp>
      <tp t="s">
        <v>0.44</v>
        <stp/>
        <stp>BKNG</stp>
        <stp>AskLstClsΔ%</stp>
        <tr r="F26" s="78"/>
      </tp>
      <tp t="s">
        <v>-0.52</v>
        <stp/>
        <stp>CHTR</stp>
        <stp>BidLstClsΔ%</stp>
        <tr r="E48" s="78"/>
      </tp>
      <tp t="s">
        <v>-1.26</v>
        <stp/>
        <stp>CHRD</stp>
        <stp>BidLstClsΔ%</stp>
        <tr r="E28" s="2"/>
      </tp>
      <tp t="s">
        <v>-9.01</v>
        <stp/>
        <stp>CHRW</stp>
        <stp>BidLstClsΔ%</stp>
        <tr r="E47" s="78"/>
      </tp>
      <tp t="s">
        <v>-0.30</v>
        <stp/>
        <stp>BKKT</stp>
        <stp>AskLstClsΔ%</stp>
        <tr r="F9" s="68"/>
      </tp>
      <tp t="s">
        <v/>
        <stp/>
        <stp>IWM</stp>
        <stp>ASKLstClsΔ%</stp>
        <tr r="Z2" s="2"/>
      </tp>
      <tp t="s">
        <v>-1.82</v>
        <stp/>
        <stp>JCI</stp>
        <stp>BidLstClsΔ%</stp>
        <tr r="E71" s="2"/>
      </tp>
      <tp t="s">
        <v>0.26</v>
        <stp/>
        <stp>IWM</stp>
        <stp>AskLstClsΔ%</stp>
        <tr r="M78" s="2"/>
        <tr r="M38" s="2"/>
        <tr r="M2" s="2"/>
        <tr r="M83" s="2"/>
        <tr r="M77" s="2"/>
        <tr r="M72" s="2"/>
        <tr r="M79" s="2"/>
        <tr r="M36" s="2"/>
        <tr r="M75" s="2"/>
        <tr r="M68" s="2"/>
        <tr r="M8" s="2"/>
        <tr r="M17" s="2"/>
        <tr r="M142" s="2"/>
        <tr r="M153" s="78"/>
        <tr r="M156" s="78"/>
        <tr r="M99" s="78"/>
        <tr r="M91" s="78"/>
        <tr r="M126" s="78"/>
        <tr r="M11" s="78"/>
        <tr r="M67" s="78"/>
        <tr r="M47" s="78"/>
        <tr r="M18" s="70"/>
        <tr r="M85" s="78"/>
        <tr r="M89" s="70"/>
        <tr r="M53" s="78"/>
        <tr r="M120" s="70"/>
        <tr r="M116" s="70"/>
        <tr r="M203" s="78"/>
        <tr r="M251" s="78"/>
        <tr r="M225" s="78"/>
        <tr r="M178" s="78"/>
        <tr r="M278" s="78"/>
        <tr r="M229" s="78"/>
        <tr r="M29" s="78"/>
        <tr r="M193" s="78"/>
        <tr r="M202" s="78"/>
        <tr r="M279" s="78"/>
        <tr r="M115" s="78"/>
        <tr r="M183" s="78"/>
        <tr r="M234" s="78"/>
        <tr r="M4" s="70"/>
        <tr r="M30" s="78"/>
        <tr r="M12" s="70"/>
        <tr r="M81" s="70"/>
        <tr r="M87" s="78"/>
        <tr r="M44" s="78"/>
        <tr r="M118" s="78"/>
        <tr r="M132" s="2"/>
        <tr r="M97" s="78"/>
        <tr r="M109" s="78"/>
        <tr r="M66" s="2"/>
        <tr r="M264" s="78"/>
        <tr r="M266" s="78"/>
        <tr r="M191" s="78"/>
        <tr r="M275" s="78"/>
        <tr r="M42" s="78"/>
        <tr r="M32" s="70"/>
        <tr r="M143" s="78"/>
        <tr r="M60" s="78"/>
        <tr r="M7" s="70"/>
        <tr r="M235" s="78"/>
        <tr r="M89" s="78"/>
        <tr r="M46" s="78"/>
        <tr r="M17" s="78"/>
        <tr r="M149" s="78"/>
        <tr r="M104" s="78"/>
        <tr r="M100" s="2"/>
        <tr r="M90" s="78"/>
        <tr r="M196" s="78"/>
        <tr r="M121" s="78"/>
        <tr r="M58" s="78"/>
        <tr r="M15" s="78"/>
        <tr r="M32" s="78"/>
        <tr r="M109" s="70"/>
        <tr r="M14" s="78"/>
        <tr r="M134" s="78"/>
        <tr r="M129" s="2"/>
        <tr r="M133" s="78"/>
        <tr r="M120" s="78"/>
        <tr r="M93" s="70"/>
        <tr r="M62" s="78"/>
        <tr r="M119" s="78"/>
        <tr r="M254" s="78"/>
        <tr r="M204" s="78"/>
        <tr r="M270" s="78"/>
        <tr r="M233" s="78"/>
        <tr r="M162" s="78"/>
        <tr r="M40" s="78"/>
        <tr r="M18" s="2"/>
        <tr r="M81" s="2"/>
        <tr r="M115" s="2"/>
        <tr r="M57" s="2"/>
        <tr r="M46" s="2"/>
        <tr r="M87" s="2"/>
        <tr r="M70" s="2"/>
        <tr r="M4" s="2"/>
        <tr r="M110" s="2"/>
        <tr r="M49" s="2"/>
        <tr r="M92" s="2"/>
        <tr r="M90" s="2"/>
        <tr r="M63" s="2"/>
        <tr r="M76" s="2"/>
        <tr r="M20" s="2"/>
        <tr r="M84" s="78"/>
        <tr r="M163" s="78"/>
        <tr r="M94" s="78"/>
        <tr r="M102" s="78"/>
        <tr r="M154" s="78"/>
        <tr r="M130" s="78"/>
        <tr r="M110" s="78"/>
        <tr r="M88" s="70"/>
        <tr r="M106" s="70"/>
        <tr r="M53" s="70"/>
        <tr r="M65" s="78"/>
        <tr r="M59" s="78"/>
        <tr r="M37" s="78"/>
        <tr r="M58" s="70"/>
        <tr r="M98" s="78"/>
        <tr r="M119" s="70"/>
        <tr r="M242" s="78"/>
        <tr r="M258" s="78"/>
        <tr r="M243" s="78"/>
        <tr r="M236" s="78"/>
        <tr r="M187" s="78"/>
        <tr r="M224" s="78"/>
        <tr r="M217" s="78"/>
        <tr r="M273" s="78"/>
        <tr r="M259" s="78"/>
        <tr r="M173" s="78"/>
        <tr r="M174" s="78"/>
        <tr r="M200" s="78"/>
        <tr r="M53" s="2"/>
        <tr r="M116" s="2"/>
        <tr r="M14" s="2"/>
        <tr r="M52" s="2"/>
        <tr r="M111" s="2"/>
        <tr r="M127" s="2"/>
        <tr r="M125" s="2"/>
        <tr r="M133" s="2"/>
        <tr r="M96" s="78"/>
        <tr r="M161" s="78"/>
        <tr r="M157" s="78"/>
        <tr r="M144" s="78"/>
        <tr r="M129" s="78"/>
        <tr r="M125" s="78"/>
        <tr r="M77" s="78"/>
        <tr r="M78" s="78"/>
        <tr r="M75" s="78"/>
        <tr r="M124" s="78"/>
        <tr r="M123" s="78"/>
        <tr r="M110" s="70"/>
        <tr r="M23" s="78"/>
        <tr r="M121" s="70"/>
        <tr r="M117" s="70"/>
        <tr r="M207" s="78"/>
        <tr r="M212" s="78"/>
        <tr r="M176" s="78"/>
        <tr r="M240" s="78"/>
        <tr r="M271" s="78"/>
        <tr r="M260" s="78"/>
        <tr r="M277" s="78"/>
        <tr r="M244" s="78"/>
        <tr r="M249" s="78"/>
        <tr r="M171" s="78"/>
        <tr r="M198" s="78"/>
        <tr r="M201" s="78"/>
        <tr r="M3" s="70"/>
        <tr r="M128" s="78"/>
        <tr r="M7" s="2"/>
        <tr r="M37" s="2"/>
        <tr r="M101" s="2"/>
        <tr r="M19" s="2"/>
        <tr r="M6" s="2"/>
        <tr r="M55" s="2"/>
        <tr r="M122" s="2"/>
        <tr r="M35" s="2"/>
        <tr r="M27" s="2"/>
        <tr r="M144" s="2"/>
        <tr r="M83" s="78"/>
        <tr r="M159" s="78"/>
        <tr r="M155" s="78"/>
        <tr r="M95" s="78"/>
        <tr r="M136" s="78"/>
        <tr r="M88" s="78"/>
        <tr r="M142" s="78"/>
        <tr r="M41" s="78"/>
        <tr r="M35" s="78"/>
        <tr r="M60" s="70"/>
        <tr r="M71" s="78"/>
        <tr r="M43" s="78"/>
        <tr r="M74" s="78"/>
        <tr r="M57" s="78"/>
        <tr r="M164" s="78"/>
        <tr r="M82" s="70"/>
        <tr r="M38" s="70"/>
        <tr r="M34" s="70"/>
        <tr r="M97" s="70"/>
        <tr r="M115" s="70"/>
        <tr r="M175" s="78"/>
        <tr r="M215" s="78"/>
        <tr r="M219" s="78"/>
        <tr r="M261" s="78"/>
        <tr r="M262" s="78"/>
        <tr r="M282" s="78"/>
        <tr r="M250" s="78"/>
        <tr r="M255" s="78"/>
        <tr r="M211" s="78"/>
        <tr r="M220" s="78"/>
        <tr r="M218" s="78"/>
        <tr r="M20" s="70"/>
        <tr r="M39" s="78"/>
        <tr r="M52" s="78"/>
        <tr r="M216" s="78"/>
        <tr r="M41" s="2"/>
        <tr r="M5" s="78"/>
        <tr r="M5" s="2"/>
        <tr r="M102" s="70"/>
        <tr r="M113" s="2"/>
        <tr r="M11" s="2"/>
        <tr r="M96" s="70"/>
        <tr r="M40" s="2"/>
        <tr r="M50" s="78"/>
        <tr r="M247" s="78"/>
        <tr r="M246" s="78"/>
        <tr r="M231" s="78"/>
        <tr r="M195" s="78"/>
        <tr r="M180" s="78"/>
        <tr r="M248" s="78"/>
        <tr r="M160" s="78"/>
        <tr r="M24" s="2"/>
        <tr r="M21" s="78"/>
      </tp>
      <tp t="s">
        <v>1.12</v>
        <stp/>
        <stp>IVZ</stp>
        <stp>AskLstClsΔ%</stp>
        <tr r="F70" s="2"/>
      </tp>
      <tp t="s">
        <v>-0.22</v>
        <stp/>
        <stp>JNJ</stp>
        <stp>BidLstClsΔ%</stp>
        <tr r="E146" s="78"/>
      </tp>
      <tp t="s">
        <v>3.72</v>
        <stp/>
        <stp>IRM</stp>
        <stp>AskLstClsΔ%</stp>
        <tr r="F144" s="78"/>
      </tp>
      <tp t="s">
        <v>0.00</v>
        <stp/>
        <stp>JKS</stp>
        <stp>BidLstClsΔ%</stp>
        <tr r="E32" s="68"/>
      </tp>
      <tp t="s">
        <v>1.67</v>
        <stp/>
        <stp>IPG</stp>
        <stp>AskLstClsΔ%</stp>
        <tr r="F142" s="78"/>
      </tp>
      <tp t="s">
        <v>0.13</v>
        <stp/>
        <stp>IOT</stp>
        <stp>AskLstClsΔ%</stp>
        <tr r="F59" s="70"/>
      </tp>
      <tp t="s">
        <v>5.17</v>
        <stp/>
        <stp>IMO</stp>
        <stp>AskLstClsΔ%</stp>
        <tr r="F67" s="2"/>
      </tp>
      <tp t="s">
        <v>0.03</v>
        <stp/>
        <stp>JPM</stp>
        <stp>BidLstClsΔ%</stp>
        <tr r="E147" s="78"/>
      </tp>
      <tp t="s">
        <v>0.17</v>
        <stp/>
        <stp>IBM</stp>
        <stp>AskLstClsΔ%</stp>
        <tr r="F138" s="78"/>
      </tp>
      <tp t="s">
        <v>0.00</v>
        <stp/>
        <stp>DKNG</stp>
        <stp>BidLstClsΔ%</stp>
        <tr r="E37" s="70"/>
      </tp>
      <tp t="s">
        <v>-2.27</v>
        <stp/>
        <stp>BKNG</stp>
        <stp>BidLstClsΔ%</stp>
        <tr r="E26" s="78"/>
      </tp>
      <tp t="s">
        <v>4.26</v>
        <stp/>
        <stp>CHTR</stp>
        <stp>AskLstClsΔ%</stp>
        <tr r="F48" s="78"/>
      </tp>
      <tp t="s">
        <v>0.64</v>
        <stp/>
        <stp>CHWY</stp>
        <stp>AskLstClsΔ%</stp>
        <tr r="F49" s="78"/>
      </tp>
      <tp t="s">
        <v>-0.12</v>
        <stp/>
        <stp>OKLO</stp>
        <stp>BidLstClsΔ%</stp>
        <tr r="E80" s="70"/>
      </tp>
      <tp t="s">
        <v>0.75</v>
        <stp/>
        <stp>RKLB</stp>
        <stp>BidLstClsΔ%</stp>
        <tr r="E111" s="2"/>
      </tp>
      <tp t="s">
        <v>-0.44</v>
        <stp/>
        <stp>BKKT</stp>
        <stp>BidLstClsΔ%</stp>
        <tr r="E9" s="68"/>
      </tp>
      <tp t="s">
        <v>1.13</v>
        <stp/>
        <stp>CHRD</stp>
        <stp>AskLstClsΔ%</stp>
        <tr r="F28" s="2"/>
      </tp>
      <tp t="s">
        <v>3.15</v>
        <stp/>
        <stp>CHRW</stp>
        <stp>AskLstClsΔ%</stp>
        <tr r="F47" s="78"/>
      </tp>
      <tp t="s">
        <v>0.17</v>
        <stp/>
        <stp>CHYM</stp>
        <stp>AskLstClsΔ%</stp>
        <tr r="F50" s="78"/>
      </tp>
      <tp t="s">
        <v>-1.40</v>
        <stp/>
        <stp>AKAM</stp>
        <stp>BidLstClsΔ%</stp>
        <tr r="E14" s="78"/>
      </tp>
      <tp t="s">
        <v>0.23</v>
        <stp/>
        <stp>SHEL</stp>
        <stp>AskLstClsΔ%</stp>
        <tr r="F223" s="78"/>
      </tp>
      <tp t="s">
        <v>2.32</v>
        <stp/>
        <stp>SHAK</stp>
        <stp>AskLstClsΔ%</stp>
        <tr r="F116" s="2"/>
      </tp>
      <tp t="s">
        <v>0.44</v>
        <stp/>
        <stp>SHOP</stp>
        <stp>AskLstClsΔ%</stp>
        <tr r="F98" s="70"/>
      </tp>
      <tp t="s">
        <v>0.15</v>
        <stp/>
        <stp>OKTA</stp>
        <stp>BidLstClsΔ%</stp>
        <tr r="E194" s="78"/>
      </tp>
      <tp t="s">
        <v>0.15</v>
        <stp/>
        <stp>KEY</stp>
        <stp>BidLstClsΔ%</stp>
        <tr r="E73" s="2"/>
      </tp>
      <tp t="s">
        <v>-0.38</v>
        <stp/>
        <stp>KDP</stp>
        <stp>BidLstClsΔ%</stp>
        <tr r="E149" s="78"/>
      </tp>
      <tp t="s">
        <v>-0.60</v>
        <stp/>
        <stp>KBH</stp>
        <stp>BidLstClsΔ%</stp>
        <tr r="E72" s="2"/>
      </tp>
      <tp t="s">
        <v>2.25</v>
        <stp/>
        <stp>HWM</stp>
        <stp>AskLstClsΔ%</stp>
        <tr r="F137" s="78"/>
      </tp>
      <tp t="s">
        <v>-0.42</v>
        <stp/>
        <stp>KMB</stp>
        <stp>BidLstClsΔ%</stp>
        <tr r="E151" s="78"/>
      </tp>
      <tp t="s">
        <v>0.00</v>
        <stp/>
        <stp>KMI</stp>
        <stp>BidLstClsΔ%</stp>
        <tr r="E152" s="78"/>
      </tp>
      <tp t="s">
        <v>0.35</v>
        <stp/>
        <stp>KMX</stp>
        <stp>BidLstClsΔ%</stp>
        <tr r="E76" s="2"/>
      </tp>
      <tp t="s">
        <v>0.43</v>
        <stp/>
        <stp>HUM</stp>
        <stp>AskLstClsΔ%</stp>
        <tr r="F136" s="78"/>
      </tp>
      <tp t="s">
        <v>0.52</v>
        <stp/>
        <stp>HUT</stp>
        <stp>AskLstClsΔ%</stp>
        <tr r="F28" s="68"/>
      </tp>
      <tp t="s">
        <v>1.62</v>
        <stp/>
        <stp>HSY</stp>
        <stp>AskLstClsΔ%</stp>
        <tr r="F135" s="78"/>
      </tp>
      <tp t="s">
        <v>0.28</v>
        <stp/>
        <stp>HST</stp>
        <stp>AskLstClsΔ%</stp>
        <tr r="F134" s="78"/>
      </tp>
      <tp t="s">
        <v>0.80</v>
        <stp/>
        <stp>HRL</stp>
        <stp>AskLstClsΔ%</stp>
        <tr r="F133" s="78"/>
      </tp>
      <tp t="s">
        <v>-0.52</v>
        <stp/>
        <stp>KHC</stp>
        <stp>BidLstClsΔ%</stp>
        <tr r="E150" s="78"/>
      </tp>
      <tp t="s">
        <v>0.65</v>
        <stp/>
        <stp>KKR</stp>
        <stp>BidLstClsΔ%</stp>
        <tr r="E75" s="2"/>
      </tp>
      <tp t="s">
        <v>0.53</v>
        <stp/>
        <stp>HPE</stp>
        <stp>AskLstClsΔ%</stp>
        <tr r="F56" s="70"/>
      </tp>
      <tp t="s">
        <v>0.36</v>
        <stp/>
        <stp>HPQ</stp>
        <stp>AskLstClsΔ%</stp>
        <tr r="F132" s="78"/>
      </tp>
      <tp t="s">
        <v>0.23</v>
        <stp/>
        <stp>HON</stp>
        <stp>AskLstClsΔ%</stp>
        <tr r="F131" s="78"/>
      </tp>
      <tp t="s">
        <v>1.97</v>
        <stp/>
        <stp>HOG</stp>
        <stp>AskLstClsΔ%</stp>
        <tr r="F53" s="70"/>
      </tp>
      <tp t="s">
        <v>2.21</v>
        <stp/>
        <stp>HLT</stp>
        <stp>AskLstClsΔ%</stp>
        <tr r="F52" s="70"/>
      </tp>
      <tp t="s">
        <v>0.06</v>
        <stp/>
        <stp>KRE</stp>
        <stp>BidLstClsΔ%</stp>
        <tr r="L106" s="78"/>
        <tr r="L139" s="2"/>
        <tr r="L108" s="78"/>
        <tr r="L127" s="78"/>
        <tr r="L95" s="2"/>
        <tr r="L263" s="78"/>
        <tr r="L241" s="78"/>
      </tp>
      <tp t="s">
        <v>3.21</v>
        <stp/>
        <stp>HCA</stp>
        <stp>AskLstClsΔ%</stp>
        <tr r="F128" s="78"/>
      </tp>
      <tp t="s">
        <v>0.08</v>
        <stp/>
        <stp>HAL</stp>
        <stp>AskLstClsΔ%</stp>
        <tr r="F64" s="2"/>
      </tp>
      <tp t="s">
        <v>1.14</v>
        <stp/>
        <stp>HAS</stp>
        <stp>AskLstClsΔ%</stp>
        <tr r="F126" s="78"/>
      </tp>
      <tp t="s">
        <v>0.45</v>
        <stp/>
        <stp>LITE</stp>
        <stp>AskLstClsΔ%</stp>
        <tr r="F63" s="70"/>
      </tp>
      <tp t="s">
        <v>0.75</v>
        <stp/>
        <stp>FITB</stp>
        <stp>AskLstClsΔ%</stp>
        <tr r="F108" s="78"/>
      </tp>
      <tp t="s">
        <v>0.34</v>
        <stp/>
        <stp>BITB</stp>
        <stp>AskLstClsΔ%</stp>
        <tr r="F7" s="68"/>
      </tp>
      <tp t="s">
        <v>0.20</v>
        <stp/>
        <stp>BITO</stp>
        <stp>AskLstClsΔ%</stp>
        <tr r="F8" s="68"/>
      </tp>
      <tp t="s">
        <v>0.42</v>
        <stp/>
        <stp>RITM</stp>
        <stp>AskLstClsΔ%</stp>
        <tr r="F109" s="2"/>
      </tp>
      <tp t="s">
        <v>1.82</v>
        <stp/>
        <stp>FIVE</stp>
        <stp>AskLstClsΔ%</stp>
        <tr r="F109" s="78"/>
      </tp>
      <tp t="s">
        <v>0.49</v>
        <stp/>
        <stp>HIVE</stp>
        <stp>AskLstClsΔ%</stp>
        <tr r="F26" s="68"/>
      </tp>
      <tp t="s">
        <v>1.78</v>
        <stp/>
        <stp>FIVN</stp>
        <stp>AskLstClsΔ%</stp>
        <tr r="F53" s="2"/>
      </tp>
      <tp t="s">
        <v>0.06</v>
        <stp/>
        <stp>RIVN</stp>
        <stp>AskLstClsΔ%</stp>
        <tr r="F110" s="2"/>
      </tp>
      <tp t="s">
        <v>3.06</v>
        <stp/>
        <stp>CIVI</stp>
        <stp>AskLstClsΔ%</stp>
        <tr r="F28" s="70"/>
      </tp>
      <tp t="s">
        <v>0.16</v>
        <stp/>
        <stp>VIPS</stp>
        <stp>AskLstClsΔ%</stp>
        <tr r="F44" s="68"/>
      </tp>
      <tp t="s">
        <v>1.96</v>
        <stp/>
        <stp>AIRO</stp>
        <stp>AskLstClsΔ%</stp>
        <tr r="F13" s="78"/>
      </tp>
      <tp t="s">
        <v>0.66</v>
        <stp/>
        <stp>SIRI</stp>
        <stp>AskLstClsΔ%</stp>
        <tr r="F99" s="70"/>
      </tp>
      <tp t="s">
        <v>0.39</v>
        <stp/>
        <stp>BIDU</stp>
        <stp>AskLstClsΔ%</stp>
        <tr r="F5" s="68"/>
      </tp>
      <tp t="s">
        <v>0.48</v>
        <stp/>
        <stp>TIGR</stp>
        <stp>AskLstClsΔ%</stp>
        <tr r="F43" s="68"/>
      </tp>
      <tp t="s">
        <v>2.12</v>
        <stp/>
        <stp>CIFR</stp>
        <stp>AskLstClsΔ%</stp>
        <tr r="F15" s="68"/>
      </tp>
      <tp t="s">
        <v>0.34</v>
        <stp/>
        <stp>VICI</stp>
        <stp>AskLstClsΔ%</stp>
        <tr r="F265" s="78"/>
      </tp>
      <tp t="s">
        <v>0.26</v>
        <stp/>
        <stp>HIMS</stp>
        <stp>AskLstClsΔ%</stp>
        <tr r="F51" s="70"/>
      </tp>
      <tp t="s">
        <v>0.29</v>
        <stp/>
        <stp>GILD</stp>
        <stp>AskLstClsΔ%</stp>
        <tr r="F118" s="78"/>
      </tp>
      <tp t="s">
        <v>2.89</v>
        <stp/>
        <stp>BILL</stp>
        <stp>AskLstClsΔ%</stp>
        <tr r="F19" s="2"/>
      </tp>
      <tp t="s">
        <v>0.38</v>
        <stp/>
        <stp>BILI</stp>
        <stp>AskLstClsΔ%</stp>
        <tr r="F6" s="68"/>
      </tp>
      <tp t="s">
        <v>0.59</v>
        <stp/>
        <stp>ZION</stp>
        <stp>AskLstClsΔ%</stp>
        <tr r="F146" s="2"/>
      </tp>
      <tp t="s">
        <v>0.61</v>
        <stp/>
        <stp>RIOT</stp>
        <stp>AskLstClsΔ%</stp>
        <tr r="F39" s="68"/>
      </tp>
      <tp t="s">
        <v>1.63</v>
        <stp/>
        <stp>DINO</stp>
        <stp>AskLstClsΔ%</stp>
        <tr r="F39" s="2"/>
      </tp>
      <tp t="s">
        <v>0.57</v>
        <stp/>
        <stp>PINS</stp>
        <stp>AskLstClsΔ%</stp>
        <tr r="F85" s="70"/>
      </tp>
      <tp t="s">
        <v>0.01</v>
        <stp/>
        <stp>DAL</stp>
        <stp>BidLstClsΔ%</stp>
        <tr r="E78" s="78"/>
      </tp>
      <tp t="s">
        <v>-7.52</v>
        <stp/>
        <stp>DBX</stp>
        <stp>BidLstClsΔ%</stp>
        <tr r="E80" s="78"/>
      </tp>
      <tp t="s">
        <v>0.00</v>
        <stp/>
        <stp>DOC</stp>
        <stp>BidLstClsΔ%</stp>
        <tr r="E88" s="78"/>
      </tp>
      <tp t="s">
        <v>-1.81</v>
        <stp/>
        <stp>DOV</stp>
        <stp>BidLstClsΔ%</stp>
        <tr r="E90" s="78"/>
      </tp>
      <tp t="s">
        <v>0.00</v>
        <stp/>
        <stp>DOW</stp>
        <stp>BidLstClsΔ%</stp>
        <tr r="E41" s="2"/>
      </tp>
      <tp t="s">
        <v>0.01</v>
        <stp/>
        <stp>DIS</stp>
        <stp>BidLstClsΔ%</stp>
        <tr r="E86" s="78"/>
      </tp>
      <tp t="s">
        <v>-0.86</v>
        <stp/>
        <stp>DHI</stp>
        <stp>BidLstClsΔ%</stp>
        <tr r="E84" s="78"/>
      </tp>
      <tp t="s">
        <v>-0.30</v>
        <stp/>
        <stp>DHR</stp>
        <stp>BidLstClsΔ%</stp>
        <tr r="E85" s="78"/>
      </tp>
      <tp t="s">
        <v>-0.14</v>
        <stp/>
        <stp>DKS</stp>
        <stp>BidLstClsΔ%</stp>
        <tr r="E40" s="2"/>
      </tp>
      <tp t="s">
        <v>1.59</v>
        <stp/>
        <stp>GPN</stp>
        <stp>AskLstClsΔ%</stp>
        <tr r="F124" s="78"/>
      </tp>
      <tp t="s">
        <v>-0.11</v>
        <stp/>
        <stp>DUK</stp>
        <stp>BidLstClsΔ%</stp>
        <tr r="E91" s="78"/>
      </tp>
      <tp t="s">
        <v>0.19</v>
        <stp/>
        <stp>GME</stp>
        <stp>AskLstClsΔ%</stp>
        <tr r="F122" s="78"/>
      </tp>
      <tp t="s">
        <v>-0.51</v>
        <stp/>
        <stp>DVN</stp>
        <stp>BidLstClsΔ%</stp>
        <tr r="E39" s="70"/>
      </tp>
      <tp t="s">
        <v>1.36</v>
        <stp/>
        <stp>GLW</stp>
        <stp>AskLstClsΔ%</stp>
        <tr r="F47" s="70"/>
      </tp>
      <tp t="s">
        <v>0.27</v>
        <stp/>
        <stp>GIS</stp>
        <stp>AskLstClsΔ%</stp>
        <tr r="F119" s="78"/>
      </tp>
      <tp t="s">
        <v>1.56</v>
        <stp/>
        <stp>GFI</stp>
        <stp>AskLstClsΔ%</stp>
        <tr r="F117" s="78"/>
      </tp>
      <tp t="s">
        <v>1.02</v>
        <stp/>
        <stp>GFS</stp>
        <stp>AskLstClsΔ%</stp>
        <tr r="F8" s="83"/>
      </tp>
      <tp t="s">
        <v>2.32</v>
        <stp/>
        <stp>GEO</stp>
        <stp>AskLstClsΔ%</stp>
        <tr r="F115" s="78"/>
      </tp>
      <tp t="s">
        <v>1.03</v>
        <stp/>
        <stp>GEN</stp>
        <stp>AskLstClsΔ%</stp>
        <tr r="F59" s="2"/>
      </tp>
      <tp t="s">
        <v>0.32</v>
        <stp/>
        <stp>GEV</stp>
        <stp>AskLstClsΔ%</stp>
        <tr r="F116" s="78"/>
      </tp>
      <tp t="s">
        <v>0.16</v>
        <stp/>
        <stp>GDX</stp>
        <stp>AskLstClsΔ%</stp>
        <tr r="M117" s="78"/>
        <tr r="M12" s="2"/>
        <tr r="M276" s="78"/>
        <tr r="M8" s="78"/>
        <tr r="M10" s="78"/>
      </tp>
      <tp t="s">
        <v>0.78</v>
        <stp/>
        <stp>GDS</stp>
        <stp>AskLstClsΔ%</stp>
        <tr r="F24" s="68"/>
      </tp>
      <tp t="s">
        <v>1.17</v>
        <stp/>
        <stp>GCT</stp>
        <stp>AskLstClsΔ%</stp>
        <tr r="F57" s="2"/>
      </tp>
      <tp t="s">
        <v>0.13</v>
        <stp/>
        <stp>GAP</stp>
        <stp>AskLstClsΔ%</stp>
        <tr r="F46" s="70"/>
      </tp>
      <tp t="s">
        <v>-2.94</v>
        <stp/>
        <stp>PENN</stp>
        <stp>BidLstClsΔ%</stp>
        <tr r="E202" s="78"/>
      </tp>
      <tp t="s">
        <v>0.10</v>
        <stp/>
        <stp>TENB</stp>
        <stp>BidLstClsΔ%</stp>
        <tr r="E240" s="78"/>
      </tp>
      <tp t="s">
        <v>-0.91</v>
        <stp/>
        <stp>MELI</stp>
        <stp>BidLstClsΔ%</stp>
        <tr r="E84" s="2"/>
      </tp>
      <tp t="s">
        <v>0.03</v>
        <stp/>
        <stp>CELH</stp>
        <stp>BidLstClsΔ%</stp>
        <tr r="E44" s="78"/>
      </tp>
      <tp t="s">
        <v>0.08</v>
        <stp/>
        <stp>DELL</stp>
        <stp>BidLstClsΔ%</stp>
        <tr r="E36" s="70"/>
      </tp>
      <tp t="s">
        <v>-1.54</v>
        <stp/>
        <stp>WELL</stp>
        <stp>BidLstClsΔ%</stp>
        <tr r="E273" s="78"/>
      </tp>
      <tp t="s">
        <v>-0.46</v>
        <stp/>
        <stp>BEKE</stp>
        <stp>BidLstClsΔ%</stp>
        <tr r="E4" s="68"/>
      </tp>
      <tp t="s">
        <v>-0.31</v>
        <stp/>
        <stp>GEHC</stp>
        <stp>BidLstClsΔ%</stp>
        <tr r="E58" s="2"/>
      </tp>
      <tp t="s">
        <v>0.31</v>
        <stp/>
        <stp>AFRM</stp>
        <stp>AskLstClsΔ%</stp>
        <tr r="F4" s="70"/>
      </tp>
      <tp t="s">
        <v>-0.12</v>
        <stp/>
        <stp>AEHR</stp>
        <stp>BidLstClsΔ%</stp>
        <tr r="E3" s="70"/>
      </tp>
      <tp t="s">
        <v>-0.40</v>
        <stp/>
        <stp>REGN</stp>
        <stp>BidLstClsΔ%</stp>
        <tr r="E214" s="78"/>
      </tp>
      <tp t="s">
        <v>-2.85</v>
        <stp/>
        <stp>VEEV</stp>
        <stp>BidLstClsΔ%</stp>
        <tr r="E134" s="2"/>
      </tp>
      <tp t="s">
        <v>-0.98</v>
        <stp/>
        <stp>SEDG</stp>
        <stp>BidLstClsΔ%</stp>
        <tr r="E97" s="70"/>
      </tp>
      <tp t="s">
        <v>0.01</v>
        <stp/>
        <stp>TEAM</stp>
        <stp>BidLstClsΔ%</stp>
        <tr r="E239" s="78"/>
      </tp>
      <tp t="s">
        <v>-3.96</v>
        <stp/>
        <stp>KEYS</stp>
        <stp>BidLstClsΔ%</stp>
        <tr r="E74" s="2"/>
      </tp>
      <tp t="s">
        <v>-0.47</v>
        <stp/>
        <stp>LEVI</stp>
        <stp>BidLstClsΔ%</stp>
        <tr r="E157" s="78"/>
      </tp>
      <tp t="s">
        <v>0.50</v>
        <stp/>
        <stp>CFLT</stp>
        <stp>AskLstClsΔ%</stp>
        <tr r="F27" s="2"/>
      </tp>
      <tp t="s">
        <v>0.00</v>
        <stp/>
        <stp>NFLX</stp>
        <stp>AskLstClsΔ%</stp>
        <tr r="F182" s="78"/>
      </tp>
      <tp t="s">
        <v>0.05</v>
        <stp/>
        <stp>META</stp>
        <stp>BidLstClsΔ%</stp>
        <tr r="E86" s="2"/>
      </tp>
      <tp t="s">
        <v>-0.74</v>
        <stp/>
        <stp>EDU</stp>
        <stp>BidLstClsΔ%</stp>
        <tr r="E20" s="68"/>
      </tp>
      <tp t="s">
        <v>-1.45</v>
        <stp/>
        <stp>EMR</stp>
        <stp>BidLstClsΔ%</stp>
        <tr r="E47" s="2"/>
      </tp>
      <tp t="s">
        <v>-0.16</v>
        <stp/>
        <stp>ELF</stp>
        <stp>BidLstClsΔ%</stp>
        <tr r="E46" s="2"/>
      </tp>
      <tp t="s">
        <v>-1.38</v>
        <stp/>
        <stp>ELV</stp>
        <stp>BidLstClsΔ%</stp>
        <tr r="E95" s="78"/>
      </tp>
      <tp t="s">
        <v>-0.13</v>
        <stp/>
        <stp>EOG</stp>
        <stp>BidLstClsΔ%</stp>
        <tr r="E48" s="2"/>
      </tp>
      <tp t="s">
        <v>1.14</v>
        <stp/>
        <stp>FTV</stp>
        <stp>AskLstClsΔ%</stp>
        <tr r="F45" s="70"/>
      </tp>
      <tp t="s">
        <v>-0.86</v>
        <stp/>
        <stp>ETN</stp>
        <stp>BidLstClsΔ%</stp>
        <tr r="E41" s="70"/>
      </tp>
      <tp t="s">
        <v>3.67</v>
        <stp/>
        <stp>FND</stp>
        <stp>AskLstClsΔ%</stp>
        <tr r="F55" s="2"/>
      </tp>
      <tp t="s">
        <v>-0.01</v>
        <stp/>
        <stp>EQR</stp>
        <stp>BidLstClsΔ%</stp>
        <tr r="E97" s="78"/>
      </tp>
      <tp t="s">
        <v>0.16</v>
        <stp/>
        <stp>FIG</stp>
        <stp>AskLstClsΔ%</stp>
        <tr r="F52" s="2"/>
      </tp>
      <tp t="s">
        <v>1.18</v>
        <stp/>
        <stp>FHN</stp>
        <stp>AskLstClsΔ%</stp>
        <tr r="F106" s="78"/>
      </tp>
      <tp t="s">
        <v>0.53</v>
        <stp/>
        <stp>FDX</stp>
        <stp>AskLstClsΔ%</stp>
        <tr r="F42" s="70"/>
      </tp>
      <tp t="s">
        <v>-0.22</v>
        <stp/>
        <stp>EXC</stp>
        <stp>BidLstClsΔ%</stp>
        <tr r="E103" s="78"/>
      </tp>
      <tp t="s">
        <v>0.00</v>
        <stp/>
        <stp>TDOC</stp>
        <stp>BidLstClsΔ%</stp>
        <tr r="E109" s="70"/>
      </tp>
      <tp t="s">
        <v>-0.01</v>
        <stp/>
        <stp>DDOG</stp>
        <stp>BidLstClsΔ%</stp>
        <tr r="E81" s="78"/>
      </tp>
      <tp t="s">
        <v>-0.09</v>
        <stp/>
        <stp>RGTI</stp>
        <stp>AskLstClsΔ%</stp>
        <tr r="F92" s="70"/>
      </tp>
      <tp t="s">
        <v>0.06</v>
        <stp/>
        <stp>CDNS</stp>
        <stp>BidLstClsΔ%</stp>
        <tr r="E26" s="2"/>
      </tp>
      <tp t="s">
        <v>-0.09</v>
        <stp/>
        <stp>MDLZ</stp>
        <stp>BidLstClsΔ%</stp>
        <tr r="E169" s="78"/>
      </tp>
      <tp t="s">
        <v>-0.20</v>
        <stp/>
        <stp>RDDT</stp>
        <stp>BidLstClsΔ%</stp>
        <tr r="E91" s="70"/>
      </tp>
      <tp t="s">
        <v>0.00</v>
        <stp/>
        <stp>ADBE</stp>
        <stp>BidLstClsΔ%</stp>
        <tr r="E4" s="78"/>
      </tp>
      <tp t="s">
        <v>-0.62</v>
        <stp/>
        <stp>WDAY</stp>
        <stp>BidLstClsΔ%</stp>
        <tr r="E272" s="78"/>
      </tp>
      <tp t="s">
        <v>0.00</v>
        <stp/>
        <stp>NDAQ</stp>
        <stp>BidLstClsΔ%</stp>
        <tr r="E179" s="78"/>
      </tp>
      <tp t="s">
        <v>0.10</v>
        <stp/>
        <stp>AGNC</stp>
        <stp>AskLstClsΔ%</stp>
        <tr r="F11" s="78"/>
      </tp>
      <tp t="s">
        <v>0.00</v>
        <stp/>
        <stp>ADSK</stp>
        <stp>BidLstClsΔ%</stp>
        <tr r="E7" s="78"/>
      </tp>
      <tp t="s">
        <v>0.00</v>
        <stp/>
        <stp>FDX</stp>
        <stp>BidLstClsΔ%</stp>
        <tr r="E42" s="70"/>
      </tp>
      <tp t="s">
        <v>0.09</v>
        <stp/>
        <stp>EXC</stp>
        <stp>AskLstClsΔ%</stp>
        <tr r="F103" s="78"/>
      </tp>
      <tp t="s">
        <v>-3.13</v>
        <stp/>
        <stp>FND</stp>
        <stp>BidLstClsΔ%</stp>
        <tr r="E55" s="2"/>
      </tp>
      <tp t="s">
        <v>1.34</v>
        <stp/>
        <stp>ETN</stp>
        <stp>AskLstClsΔ%</stp>
        <tr r="F41" s="70"/>
      </tp>
      <tp t="s">
        <v>0.09</v>
        <stp/>
        <stp>FIG</stp>
        <stp>BidLstClsΔ%</stp>
        <tr r="E52" s="2"/>
      </tp>
      <tp t="s">
        <v>-0.17</v>
        <stp/>
        <stp>FHN</stp>
        <stp>BidLstClsΔ%</stp>
        <tr r="E106" s="78"/>
      </tp>
      <tp t="s">
        <v>0.85</v>
        <stp/>
        <stp>EQR</stp>
        <stp>AskLstClsΔ%</stp>
        <tr r="F97" s="78"/>
      </tp>
      <tp t="s">
        <v>1.44</v>
        <stp/>
        <stp>EOG</stp>
        <stp>AskLstClsΔ%</stp>
        <tr r="F48" s="2"/>
      </tp>
      <tp t="s">
        <v>-1.12</v>
        <stp/>
        <stp>FTV</stp>
        <stp>BidLstClsΔ%</stp>
        <tr r="E45" s="70"/>
      </tp>
      <tp t="s">
        <v>-0.05</v>
        <stp/>
        <stp>EMR</stp>
        <stp>AskLstClsΔ%</stp>
        <tr r="F47" s="2"/>
      </tp>
      <tp t="s">
        <v>0.02</v>
        <stp/>
        <stp>ELF</stp>
        <stp>AskLstClsΔ%</stp>
        <tr r="F46" s="2"/>
      </tp>
      <tp t="s">
        <v>0.57</v>
        <stp/>
        <stp>ELV</stp>
        <stp>AskLstClsΔ%</stp>
        <tr r="F95" s="78"/>
      </tp>
      <tp t="s">
        <v>1.02</v>
        <stp/>
        <stp>EDU</stp>
        <stp>AskLstClsΔ%</stp>
        <tr r="F20" s="68"/>
      </tp>
      <tp t="s">
        <v>0.00</v>
        <stp/>
        <stp>AGNC</stp>
        <stp>BidLstClsΔ%</stp>
        <tr r="E11" s="78"/>
      </tp>
      <tp t="s">
        <v>1.23</v>
        <stp/>
        <stp>ADSK</stp>
        <stp>AskLstClsΔ%</stp>
        <tr r="F7" s="78"/>
      </tp>
      <tp t="s">
        <v>0.12</v>
        <stp/>
        <stp>RDDT</stp>
        <stp>AskLstClsΔ%</stp>
        <tr r="F91" s="70"/>
      </tp>
      <tp t="s">
        <v>0.16</v>
        <stp/>
        <stp>NDAQ</stp>
        <stp>AskLstClsΔ%</stp>
        <tr r="F179" s="78"/>
      </tp>
      <tp t="s">
        <v>0.19</v>
        <stp/>
        <stp>WDAY</stp>
        <stp>AskLstClsΔ%</stp>
        <tr r="F272" s="78"/>
      </tp>
      <tp t="s">
        <v>0.05</v>
        <stp/>
        <stp>ADBE</stp>
        <stp>AskLstClsΔ%</stp>
        <tr r="F4" s="78"/>
      </tp>
      <tp t="s">
        <v>0.09</v>
        <stp/>
        <stp>MDLZ</stp>
        <stp>AskLstClsΔ%</stp>
        <tr r="F169" s="78"/>
      </tp>
      <tp t="s">
        <v>0.20</v>
        <stp/>
        <stp>DDOG</stp>
        <stp>AskLstClsΔ%</stp>
        <tr r="F81" s="78"/>
      </tp>
      <tp t="s">
        <v>0.23</v>
        <stp/>
        <stp>TDOC</stp>
        <stp>AskLstClsΔ%</stp>
        <tr r="F109" s="70"/>
      </tp>
      <tp t="s">
        <v>-0.37</v>
        <stp/>
        <stp>RGTI</stp>
        <stp>BidLstClsΔ%</stp>
        <tr r="E92" s="70"/>
      </tp>
      <tp t="s">
        <v>0.29</v>
        <stp/>
        <stp>CDNS</stp>
        <stp>AskLstClsΔ%</stp>
        <tr r="F26" s="2"/>
      </tp>
      <tp t="s">
        <v>-2.09</v>
        <stp/>
        <stp>GEN</stp>
        <stp>BidLstClsΔ%</stp>
        <tr r="E59" s="2"/>
      </tp>
      <tp t="s">
        <v>-1.25</v>
        <stp/>
        <stp>GEO</stp>
        <stp>BidLstClsΔ%</stp>
        <tr r="E115" s="78"/>
      </tp>
      <tp t="s">
        <v>-0.23</v>
        <stp/>
        <stp>GEV</stp>
        <stp>BidLstClsΔ%</stp>
        <tr r="E116" s="78"/>
      </tp>
      <tp t="s">
        <v>-0.29</v>
        <stp/>
        <stp>GDS</stp>
        <stp>BidLstClsΔ%</stp>
        <tr r="E24" s="68"/>
      </tp>
      <tp t="s">
        <v>0.11</v>
        <stp/>
        <stp>GDX</stp>
        <stp>BidLstClsΔ%</stp>
        <tr r="L10" s="78"/>
        <tr r="L276" s="78"/>
        <tr r="L12" s="2"/>
        <tr r="L8" s="78"/>
        <tr r="L117" s="78"/>
      </tp>
      <tp t="s">
        <v>0.04</v>
        <stp/>
        <stp>GFI</stp>
        <stp>BidLstClsΔ%</stp>
        <tr r="E117" s="78"/>
      </tp>
      <tp t="s">
        <v>-0.45</v>
        <stp/>
        <stp>GFS</stp>
        <stp>BidLstClsΔ%</stp>
        <tr r="E8" s="83"/>
      </tp>
      <tp t="s">
        <v>-0.08</v>
        <stp/>
        <stp>GAP</stp>
        <stp>BidLstClsΔ%</stp>
        <tr r="E46" s="70"/>
      </tp>
      <tp t="s">
        <v>-0.94</v>
        <stp/>
        <stp>GCT</stp>
        <stp>BidLstClsΔ%</stp>
        <tr r="E57" s="2"/>
      </tp>
      <tp t="s">
        <v>0.11</v>
        <stp/>
        <stp>GME</stp>
        <stp>BidLstClsΔ%</stp>
        <tr r="E122" s="78"/>
      </tp>
      <tp t="s">
        <v>0.59</v>
        <stp/>
        <stp>DVN</stp>
        <stp>AskLstClsΔ%</stp>
        <tr r="F39" s="70"/>
      </tp>
      <tp t="s">
        <v>-0.51</v>
        <stp/>
        <stp>GLW</stp>
        <stp>BidLstClsΔ%</stp>
        <tr r="E47" s="70"/>
      </tp>
      <tp t="s">
        <v>0.29</v>
        <stp/>
        <stp>DUK</stp>
        <stp>AskLstClsΔ%</stp>
        <tr r="F91" s="78"/>
      </tp>
      <tp t="s">
        <v>0.00</v>
        <stp/>
        <stp>GIS</stp>
        <stp>BidLstClsΔ%</stp>
        <tr r="E119" s="78"/>
      </tp>
      <tp t="s">
        <v>1.12</v>
        <stp/>
        <stp>DOC</stp>
        <stp>AskLstClsΔ%</stp>
        <tr r="F88" s="78"/>
      </tp>
      <tp t="s">
        <v>0.30</v>
        <stp/>
        <stp>DOW</stp>
        <stp>AskLstClsΔ%</stp>
        <tr r="F41" s="2"/>
      </tp>
      <tp t="s">
        <v>0.42</v>
        <stp/>
        <stp>DOV</stp>
        <stp>AskLstClsΔ%</stp>
        <tr r="F90" s="78"/>
      </tp>
      <tp t="s">
        <v>0.22</v>
        <stp/>
        <stp>DKS</stp>
        <stp>AskLstClsΔ%</stp>
        <tr r="F40" s="2"/>
      </tp>
      <tp t="s">
        <v>-3.24</v>
        <stp/>
        <stp>GPN</stp>
        <stp>BidLstClsΔ%</stp>
        <tr r="E124" s="78"/>
      </tp>
      <tp t="s">
        <v>0.14</v>
        <stp/>
        <stp>DIS</stp>
        <stp>AskLstClsΔ%</stp>
        <tr r="F86" s="78"/>
      </tp>
      <tp t="s">
        <v>0.85</v>
        <stp/>
        <stp>DHI</stp>
        <stp>AskLstClsΔ%</stp>
        <tr r="F84" s="78"/>
      </tp>
      <tp t="s">
        <v>0.23</v>
        <stp/>
        <stp>DHR</stp>
        <stp>AskLstClsΔ%</stp>
        <tr r="F85" s="78"/>
      </tp>
      <tp t="s">
        <v>0.44</v>
        <stp/>
        <stp>DBX</stp>
        <stp>AskLstClsΔ%</stp>
        <tr r="F80" s="78"/>
      </tp>
      <tp t="s">
        <v>0.32</v>
        <stp/>
        <stp>DAL</stp>
        <stp>AskLstClsΔ%</stp>
        <tr r="F78" s="78"/>
      </tp>
      <tp t="s">
        <v>0.07</v>
        <stp/>
        <stp>META</stp>
        <stp>AskLstClsΔ%</stp>
        <tr r="F86" s="2"/>
      </tp>
      <tp t="s">
        <v>0.81</v>
        <stp/>
        <stp>LEVI</stp>
        <stp>AskLstClsΔ%</stp>
        <tr r="F157" s="78"/>
      </tp>
      <tp t="s">
        <v>-0.25</v>
        <stp/>
        <stp>NFLX</stp>
        <stp>BidLstClsΔ%</stp>
        <tr r="E182" s="78"/>
      </tp>
      <tp t="s">
        <v>-1.16</v>
        <stp/>
        <stp>CFLT</stp>
        <stp>BidLstClsΔ%</stp>
        <tr r="E27" s="2"/>
      </tp>
      <tp t="s">
        <v>5.38</v>
        <stp/>
        <stp>KEYS</stp>
        <stp>AskLstClsΔ%</stp>
        <tr r="F74" s="2"/>
      </tp>
      <tp t="s">
        <v>0.74</v>
        <stp/>
        <stp>VEEV</stp>
        <stp>AskLstClsΔ%</stp>
        <tr r="F134" s="2"/>
      </tp>
      <tp t="s">
        <v>0.61</v>
        <stp/>
        <stp>SEDG</stp>
        <stp>AskLstClsΔ%</stp>
        <tr r="F97" s="70"/>
      </tp>
      <tp t="s">
        <v>0.00</v>
        <stp/>
        <stp>REGN</stp>
        <stp>AskLstClsΔ%</stp>
        <tr r="F214" s="78"/>
      </tp>
      <tp t="s">
        <v>0.20</v>
        <stp/>
        <stp>TEAM</stp>
        <stp>AskLstClsΔ%</stp>
        <tr r="F239" s="78"/>
      </tp>
      <tp t="s">
        <v>0.68</v>
        <stp/>
        <stp>DELL</stp>
        <stp>AskLstClsΔ%</stp>
        <tr r="F36" s="70"/>
      </tp>
      <tp t="s">
        <v>2.08</v>
        <stp/>
        <stp>WELL</stp>
        <stp>AskLstClsΔ%</stp>
        <tr r="F273" s="78"/>
      </tp>
      <tp t="s">
        <v>0.23</v>
        <stp/>
        <stp>CELH</stp>
        <stp>AskLstClsΔ%</stp>
        <tr r="F44" s="78"/>
      </tp>
      <tp t="s">
        <v>0.16</v>
        <stp/>
        <stp>MELI</stp>
        <stp>AskLstClsΔ%</stp>
        <tr r="F84" s="2"/>
      </tp>
      <tp t="s">
        <v>6.41</v>
        <stp/>
        <stp>TENB</stp>
        <stp>AskLstClsΔ%</stp>
        <tr r="F240" s="78"/>
      </tp>
      <tp t="s">
        <v>1.57</v>
        <stp/>
        <stp>PENN</stp>
        <stp>AskLstClsΔ%</stp>
        <tr r="F202" s="78"/>
      </tp>
      <tp t="s">
        <v>0.22</v>
        <stp/>
        <stp>AFRM</stp>
        <stp>BidLstClsΔ%</stp>
        <tr r="E4" s="70"/>
      </tp>
      <tp t="s">
        <v>1.18</v>
        <stp/>
        <stp>GEHC</stp>
        <stp>AskLstClsΔ%</stp>
        <tr r="F58" s="2"/>
      </tp>
      <tp t="s">
        <v>4.59</v>
        <stp/>
        <stp>AEHR</stp>
        <stp>AskLstClsΔ%</stp>
        <tr r="F3" s="70"/>
      </tp>
      <tp t="s">
        <v>1.97</v>
        <stp/>
        <stp>BEKE</stp>
        <stp>AskLstClsΔ%</stp>
        <tr r="F4" s="68"/>
      </tp>
      <tp t="s">
        <v>-0.03</v>
        <stp/>
        <stp>CZR</stp>
        <stp>AskLstClsΔ%</stp>
        <tr r="F36" s="2"/>
      </tp>
      <tp t="s">
        <v>0.44</v>
        <stp/>
        <stp>CVE</stp>
        <stp>AskLstClsΔ%</stp>
        <tr r="F34" s="2"/>
      </tp>
      <tp t="s">
        <v>0.20</v>
        <stp/>
        <stp>CVX</stp>
        <stp>AskLstClsΔ%</stp>
        <tr r="F76" s="78"/>
      </tp>
      <tp t="s">
        <v>0.11</v>
        <stp/>
        <stp>CVS</stp>
        <stp>AskLstClsΔ%</stp>
        <tr r="F75" s="78"/>
      </tp>
      <tp t="s">
        <v>0.76</v>
        <stp/>
        <stp>CUK</stp>
        <stp>AskLstClsΔ%</stp>
        <tr r="F35" s="70"/>
      </tp>
      <tp t="s">
        <v>0.47</v>
        <stp/>
        <stp>CSX</stp>
        <stp>AskLstClsΔ%</stp>
        <tr r="F71" s="78"/>
      </tp>
      <tp t="s">
        <v>0.04</v>
        <stp/>
        <stp>CRM</stp>
        <stp>AskLstClsΔ%</stp>
        <tr r="F66" s="78"/>
      </tp>
      <tp t="s">
        <v>0.00</v>
        <stp/>
        <stp>CRC</stp>
        <stp>AskLstClsΔ%</stp>
        <tr r="F33" s="2"/>
      </tp>
      <tp t="s">
        <v>0.35</v>
        <stp/>
        <stp>CPB</stp>
        <stp>AskLstClsΔ%</stp>
        <tr r="F62" s="78"/>
      </tp>
      <tp t="s">
        <v>0.51</v>
        <stp/>
        <stp>COF</stp>
        <stp>AskLstClsΔ%</stp>
        <tr r="F31" s="2"/>
      </tp>
      <tp t="s">
        <v>0.50</v>
        <stp/>
        <stp>COP</stp>
        <stp>AskLstClsΔ%</stp>
        <tr r="F32" s="2"/>
      </tp>
      <tp t="s">
        <v>3.22</v>
        <stp/>
        <stp>CNK</stp>
        <stp>AskLstClsΔ%</stp>
        <tr r="F59" s="78"/>
      </tp>
      <tp t="s">
        <v>3.00</v>
        <stp/>
        <stp>CNM</stp>
        <stp>AskLstClsΔ%</stp>
        <tr r="F60" s="78"/>
      </tp>
      <tp t="s">
        <v>0.28</v>
        <stp/>
        <stp>CNC</stp>
        <stp>AskLstClsΔ%</stp>
        <tr r="F58" s="78"/>
      </tp>
      <tp t="s">
        <v>0.76</v>
        <stp/>
        <stp>CNQ</stp>
        <stp>AskLstClsΔ%</stp>
        <tr r="F30" s="2"/>
      </tp>
      <tp t="s">
        <v>2.14</v>
        <stp/>
        <stp>CMI</stp>
        <stp>AskLstClsΔ%</stp>
        <tr r="F57" s="78"/>
      </tp>
      <tp t="s">
        <v>1.24</v>
        <stp/>
        <stp>CMA</stp>
        <stp>AskLstClsΔ%</stp>
        <tr r="F29" s="2"/>
      </tp>
      <tp t="s">
        <v>-0.05</v>
        <stp/>
        <stp>CMG</stp>
        <stp>AskLstClsΔ%</stp>
        <tr r="F56" s="78"/>
      </tp>
      <tp t="s">
        <v>0.19</v>
        <stp/>
        <stp>CME</stp>
        <stp>AskLstClsΔ%</stp>
        <tr r="F55" s="78"/>
      </tp>
      <tp t="s">
        <v>0.30</v>
        <stp/>
        <stp>CLX</stp>
        <stp>AskLstClsΔ%</stp>
        <tr r="F53" s="78"/>
      </tp>
      <tp t="s">
        <v>1.05</v>
        <stp/>
        <stp>CLS</stp>
        <stp>AskLstClsΔ%</stp>
        <tr r="F29" s="70"/>
      </tp>
      <tp t="s">
        <v>1.73</v>
        <stp/>
        <stp>CHD</stp>
        <stp>AskLstClsΔ%</stp>
        <tr r="F46" s="78"/>
      </tp>
      <tp t="s">
        <v>0.18</v>
        <stp/>
        <stp>CFG</stp>
        <stp>AskLstClsΔ%</stp>
        <tr r="F45" s="78"/>
      </tp>
      <tp t="s">
        <v>0.42</v>
        <stp/>
        <stp>CEG</stp>
        <stp>AskLstClsΔ%</stp>
        <tr r="F27" s="70"/>
      </tp>
      <tp t="s">
        <v>0.13</v>
        <stp/>
        <stp>CCJ</stp>
        <stp>AskLstClsΔ%</stp>
        <tr r="F25" s="2"/>
      </tp>
      <tp t="s">
        <v>0.26</v>
        <stp/>
        <stp>CCI</stp>
        <stp>AskLstClsΔ%</stp>
        <tr r="F43" s="78"/>
      </tp>
      <tp t="s">
        <v>0.26</v>
        <stp/>
        <stp>CCL</stp>
        <stp>AskLstClsΔ%</stp>
        <tr r="F26" s="70"/>
      </tp>
      <tp t="s">
        <v>2.00</v>
        <stp/>
        <stp>CAI</stp>
        <stp>AskLstClsΔ%</stp>
        <tr r="F39" s="78"/>
      </tp>
      <tp t="s">
        <v>-0.26</v>
        <stp/>
        <stp>CAH</stp>
        <stp>AskLstClsΔ%</stp>
        <tr r="F38" s="78"/>
      </tp>
      <tp t="s">
        <v>0.33</v>
        <stp/>
        <stp>CAN</stp>
        <stp>AskLstClsΔ%</stp>
        <tr r="F14" s="68"/>
      </tp>
      <tp t="s">
        <v>0.37</v>
        <stp/>
        <stp>CAG</stp>
        <stp>AskLstClsΔ%</stp>
        <tr r="F37" s="78"/>
      </tp>
      <tp t="s">
        <v>1.43</v>
        <stp/>
        <stp>CAR</stp>
        <stp>AskLstClsΔ%</stp>
        <tr r="F24" s="2"/>
      </tp>
      <tp t="s">
        <v>0.08</v>
        <stp/>
        <stp>CAT</stp>
        <stp>AskLstClsΔ%</stp>
        <tr r="F24" s="70"/>
      </tp>
      <tp t="s">
        <v>0.33</v>
        <stp/>
        <stp>SBUX</stp>
        <stp>AskLstClsΔ%</stp>
        <tr r="F220" s="78"/>
      </tp>
      <tp t="s">
        <v>0.20</v>
        <stp/>
        <stp>FBTC</stp>
        <stp>AskLstClsΔ%</stp>
        <tr r="F21" s="68"/>
      </tp>
      <tp t="s">
        <v>0.14</v>
        <stp/>
        <stp>GBTC</stp>
        <stp>AskLstClsΔ%</stp>
        <tr r="F23" s="68"/>
      </tp>
      <tp t="s">
        <v>-0.42</v>
        <stp/>
        <stp>FANG</stp>
        <stp>BidLstClsΔ%</stp>
        <tr r="E51" s="2"/>
      </tp>
      <tp t="s">
        <v>0.14</v>
        <stp/>
        <stp>QBTS</stp>
        <stp>AskLstClsΔ%</stp>
        <tr r="F88" s="70"/>
      </tp>
      <tp t="s">
        <v>0.00</v>
        <stp/>
        <stp>PANW</stp>
        <stp>BidLstClsΔ%</stp>
        <tr r="E197" s="78"/>
      </tp>
      <tp t="s">
        <v>0.44</v>
        <stp/>
        <stp>BBWI</stp>
        <stp>AskLstClsΔ%</stp>
        <tr r="F17" s="2"/>
      </tp>
      <tp t="s">
        <v>-0.88</v>
        <stp/>
        <stp>BALL</stp>
        <stp>BidLstClsΔ%</stp>
        <tr r="E22" s="78"/>
      </tp>
      <tp t="s">
        <v>1.87</v>
        <stp/>
        <stp>DBRG</stp>
        <stp>AskLstClsΔ%</stp>
        <tr r="F37" s="2"/>
      </tp>
      <tp t="s">
        <v>3.03</v>
        <stp/>
        <stp>CBRE</stp>
        <stp>AskLstClsΔ%</stp>
        <tr r="F25" s="70"/>
      </tp>
      <tp t="s">
        <v>2.07</v>
        <stp/>
        <stp>LBRT</stp>
        <stp>AskLstClsΔ%</stp>
        <tr r="F61" s="70"/>
      </tp>
      <tp t="s">
        <v>-1.15</v>
        <stp/>
        <stp>PAGS</stp>
        <stp>BidLstClsΔ%</stp>
        <tr r="E196" s="78"/>
      </tp>
      <tp t="s">
        <v>-0.03</v>
        <stp/>
        <stp>BABA</stp>
        <stp>BidLstClsΔ%</stp>
        <tr r="E3" s="68"/>
      </tp>
      <tp t="s">
        <v>-0.65</v>
        <stp/>
        <stp>LABU</stp>
        <stp>BidLstClsΔ%</stp>
        <tr r="E60" s="70"/>
      </tp>
      <tp t="s">
        <v>-0.22</v>
        <stp/>
        <stp>SBET</stp>
        <stp>AskLstClsΔ%</stp>
        <tr r="F40" s="68"/>
      </tp>
      <tp t="s">
        <v>0.10</v>
        <stp/>
        <stp>UBER</stp>
        <stp>AskLstClsΔ%</stp>
        <tr r="F255" s="78"/>
      </tp>
      <tp t="s">
        <v>1.41</v>
        <stp/>
        <stp>SBAC</stp>
        <stp>AskLstClsΔ%</stp>
        <tr r="F219" s="78"/>
      </tp>
      <tp t="s">
        <v>0.17</v>
        <stp/>
        <stp>HBAN</stp>
        <stp>AskLstClsΔ%</stp>
        <tr r="F127" s="78"/>
      </tp>
      <tp t="s">
        <v>0.14</v>
        <stp/>
        <stp>EBAY</stp>
        <stp>AskLstClsΔ%</stp>
        <tr r="F93" s="78"/>
      </tp>
      <tp t="s">
        <v>-2.59</v>
        <stp/>
        <stp>PAYC</stp>
        <stp>BidLstClsΔ%</stp>
        <tr r="E198" s="78"/>
      </tp>
      <tp t="s">
        <v>0.12</v>
        <stp/>
        <stp>PAYX</stp>
        <stp>BidLstClsΔ%</stp>
        <tr r="E199" s="78"/>
      </tp>
      <tp t="s">
        <v>0.12</v>
        <stp/>
        <stp>CAVA</stp>
        <stp>BidLstClsΔ%</stp>
        <tr r="E42" s="78"/>
      </tp>
      <tp t="s">
        <v>0.19</v>
        <stp/>
        <stp>RBLX</stp>
        <stp>AskLstClsΔ%</stp>
        <tr r="F213" s="78"/>
      </tp>
      <tp t="s">
        <v>0.35</v>
        <stp/>
        <stp>MBLY</stp>
        <stp>AskLstClsΔ%</stp>
        <tr r="F83" s="2"/>
      </tp>
      <tp t="s">
        <v>0.16</v>
        <stp/>
        <stp>PATH</stp>
        <stp>BidLstClsΔ%</stp>
        <tr r="E99" s="2"/>
      </tp>
      <tp t="s">
        <v>0.06</v>
        <stp/>
        <stp>ABNB</stp>
        <stp>AskLstClsΔ%</stp>
        <tr r="F2" s="70"/>
      </tp>
      <tp t="s">
        <v>0.00</v>
        <stp/>
        <stp>DASH</stp>
        <stp>BidLstClsΔ%</stp>
        <tr r="E79" s="78"/>
      </tp>
      <tp t="s">
        <v>0.07</v>
        <stp/>
        <stp>IBIT</stp>
        <stp>AskLstClsΔ%</stp>
        <tr r="M28" s="68"/>
        <tr r="M25" s="68"/>
        <tr r="M2" s="68"/>
        <tr r="M23" s="68"/>
        <tr r="M21" s="68"/>
        <tr r="M30" s="68"/>
        <tr r="M39" s="68"/>
        <tr r="M16" s="68"/>
        <tr r="M48" s="68"/>
        <tr r="M26" s="68"/>
        <tr r="M15" s="68"/>
        <tr r="M8" s="68"/>
        <tr r="M17" s="68"/>
        <tr r="M12" s="68"/>
        <tr r="M14" s="68"/>
        <tr r="M35" s="68"/>
        <tr r="M34" s="68"/>
        <tr r="M13" s="68"/>
        <tr r="M7" s="68"/>
      </tp>
      <tp t="s">
        <v>0.41</v>
        <stp/>
        <stp>NBIS</stp>
        <stp>AskLstClsΔ%</stp>
        <tr r="F71" s="70"/>
      </tp>
      <tp t="s">
        <v>-0.58</v>
        <stp/>
        <stp>FAST</stp>
        <stp>BidLstClsΔ%</stp>
        <tr r="E105" s="78"/>
      </tp>
      <tp t="s">
        <v>0.90</v>
        <stp/>
        <stp>MARA</stp>
        <stp>BidLstClsΔ%</stp>
        <tr r="E34" s="68"/>
      </tp>
      <tp t="s">
        <v>0.01</v>
        <stp/>
        <stp>CARR</stp>
        <stp>BidLstClsΔ%</stp>
        <tr r="E40" s="78"/>
      </tp>
      <tp t="s">
        <v>-0.70</v>
        <stp/>
        <stp>CART</stp>
        <stp>BidLstClsΔ%</stp>
        <tr r="E41" s="78"/>
      </tp>
      <tp t="s">
        <v>0.20</v>
        <stp/>
        <stp>IBKR</stp>
        <stp>AskLstClsΔ%</stp>
        <tr r="F65" s="2"/>
      </tp>
      <tp t="s">
        <v>0.00</v>
        <stp/>
        <stp>AAPL</stp>
        <stp>BidLstClsΔ%</stp>
        <tr r="E3" s="2"/>
      </tp>
      <tp t="s">
        <v>0.00</v>
        <stp/>
        <stp>AEM</stp>
        <stp>BidLstClsΔ%</stp>
        <tr r="E8" s="78"/>
      </tp>
      <tp t="s">
        <v>0.05</v>
        <stp/>
        <stp>AEO</stp>
        <stp>BidLstClsΔ%</stp>
        <tr r="E4" s="2"/>
      </tp>
      <tp t="s">
        <v>0.02</v>
        <stp/>
        <stp>AEP</stp>
        <stp>BidLstClsΔ%</stp>
        <tr r="E9" s="78"/>
      </tp>
      <tp t="s">
        <v>0.00</v>
        <stp/>
        <stp>AES</stp>
        <stp>BidLstClsΔ%</stp>
        <tr r="E5" s="2"/>
      </tp>
      <tp t="s">
        <v>-1.46</v>
        <stp/>
        <stp>ADM</stp>
        <stp>BidLstClsΔ%</stp>
        <tr r="E5" s="78"/>
      </tp>
      <tp t="s">
        <v>0.00</v>
        <stp/>
        <stp>ADI</stp>
        <stp>BidLstClsΔ%</stp>
        <tr r="E24" s="83"/>
      </tp>
      <tp t="s">
        <v>0.00</v>
        <stp/>
        <stp>ADP</stp>
        <stp>BidLstClsΔ%</stp>
        <tr r="E6" s="78"/>
      </tp>
      <tp t="s">
        <v>-0.38</v>
        <stp/>
        <stp>AGI</stp>
        <stp>BidLstClsΔ%</stp>
        <tr r="E10" s="78"/>
      </tp>
      <tp t="s">
        <v>0.04</v>
        <stp/>
        <stp>AAP</stp>
        <stp>BidLstClsΔ%</stp>
        <tr r="E2" s="2"/>
      </tp>
      <tp t="s">
        <v>0.38</v>
        <stp/>
        <stp>ACN</stp>
        <stp>BidLstClsΔ%</stp>
        <tr r="E3" s="78"/>
      </tp>
      <tp t="s">
        <v>-2.15</v>
        <stp/>
        <stp>ABT</stp>
        <stp>BidLstClsΔ%</stp>
        <tr r="E2" s="78"/>
      </tp>
      <tp t="s">
        <v>0.00</v>
        <stp/>
        <stp>BXP</stp>
        <stp>AskLstClsΔ%</stp>
        <tr r="F36" s="78"/>
      </tp>
      <tp t="s">
        <v>-0.18</v>
        <stp/>
        <stp>AMD</stp>
        <stp>BidLstClsΔ%</stp>
        <tr r="E8" s="70"/>
      </tp>
      <tp t="s">
        <v>0.94</v>
        <stp/>
        <stp>BWA</stp>
        <stp>AskLstClsΔ%</stp>
        <tr r="F34" s="78"/>
      </tp>
      <tp t="s">
        <v>-0.24</v>
        <stp/>
        <stp>AMH</stp>
        <stp>BidLstClsΔ%</stp>
        <tr r="E17" s="78"/>
      </tp>
      <tp t="s">
        <v>0.29</v>
        <stp/>
        <stp>AMT</stp>
        <stp>BidLstClsΔ%</stp>
        <tr r="E18" s="78"/>
      </tp>
      <tp t="s">
        <v>0.39</v>
        <stp/>
        <stp>ALB</stp>
        <stp>BidLstClsΔ%</stp>
        <tr r="E7" s="70"/>
      </tp>
      <tp t="s">
        <v>-0.18</v>
        <stp/>
        <stp>ALK</stp>
        <stp>BidLstClsΔ%</stp>
        <tr r="E6" s="2"/>
      </tp>
      <tp t="s">
        <v>-0.98</v>
        <stp/>
        <stp>ANF</stp>
        <stp>BidLstClsΔ%</stp>
        <tr r="E8" s="2"/>
      </tp>
      <tp t="s">
        <v>0.19</v>
        <stp/>
        <stp>BTC</stp>
        <stp>AskLstClsΔ%</stp>
        <tr r="F12" s="68"/>
      </tp>
      <tp t="s">
        <v>-0.83</v>
        <stp/>
        <stp>AIG</stp>
        <stp>BidLstClsΔ%</stp>
        <tr r="E12" s="78"/>
      </tp>
      <tp t="s">
        <v>0.74</v>
        <stp/>
        <stp>BSX</stp>
        <stp>AskLstClsΔ%</stp>
        <tr r="F33" s="78"/>
      </tp>
      <tp t="s">
        <v>0.13</v>
        <stp/>
        <stp>BMY</stp>
        <stp>AskLstClsΔ%</stp>
        <tr r="F29" s="78"/>
      </tp>
      <tp t="s">
        <v>1.55</v>
        <stp/>
        <stp>BLK</stp>
        <stp>AskLstClsΔ%</stp>
        <tr r="F21" s="2"/>
      </tp>
      <tp t="s">
        <v>0.76</v>
        <stp/>
        <stp>BKR</stp>
        <stp>AskLstClsΔ%</stp>
        <tr r="F27" s="78"/>
      </tp>
      <tp t="s">
        <v>-2.79</v>
        <stp/>
        <stp>APG</stp>
        <stp>BidLstClsΔ%</stp>
        <tr r="E9" s="2"/>
      </tp>
      <tp t="s">
        <v>-0.20</v>
        <stp/>
        <stp>APA</stp>
        <stp>BidLstClsΔ%</stp>
        <tr r="E11" s="70"/>
      </tp>
      <tp t="s">
        <v>0.20</v>
        <stp/>
        <stp>APO</stp>
        <stp>BidLstClsΔ%</stp>
        <tr r="E13" s="70"/>
      </tp>
      <tp t="s">
        <v>-0.02</v>
        <stp/>
        <stp>APH</stp>
        <stp>BidLstClsΔ%</stp>
        <tr r="E10" s="2"/>
      </tp>
      <tp t="s">
        <v>-0.17</v>
        <stp/>
        <stp>APP</stp>
        <stp>BidLstClsΔ%</stp>
        <tr r="E14" s="70"/>
      </tp>
      <tp t="s">
        <v>0.04</v>
        <stp/>
        <stp>ARM</stp>
        <stp>BidLstClsΔ%</stp>
        <tr r="E16" s="70"/>
      </tp>
      <tp t="s">
        <v>-0.05</v>
        <stp/>
        <stp>BDX</stp>
        <stp>AskLstClsΔ%</stp>
        <tr r="F24" s="78"/>
      </tp>
      <tp t="s">
        <v>0.10</v>
        <stp/>
        <stp>BBY</stp>
        <stp>AskLstClsΔ%</stp>
        <tr r="F18" s="2"/>
      </tp>
      <tp t="s">
        <v>-0.65</v>
        <stp/>
        <stp>AXP</stp>
        <stp>BidLstClsΔ%</stp>
        <tr r="E15" s="2"/>
      </tp>
      <tp t="s">
        <v>0.09</v>
        <stp/>
        <stp>BAC</stp>
        <stp>AskLstClsΔ%</stp>
        <tr r="F16" s="2"/>
      </tp>
      <tp t="s">
        <v>0.22</v>
        <stp/>
        <stp>BAX</stp>
        <stp>AskLstClsΔ%</stp>
        <tr r="F23" s="78"/>
      </tp>
      <tp t="s">
        <v>2.56</v>
        <stp/>
        <stp>PCAR</stp>
        <stp>AskLstClsΔ%</stp>
        <tr r="F200" s="78"/>
      </tp>
      <tp t="s">
        <v>0.11</v>
        <stp/>
        <stp>NCLH</stp>
        <stp>AskLstClsΔ%</stp>
        <tr r="F92" s="2"/>
      </tp>
      <tp t="s">
        <v>-0.01</v>
        <stp/>
        <stp>ACLS</stp>
        <stp>AskLstClsΔ%</stp>
        <tr r="F23" s="83"/>
      </tp>
      <tp t="s">
        <v>1.24</v>
        <stp/>
        <stp>TCOM</stp>
        <stp>AskLstClsΔ%</stp>
        <tr r="F42" s="68"/>
      </tp>
      <tp t="s">
        <v>0.14</v>
        <stp/>
        <stp>QCOM</stp>
        <stp>AskLstClsΔ%</stp>
        <tr r="F212" s="78"/>
      </tp>
      <tp t="s">
        <v>0.27</v>
        <stp/>
        <stp>SCHW</stp>
        <stp>AskLstClsΔ%</stp>
        <tr r="F221" s="78"/>
      </tp>
      <tp t="s">
        <v>0.01</v>
        <stp/>
        <stp>MCHP</stp>
        <stp>AskLstClsΔ%</stp>
        <tr r="F12" s="83"/>
      </tp>
      <tp t="s">
        <v>-0.45</v>
        <stp/>
        <stp>BDX</stp>
        <stp>BidLstClsΔ%</stp>
        <tr r="E24" s="78"/>
      </tp>
      <tp t="s">
        <v>-0.09</v>
        <stp/>
        <stp>BAC</stp>
        <stp>BidLstClsΔ%</stp>
        <tr r="E16" s="2"/>
      </tp>
      <tp t="s">
        <v>-0.75</v>
        <stp/>
        <stp>BAX</stp>
        <stp>BidLstClsΔ%</stp>
        <tr r="E23" s="78"/>
      </tp>
      <tp t="s">
        <v>0.12</v>
        <stp/>
        <stp>AXP</stp>
        <stp>AskLstClsΔ%</stp>
        <tr r="F15" s="2"/>
      </tp>
      <tp t="s">
        <v>-0.87</v>
        <stp/>
        <stp>BBY</stp>
        <stp>BidLstClsΔ%</stp>
        <tr r="E18" s="2"/>
      </tp>
      <tp t="s">
        <v>0.09</v>
        <stp/>
        <stp>BMY</stp>
        <stp>BidLstClsΔ%</stp>
        <tr r="E29" s="78"/>
      </tp>
      <tp t="s">
        <v>-0.61</v>
        <stp/>
        <stp>BLK</stp>
        <stp>BidLstClsΔ%</stp>
        <tr r="E21" s="2"/>
      </tp>
      <tp t="s">
        <v>0.20</v>
        <stp/>
        <stp>ARM</stp>
        <stp>AskLstClsΔ%</stp>
        <tr r="F16" s="70"/>
      </tp>
      <tp t="s">
        <v>-0.70</v>
        <stp/>
        <stp>BKR</stp>
        <stp>BidLstClsΔ%</stp>
        <tr r="E27" s="78"/>
      </tp>
      <tp t="s">
        <v>0.50</v>
        <stp/>
        <stp>APH</stp>
        <stp>AskLstClsΔ%</stp>
        <tr r="F10" s="2"/>
      </tp>
      <tp t="s">
        <v>1.32</v>
        <stp/>
        <stp>APO</stp>
        <stp>AskLstClsΔ%</stp>
        <tr r="F13" s="70"/>
      </tp>
      <tp t="s">
        <v>0.53</v>
        <stp/>
        <stp>APA</stp>
        <stp>AskLstClsΔ%</stp>
        <tr r="F11" s="70"/>
      </tp>
      <tp t="s">
        <v>3.53</v>
        <stp/>
        <stp>APG</stp>
        <stp>AskLstClsΔ%</stp>
        <tr r="F9" s="2"/>
      </tp>
      <tp t="s">
        <v>-0.06</v>
        <stp/>
        <stp>APP</stp>
        <stp>AskLstClsΔ%</stp>
        <tr r="F14" s="70"/>
      </tp>
      <tp t="s">
        <v>-0.03</v>
        <stp/>
        <stp>BTC</stp>
        <stp>BidLstClsΔ%</stp>
        <tr r="E12" s="68"/>
      </tp>
      <tp t="s">
        <v>0.75</v>
        <stp/>
        <stp>ANF</stp>
        <stp>AskLstClsΔ%</stp>
        <tr r="F8" s="2"/>
      </tp>
      <tp t="s">
        <v>4.48</v>
        <stp/>
        <stp>AMH</stp>
        <stp>AskLstClsΔ%</stp>
        <tr r="F17" s="78"/>
      </tp>
      <tp t="s">
        <v>-1.06</v>
        <stp/>
        <stp>BWA</stp>
        <stp>BidLstClsΔ%</stp>
        <tr r="E34" s="78"/>
      </tp>
      <tp t="s">
        <v>-0.08</v>
        <stp/>
        <stp>AMD</stp>
        <stp>AskLstClsΔ%</stp>
        <tr r="F8" s="70"/>
      </tp>
      <tp t="s">
        <v>1.38</v>
        <stp/>
        <stp>AMT</stp>
        <stp>AskLstClsΔ%</stp>
        <tr r="F18" s="78"/>
      </tp>
      <tp t="s">
        <v>0.18</v>
        <stp/>
        <stp>ALK</stp>
        <stp>AskLstClsΔ%</stp>
        <tr r="F6" s="2"/>
      </tp>
      <tp t="s">
        <v>1.86</v>
        <stp/>
        <stp>ALB</stp>
        <stp>AskLstClsΔ%</stp>
        <tr r="F7" s="70"/>
      </tp>
      <tp t="s">
        <v>0.26</v>
        <stp/>
        <stp>AIG</stp>
        <stp>AskLstClsΔ%</stp>
        <tr r="F12" s="78"/>
      </tp>
      <tp t="s">
        <v>-1.25</v>
        <stp/>
        <stp>BSX</stp>
        <stp>BidLstClsΔ%</stp>
        <tr r="E33" s="78"/>
      </tp>
      <tp t="s">
        <v>0.14</v>
        <stp/>
        <stp>AGI</stp>
        <stp>AskLstClsΔ%</stp>
        <tr r="F10" s="78"/>
      </tp>
      <tp t="s">
        <v>0.50</v>
        <stp/>
        <stp>AEO</stp>
        <stp>AskLstClsΔ%</stp>
        <tr r="F4" s="2"/>
      </tp>
      <tp t="s">
        <v>1.19</v>
        <stp/>
        <stp>AEM</stp>
        <stp>AskLstClsΔ%</stp>
        <tr r="F8" s="78"/>
      </tp>
      <tp t="s">
        <v>0.29</v>
        <stp/>
        <stp>AES</stp>
        <stp>AskLstClsΔ%</stp>
        <tr r="F5" s="2"/>
      </tp>
      <tp t="s">
        <v>1.11</v>
        <stp/>
        <stp>AEP</stp>
        <stp>AskLstClsΔ%</stp>
        <tr r="F9" s="78"/>
      </tp>
      <tp t="s">
        <v>0.11</v>
        <stp/>
        <stp>ADI</stp>
        <stp>AskLstClsΔ%</stp>
        <tr r="F24" s="83"/>
      </tp>
      <tp t="s">
        <v>0.84</v>
        <stp/>
        <stp>ADM</stp>
        <stp>AskLstClsΔ%</stp>
        <tr r="F5" s="78"/>
      </tp>
      <tp t="s">
        <v>0.20</v>
        <stp/>
        <stp>ADP</stp>
        <stp>AskLstClsΔ%</stp>
        <tr r="F6" s="78"/>
      </tp>
      <tp t="s">
        <v>0.99</v>
        <stp/>
        <stp>ACN</stp>
        <stp>AskLstClsΔ%</stp>
        <tr r="F3" s="78"/>
      </tp>
      <tp t="s">
        <v>-5.22</v>
        <stp/>
        <stp>BXP</stp>
        <stp>BidLstClsΔ%</stp>
        <tr r="E36" s="78"/>
      </tp>
      <tp t="s">
        <v>0.40</v>
        <stp/>
        <stp>ABT</stp>
        <stp>AskLstClsΔ%</stp>
        <tr r="F2" s="78"/>
      </tp>
      <tp t="s">
        <v>0.50</v>
        <stp/>
        <stp>AAP</stp>
        <stp>AskLstClsΔ%</stp>
        <tr r="F2" s="2"/>
      </tp>
      <tp t="s">
        <v>-0.05</v>
        <stp/>
        <stp>TCOM</stp>
        <stp>BidLstClsΔ%</stp>
        <tr r="E42" s="68"/>
      </tp>
      <tp t="s">
        <v>-0.02</v>
        <stp/>
        <stp>QCOM</stp>
        <stp>BidLstClsΔ%</stp>
        <tr r="E212" s="78"/>
      </tp>
      <tp t="s">
        <v>0.00</v>
        <stp/>
        <stp>NCLH</stp>
        <stp>BidLstClsΔ%</stp>
        <tr r="E92" s="2"/>
      </tp>
      <tp t="s">
        <v>-0.47</v>
        <stp/>
        <stp>ACLS</stp>
        <stp>BidLstClsΔ%</stp>
        <tr r="E23" s="83"/>
      </tp>
      <tp t="s">
        <v>-1.79</v>
        <stp/>
        <stp>MCHP</stp>
        <stp>BidLstClsΔ%</stp>
        <tr r="E12" s="83"/>
      </tp>
      <tp t="s">
        <v>-0.40</v>
        <stp/>
        <stp>SCHW</stp>
        <stp>BidLstClsΔ%</stp>
        <tr r="E221" s="78"/>
      </tp>
      <tp t="s">
        <v>-1.87</v>
        <stp/>
        <stp>PCAR</stp>
        <stp>BidLstClsΔ%</stp>
        <tr r="E200" s="78"/>
      </tp>
      <tp t="s">
        <v>-0.75</v>
        <stp/>
        <stp>CEG</stp>
        <stp>BidLstClsΔ%</stp>
        <tr r="E27" s="70"/>
      </tp>
      <tp t="s">
        <v>-0.16</v>
        <stp/>
        <stp>CFG</stp>
        <stp>BidLstClsΔ%</stp>
        <tr r="E45" s="78"/>
      </tp>
      <tp t="s">
        <v>-0.16</v>
        <stp/>
        <stp>CAG</stp>
        <stp>BidLstClsΔ%</stp>
        <tr r="E37" s="78"/>
      </tp>
      <tp t="s">
        <v>0.22</v>
        <stp/>
        <stp>CAN</stp>
        <stp>BidLstClsΔ%</stp>
        <tr r="E14" s="68"/>
      </tp>
      <tp t="s">
        <v>-1.90</v>
        <stp/>
        <stp>CAH</stp>
        <stp>BidLstClsΔ%</stp>
        <tr r="E38" s="78"/>
      </tp>
      <tp t="s">
        <v>-1.44</v>
        <stp/>
        <stp>CAI</stp>
        <stp>BidLstClsΔ%</stp>
        <tr r="E39" s="78"/>
      </tp>
      <tp t="s">
        <v>-0.01</v>
        <stp/>
        <stp>CAT</stp>
        <stp>BidLstClsΔ%</stp>
        <tr r="E24" s="70"/>
      </tp>
      <tp t="s">
        <v>-4.13</v>
        <stp/>
        <stp>CAR</stp>
        <stp>BidLstClsΔ%</stp>
        <tr r="E24" s="2"/>
      </tp>
      <tp t="s">
        <v>0.00</v>
        <stp/>
        <stp>CCL</stp>
        <stp>BidLstClsΔ%</stp>
        <tr r="E26" s="70"/>
      </tp>
      <tp t="s">
        <v>0.01</v>
        <stp/>
        <stp>CCI</stp>
        <stp>BidLstClsΔ%</stp>
        <tr r="E43" s="78"/>
      </tp>
      <tp t="s">
        <v>-0.04</v>
        <stp/>
        <stp>CCJ</stp>
        <stp>BidLstClsΔ%</stp>
        <tr r="E25" s="2"/>
      </tp>
      <tp t="s">
        <v>-0.08</v>
        <stp/>
        <stp>CME</stp>
        <stp>BidLstClsΔ%</stp>
        <tr r="E55" s="78"/>
      </tp>
      <tp t="s">
        <v>-0.07</v>
        <stp/>
        <stp>CMG</stp>
        <stp>BidLstClsΔ%</stp>
        <tr r="E56" s="78"/>
      </tp>
      <tp t="s">
        <v>-1.14</v>
        <stp/>
        <stp>CMA</stp>
        <stp>BidLstClsΔ%</stp>
        <tr r="E29" s="2"/>
      </tp>
      <tp t="s">
        <v>-0.65</v>
        <stp/>
        <stp>CMI</stp>
        <stp>BidLstClsΔ%</stp>
        <tr r="E57" s="78"/>
      </tp>
      <tp t="s">
        <v>0.36</v>
        <stp/>
        <stp>CLS</stp>
        <stp>BidLstClsΔ%</stp>
        <tr r="E29" s="70"/>
      </tp>
      <tp t="s">
        <v>0.00</v>
        <stp/>
        <stp>CLX</stp>
        <stp>BidLstClsΔ%</stp>
        <tr r="E53" s="78"/>
      </tp>
      <tp t="s">
        <v>-0.54</v>
        <stp/>
        <stp>COF</stp>
        <stp>BidLstClsΔ%</stp>
        <tr r="E31" s="2"/>
      </tp>
      <tp t="s">
        <v>-0.24</v>
        <stp/>
        <stp>COP</stp>
        <stp>BidLstClsΔ%</stp>
        <tr r="E32" s="2"/>
      </tp>
      <tp t="s">
        <v>0.00</v>
        <stp/>
        <stp>CNC</stp>
        <stp>BidLstClsΔ%</stp>
        <tr r="E58" s="78"/>
      </tp>
      <tp t="s">
        <v>-0.56</v>
        <stp/>
        <stp>CNM</stp>
        <stp>BidLstClsΔ%</stp>
        <tr r="E60" s="78"/>
      </tp>
      <tp t="s">
        <v>-0.70</v>
        <stp/>
        <stp>CNK</stp>
        <stp>BidLstClsΔ%</stp>
        <tr r="E59" s="78"/>
      </tp>
      <tp t="s">
        <v>-0.85</v>
        <stp/>
        <stp>CNQ</stp>
        <stp>BidLstClsΔ%</stp>
        <tr r="E30" s="2"/>
      </tp>
      <tp t="s">
        <v>-1.02</v>
        <stp/>
        <stp>CHD</stp>
        <stp>BidLstClsΔ%</stp>
        <tr r="E46" s="78"/>
      </tp>
      <tp t="s">
        <v>-0.10</v>
        <stp/>
        <stp>CUK</stp>
        <stp>BidLstClsΔ%</stp>
        <tr r="E35" s="70"/>
      </tp>
      <tp t="s">
        <v>-0.33</v>
        <stp/>
        <stp>CVE</stp>
        <stp>BidLstClsΔ%</stp>
        <tr r="E34" s="2"/>
      </tp>
      <tp t="s">
        <v>-0.49</v>
        <stp/>
        <stp>CVS</stp>
        <stp>BidLstClsΔ%</stp>
        <tr r="E75" s="78"/>
      </tp>
      <tp t="s">
        <v>-0.11</v>
        <stp/>
        <stp>CVX</stp>
        <stp>BidLstClsΔ%</stp>
        <tr r="E76" s="78"/>
      </tp>
      <tp t="s">
        <v>-0.08</v>
        <stp/>
        <stp>CPB</stp>
        <stp>BidLstClsΔ%</stp>
        <tr r="E62" s="78"/>
      </tp>
      <tp t="s">
        <v>-0.91</v>
        <stp/>
        <stp>CSX</stp>
        <stp>BidLstClsΔ%</stp>
        <tr r="E71" s="78"/>
      </tp>
      <tp t="s">
        <v>-3.79</v>
        <stp/>
        <stp>CRC</stp>
        <stp>BidLstClsΔ%</stp>
        <tr r="E33" s="2"/>
      </tp>
      <tp t="s">
        <v>0.00</v>
        <stp/>
        <stp>CRM</stp>
        <stp>BidLstClsΔ%</stp>
        <tr r="E66" s="78"/>
      </tp>
      <tp t="s">
        <v>-0.15</v>
        <stp/>
        <stp>CZR</stp>
        <stp>BidLstClsΔ%</stp>
        <tr r="E36" s="2"/>
      </tp>
      <tp t="s">
        <v>0.00</v>
        <stp/>
        <stp>ABNB</stp>
        <stp>BidLstClsΔ%</stp>
        <tr r="E2" s="70"/>
      </tp>
      <tp t="s">
        <v>0.24</v>
        <stp/>
        <stp>PATH</stp>
        <stp>AskLstClsΔ%</stp>
        <tr r="F99" s="2"/>
      </tp>
      <tp t="s">
        <v>0.59</v>
        <stp/>
        <stp>CAVA</stp>
        <stp>AskLstClsΔ%</stp>
        <tr r="F42" s="78"/>
      </tp>
      <tp t="s">
        <v>-0.14</v>
        <stp/>
        <stp>MBLY</stp>
        <stp>BidLstClsΔ%</stp>
        <tr r="E83" s="2"/>
      </tp>
      <tp t="s">
        <v>0.00</v>
        <stp/>
        <stp>RBLX</stp>
        <stp>BidLstClsΔ%</stp>
        <tr r="E213" s="78"/>
      </tp>
      <tp t="s">
        <v>-0.21</v>
        <stp/>
        <stp>IBKR</stp>
        <stp>BidLstClsΔ%</stp>
        <tr r="E65" s="2"/>
      </tp>
      <tp t="s">
        <v>0.01</v>
        <stp/>
        <stp>AAPL</stp>
        <stp>AskLstClsΔ%</stp>
        <tr r="F3" s="2"/>
      </tp>
      <tp t="s">
        <v>0.29</v>
        <stp/>
        <stp>DASH</stp>
        <stp>AskLstClsΔ%</stp>
        <tr r="F79" s="78"/>
      </tp>
      <tp t="s">
        <v>1.83</v>
        <stp/>
        <stp>FAST</stp>
        <stp>AskLstClsΔ%</stp>
        <tr r="F105" s="78"/>
      </tp>
      <tp t="s">
        <v>0.31</v>
        <stp/>
        <stp>NBIS</stp>
        <stp>BidLstClsΔ%</stp>
        <tr r="E71" s="70"/>
      </tp>
      <tp t="s">
        <v>0.06</v>
        <stp/>
        <stp>IBIT</stp>
        <stp>BidLstClsΔ%</stp>
        <tr r="L39" s="68"/>
        <tr r="L8" s="68"/>
        <tr r="L34" s="68"/>
        <tr r="L13" s="68"/>
        <tr r="L7" s="68"/>
        <tr r="L17" s="68"/>
        <tr r="L16" s="68"/>
        <tr r="L35" s="68"/>
        <tr r="L21" s="68"/>
        <tr r="L12" s="68"/>
        <tr r="L28" s="68"/>
        <tr r="L30" s="68"/>
        <tr r="L48" s="68"/>
        <tr r="L26" s="68"/>
        <tr r="L15" s="68"/>
        <tr r="L25" s="68"/>
        <tr r="L2" s="68"/>
        <tr r="L23" s="68"/>
        <tr r="L14" s="68"/>
      </tp>
      <tp t="s">
        <v>0.96</v>
        <stp/>
        <stp>MARA</stp>
        <stp>AskLstClsΔ%</stp>
        <tr r="F34" s="68"/>
      </tp>
      <tp t="s">
        <v>0.44</v>
        <stp/>
        <stp>CART</stp>
        <stp>AskLstClsΔ%</stp>
        <tr r="F41" s="78"/>
      </tp>
      <tp t="s">
        <v>1.03</v>
        <stp/>
        <stp>CARR</stp>
        <stp>AskLstClsΔ%</stp>
        <tr r="F40" s="78"/>
      </tp>
      <tp t="s">
        <v>-0.28</v>
        <stp/>
        <stp>UBER</stp>
        <stp>BidLstClsΔ%</stp>
        <tr r="E255" s="78"/>
      </tp>
      <tp t="s">
        <v>-0.56</v>
        <stp/>
        <stp>SBET</stp>
        <stp>BidLstClsΔ%</stp>
        <tr r="E40" s="68"/>
      </tp>
      <tp t="s">
        <v>2.56</v>
        <stp/>
        <stp>PAYC</stp>
        <stp>AskLstClsΔ%</stp>
        <tr r="F198" s="78"/>
      </tp>
      <tp t="s">
        <v>1.34</v>
        <stp/>
        <stp>PAYX</stp>
        <stp>AskLstClsΔ%</stp>
        <tr r="F199" s="78"/>
      </tp>
      <tp t="s">
        <v>-0.69</v>
        <stp/>
        <stp>HBAN</stp>
        <stp>BidLstClsΔ%</stp>
        <tr r="E127" s="78"/>
      </tp>
      <tp t="s">
        <v>0.13</v>
        <stp/>
        <stp>SBAC</stp>
        <stp>BidLstClsΔ%</stp>
        <tr r="E219" s="78"/>
      </tp>
      <tp t="s">
        <v>0.05</v>
        <stp/>
        <stp>EBAY</stp>
        <stp>BidLstClsΔ%</stp>
        <tr r="E93" s="78"/>
      </tp>
      <tp t="s">
        <v>0.00</v>
        <stp/>
        <stp>PAGS</stp>
        <stp>AskLstClsΔ%</stp>
        <tr r="F196" s="78"/>
      </tp>
      <tp t="s">
        <v>0.03</v>
        <stp/>
        <stp>BABA</stp>
        <stp>AskLstClsΔ%</stp>
        <tr r="F3" s="68"/>
      </tp>
      <tp t="s">
        <v>0.26</v>
        <stp/>
        <stp>LABU</stp>
        <stp>AskLstClsΔ%</stp>
        <tr r="F60" s="70"/>
      </tp>
      <tp t="s">
        <v>-0.85</v>
        <stp/>
        <stp>BBWI</stp>
        <stp>BidLstClsΔ%</stp>
        <tr r="E17" s="2"/>
      </tp>
      <tp t="s">
        <v>0.86</v>
        <stp/>
        <stp>BALL</stp>
        <stp>AskLstClsΔ%</stp>
        <tr r="F22" s="78"/>
      </tp>
      <tp t="s">
        <v>0.04</v>
        <stp/>
        <stp>SBUX</stp>
        <stp>BidLstClsΔ%</stp>
        <tr r="E220" s="78"/>
      </tp>
      <tp t="s">
        <v>1.65</v>
        <stp/>
        <stp>FANG</stp>
        <stp>AskLstClsΔ%</stp>
        <tr r="F51" s="2"/>
      </tp>
      <tp t="s">
        <v>0.03</v>
        <stp/>
        <stp>FBTC</stp>
        <stp>BidLstClsΔ%</stp>
        <tr r="E21" s="68"/>
      </tp>
      <tp t="s">
        <v>-0.20</v>
        <stp/>
        <stp>GBTC</stp>
        <stp>BidLstClsΔ%</stp>
        <tr r="E23" s="68"/>
      </tp>
      <tp t="s">
        <v>0.14</v>
        <stp/>
        <stp>PANW</stp>
        <stp>AskLstClsΔ%</stp>
        <tr r="F197" s="78"/>
      </tp>
      <tp t="s">
        <v>0.00</v>
        <stp/>
        <stp>QBTS</stp>
        <stp>BidLstClsΔ%</stp>
        <tr r="E88" s="70"/>
      </tp>
      <tp t="s">
        <v>-6.44</v>
        <stp/>
        <stp>CBRE</stp>
        <stp>BidLstClsΔ%</stp>
        <tr r="E25" s="70"/>
      </tp>
      <tp t="s">
        <v>-4.15</v>
        <stp/>
        <stp>DBRG</stp>
        <stp>BidLstClsΔ%</stp>
        <tr r="E37" s="2"/>
      </tp>
      <tp t="s">
        <v>-0.15</v>
        <stp/>
        <stp>LBRT</stp>
        <stp>BidLstClsΔ%</stp>
        <tr r="E61" s="70"/>
      </tp>
      <tp t="s">
        <v>0.92</v>
        <stp/>
        <stp>XEL</stp>
        <stp>BidLstClsΔ%</stp>
        <tr r="E280" s="78"/>
      </tp>
      <tp t="s">
        <v>-0.13</v>
        <stp/>
        <stp>XBI</stp>
        <stp>BidLstClsΔ%</stp>
        <tr r="E279" s="78"/>
      </tp>
      <tp t="s">
        <v>0.02</v>
        <stp/>
        <stp>XLE</stp>
        <stp>BidLstClsΔ%</stp>
        <tr r="L79" s="70"/>
        <tr r="L39" s="70"/>
        <tr r="L76" s="78"/>
        <tr r="L223" s="78"/>
        <tr r="L98" s="2"/>
        <tr r="L143" s="2"/>
        <tr r="L86" s="70"/>
        <tr r="L74" s="70"/>
        <tr r="L118" s="2"/>
        <tr r="L28" s="70"/>
        <tr r="L33" s="2"/>
        <tr r="L61" s="70"/>
        <tr r="L67" s="2"/>
        <tr r="L119" s="2"/>
        <tr r="L51" s="2"/>
        <tr r="L55" s="70"/>
        <tr r="L39" s="2"/>
        <tr r="L28" s="2"/>
        <tr r="L11" s="70"/>
        <tr r="L281" s="78"/>
        <tr r="L22" s="2"/>
        <tr r="L45" s="2"/>
        <tr r="L30" s="2"/>
        <tr r="L27" s="78"/>
        <tr r="L88" s="2"/>
        <tr r="L97" s="2"/>
        <tr r="L64" s="2"/>
        <tr r="L69" s="70"/>
        <tr r="L72" s="78"/>
        <tr r="L89" s="2"/>
        <tr r="L124" s="2"/>
        <tr r="L32" s="2"/>
        <tr r="L34" s="2"/>
        <tr r="L84" s="70"/>
        <tr r="L48" s="2"/>
        <tr r="L152" s="78"/>
        <tr r="L93" s="2"/>
        <tr r="L135" s="2"/>
        <tr r="L70" s="70"/>
        <tr r="L94" s="2"/>
        <tr r="L136" s="2"/>
        <tr r="L104" s="2"/>
      </tp>
      <tp t="s">
        <v>0.03</v>
        <stp/>
        <stp>XLF</stp>
        <stp>BidLstClsΔ%</stp>
        <tr r="L91" s="2"/>
        <tr r="L108" s="70"/>
        <tr r="L141" s="2"/>
        <tr r="L221" s="78"/>
        <tr r="L55" s="78"/>
        <tr r="L23" s="2"/>
        <tr r="L103" s="2"/>
        <tr r="L31" s="2"/>
        <tr r="L206" s="78"/>
        <tr r="L16" s="2"/>
        <tr r="L85" s="2"/>
        <tr r="L62" s="2"/>
        <tr r="L15" s="2"/>
        <tr r="L73" s="2"/>
        <tr r="L12" s="78"/>
        <tr r="L130" s="2"/>
        <tr r="L147" s="78"/>
        <tr r="L25" s="78"/>
      </tp>
      <tp t="s">
        <v>0.03</v>
        <stp/>
        <stp>XOM</stp>
        <stp>BidLstClsΔ%</stp>
        <tr r="E281" s="78"/>
      </tp>
      <tp t="s">
        <v>0.17</v>
        <stp/>
        <stp>XYL</stp>
        <stp>BidLstClsΔ%</stp>
        <tr r="E145" s="2"/>
      </tp>
      <tp t="s">
        <v>-0.62</v>
        <stp/>
        <stp>XYZ</stp>
        <stp>BidLstClsΔ%</stp>
        <tr r="E122" s="70"/>
      </tp>
      <tp t="s">
        <v>-0.33</v>
        <stp/>
        <stp>WYNN</stp>
        <stp>BidLstClsΔ%</stp>
        <tr r="E278" s="78"/>
      </tp>
      <tp t="s">
        <v>0.09</v>
        <stp/>
        <stp>LYFT</stp>
        <stp>BidLstClsΔ%</stp>
        <tr r="E65" s="70"/>
      </tp>
      <tp t="s">
        <v>0.20</v>
        <stp/>
        <stp>PYPL</stp>
        <stp>BidLstClsΔ%</stp>
        <tr r="E211" s="78"/>
      </tp>
      <tp t="s">
        <v>-0.32</v>
        <stp/>
        <stp>YOU</stp>
        <stp>BidLstClsΔ%</stp>
        <tr r="E282" s="78"/>
      </tp>
      <tp t="s">
        <v>1.42</v>
        <stp/>
        <stp>ZTO</stp>
        <stp>AskLstClsΔ%</stp>
        <tr r="F51" s="68"/>
      </tp>
      <tp t="s">
        <v>1.74</v>
        <stp/>
        <stp>ZTS</stp>
        <stp>AskLstClsΔ%</stp>
        <tr r="F287" s="78"/>
      </tp>
      <tp t="s">
        <v>-5.17</v>
        <stp/>
        <stp>YUM</stp>
        <stp>BidLstClsΔ%</stp>
        <tr r="E283" s="78"/>
      </tp>
      <tp t="s">
        <v>2.04</v>
        <stp/>
        <stp>ZBH</stp>
        <stp>AskLstClsΔ%</stp>
        <tr r="F284" s="78"/>
      </tp>
      <tp t="s">
        <v>0.00</v>
        <stp/>
        <stp>BXMT</stp>
        <stp>BidLstClsΔ%</stp>
        <tr r="E35" s="78"/>
      </tp>
      <tp t="s">
        <v>-0.68</v>
        <stp/>
        <stp>DXCM</stp>
        <stp>BidLstClsΔ%</stp>
        <tr r="E44" s="2"/>
      </tp>
      <tp t="s">
        <v>-5.87</v>
        <stp/>
        <stp>EXAS</stp>
        <stp>BidLstClsΔ%</stp>
        <tr r="E102" s="78"/>
      </tp>
      <tp t="s">
        <v>0.40</v>
        <stp/>
        <stp>RXRX</stp>
        <stp>BidLstClsΔ%</stp>
        <tr r="E96" s="70"/>
      </tp>
      <tp t="s">
        <v>-3.27</v>
        <stp/>
        <stp>NXPI</stp>
        <stp>BidLstClsΔ%</stp>
        <tr r="E16" s="83"/>
      </tp>
      <tp t="s">
        <v>-2.40</v>
        <stp/>
        <stp>EXPE</stp>
        <stp>BidLstClsΔ%</stp>
        <tr r="E50" s="2"/>
      </tp>
      <tp t="s">
        <v>-0.99</v>
        <stp/>
        <stp>ZBH</stp>
        <stp>BidLstClsΔ%</stp>
        <tr r="E284" s="78"/>
      </tp>
      <tp t="s">
        <v>0.97</v>
        <stp/>
        <stp>YUM</stp>
        <stp>AskLstClsΔ%</stp>
        <tr r="F283" s="78"/>
      </tp>
      <tp t="s">
        <v>3.34</v>
        <stp/>
        <stp>YOU</stp>
        <stp>AskLstClsΔ%</stp>
        <tr r="F282" s="78"/>
      </tp>
      <tp t="s">
        <v>-1.74</v>
        <stp/>
        <stp>ZTO</stp>
        <stp>BidLstClsΔ%</stp>
        <tr r="E51" s="68"/>
      </tp>
      <tp t="s">
        <v>-0.47</v>
        <stp/>
        <stp>ZTS</stp>
        <stp>BidLstClsΔ%</stp>
        <tr r="E287" s="78"/>
      </tp>
      <tp t="s">
        <v>1.02</v>
        <stp/>
        <stp>EXPE</stp>
        <stp>AskLstClsΔ%</stp>
        <tr r="F50" s="2"/>
      </tp>
      <tp t="s">
        <v>0.36</v>
        <stp/>
        <stp>NXPI</stp>
        <stp>AskLstClsΔ%</stp>
        <tr r="F16" s="83"/>
      </tp>
      <tp t="s">
        <v>0.61</v>
        <stp/>
        <stp>RXRX</stp>
        <stp>AskLstClsΔ%</stp>
        <tr r="F96" s="70"/>
      </tp>
      <tp t="s">
        <v>0.71</v>
        <stp/>
        <stp>EXAS</stp>
        <stp>AskLstClsΔ%</stp>
        <tr r="F102" s="78"/>
      </tp>
      <tp t="s">
        <v>0.29</v>
        <stp/>
        <stp>DXCM</stp>
        <stp>AskLstClsΔ%</stp>
        <tr r="F44" s="2"/>
      </tp>
      <tp t="s">
        <v>1.91</v>
        <stp/>
        <stp>BXMT</stp>
        <stp>AskLstClsΔ%</stp>
        <tr r="F35" s="78"/>
      </tp>
      <tp t="s">
        <v>0.77</v>
        <stp/>
        <stp>XYL</stp>
        <stp>AskLstClsΔ%</stp>
        <tr r="F145" s="2"/>
      </tp>
      <tp t="s">
        <v>0.15</v>
        <stp/>
        <stp>XYZ</stp>
        <stp>AskLstClsΔ%</stp>
        <tr r="F122" s="70"/>
      </tp>
      <tp t="s">
        <v>0.12</v>
        <stp/>
        <stp>XOM</stp>
        <stp>AskLstClsΔ%</stp>
        <tr r="F281" s="78"/>
      </tp>
      <tp t="s">
        <v>0.09</v>
        <stp/>
        <stp>XLF</stp>
        <stp>AskLstClsΔ%</stp>
        <tr r="M85" s="2"/>
        <tr r="M62" s="2"/>
        <tr r="M31" s="2"/>
        <tr r="M23" s="2"/>
        <tr r="M206" s="78"/>
        <tr r="M55" s="78"/>
        <tr r="M12" s="78"/>
        <tr r="M16" s="2"/>
        <tr r="M130" s="2"/>
        <tr r="M221" s="78"/>
        <tr r="M73" s="2"/>
        <tr r="M147" s="78"/>
        <tr r="M25" s="78"/>
        <tr r="M91" s="2"/>
        <tr r="M103" s="2"/>
        <tr r="M141" s="2"/>
        <tr r="M108" s="70"/>
        <tr r="M15" s="2"/>
      </tp>
      <tp t="s">
        <v>0.14</v>
        <stp/>
        <stp>XLE</stp>
        <stp>AskLstClsΔ%</stp>
        <tr r="M28" s="2"/>
        <tr r="M119" s="2"/>
        <tr r="M33" s="2"/>
        <tr r="M89" s="2"/>
        <tr r="M118" s="2"/>
        <tr r="M55" s="70"/>
        <tr r="M74" s="70"/>
        <tr r="M135" s="2"/>
        <tr r="M28" s="70"/>
        <tr r="M39" s="70"/>
        <tr r="M79" s="70"/>
        <tr r="M281" s="78"/>
        <tr r="M27" s="78"/>
        <tr r="M84" s="70"/>
        <tr r="M22" s="2"/>
        <tr r="M104" s="2"/>
        <tr r="M34" s="2"/>
        <tr r="M45" s="2"/>
        <tr r="M30" s="2"/>
        <tr r="M48" s="2"/>
        <tr r="M93" s="2"/>
        <tr r="M67" s="2"/>
        <tr r="M143" s="2"/>
        <tr r="M124" s="2"/>
        <tr r="M61" s="70"/>
        <tr r="M223" s="78"/>
        <tr r="M88" s="2"/>
        <tr r="M94" s="2"/>
        <tr r="M39" s="2"/>
        <tr r="M32" s="2"/>
        <tr r="M76" s="78"/>
        <tr r="M70" s="70"/>
        <tr r="M98" s="2"/>
        <tr r="M51" s="2"/>
        <tr r="M86" s="70"/>
        <tr r="M136" s="2"/>
        <tr r="M152" s="78"/>
        <tr r="M97" s="2"/>
        <tr r="M69" s="70"/>
        <tr r="M72" s="78"/>
        <tr r="M11" s="70"/>
        <tr r="M64" s="2"/>
      </tp>
      <tp t="s">
        <v>1.11</v>
        <stp/>
        <stp>XEL</stp>
        <stp>AskLstClsΔ%</stp>
        <tr r="F280" s="78"/>
      </tp>
      <tp t="s">
        <v>0.24</v>
        <stp/>
        <stp>XBI</stp>
        <stp>AskLstClsΔ%</stp>
        <tr r="F279" s="78"/>
      </tp>
      <tp t="s">
        <v>0.27</v>
        <stp/>
        <stp>PYPL</stp>
        <stp>AskLstClsΔ%</stp>
        <tr r="F211" s="78"/>
      </tp>
      <tp t="s">
        <v>0.36</v>
        <stp/>
        <stp>LYFT</stp>
        <stp>AskLstClsΔ%</stp>
        <tr r="F65" s="70"/>
      </tp>
      <tp t="s">
        <v>0.61</v>
        <stp/>
        <stp>WYNN</stp>
        <stp>AskLstClsΔ%</stp>
        <tr r="F278" s="78"/>
      </tp>
      <tp t="s">
        <v>0.08</v>
        <stp/>
        <stp>TEM</stp>
        <stp>BidLstClsΔ%</stp>
        <tr r="E110" s="70"/>
      </tp>
      <tp t="s">
        <v>-0.83</v>
        <stp/>
        <stp>TER</stp>
        <stp>BidLstClsΔ%</stp>
        <tr r="E20" s="83"/>
      </tp>
      <tp t="s">
        <v>-0.21</v>
        <stp/>
        <stp>TGT</stp>
        <stp>BidLstClsΔ%</stp>
        <tr r="E242" s="78"/>
      </tp>
      <tp t="s">
        <v>-0.98</v>
        <stp/>
        <stp>TFC</stp>
        <stp>BidLstClsΔ%</stp>
        <tr r="E241" s="78"/>
      </tp>
      <tp t="s">
        <v>-0.63</v>
        <stp/>
        <stp>TAL</stp>
        <stp>BidLstClsΔ%</stp>
        <tr r="E41" s="68"/>
      </tp>
      <tp t="s">
        <v>-0.42</v>
        <stp/>
        <stp>TMO</stp>
        <stp>BidLstClsΔ%</stp>
        <tr r="E246" s="78"/>
      </tp>
      <tp t="s">
        <v>0.43</v>
        <stp/>
        <stp>TLN</stp>
        <stp>BidLstClsΔ%</stp>
        <tr r="E126" s="2"/>
      </tp>
      <tp t="s">
        <v>-0.21</v>
        <stp/>
        <stp>TOL</stp>
        <stp>BidLstClsΔ%</stp>
        <tr r="E248" s="78"/>
      </tp>
      <tp t="s">
        <v>-3.29</v>
        <stp/>
        <stp>THC</stp>
        <stp>BidLstClsΔ%</stp>
        <tr r="E243" s="78"/>
      </tp>
      <tp t="s">
        <v>0.87</v>
        <stp/>
        <stp>WRD</stp>
        <stp>AskLstClsΔ%</stp>
        <tr r="F47" s="68"/>
      </tp>
      <tp t="s">
        <v>0.10</v>
        <stp/>
        <stp>TKO</stp>
        <stp>BidLstClsΔ%</stp>
        <tr r="E245" s="78"/>
      </tp>
      <tp t="s">
        <v>1.39</v>
        <stp/>
        <stp>WPM</stp>
        <stp>AskLstClsΔ%</stp>
        <tr r="F276" s="78"/>
      </tp>
      <tp t="s">
        <v>-0.24</v>
        <stp/>
        <stp>TJX</stp>
        <stp>BidLstClsΔ%</stp>
        <tr r="E244" s="78"/>
      </tp>
      <tp t="s">
        <v>-0.12</v>
        <stp/>
        <stp>TTD</stp>
        <stp>BidLstClsΔ%</stp>
        <tr r="E113" s="70"/>
      </tp>
      <tp t="s">
        <v>0.01</v>
        <stp/>
        <stp>WMT</stp>
        <stp>AskLstClsΔ%</stp>
        <tr r="F275" s="78"/>
      </tp>
      <tp t="s">
        <v>-0.19</v>
        <stp/>
        <stp>TPR</stp>
        <stp>BidLstClsΔ%</stp>
        <tr r="E111" s="70"/>
      </tp>
      <tp t="s">
        <v>0.17</v>
        <stp/>
        <stp>TSM</stp>
        <stp>BidLstClsΔ%</stp>
        <tr r="E21" s="83"/>
      </tp>
      <tp t="s">
        <v>-0.09</v>
        <stp/>
        <stp>TSN</stp>
        <stp>BidLstClsΔ%</stp>
        <tr r="E251" s="78"/>
      </tp>
      <tp t="s">
        <v>-8.51</v>
        <stp/>
        <stp>TRV</stp>
        <stp>BidLstClsΔ%</stp>
        <tr r="E130" s="2"/>
      </tp>
      <tp t="s">
        <v>0.89</v>
        <stp/>
        <stp>WHR</stp>
        <stp>AskLstClsΔ%</stp>
        <tr r="F142" s="2"/>
      </tp>
      <tp t="s">
        <v>0.23</v>
        <stp/>
        <stp>WFC</stp>
        <stp>AskLstClsΔ%</stp>
        <tr r="F141" s="2"/>
      </tp>
      <tp t="s">
        <v>0.28</v>
        <stp/>
        <stp>WDC</stp>
        <stp>AskLstClsΔ%</stp>
        <tr r="F140" s="2"/>
      </tp>
      <tp t="s">
        <v>-0.22</v>
        <stp/>
        <stp>TXN</stp>
        <stp>BidLstClsΔ%</stp>
        <tr r="E254" s="78"/>
      </tp>
      <tp t="s">
        <v>-0.35</v>
        <stp/>
        <stp>WBD</stp>
        <stp>AskLstClsΔ%</stp>
        <tr r="F271" s="78"/>
      </tp>
      <tp t="s">
        <v>1.10</v>
        <stp/>
        <stp>WAL</stp>
        <stp>AskLstClsΔ%</stp>
        <tr r="F139" s="2"/>
      </tp>
      <tp t="s">
        <v>0.41</v>
        <stp/>
        <stp>KVUE</stp>
        <stp>AskLstClsΔ%</stp>
        <tr r="F155" s="78"/>
      </tp>
      <tp t="s">
        <v>-0.38</v>
        <stp/>
        <stp>DUOL</stp>
        <stp>BidLstClsΔ%</stp>
        <tr r="E43" s="2"/>
      </tp>
      <tp t="s">
        <v>1.83</v>
        <stp/>
        <stp>AVTR</stp>
        <stp>AskLstClsΔ%</stp>
        <tr r="F14" s="2"/>
      </tp>
      <tp t="s">
        <v>-0.20</v>
        <stp/>
        <stp>YUMC</stp>
        <stp>BidLstClsΔ%</stp>
        <tr r="E50" s="68"/>
      </tp>
      <tp t="s">
        <v>0.42</v>
        <stp/>
        <stp>BULL</stp>
        <stp>BidLstClsΔ%</stp>
        <tr r="E22" s="70"/>
      </tp>
      <tp t="s">
        <v>-0.26</v>
        <stp/>
        <stp>WULF</stp>
        <stp>BidLstClsΔ%</stp>
        <tr r="E48" s="68"/>
      </tp>
      <tp t="s">
        <v>0.02</v>
        <stp/>
        <stp>LULU</stp>
        <stp>BidLstClsΔ%</stp>
        <tr r="E162" s="78"/>
      </tp>
      <tp t="s">
        <v>0.37</v>
        <stp/>
        <stp>EVRG</stp>
        <stp>AskLstClsΔ%</stp>
        <tr r="F99" s="78"/>
      </tp>
      <tp t="s">
        <v>1.98</v>
        <stp/>
        <stp>KVYO</stp>
        <stp>AskLstClsΔ%</stp>
        <tr r="F156" s="78"/>
      </tp>
      <tp t="s">
        <v>-0.60</v>
        <stp/>
        <stp>QUBT</stp>
        <stp>BidLstClsΔ%</stp>
        <tr r="E90" s="70"/>
      </tp>
      <tp t="s">
        <v>-0.16</v>
        <stp/>
        <stp>NVDA</stp>
        <stp>AskLstClsΔ%</stp>
        <tr r="F77" s="70"/>
      </tp>
      <tp t="s">
        <v>-0.03</v>
        <stp/>
        <stp>AVGO</stp>
        <stp>AskLstClsΔ%</stp>
        <tr r="F13" s="2"/>
        <tr r="F19" s="70"/>
      </tp>
      <tp t="s">
        <v>0.00</v>
        <stp/>
        <stp>HUYA</stp>
        <stp>BidLstClsΔ%</stp>
        <tr r="E29" s="68"/>
      </tp>
      <tp t="s">
        <v>0.82</v>
        <stp/>
        <stp>UUUU</stp>
        <stp>BidLstClsΔ%</stp>
        <tr r="E116" s="70"/>
      </tp>
      <tp t="s">
        <v>0.31</v>
        <stp/>
        <stp>CVNA</stp>
        <stp>AskLstClsΔ%</stp>
        <tr r="F35" s="2"/>
      </tp>
      <tp t="s">
        <v>0.05</v>
        <stp/>
        <stp>FUTU</stp>
        <stp>BidLstClsΔ%</stp>
        <tr r="E22" s="68"/>
      </tp>
      <tp t="s">
        <v>2.04</v>
        <stp/>
        <stp>UEC</stp>
        <stp>BidLstClsΔ%</stp>
        <tr r="E257" s="78"/>
      </tp>
      <tp t="s">
        <v>0.08</v>
        <stp/>
        <stp>UDR</stp>
        <stp>BidLstClsΔ%</stp>
        <tr r="E256" s="78"/>
      </tp>
      <tp t="s">
        <v>0.00</v>
        <stp/>
        <stp>UAL</stp>
        <stp>BidLstClsΔ%</stp>
        <tr r="E132" s="2"/>
      </tp>
      <tp t="s">
        <v>0.13</v>
        <stp/>
        <stp>UNH</stp>
        <stp>BidLstClsΔ%</stp>
        <tr r="E259" s="78"/>
      </tp>
      <tp t="s">
        <v>-1.67</v>
        <stp/>
        <stp>UNP</stp>
        <stp>BidLstClsΔ%</stp>
        <tr r="E260" s="78"/>
      </tp>
      <tp t="s">
        <v>1.28</v>
        <stp/>
        <stp>VTR</stp>
        <stp>AskLstClsΔ%</stp>
        <tr r="F269" s="78"/>
      </tp>
      <tp t="s">
        <v>2.75</v>
        <stp/>
        <stp>VSH</stp>
        <stp>AskLstClsΔ%</stp>
        <tr r="F120" s="70"/>
      </tp>
      <tp t="s">
        <v>0.96</v>
        <stp/>
        <stp>VST</stp>
        <stp>AskLstClsΔ%</stp>
        <tr r="F138" s="2"/>
      </tp>
      <tp t="s">
        <v>0.25</v>
        <stp/>
        <stp>VRT</stp>
        <stp>AskLstClsΔ%</stp>
        <tr r="F118" s="70"/>
      </tp>
      <tp t="s">
        <v>5.08</v>
        <stp/>
        <stp>VNO</stp>
        <stp>AskLstClsΔ%</stp>
        <tr r="F266" s="78"/>
      </tp>
      <tp t="s">
        <v>1.12</v>
        <stp/>
        <stp>VLO</stp>
        <stp>AskLstClsΔ%</stp>
        <tr r="F135" s="2"/>
      </tp>
      <tp t="s">
        <v>0.05</v>
        <stp/>
        <stp>UPS</stp>
        <stp>BidLstClsΔ%</stp>
        <tr r="E261" s="78"/>
      </tp>
      <tp t="s">
        <v>-0.54</v>
        <stp/>
        <stp>USD</stp>
        <stp>BidLstClsΔ%</stp>
        <tr r="E22" s="83"/>
      </tp>
      <tp t="s">
        <v>-0.32</v>
        <stp/>
        <stp>USB</stp>
        <stp>BidLstClsΔ%</stp>
        <tr r="E263" s="78"/>
      </tp>
      <tp t="s">
        <v>-1.04</v>
        <stp/>
        <stp>URI</stp>
        <stp>BidLstClsΔ%</stp>
        <tr r="E262" s="78"/>
      </tp>
      <tp t="s">
        <v>1.34</v>
        <stp/>
        <stp>VFC</stp>
        <stp>AskLstClsΔ%</stp>
        <tr r="F117" s="70"/>
      </tp>
      <tp t="s">
        <v>0.00</v>
        <stp/>
        <stp>ETOR</stp>
        <stp>BidLstClsΔ%</stp>
        <tr r="E49" s="2"/>
      </tp>
      <tp t="s">
        <v>-1.97</v>
        <stp/>
        <stp>STNE</stp>
        <stp>BidLstClsΔ%</stp>
        <tr r="E233" s="78"/>
      </tp>
      <tp t="s">
        <v>-1.01</v>
        <stp/>
        <stp>NTNX</stp>
        <stp>BidLstClsΔ%</stp>
        <tr r="E190" s="78"/>
      </tp>
      <tp t="s">
        <v>-0.71</v>
        <stp/>
        <stp>FTNT</stp>
        <stp>BidLstClsΔ%</stp>
        <tr r="E112" s="78"/>
      </tp>
      <tp t="s">
        <v>0.00</v>
        <stp/>
        <stp>GTLB</stp>
        <stp>BidLstClsΔ%</stp>
        <tr r="E50" s="70"/>
      </tp>
      <tp t="s">
        <v>0.15</v>
        <stp/>
        <stp>ETHA</stp>
        <stp>BidLstClsΔ%</stp>
        <tr r="L11" s="68"/>
        <tr r="L40" s="68"/>
        <tr r="L10" s="68"/>
        <tr r="L18" s="68"/>
      </tp>
      <tp t="s">
        <v>-1.92</v>
        <stp/>
        <stp>HTHT</stp>
        <stp>BidLstClsΔ%</stp>
        <tr r="E27" s="68"/>
      </tp>
      <tp t="s">
        <v>-5.50</v>
        <stp/>
        <stp>GTES</stp>
        <stp>BidLstClsΔ%</stp>
        <tr r="E63" s="2"/>
      </tp>
      <tp t="s">
        <v>-1.42</v>
        <stp/>
        <stp>NTES</stp>
        <stp>BidLstClsΔ%</stp>
        <tr r="E37" s="68"/>
      </tp>
      <tp t="s">
        <v>0.45</v>
        <stp/>
        <stp>BTDR</stp>
        <stp>BidLstClsΔ%</stp>
        <tr r="E13" s="68"/>
      </tp>
      <tp t="s">
        <v>-0.84</v>
        <stp/>
        <stp>MTDR</stp>
        <stp>BidLstClsΔ%</stp>
        <tr r="E69" s="70"/>
      </tp>
      <tp t="s">
        <v>-0.11</v>
        <stp/>
        <stp>MTCH</stp>
        <stp>BidLstClsΔ%</stp>
        <tr r="E178" s="78"/>
      </tp>
      <tp t="s">
        <v>-0.32</v>
        <stp/>
        <stp>LTBR</stp>
        <stp>BidLstClsΔ%</stp>
        <tr r="E79" s="2"/>
      </tp>
      <tp t="s">
        <v>0.00</v>
        <stp/>
        <stp>BTBT</stp>
        <stp>BidLstClsΔ%</stp>
        <tr r="E11" s="68"/>
      </tp>
      <tp t="s">
        <v>-0.74</v>
        <stp/>
        <stp>TTAN</stp>
        <stp>BidLstClsΔ%</stp>
        <tr r="E131" s="2"/>
      </tp>
      <tp t="s">
        <v>-0.90</v>
        <stp/>
        <stp>NTAP</stp>
        <stp>BidLstClsΔ%</stp>
        <tr r="E76" s="70"/>
      </tp>
      <tp t="s">
        <v>0.57</v>
        <stp/>
        <stp>KWEB</stp>
        <stp>AskLstClsΔ%</stp>
        <tr r="M51" s="68"/>
        <tr r="M47" s="68"/>
        <tr r="M49" s="68"/>
        <tr r="M4" s="68"/>
        <tr r="M45" s="68"/>
        <tr r="M41" s="68"/>
        <tr r="M37" s="68"/>
        <tr r="M33" s="68"/>
        <tr r="M43" s="68"/>
        <tr r="M38" s="68"/>
        <tr r="M3" s="68"/>
        <tr r="M31" s="68"/>
        <tr r="M32" s="68"/>
        <tr r="M6" s="68"/>
        <tr r="M29" s="68"/>
        <tr r="M42" s="68"/>
        <tr r="M19" s="68"/>
        <tr r="M22" s="68"/>
        <tr r="M50" s="68"/>
        <tr r="M46" s="68"/>
        <tr r="M36" s="68"/>
        <tr r="M5" s="68"/>
        <tr r="M20" s="68"/>
        <tr r="M27" s="68"/>
        <tr r="M44" s="68"/>
        <tr r="M24" s="68"/>
      </tp>
      <tp t="s">
        <v>4.00</v>
        <stp/>
        <stp>EWBC</stp>
        <stp>AskLstClsΔ%</stp>
        <tr r="F101" s="78"/>
      </tp>
      <tp t="s">
        <v>-0.45</v>
        <stp/>
        <stp>TTWO</stp>
        <stp>BidLstClsΔ%</stp>
        <tr r="E252" s="78"/>
      </tp>
      <tp t="s">
        <v>-0.05</v>
        <stp/>
        <stp>STWD</stp>
        <stp>BidLstClsΔ%</stp>
        <tr r="E235" s="78"/>
      </tp>
      <tp t="s">
        <v>-0.87</v>
        <stp/>
        <stp>CTVA</stp>
        <stp>BidLstClsΔ%</stp>
        <tr r="E74" s="78"/>
      </tp>
      <tp t="s">
        <v>0.25</v>
        <stp/>
        <stp>TWLO</stp>
        <stp>AskLstClsΔ%</stp>
        <tr r="F253" s="78"/>
      </tp>
      <tp t="s">
        <v>-0.63</v>
        <stp/>
        <stp>QTUM</stp>
        <stp>BidLstClsΔ%</stp>
        <tr r="E106" s="2"/>
      </tp>
      <tp t="s">
        <v>0.05</v>
        <stp/>
        <stp>CTSH</stp>
        <stp>BidLstClsΔ%</stp>
        <tr r="E73" s="78"/>
      </tp>
      <tp t="s">
        <v>-1.04</v>
        <stp/>
        <stp>ETSY</stp>
        <stp>BidLstClsΔ%</stp>
        <tr r="E98" s="78"/>
      </tp>
      <tp t="s">
        <v>-0.80</v>
        <stp/>
        <stp>STRK</stp>
        <stp>BidLstClsΔ%</stp>
        <tr r="E234" s="78"/>
      </tp>
      <tp t="s">
        <v>0.00</v>
        <stp/>
        <stp>CTRA</stp>
        <stp>BidLstClsΔ%</stp>
        <tr r="E72" s="78"/>
      </tp>
      <tp t="s">
        <v>-0.55</v>
        <stp/>
        <stp>NTRA</stp>
        <stp>BidLstClsΔ%</stp>
        <tr r="E191" s="78"/>
      </tp>
      <tp t="s">
        <v>1.20</v>
        <stp/>
        <stp>SWKS</stp>
        <stp>AskLstClsΔ%</stp>
        <tr r="F107" s="70"/>
      </tp>
      <tp t="s">
        <v>0.00</v>
        <stp/>
        <stp>VFC</stp>
        <stp>BidLstClsΔ%</stp>
        <tr r="E117" s="70"/>
      </tp>
      <tp t="s">
        <v>0.00</v>
        <stp/>
        <stp>VLO</stp>
        <stp>BidLstClsΔ%</stp>
        <tr r="E135" s="2"/>
      </tp>
      <tp t="s">
        <v>-7.11</v>
        <stp/>
        <stp>VNO</stp>
        <stp>BidLstClsΔ%</stp>
        <tr r="E266" s="78"/>
      </tp>
      <tp t="s">
        <v>0.14</v>
        <stp/>
        <stp>USB</stp>
        <stp>AskLstClsΔ%</stp>
        <tr r="F263" s="78"/>
      </tp>
      <tp t="s">
        <v>-0.08</v>
        <stp/>
        <stp>USD</stp>
        <stp>AskLstClsΔ%</stp>
        <tr r="F22" s="83"/>
      </tp>
      <tp t="s">
        <v>1.73</v>
        <stp/>
        <stp>URI</stp>
        <stp>AskLstClsΔ%</stp>
        <tr r="F262" s="78"/>
      </tp>
      <tp t="s">
        <v>0.10</v>
        <stp/>
        <stp>UPS</stp>
        <stp>AskLstClsΔ%</stp>
        <tr r="F261" s="78"/>
      </tp>
      <tp t="s">
        <v>0.19</v>
        <stp/>
        <stp>UNH</stp>
        <stp>AskLstClsΔ%</stp>
        <tr r="F259" s="78"/>
      </tp>
      <tp t="s">
        <v>-1.92</v>
        <stp/>
        <stp>VTR</stp>
        <stp>BidLstClsΔ%</stp>
        <tr r="E269" s="78"/>
      </tp>
      <tp t="s">
        <v>2.01</v>
        <stp/>
        <stp>UNP</stp>
        <stp>AskLstClsΔ%</stp>
        <tr r="F260" s="78"/>
      </tp>
      <tp t="s">
        <v>-2.49</v>
        <stp/>
        <stp>VSH</stp>
        <stp>BidLstClsΔ%</stp>
        <tr r="E120" s="70"/>
      </tp>
      <tp t="s">
        <v>0.13</v>
        <stp/>
        <stp>VST</stp>
        <stp>BidLstClsΔ%</stp>
        <tr r="E138" s="2"/>
      </tp>
      <tp t="s">
        <v>-0.43</v>
        <stp/>
        <stp>VRT</stp>
        <stp>BidLstClsΔ%</stp>
        <tr r="E118" s="70"/>
      </tp>
      <tp t="s">
        <v>2.77</v>
        <stp/>
        <stp>UEC</stp>
        <stp>AskLstClsΔ%</stp>
        <tr r="F257" s="78"/>
      </tp>
      <tp t="s">
        <v>1.15</v>
        <stp/>
        <stp>UDR</stp>
        <stp>AskLstClsΔ%</stp>
        <tr r="F256" s="78"/>
      </tp>
      <tp t="s">
        <v>0.40</v>
        <stp/>
        <stp>UAL</stp>
        <stp>AskLstClsΔ%</stp>
        <tr r="F132" s="2"/>
      </tp>
      <tp t="s">
        <v>1.30</v>
        <stp/>
        <stp>QTUM</stp>
        <stp>AskLstClsΔ%</stp>
        <tr r="F106" s="2"/>
      </tp>
      <tp t="s">
        <v>1.05</v>
        <stp/>
        <stp>STWD</stp>
        <stp>AskLstClsΔ%</stp>
        <tr r="F235" s="78"/>
      </tp>
      <tp t="s">
        <v>0.36</v>
        <stp/>
        <stp>TTWO</stp>
        <stp>AskLstClsΔ%</stp>
        <tr r="F252" s="78"/>
      </tp>
      <tp t="s">
        <v>0.00</v>
        <stp/>
        <stp>TWLO</stp>
        <stp>BidLstClsΔ%</stp>
        <tr r="E253" s="78"/>
      </tp>
      <tp t="s">
        <v>1.27</v>
        <stp/>
        <stp>CTVA</stp>
        <stp>AskLstClsΔ%</stp>
        <tr r="F74" s="78"/>
      </tp>
      <tp t="s">
        <v>-0.11</v>
        <stp/>
        <stp>SWKS</stp>
        <stp>BidLstClsΔ%</stp>
        <tr r="E107" s="70"/>
      </tp>
      <tp t="s">
        <v>1.24</v>
        <stp/>
        <stp>CTSH</stp>
        <stp>AskLstClsΔ%</stp>
        <tr r="F73" s="78"/>
      </tp>
      <tp t="s">
        <v>1.48</v>
        <stp/>
        <stp>ETSY</stp>
        <stp>AskLstClsΔ%</stp>
        <tr r="F98" s="78"/>
      </tp>
      <tp t="s">
        <v>1.47</v>
        <stp/>
        <stp>CTRA</stp>
        <stp>AskLstClsΔ%</stp>
        <tr r="F72" s="78"/>
      </tp>
      <tp t="s">
        <v>0.88</v>
        <stp/>
        <stp>NTRA</stp>
        <stp>AskLstClsΔ%</stp>
        <tr r="F191" s="78"/>
      </tp>
      <tp t="s">
        <v>2.68</v>
        <stp/>
        <stp>STRK</stp>
        <stp>AskLstClsΔ%</stp>
        <tr r="F234" s="78"/>
      </tp>
      <tp t="s">
        <v>0.21</v>
        <stp/>
        <stp>KWEB</stp>
        <stp>BidLstClsΔ%</stp>
        <tr r="L41" s="68"/>
        <tr r="L32" s="68"/>
        <tr r="L42" s="68"/>
        <tr r="L22" s="68"/>
        <tr r="L36" s="68"/>
        <tr r="L5" s="68"/>
        <tr r="L20" s="68"/>
        <tr r="L50" s="68"/>
        <tr r="L31" s="68"/>
        <tr r="L6" s="68"/>
        <tr r="L19" s="68"/>
        <tr r="L37" s="68"/>
        <tr r="L33" s="68"/>
        <tr r="L27" s="68"/>
        <tr r="L43" s="68"/>
        <tr r="L44" s="68"/>
        <tr r="L24" s="68"/>
        <tr r="L51" s="68"/>
        <tr r="L46" s="68"/>
        <tr r="L38" s="68"/>
        <tr r="L3" s="68"/>
        <tr r="L29" s="68"/>
        <tr r="L47" s="68"/>
        <tr r="L49" s="68"/>
        <tr r="L4" s="68"/>
        <tr r="L45" s="68"/>
      </tp>
      <tp t="s">
        <v>0.32</v>
        <stp/>
        <stp>EWBC</stp>
        <stp>BidLstClsΔ%</stp>
        <tr r="E101" s="78"/>
      </tp>
      <tp t="s">
        <v>5.38</v>
        <stp/>
        <stp>GTES</stp>
        <stp>AskLstClsΔ%</stp>
        <tr r="F63" s="2"/>
      </tp>
      <tp t="s">
        <v>1.23</v>
        <stp/>
        <stp>NTES</stp>
        <stp>AskLstClsΔ%</stp>
        <tr r="F37" s="68"/>
      </tp>
      <tp t="s">
        <v>0.62</v>
        <stp/>
        <stp>BTDR</stp>
        <stp>AskLstClsΔ%</stp>
        <tr r="F13" s="68"/>
      </tp>
      <tp t="s">
        <v>2.02</v>
        <stp/>
        <stp>MTDR</stp>
        <stp>AskLstClsΔ%</stp>
        <tr r="F69" s="70"/>
      </tp>
      <tp t="s">
        <v>0.14</v>
        <stp/>
        <stp>TTAN</stp>
        <stp>AskLstClsΔ%</stp>
        <tr r="F131" s="2"/>
      </tp>
      <tp t="s">
        <v>2.23</v>
        <stp/>
        <stp>NTAP</stp>
        <stp>AskLstClsΔ%</stp>
        <tr r="F76" s="70"/>
      </tp>
      <tp t="s">
        <v>0.83</v>
        <stp/>
        <stp>MTCH</stp>
        <stp>AskLstClsΔ%</stp>
        <tr r="F178" s="78"/>
      </tp>
      <tp t="s">
        <v>0.31</v>
        <stp/>
        <stp>BTBT</stp>
        <stp>AskLstClsΔ%</stp>
        <tr r="F11" s="68"/>
      </tp>
      <tp t="s">
        <v>0.48</v>
        <stp/>
        <stp>LTBR</stp>
        <stp>AskLstClsΔ%</stp>
        <tr r="F79" s="2"/>
      </tp>
      <tp t="s">
        <v>0.52</v>
        <stp/>
        <stp>GTLB</stp>
        <stp>AskLstClsΔ%</stp>
        <tr r="F50" s="70"/>
      </tp>
      <tp t="s">
        <v>1.10</v>
        <stp/>
        <stp>ETOR</stp>
        <stp>AskLstClsΔ%</stp>
        <tr r="F49" s="2"/>
      </tp>
      <tp t="s">
        <v>0.42</v>
        <stp/>
        <stp>STNE</stp>
        <stp>AskLstClsΔ%</stp>
        <tr r="F233" s="78"/>
      </tp>
      <tp t="s">
        <v>0.47</v>
        <stp/>
        <stp>FTNT</stp>
        <stp>AskLstClsΔ%</stp>
        <tr r="F112" s="78"/>
      </tp>
      <tp t="s">
        <v>0.92</v>
        <stp/>
        <stp>NTNX</stp>
        <stp>AskLstClsΔ%</stp>
        <tr r="F190" s="78"/>
      </tp>
      <tp t="s">
        <v>0.22</v>
        <stp/>
        <stp>ETHA</stp>
        <stp>AskLstClsΔ%</stp>
        <tr r="M10" s="68"/>
        <tr r="M18" s="68"/>
        <tr r="M11" s="68"/>
        <tr r="M40" s="68"/>
      </tp>
      <tp t="s">
        <v>0.57</v>
        <stp/>
        <stp>HTHT</stp>
        <stp>AskLstClsΔ%</stp>
        <tr r="F27" s="68"/>
      </tp>
      <tp t="s">
        <v>0.00</v>
        <stp/>
        <stp>WDC</stp>
        <stp>BidLstClsΔ%</stp>
        <tr r="E140" s="2"/>
      </tp>
      <tp t="s">
        <v>0.00</v>
        <stp/>
        <stp>WFC</stp>
        <stp>BidLstClsΔ%</stp>
        <tr r="E141" s="2"/>
      </tp>
      <tp t="s">
        <v>0.25</v>
        <stp/>
        <stp>WAL</stp>
        <stp>BidLstClsΔ%</stp>
        <tr r="E139" s="2"/>
      </tp>
      <tp t="s">
        <v>-1.51</v>
        <stp/>
        <stp>WBD</stp>
        <stp>BidLstClsΔ%</stp>
        <tr r="E271" s="78"/>
      </tp>
      <tp t="s">
        <v>0.30</v>
        <stp/>
        <stp>TXN</stp>
        <stp>AskLstClsΔ%</stp>
        <tr r="F254" s="78"/>
      </tp>
      <tp t="s">
        <v>-0.08</v>
        <stp/>
        <stp>WMT</stp>
        <stp>BidLstClsΔ%</stp>
        <tr r="E275" s="78"/>
      </tp>
      <tp t="s">
        <v>0.10</v>
        <stp/>
        <stp>TTD</stp>
        <stp>AskLstClsΔ%</stp>
        <tr r="F113" s="70"/>
      </tp>
      <tp t="s">
        <v>0.33</v>
        <stp/>
        <stp>TSN</stp>
        <stp>AskLstClsΔ%</stp>
        <tr r="F251" s="78"/>
      </tp>
      <tp t="s">
        <v>0.24</v>
        <stp/>
        <stp>TSM</stp>
        <stp>AskLstClsΔ%</stp>
        <tr r="F21" s="83"/>
      </tp>
      <tp t="s">
        <v>-0.42</v>
        <stp/>
        <stp>WHR</stp>
        <stp>BidLstClsΔ%</stp>
        <tr r="E142" s="2"/>
      </tp>
      <tp t="s">
        <v>4.17</v>
        <stp/>
        <stp>TRV</stp>
        <stp>AskLstClsΔ%</stp>
        <tr r="F130" s="2"/>
      </tp>
      <tp t="s">
        <v>1.39</v>
        <stp/>
        <stp>TPR</stp>
        <stp>AskLstClsΔ%</stp>
        <tr r="F111" s="70"/>
      </tp>
      <tp t="s">
        <v>1.74</v>
        <stp/>
        <stp>TOL</stp>
        <stp>AskLstClsΔ%</stp>
        <tr r="F248" s="78"/>
      </tp>
      <tp t="s">
        <v>1.28</v>
        <stp/>
        <stp>TMO</stp>
        <stp>AskLstClsΔ%</stp>
        <tr r="F246" s="78"/>
      </tp>
      <tp t="s">
        <v>1.69</v>
        <stp/>
        <stp>TLN</stp>
        <stp>AskLstClsΔ%</stp>
        <tr r="F126" s="2"/>
      </tp>
      <tp t="s">
        <v>1.38</v>
        <stp/>
        <stp>TKO</stp>
        <stp>AskLstClsΔ%</stp>
        <tr r="F245" s="78"/>
      </tp>
      <tp t="s">
        <v>-0.34</v>
        <stp/>
        <stp>WPM</stp>
        <stp>BidLstClsΔ%</stp>
        <tr r="E276" s="78"/>
      </tp>
      <tp t="s">
        <v>0.64</v>
        <stp/>
        <stp>TJX</stp>
        <stp>AskLstClsΔ%</stp>
        <tr r="F244" s="78"/>
      </tp>
      <tp t="s">
        <v>0.79</v>
        <stp/>
        <stp>WRD</stp>
        <stp>BidLstClsΔ%</stp>
        <tr r="E47" s="68"/>
      </tp>
      <tp t="s">
        <v>0.00</v>
        <stp/>
        <stp>THC</stp>
        <stp>AskLstClsΔ%</stp>
        <tr r="F243" s="78"/>
      </tp>
      <tp t="s">
        <v>-0.18</v>
        <stp/>
        <stp>TGT</stp>
        <stp>AskLstClsΔ%</stp>
        <tr r="F242" s="78"/>
      </tp>
      <tp t="s">
        <v>2.20</v>
        <stp/>
        <stp>TFC</stp>
        <stp>AskLstClsΔ%</stp>
        <tr r="F241" s="78"/>
      </tp>
      <tp t="s">
        <v>0.21</v>
        <stp/>
        <stp>TEM</stp>
        <stp>AskLstClsΔ%</stp>
        <tr r="F110" s="70"/>
      </tp>
      <tp t="s">
        <v>0.21</v>
        <stp/>
        <stp>TER</stp>
        <stp>AskLstClsΔ%</stp>
        <tr r="F20" s="83"/>
      </tp>
      <tp t="s">
        <v>0.63</v>
        <stp/>
        <stp>TAL</stp>
        <stp>AskLstClsΔ%</stp>
        <tr r="F41" s="68"/>
      </tp>
      <tp t="s">
        <v>1.36</v>
        <stp/>
        <stp>UUUU</stp>
        <stp>AskLstClsΔ%</stp>
        <tr r="F116" s="70"/>
      </tp>
      <tp t="s">
        <v>-0.69</v>
        <stp/>
        <stp>CVNA</stp>
        <stp>BidLstClsΔ%</stp>
        <tr r="E35" s="2"/>
      </tp>
      <tp t="s">
        <v>0.53</v>
        <stp/>
        <stp>FUTU</stp>
        <stp>AskLstClsΔ%</stp>
        <tr r="F22" s="68"/>
      </tp>
      <tp t="s">
        <v>-0.08</v>
        <stp/>
        <stp>AVGO</stp>
        <stp>BidLstClsΔ%</stp>
        <tr r="E13" s="2"/>
        <tr r="E19" s="70"/>
      </tp>
      <tp t="s">
        <v>-0.19</v>
        <stp/>
        <stp>NVDA</stp>
        <stp>BidLstClsΔ%</stp>
        <tr r="E77" s="70"/>
      </tp>
      <tp t="s">
        <v>0.59</v>
        <stp/>
        <stp>HUYA</stp>
        <stp>AskLstClsΔ%</stp>
        <tr r="F29" s="68"/>
      </tp>
      <tp t="s">
        <v>-4.99</v>
        <stp/>
        <stp>KVYO</stp>
        <stp>BidLstClsΔ%</stp>
        <tr r="E156" s="78"/>
      </tp>
      <tp t="s">
        <v>-0.51</v>
        <stp/>
        <stp>QUBT</stp>
        <stp>AskLstClsΔ%</stp>
        <tr r="F90" s="70"/>
      </tp>
      <tp t="s">
        <v>1.32</v>
        <stp/>
        <stp>YUMC</stp>
        <stp>AskLstClsΔ%</stp>
        <tr r="F50" s="68"/>
      </tp>
      <tp t="s">
        <v>0.00</v>
        <stp/>
        <stp>WULF</stp>
        <stp>AskLstClsΔ%</stp>
        <tr r="F48" s="68"/>
      </tp>
      <tp t="s">
        <v>0.57</v>
        <stp/>
        <stp>BULL</stp>
        <stp>AskLstClsΔ%</stp>
        <tr r="F22" s="70"/>
      </tp>
      <tp t="s">
        <v>0.04</v>
        <stp/>
        <stp>LULU</stp>
        <stp>AskLstClsΔ%</stp>
        <tr r="F162" s="78"/>
      </tp>
      <tp t="s">
        <v>0.87</v>
        <stp/>
        <stp>DUOL</stp>
        <stp>AskLstClsΔ%</stp>
        <tr r="F43" s="2"/>
      </tp>
      <tp t="s">
        <v>0.23</v>
        <stp/>
        <stp>KVUE</stp>
        <stp>BidLstClsΔ%</stp>
        <tr r="E155" s="78"/>
      </tp>
      <tp t="s">
        <v>-0.91</v>
        <stp/>
        <stp>AVTR</stp>
        <stp>BidLstClsΔ%</stp>
        <tr r="E14" s="2"/>
      </tp>
      <tp t="s">
        <v>-1.12</v>
        <stp/>
        <stp>EVRG</stp>
        <stp>BidLstClsΔ%</stp>
        <tr r="E99" s="78"/>
      </tp>
      <tp t="s">
        <v>-0.39</v>
        <stp/>
        <stp>PEP</stp>
        <stp>BidLstClsΔ%</stp>
        <tr r="E203" s="78"/>
      </tp>
      <tp t="s">
        <v>0.14</v>
        <stp/>
        <stp>PDD</stp>
        <stp>BidLstClsΔ%</stp>
        <tr r="E38" s="68"/>
      </tp>
      <tp t="s">
        <v>-2.08</v>
        <stp/>
        <stp>PGR</stp>
        <stp>BidLstClsΔ%</stp>
        <tr r="E206" s="78"/>
      </tp>
      <tp t="s">
        <v>-0.08</v>
        <stp/>
        <stp>PFE</stp>
        <stp>BidLstClsΔ%</stp>
        <tr r="E204" s="78"/>
      </tp>
      <tp t="s">
        <v>0.73</v>
        <stp/>
        <stp>SYK</stp>
        <stp>AskLstClsΔ%</stp>
        <tr r="F237" s="78"/>
      </tp>
      <tp t="s">
        <v>-0.06</v>
        <stp/>
        <stp>PCG</stp>
        <stp>BidLstClsΔ%</stp>
        <tr r="E201" s="78"/>
      </tp>
      <tp t="s">
        <v>0.88</v>
        <stp/>
        <stp>SYM</stp>
        <stp>AskLstClsΔ%</stp>
        <tr r="F125" s="2"/>
      </tp>
      <tp t="s">
        <v>0.49</v>
        <stp/>
        <stp>SYF</stp>
        <stp>AskLstClsΔ%</stp>
        <tr r="F108" s="70"/>
      </tp>
      <tp t="s">
        <v>-0.59</v>
        <stp/>
        <stp>PBF</stp>
        <stp>BidLstClsΔ%</stp>
        <tr r="E84" s="70"/>
      </tp>
      <tp t="s">
        <v>2.79</v>
        <stp/>
        <stp>SWK</stp>
        <stp>AskLstClsΔ%</stp>
        <tr r="F106" s="70"/>
      </tp>
      <tp t="s">
        <v>0.00</v>
        <stp/>
        <stp>PLD</stp>
        <stp>BidLstClsΔ%</stp>
        <tr r="E207" s="78"/>
      </tp>
      <tp t="s">
        <v>0.20</v>
        <stp/>
        <stp>STM</stp>
        <stp>AskLstClsΔ%</stp>
        <tr r="F19" s="83"/>
      </tp>
      <tp t="s">
        <v>-1.01</v>
        <stp/>
        <stp>PNC</stp>
        <stp>BidLstClsΔ%</stp>
        <tr r="E103" s="2"/>
      </tp>
      <tp t="s">
        <v>0.44</v>
        <stp/>
        <stp>STZ</stp>
        <stp>AskLstClsΔ%</stp>
        <tr r="F236" s="78"/>
      </tp>
      <tp t="s">
        <v>0.58</v>
        <stp/>
        <stp>STX</stp>
        <stp>AskLstClsΔ%</stp>
        <tr r="F123" s="2"/>
      </tp>
      <tp t="s">
        <v>-6.08</v>
        <stp/>
        <stp>PHM</stp>
        <stp>BidLstClsΔ%</stp>
        <tr r="E100" s="2"/>
      </tp>
      <tp t="s">
        <v>0.19</v>
        <stp/>
        <stp>SRE</stp>
        <stp>AskLstClsΔ%</stp>
        <tr r="F232" s="78"/>
      </tp>
      <tp t="s">
        <v>1.76</v>
        <stp/>
        <stp>SQM</stp>
        <stp>AskLstClsΔ%</stp>
        <tr r="F122" s="2"/>
      </tp>
      <tp t="s">
        <v>1.02</v>
        <stp/>
        <stp>SPG</stp>
        <stp>AskLstClsΔ%</stp>
        <tr r="F229" s="78"/>
      </tp>
      <tp t="s">
        <v>0.07</v>
        <stp/>
        <stp>SPY</stp>
        <stp>AskLstClsΔ%</stp>
        <tr r="M50" s="2"/>
        <tr r="M82" s="2"/>
        <tr r="M61" s="2"/>
        <tr r="M71" s="2"/>
        <tr r="M58" s="2"/>
        <tr r="M77" s="70"/>
        <tr r="M166" s="78"/>
        <tr r="M150" s="78"/>
        <tr r="M135" s="78"/>
        <tr r="M25" s="70"/>
        <tr r="M47" s="70"/>
        <tr r="M107" s="78"/>
        <tr r="M71" s="70"/>
        <tr r="M51" s="78"/>
        <tr r="M48" s="70"/>
        <tr r="M85" s="70"/>
        <tr r="M103" s="70"/>
        <tr r="M45" s="70"/>
        <tr r="M61" s="78"/>
        <tr r="M272" s="78"/>
        <tr r="M227" s="78"/>
        <tr r="M179" s="78"/>
        <tr r="M26" s="70"/>
        <tr r="M54" s="78"/>
        <tr r="M95" s="70"/>
        <tr r="M80" s="2"/>
        <tr r="M28" s="78"/>
        <tr r="M22" s="78"/>
        <tr r="M165" s="78"/>
        <tr r="M9" s="2"/>
        <tr r="M177" s="78"/>
        <tr r="M112" s="78"/>
        <tr r="M59" s="70"/>
        <tr r="M280" s="78"/>
        <tr r="M18" s="78"/>
        <tr r="M2" s="78"/>
        <tr r="M63" s="70"/>
        <tr r="M48" s="78"/>
        <tr r="M107" s="70"/>
        <tr r="M43" s="70"/>
        <tr r="M138" s="78"/>
        <tr r="M100" s="70"/>
        <tr r="M141" s="78"/>
        <tr r="M64" s="70"/>
        <tr r="M56" s="78"/>
        <tr r="M145" s="2"/>
        <tr r="M214" s="78"/>
        <tr r="M256" s="78"/>
        <tr r="M105" s="70"/>
        <tr r="M167" s="78"/>
        <tr r="M52" s="70"/>
        <tr r="M145" s="78"/>
        <tr r="M139" s="78"/>
        <tr r="M75" s="70"/>
        <tr r="M38" s="78"/>
        <tr r="M237" s="78"/>
        <tr r="M99" s="70"/>
        <tr r="M2" s="70"/>
        <tr r="M103" s="78"/>
        <tr r="M35" s="70"/>
        <tr r="M111" s="78"/>
        <tr r="M86" s="2"/>
        <tr r="M137" s="78"/>
        <tr r="M66" s="78"/>
        <tr r="M3" s="78"/>
        <tr r="M31" s="78"/>
        <tr r="M67" s="70"/>
        <tr r="M21" s="70"/>
        <tr r="M4" s="78"/>
        <tr r="M265" s="78"/>
        <tr r="M205" s="78"/>
        <tr r="M5" s="70"/>
        <tr r="M86" s="78"/>
        <tr r="M109" s="2"/>
        <tr r="M60" s="2"/>
        <tr r="M82" s="78"/>
        <tr r="M27" s="70"/>
        <tr r="M112" s="70"/>
        <tr r="M64" s="78"/>
        <tr r="M73" s="78"/>
        <tr r="M40" s="70"/>
        <tr r="M208" s="78"/>
        <tr r="M189" s="78"/>
        <tr r="M269" s="78"/>
        <tr r="M268" s="78"/>
        <tr r="M245" s="78"/>
        <tr r="M172" s="78"/>
        <tr r="M46" s="70"/>
        <tr r="M185" s="78"/>
        <tr r="M16" s="78"/>
        <tr r="M21" s="2"/>
        <tr r="M65" s="2"/>
        <tr r="M121" s="2"/>
        <tr r="M47" s="2"/>
        <tr r="M117" s="2"/>
        <tr r="M84" s="2"/>
        <tr r="M59" s="2"/>
        <tr r="M148" s="78"/>
        <tr r="M169" s="78"/>
        <tr r="M140" s="78"/>
        <tr r="M131" s="78"/>
        <tr r="M50" s="70"/>
        <tr r="M49" s="70"/>
        <tr r="M80" s="78"/>
        <tr r="M22" s="70"/>
        <tr r="M66" s="70"/>
        <tr r="M78" s="70"/>
        <tr r="M13" s="70"/>
        <tr r="M72" s="70"/>
        <tr r="M9" s="70"/>
        <tr r="M80" s="70"/>
        <tr r="M170" s="78"/>
        <tr r="M76" s="70"/>
        <tr r="M120" s="2"/>
        <tr r="M96" s="2"/>
        <tr r="M69" s="2"/>
        <tr r="M74" s="2"/>
        <tr r="M128" s="2"/>
        <tr r="M134" s="2"/>
        <tr r="M158" s="78"/>
        <tr r="M168" s="78"/>
        <tr r="M146" s="78"/>
        <tr r="M92" s="78"/>
        <tr r="M104" s="70"/>
        <tr r="M26" s="78"/>
        <tr r="M36" s="70"/>
        <tr r="M62" s="70"/>
        <tr r="M33" s="78"/>
        <tr r="M56" s="70"/>
        <tr r="M42" s="70"/>
        <tr r="M63" s="78"/>
        <tr r="M123" s="70"/>
        <tr r="M122" s="70"/>
        <tr r="M188" s="78"/>
        <tr r="M274" s="78"/>
        <tr r="M228" s="78"/>
        <tr r="M210" s="78"/>
        <tr r="M192" s="78"/>
        <tr r="M238" s="78"/>
        <tr r="M267" s="78"/>
        <tr r="M209" s="78"/>
        <tr r="M100" s="78"/>
        <tr r="M24" s="70"/>
        <tr r="M24" s="78"/>
        <tr r="M7" s="78"/>
        <tr r="M37" s="70"/>
        <tr r="M105" s="78"/>
        <tr r="M26" s="2"/>
        <tr r="M69" s="78"/>
        <tr r="M151" s="78"/>
        <tr r="M232" s="78"/>
        <tr r="M17" s="70"/>
        <tr r="M70" s="78"/>
        <tr r="M87" s="70"/>
        <tr r="M44" s="2"/>
        <tr r="M44" s="70"/>
        <tr r="M6" s="78"/>
        <tr r="M20" s="78"/>
        <tr r="M113" s="78"/>
        <tr r="M42" s="2"/>
        <tr r="M23" s="70"/>
        <tr r="M9" s="78"/>
        <tr r="M98" s="70"/>
        <tr r="M107" s="2"/>
        <tr r="M65" s="70"/>
        <tr r="M199" s="78"/>
        <tr r="M93" s="78"/>
        <tr r="M15" s="70"/>
        <tr r="M41" s="70"/>
        <tr r="M51" s="70"/>
        <tr r="M33" s="70"/>
      </tp>
      <tp t="s">
        <v>2.20</v>
        <stp/>
        <stp>SPR</stp>
        <stp>AskLstClsΔ%</stp>
        <tr r="F231" s="78"/>
      </tp>
      <tp t="s">
        <v>2.39</v>
        <stp/>
        <stp>SMR</stp>
        <stp>AskLstClsΔ%</stp>
        <tr r="F101" s="70"/>
      </tp>
      <tp t="s">
        <v>0.20</v>
        <stp/>
        <stp>SLB</stp>
        <stp>AskLstClsΔ%</stp>
        <tr r="F118" s="2"/>
      </tp>
      <tp t="s">
        <v>2.13</v>
        <stp/>
        <stp>SLG</stp>
        <stp>AskLstClsΔ%</stp>
        <tr r="F225" s="78"/>
      </tp>
      <tp t="s">
        <v/>
        <stp/>
        <stp>SKX</stp>
        <stp>AskLstClsΔ%</stp>
        <tr r="F224" s="78"/>
      </tp>
      <tp t="s">
        <v>0.00</v>
        <stp/>
        <stp>PPL</stp>
        <stp>BidLstClsΔ%</stp>
        <tr r="E209" s="78"/>
      </tp>
      <tp t="s">
        <v>-0.60</v>
        <stp/>
        <stp>PSA</stp>
        <stp>BidLstClsΔ%</stp>
        <tr r="E210" s="78"/>
      </tp>
      <tp t="s">
        <v>-0.61</v>
        <stp/>
        <stp>PSX</stp>
        <stp>BidLstClsΔ%</stp>
        <tr r="E104" s="2"/>
      </tp>
      <tp t="s">
        <v>1.90</v>
        <stp/>
        <stp>SHW</stp>
        <stp>AskLstClsΔ%</stp>
        <tr r="F117" s="2"/>
      </tp>
      <tp t="s">
        <v>1.95</v>
        <stp/>
        <stp>SFM</stp>
        <stp>AskLstClsΔ%</stp>
        <tr r="F222" s="78"/>
      </tp>
      <tp t="s">
        <v>2.22</v>
        <stp/>
        <stp>VRTX</stp>
        <stp>AskLstClsΔ%</stp>
        <tr r="F268" s="78"/>
      </tp>
      <tp t="s">
        <v>0.17</v>
        <stp/>
        <stp>CRWD</stp>
        <stp>AskLstClsΔ%</stp>
        <tr r="F68" s="78"/>
      </tp>
      <tp t="s">
        <v>-0.13</v>
        <stp/>
        <stp>CRWV</stp>
        <stp>AskLstClsΔ%</stp>
        <tr r="F33" s="70"/>
      </tp>
      <tp t="s">
        <v>1.89</v>
        <stp/>
        <stp>QRVO</stp>
        <stp>AskLstClsΔ%</stp>
        <tr r="F17" s="83"/>
      </tp>
      <tp t="s">
        <v>-0.46</v>
        <stp/>
        <stp>MRVL</stp>
        <stp>AskLstClsΔ%</stp>
        <tr r="F14" s="83"/>
      </tp>
      <tp t="s">
        <v>-1.87</v>
        <stp/>
        <stp>ARQQ</stp>
        <stp>AskLstClsΔ%</stp>
        <tr r="F17" s="70"/>
      </tp>
      <tp t="s">
        <v>2.90</v>
        <stp/>
        <stp>VRSK</stp>
        <stp>AskLstClsΔ%</stp>
        <tr r="F267" s="78"/>
      </tp>
      <tp t="s">
        <v>-0.26</v>
        <stp/>
        <stp>GRRR</stp>
        <stp>AskLstClsΔ%</stp>
        <tr r="F48" s="70"/>
      </tp>
      <tp t="s">
        <v>1.92</v>
        <stp/>
        <stp>BRZE</stp>
        <stp>AskLstClsΔ%</stp>
        <tr r="F21" s="70"/>
      </tp>
      <tp t="s">
        <v>2.11</v>
        <stp/>
        <stp>GREE</stp>
        <stp>AskLstClsΔ%</stp>
        <tr r="F25" s="68"/>
      </tp>
      <tp t="s">
        <v>1.82</v>
        <stp/>
        <stp>IREN</stp>
        <stp>AskLstClsΔ%</stp>
        <tr r="F30" s="68"/>
      </tp>
      <tp t="s">
        <v>4.86</v>
        <stp/>
        <stp>ARES</stp>
        <stp>AskLstClsΔ%</stp>
        <tr r="F15" s="70"/>
      </tp>
      <tp t="s">
        <v>-0.25</v>
        <stp/>
        <stp>CRDO</stp>
        <stp>AskLstClsΔ%</stp>
        <tr r="F31" s="70"/>
      </tp>
      <tp t="s">
        <v>0.63</v>
        <stp/>
        <stp>IRDM</stp>
        <stp>AskLstClsΔ%</stp>
        <tr r="F143" s="78"/>
      </tp>
      <tp t="s">
        <v>1.24</v>
        <stp/>
        <stp>XRAY</stp>
        <stp>AskLstClsΔ%</stp>
        <tr r="F144" s="2"/>
      </tp>
      <tp t="s">
        <v>0.39</v>
        <stp/>
        <stp>ARCC</stp>
        <stp>AskLstClsΔ%</stp>
        <tr r="F20" s="78"/>
      </tp>
      <tp t="s">
        <v>0.54</v>
        <stp/>
        <stp>CRCL</stp>
        <stp>AskLstClsΔ%</stp>
        <tr r="F65" s="78"/>
      </tp>
      <tp t="s">
        <v>-0.31</v>
        <stp/>
        <stp>ORCL</stp>
        <stp>AskLstClsΔ%</stp>
        <tr r="F83" s="70"/>
      </tp>
      <tp t="s">
        <v>0.67</v>
        <stp/>
        <stp>LRCX</stp>
        <stp>AskLstClsΔ%</stp>
        <tr r="F10" s="83"/>
      </tp>
      <tp t="s">
        <v>1.61</v>
        <stp/>
        <stp>URBN</stp>
        <stp>AskLstClsΔ%</stp>
        <tr r="F133" s="2"/>
      </tp>
      <tp t="s">
        <v>1.13</v>
        <stp/>
        <stp>FROG</stp>
        <stp>AskLstClsΔ%</stp>
        <tr r="F56" s="2"/>
      </tp>
      <tp t="s">
        <v>1.08</v>
        <stp/>
        <stp>TROW</stp>
        <stp>AskLstClsΔ%</stp>
        <tr r="F249" s="78"/>
      </tp>
      <tp t="s">
        <v>0.25</v>
        <stp/>
        <stp>BROS</stp>
        <stp>AskLstClsΔ%</stp>
        <tr r="F32" s="78"/>
      </tp>
      <tp t="s">
        <v>0.19</v>
        <stp/>
        <stp>CROX</stp>
        <stp>AskLstClsΔ%</stp>
        <tr r="F67" s="78"/>
      </tp>
      <tp t="s">
        <v>0.34</v>
        <stp/>
        <stp>CRNC</stp>
        <stp>AskLstClsΔ%</stp>
        <tr r="F32" s="70"/>
      </tp>
      <tp t="s">
        <v>-0.07</v>
        <stp/>
        <stp>MRNA</stp>
        <stp>AskLstClsΔ%</stp>
        <tr r="F90" s="2"/>
      </tp>
      <tp t="s">
        <v>0.76</v>
        <stp/>
        <stp>TRIP</stp>
        <stp>AskLstClsΔ%</stp>
        <tr r="F129" s="2"/>
      </tp>
      <tp t="s">
        <v>0.34</v>
        <stp/>
        <stp>ARKB</stp>
        <stp>AskLstClsΔ%</stp>
        <tr r="F2" s="68"/>
      </tp>
      <tp t="s">
        <v>0.92</v>
        <stp/>
        <stp>RUM</stp>
        <stp>AskLstClsΔ%</stp>
        <tr r="F113" s="2"/>
      </tp>
      <tp t="s">
        <v>0.21</v>
        <stp/>
        <stp>RTX</stp>
        <stp>AskLstClsΔ%</stp>
        <tr r="F217" s="78"/>
      </tp>
      <tp t="s">
        <v>2.38</v>
        <stp/>
        <stp>ROK</stp>
        <stp>AskLstClsΔ%</stp>
        <tr r="F95" s="70"/>
      </tp>
      <tp t="s">
        <v>0.00</v>
        <stp/>
        <stp>QQQ</stp>
        <stp>BidLstClsΔ%</stp>
        <tr r="L25" s="2"/>
        <tr r="L126" s="2"/>
        <tr r="L116" s="78"/>
        <tr r="L73" s="70"/>
        <tr r="L16" s="70"/>
        <tr r="L230" s="78"/>
        <tr r="L190" s="78"/>
        <tr r="L13" s="78"/>
        <tr r="L90" s="70"/>
        <tr r="L106" s="2"/>
        <tr r="L21" s="83"/>
        <tr r="L19" s="78"/>
        <tr r="L102" s="2"/>
        <tr r="L101" s="70"/>
        <tr r="L114" s="78"/>
        <tr r="L79" s="78"/>
        <tr r="L186" s="78"/>
        <tr r="L213" s="78"/>
        <tr r="L112" s="2"/>
        <tr r="L30" s="70"/>
        <tr r="L54" s="70"/>
        <tr r="L137" s="2"/>
        <tr r="L257" s="78"/>
        <tr r="L140" s="2"/>
        <tr r="L54" s="2"/>
        <tr r="L68" s="78"/>
        <tr r="L6" s="70"/>
        <tr r="L29" s="70"/>
        <tr r="L114" s="70"/>
        <tr r="L239" s="78"/>
        <tr r="L10" s="70"/>
        <tr r="L8" s="70"/>
        <tr r="L99" s="2"/>
        <tr r="L56" s="2"/>
        <tr r="L182" s="78"/>
        <tr r="L194" s="78"/>
        <tr r="L68" s="70"/>
        <tr r="L123" s="2"/>
        <tr r="L105" s="2"/>
        <tr r="L43" s="2"/>
        <tr r="L81" s="78"/>
        <tr r="L57" s="70"/>
        <tr r="L19" s="70"/>
        <tr r="L118" s="70"/>
        <tr r="L197" s="78"/>
        <tr r="L14" s="70"/>
        <tr r="L114" s="2"/>
        <tr r="L253" s="78"/>
        <tr r="L31" s="70"/>
        <tr r="L131" s="2"/>
        <tr r="L13" s="2"/>
        <tr r="L91" s="70"/>
        <tr r="L138" s="2"/>
        <tr r="L92" s="70"/>
        <tr r="L222" s="78"/>
        <tr r="L252" s="78"/>
        <tr r="L10" s="2"/>
      </tp>
      <tp t="s">
        <v>0.00</v>
        <stp/>
        <stp>RKT</stp>
        <stp>AskLstClsΔ%</stp>
        <tr r="F94" s="70"/>
      </tp>
      <tp t="s">
        <v>0.29</v>
        <stp/>
        <stp>RCL</stp>
        <stp>AskLstClsΔ%</stp>
        <tr r="F107" s="2"/>
      </tp>
      <tp t="s">
        <v>-0.40</v>
        <stp/>
        <stp>SPOT</stp>
        <stp>BidLstClsΔ%</stp>
        <tr r="E230" s="78"/>
      </tp>
      <tp t="s">
        <v>0.17</v>
        <stp/>
        <stp>PSTG</stp>
        <stp>AskLstClsΔ%</stp>
        <tr r="F87" s="70"/>
      </tp>
      <tp t="s">
        <v>1.49</v>
        <stp/>
        <stp>ESTC</stp>
        <stp>AskLstClsΔ%</stp>
        <tr r="F40" s="70"/>
      </tp>
      <tp t="s">
        <v>-0.12</v>
        <stp/>
        <stp>CPNG</stp>
        <stp>BidLstClsΔ%</stp>
        <tr r="E63" s="78"/>
      </tp>
      <tp t="s">
        <v>0.42</v>
        <stp/>
        <stp>MSTR</stp>
        <stp>AskLstClsΔ%</stp>
        <tr r="F35" s="68"/>
      </tp>
      <tp t="s">
        <v>0.05</v>
        <stp/>
        <stp>ASTS</stp>
        <stp>AskLstClsΔ%</stp>
        <tr r="F18" s="70"/>
      </tp>
      <tp t="s">
        <v>-0.38</v>
        <stp/>
        <stp>APLD</stp>
        <stp>BidLstClsΔ%</stp>
        <tr r="E12" s="70"/>
      </tp>
      <tp t="s">
        <v>-1.12</v>
        <stp/>
        <stp>ISRG</stp>
        <stp>AskLstClsΔ%</stp>
        <tr r="F145" s="78"/>
      </tp>
      <tp t="s">
        <v>-1.06</v>
        <stp/>
        <stp>SPGI</stp>
        <stp>BidLstClsΔ%</stp>
        <tr r="E121" s="2"/>
      </tp>
      <tp t="s">
        <v>-0.09</v>
        <stp/>
        <stp>XPEV</stp>
        <stp>BidLstClsΔ%</stp>
        <tr r="E49" s="68"/>
      </tp>
      <tp t="s">
        <v>1.90</v>
        <stp/>
        <stp>CSGP</stp>
        <stp>AskLstClsΔ%</stp>
        <tr r="F70" s="78"/>
      </tp>
      <tp t="s">
        <v>0.00</v>
        <stp/>
        <stp>MSFT</stp>
        <stp>AskLstClsΔ%</stp>
        <tr r="F177" s="78"/>
      </tp>
      <tp t="s">
        <v>0.98</v>
        <stp/>
        <stp>ASAN</stp>
        <stp>AskLstClsΔ%</stp>
        <tr r="F11" s="2"/>
      </tp>
      <tp t="s">
        <v>1.70</v>
        <stp/>
        <stp>GSAT</stp>
        <stp>AskLstClsΔ%</stp>
        <tr r="F49" s="70"/>
      </tp>
      <tp t="s">
        <v>4.98</v>
        <stp/>
        <stp>LSCC</stp>
        <stp>AskLstClsΔ%</stp>
        <tr r="F11" s="83"/>
      </tp>
      <tp t="s">
        <v>0.05</v>
        <stp/>
        <stp>CSCO</stp>
        <stp>AskLstClsΔ%</stp>
        <tr r="F69" s="78"/>
      </tp>
      <tp t="s">
        <v>1.36</v>
        <stp/>
        <stp>VSCO</stp>
        <stp>AskLstClsΔ%</stp>
        <tr r="F119" s="70"/>
      </tp>
      <tp t="s">
        <v>0.94</v>
        <stp/>
        <stp>TSCO</stp>
        <stp>AskLstClsΔ%</stp>
        <tr r="F250" s="78"/>
      </tp>
      <tp t="s">
        <v>-0.21</v>
        <stp/>
        <stp>OSCR</stp>
        <stp>AskLstClsΔ%</stp>
        <tr r="F96" s="2"/>
      </tp>
      <tp t="s">
        <v>0.18</v>
        <stp/>
        <stp>ASML</stp>
        <stp>AskLstClsΔ%</stp>
        <tr r="F6" s="83"/>
      </tp>
      <tp t="s">
        <v>-3.13</v>
        <stp/>
        <stp>MPWR</stp>
        <stp>BidLstClsΔ%</stp>
        <tr r="E13" s="83"/>
      </tp>
      <tp t="s">
        <v>-0.26</v>
        <stp/>
        <stp>TSLA</stp>
        <stp>AskLstClsΔ%</stp>
        <tr r="F112" s="70"/>
      </tp>
      <tp t="s">
        <v>0.32</v>
        <stp/>
        <stp>FSLR</stp>
        <stp>AskLstClsΔ%</stp>
        <tr r="F44" s="70"/>
      </tp>
      <tp t="s">
        <v>0.69</v>
        <stp/>
        <stp>CSIQ</stp>
        <stp>AskLstClsΔ%</stp>
        <tr r="F34" s="70"/>
      </tp>
      <tp t="s">
        <v>0.00</v>
        <stp/>
        <stp>UPST</stp>
        <stp>BidLstClsΔ%</stp>
        <tr r="E115" s="70"/>
      </tp>
      <tp t="s">
        <v>-19.83</v>
        <stp/>
        <stp>XPRO</stp>
        <stp>BidLstClsΔ%</stp>
        <tr r="E143" s="2"/>
      </tp>
      <tp t="s">
        <v>0.02</v>
        <stp/>
        <stp>CPRT</stp>
        <stp>BidLstClsΔ%</stp>
        <tr r="E64" s="78"/>
      </tp>
      <tp t="s">
        <v>0.08</v>
        <stp/>
        <stp>RCL</stp>
        <stp>BidLstClsΔ%</stp>
        <tr r="E107" s="2"/>
      </tp>
      <tp t="s">
        <v>-3.66</v>
        <stp/>
        <stp>ROK</stp>
        <stp>BidLstClsΔ%</stp>
        <tr r="E95" s="70"/>
      </tp>
      <tp t="s">
        <v>-0.15</v>
        <stp/>
        <stp>RKT</stp>
        <stp>BidLstClsΔ%</stp>
        <tr r="E94" s="70"/>
      </tp>
      <tp t="s">
        <v>0.02</v>
        <stp/>
        <stp>QQQ</stp>
        <stp>AskLstClsΔ%</stp>
        <tr r="M54" s="2"/>
        <tr r="M13" s="2"/>
        <tr r="M112" s="2"/>
        <tr r="M138" s="2"/>
        <tr r="M140" s="2"/>
        <tr r="M90" s="70"/>
        <tr r="M54" s="70"/>
        <tr r="M19" s="78"/>
        <tr r="M114" s="70"/>
        <tr r="M253" s="78"/>
        <tr r="M230" s="78"/>
        <tr r="M126" s="2"/>
        <tr r="M68" s="78"/>
        <tr r="M239" s="78"/>
        <tr r="M43" s="2"/>
        <tr r="M57" s="70"/>
        <tr r="M197" s="78"/>
        <tr r="M194" s="78"/>
        <tr r="M6" s="70"/>
        <tr r="M29" s="70"/>
        <tr r="M14" s="70"/>
        <tr r="M8" s="70"/>
        <tr r="M10" s="70"/>
        <tr r="M68" s="70"/>
        <tr r="M99" s="2"/>
        <tr r="M56" s="2"/>
        <tr r="M25" s="2"/>
        <tr r="M114" s="2"/>
        <tr r="M79" s="78"/>
        <tr r="M91" s="70"/>
        <tr r="M92" s="70"/>
        <tr r="M252" s="78"/>
        <tr r="M222" s="78"/>
        <tr r="M123" s="2"/>
        <tr r="M105" s="2"/>
        <tr r="M137" s="2"/>
        <tr r="M131" s="2"/>
        <tr r="M114" s="78"/>
        <tr r="M118" s="70"/>
        <tr r="M186" s="78"/>
        <tr r="M213" s="78"/>
        <tr r="M102" s="2"/>
        <tr r="M10" s="2"/>
        <tr r="M106" s="2"/>
        <tr r="M101" s="70"/>
        <tr r="M30" s="70"/>
        <tr r="M182" s="78"/>
        <tr r="M257" s="78"/>
        <tr r="M31" s="70"/>
        <tr r="M19" s="70"/>
        <tr r="M116" s="78"/>
        <tr r="M73" s="70"/>
        <tr r="M81" s="78"/>
        <tr r="M16" s="70"/>
        <tr r="M190" s="78"/>
        <tr r="M13" s="78"/>
        <tr r="M21" s="83"/>
      </tp>
      <tp t="s">
        <v>0.00</v>
        <stp/>
        <stp>RUM</stp>
        <stp>BidLstClsΔ%</stp>
        <tr r="E113" s="2"/>
      </tp>
      <tp t="s">
        <v>-0.39</v>
        <stp/>
        <stp>RTX</stp>
        <stp>BidLstClsΔ%</stp>
        <tr r="E217" s="78"/>
      </tp>
      <tp t="s">
        <v>0.00</v>
        <stp/>
        <stp>ASML</stp>
        <stp>BidLstClsΔ%</stp>
        <tr r="E6" s="83"/>
      </tp>
      <tp t="s">
        <v>2.32</v>
        <stp/>
        <stp>MPWR</stp>
        <stp>AskLstClsΔ%</stp>
        <tr r="F13" s="83"/>
      </tp>
      <tp t="s">
        <v>-0.28</v>
        <stp/>
        <stp>TSLA</stp>
        <stp>BidLstClsΔ%</stp>
        <tr r="E112" s="70"/>
      </tp>
      <tp t="s">
        <v>0.05</v>
        <stp/>
        <stp>FSLR</stp>
        <stp>BidLstClsΔ%</stp>
        <tr r="E44" s="70"/>
      </tp>
      <tp t="s">
        <v>0.21</v>
        <stp/>
        <stp>UPST</stp>
        <stp>AskLstClsΔ%</stp>
        <tr r="F115" s="70"/>
      </tp>
      <tp t="s">
        <v>0.00</v>
        <stp/>
        <stp>CSIQ</stp>
        <stp>BidLstClsΔ%</stp>
        <tr r="E34" s="70"/>
      </tp>
      <tp t="s">
        <v>3.23</v>
        <stp/>
        <stp>XPRO</stp>
        <stp>AskLstClsΔ%</stp>
        <tr r="F143" s="2"/>
      </tp>
      <tp t="s">
        <v>0.19</v>
        <stp/>
        <stp>CPRT</stp>
        <stp>AskLstClsΔ%</stp>
        <tr r="F64" s="78"/>
      </tp>
      <tp t="s">
        <v>-0.33</v>
        <stp/>
        <stp>CSGP</stp>
        <stp>BidLstClsΔ%</stp>
        <tr r="E70" s="78"/>
      </tp>
      <tp t="s">
        <v>-0.02</v>
        <stp/>
        <stp>MSFT</stp>
        <stp>BidLstClsΔ%</stp>
        <tr r="E177" s="78"/>
      </tp>
      <tp t="s">
        <v>0.00</v>
        <stp/>
        <stp>CSCO</stp>
        <stp>BidLstClsΔ%</stp>
        <tr r="E69" s="78"/>
      </tp>
      <tp t="s">
        <v>0.00</v>
        <stp/>
        <stp>VSCO</stp>
        <stp>BidLstClsΔ%</stp>
        <tr r="E119" s="70"/>
      </tp>
      <tp t="s">
        <v>-0.15</v>
        <stp/>
        <stp>TSCO</stp>
        <stp>BidLstClsΔ%</stp>
        <tr r="E250" s="78"/>
      </tp>
      <tp t="s">
        <v>-1.31</v>
        <stp/>
        <stp>LSCC</stp>
        <stp>BidLstClsΔ%</stp>
        <tr r="E11" s="83"/>
      </tp>
      <tp t="s">
        <v>-0.48</v>
        <stp/>
        <stp>OSCR</stp>
        <stp>BidLstClsΔ%</stp>
        <tr r="E96" s="2"/>
      </tp>
      <tp t="s">
        <v>-0.42</v>
        <stp/>
        <stp>ASAN</stp>
        <stp>BidLstClsΔ%</stp>
        <tr r="E11" s="2"/>
      </tp>
      <tp t="s">
        <v>-2.01</v>
        <stp/>
        <stp>GSAT</stp>
        <stp>BidLstClsΔ%</stp>
        <tr r="E49" s="70"/>
      </tp>
      <tp t="s">
        <v>0.14</v>
        <stp/>
        <stp>XPEV</stp>
        <stp>AskLstClsΔ%</stp>
        <tr r="F49" s="68"/>
      </tp>
      <tp t="s">
        <v>0.85</v>
        <stp/>
        <stp>SPGI</stp>
        <stp>AskLstClsΔ%</stp>
        <tr r="F121" s="2"/>
      </tp>
      <tp t="s">
        <v>-0.21</v>
        <stp/>
        <stp>APLD</stp>
        <stp>AskLstClsΔ%</stp>
        <tr r="F12" s="70"/>
      </tp>
      <tp t="s">
        <v>0.75</v>
        <stp/>
        <stp>SPOT</stp>
        <stp>AskLstClsΔ%</stp>
        <tr r="F230" s="78"/>
      </tp>
      <tp t="s">
        <v>0.65</v>
        <stp/>
        <stp>CPNG</stp>
        <stp>AskLstClsΔ%</stp>
        <tr r="F63" s="78"/>
      </tp>
      <tp t="s">
        <v>-0.66</v>
        <stp/>
        <stp>ESTC</stp>
        <stp>BidLstClsΔ%</stp>
        <tr r="E40" s="70"/>
      </tp>
      <tp t="s">
        <v>-1.00</v>
        <stp/>
        <stp>PSTG</stp>
        <stp>BidLstClsΔ%</stp>
        <tr r="E87" s="70"/>
      </tp>
      <tp t="s">
        <v>-0.05</v>
        <stp/>
        <stp>ASTS</stp>
        <stp>BidLstClsΔ%</stp>
        <tr r="E18" s="70"/>
      </tp>
      <tp t="s">
        <v>0.30</v>
        <stp/>
        <stp>MSTR</stp>
        <stp>BidLstClsΔ%</stp>
        <tr r="E35" s="68"/>
      </tp>
      <tp t="s">
        <v>-1.57</v>
        <stp/>
        <stp>ISRG</stp>
        <stp>BidLstClsΔ%</stp>
        <tr r="E145" s="78"/>
      </tp>
      <tp t="s">
        <v>-0.63</v>
        <stp/>
        <stp>SFM</stp>
        <stp>BidLstClsΔ%</stp>
        <tr r="E222" s="78"/>
      </tp>
      <tp t="s">
        <v>2.36</v>
        <stp/>
        <stp>SMR</stp>
        <stp>BidLstClsΔ%</stp>
        <tr r="E101" s="70"/>
      </tp>
      <tp t="s">
        <v>-3.27</v>
        <stp/>
        <stp>SLG</stp>
        <stp>BidLstClsΔ%</stp>
        <tr r="E225" s="78"/>
      </tp>
      <tp t="s">
        <v>0.02</v>
        <stp/>
        <stp>SLB</stp>
        <stp>BidLstClsΔ%</stp>
        <tr r="E118" s="2"/>
      </tp>
      <tp t="s">
        <v>1.52</v>
        <stp/>
        <stp>PSA</stp>
        <stp>AskLstClsΔ%</stp>
        <tr r="F210" s="78"/>
      </tp>
      <tp t="s">
        <v>0.28</v>
        <stp/>
        <stp>PSX</stp>
        <stp>AskLstClsΔ%</stp>
        <tr r="F104" s="2"/>
      </tp>
      <tp t="s">
        <v>-1.82</v>
        <stp/>
        <stp>SHW</stp>
        <stp>BidLstClsΔ%</stp>
        <tr r="E117" s="2"/>
      </tp>
      <tp t="s">
        <v/>
        <stp/>
        <stp>SKX</stp>
        <stp>BidLstClsΔ%</stp>
        <tr r="E224" s="78"/>
      </tp>
      <tp t="s">
        <v>0.13</v>
        <stp/>
        <stp>PPL</stp>
        <stp>AskLstClsΔ%</stp>
        <tr r="F209" s="78"/>
      </tp>
      <tp t="s">
        <v>2.26</v>
        <stp/>
        <stp>PNC</stp>
        <stp>AskLstClsΔ%</stp>
        <tr r="F103" s="2"/>
      </tp>
      <tp t="s">
        <v>-1.51</v>
        <stp/>
        <stp>STM</stp>
        <stp>BidLstClsΔ%</stp>
        <tr r="E19" s="83"/>
      </tp>
      <tp t="s">
        <v>0.23</v>
        <stp/>
        <stp>STX</stp>
        <stp>BidLstClsΔ%</stp>
        <tr r="E123" s="2"/>
      </tp>
      <tp t="s">
        <v>-0.26</v>
        <stp/>
        <stp>STZ</stp>
        <stp>BidLstClsΔ%</stp>
        <tr r="E236" s="78"/>
      </tp>
      <tp t="s">
        <v>-1.47</v>
        <stp/>
        <stp>SWK</stp>
        <stp>BidLstClsΔ%</stp>
        <tr r="E106" s="70"/>
      </tp>
      <tp t="s">
        <v>0.60</v>
        <stp/>
        <stp>PLD</stp>
        <stp>AskLstClsΔ%</stp>
        <tr r="F207" s="78"/>
      </tp>
      <tp t="s">
        <v>-0.48</v>
        <stp/>
        <stp>SQM</stp>
        <stp>BidLstClsΔ%</stp>
        <tr r="E122" s="2"/>
      </tp>
      <tp t="s">
        <v>-0.39</v>
        <stp/>
        <stp>SPG</stp>
        <stp>BidLstClsΔ%</stp>
        <tr r="E229" s="78"/>
      </tp>
      <tp t="s">
        <v>-0.15</v>
        <stp/>
        <stp>SPR</stp>
        <stp>BidLstClsΔ%</stp>
        <tr r="E231" s="78"/>
      </tp>
      <tp t="s">
        <v>0.05</v>
        <stp/>
        <stp>SPY</stp>
        <stp>BidLstClsΔ%</stp>
        <tr r="L120" s="2"/>
        <tr r="L96" s="2"/>
        <tr r="L74" s="2"/>
        <tr r="L26" s="2"/>
        <tr r="L158" s="78"/>
        <tr r="L168" s="78"/>
        <tr r="L146" s="78"/>
        <tr r="L112" s="78"/>
        <tr r="L151" s="78"/>
        <tr r="L113" s="78"/>
        <tr r="L107" s="70"/>
        <tr r="L67" s="70"/>
        <tr r="L31" s="78"/>
        <tr r="L21" s="70"/>
        <tr r="L70" s="78"/>
        <tr r="L43" s="70"/>
        <tr r="L69" s="78"/>
        <tr r="L75" s="70"/>
        <tr r="L123" s="70"/>
        <tr r="L199" s="78"/>
        <tr r="L265" s="78"/>
        <tr r="L167" s="78"/>
        <tr r="L237" s="78"/>
        <tr r="L59" s="70"/>
        <tr r="L52" s="70"/>
        <tr r="L51" s="70"/>
        <tr r="L145" s="78"/>
        <tr r="L33" s="70"/>
        <tr r="L2" s="70"/>
        <tr r="L51" s="78"/>
        <tr r="L104" s="70"/>
        <tr r="L50" s="70"/>
        <tr r="L85" s="70"/>
        <tr r="L17" s="70"/>
        <tr r="L66" s="70"/>
        <tr r="L58" s="2"/>
        <tr r="L117" s="2"/>
        <tr r="L71" s="70"/>
        <tr r="L80" s="78"/>
        <tr r="L47" s="2"/>
        <tr r="L48" s="70"/>
        <tr r="L134" s="2"/>
        <tr r="L78" s="70"/>
        <tr r="L45" s="70"/>
        <tr r="L71" s="2"/>
        <tr r="L267" s="78"/>
        <tr r="L192" s="78"/>
        <tr r="L188" s="78"/>
        <tr r="L274" s="78"/>
        <tr r="L272" s="78"/>
        <tr r="L227" s="78"/>
        <tr r="L189" s="78"/>
        <tr r="L268" s="78"/>
        <tr r="L185" s="78"/>
        <tr r="L24" s="70"/>
        <tr r="L24" s="78"/>
        <tr r="L26" s="70"/>
        <tr r="L135" s="78"/>
        <tr r="L25" s="70"/>
        <tr r="L9" s="70"/>
        <tr r="L77" s="70"/>
        <tr r="L36" s="70"/>
        <tr r="L112" s="70"/>
        <tr r="L21" s="2"/>
        <tr r="L59" s="2"/>
        <tr r="L13" s="70"/>
        <tr r="L150" s="78"/>
        <tr r="L64" s="78"/>
        <tr r="L47" s="70"/>
        <tr r="L92" s="78"/>
        <tr r="L69" s="2"/>
        <tr r="L27" s="70"/>
        <tr r="L73" s="78"/>
        <tr r="L131" s="78"/>
        <tr r="L208" s="78"/>
        <tr r="L238" s="78"/>
        <tr r="L61" s="78"/>
        <tr r="L172" s="78"/>
        <tr r="L46" s="70"/>
        <tr r="L76" s="70"/>
        <tr r="L61" s="2"/>
        <tr r="L44" s="2"/>
        <tr r="L148" s="78"/>
        <tr r="L169" s="78"/>
        <tr r="L140" s="78"/>
        <tr r="L138" s="78"/>
        <tr r="L86" s="78"/>
        <tr r="L141" s="78"/>
        <tr r="L93" s="78"/>
        <tr r="L18" s="78"/>
        <tr r="L87" s="70"/>
        <tr r="L38" s="78"/>
        <tr r="L6" s="78"/>
        <tr r="L65" s="70"/>
        <tr r="L22" s="78"/>
        <tr r="L63" s="70"/>
        <tr r="L98" s="70"/>
        <tr r="L165" s="78"/>
        <tr r="L3" s="78"/>
        <tr r="L105" s="78"/>
        <tr r="L48" s="78"/>
        <tr r="L4" s="78"/>
        <tr r="L5" s="70"/>
        <tr r="L205" s="78"/>
        <tr r="L107" s="2"/>
        <tr r="L42" s="2"/>
        <tr r="L9" s="2"/>
        <tr r="L82" s="78"/>
        <tr r="L111" s="78"/>
        <tr r="L2" s="78"/>
        <tr r="L100" s="70"/>
        <tr r="L20" s="78"/>
        <tr r="L66" s="78"/>
        <tr r="L54" s="78"/>
        <tr r="L56" s="78"/>
        <tr r="L23" s="70"/>
        <tr r="L122" s="70"/>
        <tr r="L177" s="78"/>
        <tr r="L256" s="78"/>
        <tr r="L105" s="70"/>
        <tr r="L64" s="70"/>
        <tr r="L280" s="78"/>
        <tr r="L41" s="70"/>
        <tr r="L50" s="2"/>
        <tr r="L65" s="2"/>
        <tr r="L82" s="2"/>
        <tr r="L121" s="2"/>
        <tr r="L80" s="2"/>
        <tr r="L86" s="2"/>
        <tr r="L166" s="78"/>
        <tr r="L137" s="78"/>
        <tr r="L139" s="78"/>
        <tr r="L37" s="70"/>
        <tr r="L35" s="70"/>
        <tr r="L95" s="70"/>
        <tr r="L103" s="78"/>
        <tr r="L7" s="78"/>
        <tr r="L9" s="78"/>
        <tr r="L28" s="78"/>
        <tr r="L44" s="70"/>
        <tr r="L145" s="2"/>
        <tr r="L232" s="78"/>
        <tr r="L214" s="78"/>
        <tr r="L99" s="70"/>
        <tr r="L15" s="70"/>
        <tr r="L72" s="70"/>
        <tr r="L62" s="70"/>
        <tr r="L56" s="70"/>
        <tr r="L228" s="78"/>
        <tr r="L245" s="78"/>
        <tr r="L49" s="70"/>
        <tr r="L128" s="2"/>
        <tr r="L26" s="78"/>
        <tr r="L107" s="78"/>
        <tr r="L60" s="2"/>
        <tr r="L22" s="70"/>
        <tr r="L103" s="70"/>
        <tr r="L33" s="78"/>
        <tr r="L42" s="70"/>
        <tr r="L109" s="2"/>
        <tr r="L80" s="70"/>
        <tr r="L63" s="78"/>
        <tr r="L40" s="70"/>
        <tr r="L170" s="78"/>
        <tr r="L269" s="78"/>
        <tr r="L210" s="78"/>
        <tr r="L84" s="2"/>
        <tr r="L209" s="78"/>
        <tr r="L100" s="78"/>
        <tr r="L179" s="78"/>
        <tr r="L16" s="78"/>
      </tp>
      <tp t="s">
        <v>-1.60</v>
        <stp/>
        <stp>SRE</stp>
        <stp>BidLstClsΔ%</stp>
        <tr r="E232" s="78"/>
      </tp>
      <tp t="s">
        <v>1.60</v>
        <stp/>
        <stp>PHM</stp>
        <stp>AskLstClsΔ%</stp>
        <tr r="F100" s="2"/>
      </tp>
      <tp t="s">
        <v>0.00</v>
        <stp/>
        <stp>PGR</stp>
        <stp>AskLstClsΔ%</stp>
        <tr r="F206" s="78"/>
      </tp>
      <tp t="s">
        <v>-0.04</v>
        <stp/>
        <stp>PFE</stp>
        <stp>AskLstClsΔ%</stp>
        <tr r="F204" s="78"/>
      </tp>
      <tp t="s">
        <v>0.05</v>
        <stp/>
        <stp>PEP</stp>
        <stp>AskLstClsΔ%</stp>
        <tr r="F203" s="78"/>
      </tp>
      <tp t="s">
        <v>0.62</v>
        <stp/>
        <stp>PDD</stp>
        <stp>AskLstClsΔ%</stp>
        <tr r="F38" s="68"/>
      </tp>
      <tp t="s">
        <v>-1.46</v>
        <stp/>
        <stp>SYF</stp>
        <stp>BidLstClsΔ%</stp>
        <tr r="E108" s="70"/>
      </tp>
      <tp t="s">
        <v>0.05</v>
        <stp/>
        <stp>SYM</stp>
        <stp>BidLstClsΔ%</stp>
        <tr r="E125" s="2"/>
      </tp>
      <tp t="s">
        <v>0.61</v>
        <stp/>
        <stp>PCG</stp>
        <stp>AskLstClsΔ%</stp>
        <tr r="F201" s="78"/>
      </tp>
      <tp t="s">
        <v>-1.27</v>
        <stp/>
        <stp>SYK</stp>
        <stp>BidLstClsΔ%</stp>
        <tr r="E237" s="78"/>
      </tp>
      <tp t="s">
        <v>0.65</v>
        <stp/>
        <stp>PBF</stp>
        <stp>AskLstClsΔ%</stp>
        <tr r="F84" s="70"/>
      </tp>
      <tp t="s">
        <v>-0.65</v>
        <stp/>
        <stp>FROG</stp>
        <stp>BidLstClsΔ%</stp>
        <tr r="E56" s="2"/>
      </tp>
      <tp t="s">
        <v>-0.05</v>
        <stp/>
        <stp>CROX</stp>
        <stp>BidLstClsΔ%</stp>
        <tr r="E67" s="78"/>
      </tp>
      <tp t="s">
        <v>0.11</v>
        <stp/>
        <stp>BROS</stp>
        <stp>BidLstClsΔ%</stp>
        <tr r="E32" s="78"/>
      </tp>
      <tp t="s">
        <v>-0.43</v>
        <stp/>
        <stp>TROW</stp>
        <stp>BidLstClsΔ%</stp>
        <tr r="E249" s="78"/>
      </tp>
      <tp t="s">
        <v>-0.69</v>
        <stp/>
        <stp>MRNA</stp>
        <stp>BidLstClsΔ%</stp>
        <tr r="E90" s="2"/>
      </tp>
      <tp t="s">
        <v>-0.42</v>
        <stp/>
        <stp>CRNC</stp>
        <stp>BidLstClsΔ%</stp>
        <tr r="E32" s="70"/>
      </tp>
      <tp t="s">
        <v>-0.29</v>
        <stp/>
        <stp>ARKB</stp>
        <stp>BidLstClsΔ%</stp>
        <tr r="E2" s="68"/>
      </tp>
      <tp t="s">
        <v>0.11</v>
        <stp/>
        <stp>TRIP</stp>
        <stp>BidLstClsΔ%</stp>
        <tr r="E129" s="2"/>
      </tp>
      <tp t="s">
        <v>1.40</v>
        <stp/>
        <stp>IREN</stp>
        <stp>BidLstClsΔ%</stp>
        <tr r="E30" s="68"/>
      </tp>
      <tp t="s">
        <v>-3.70</v>
        <stp/>
        <stp>GREE</stp>
        <stp>BidLstClsΔ%</stp>
        <tr r="E25" s="68"/>
      </tp>
      <tp t="s">
        <v>-0.73</v>
        <stp/>
        <stp>ARES</stp>
        <stp>BidLstClsΔ%</stp>
        <tr r="E15" s="70"/>
      </tp>
      <tp t="s">
        <v>-0.51</v>
        <stp/>
        <stp>IRDM</stp>
        <stp>BidLstClsΔ%</stp>
        <tr r="E143" s="78"/>
      </tp>
      <tp t="s">
        <v>-0.56</v>
        <stp/>
        <stp>CRDO</stp>
        <stp>BidLstClsΔ%</stp>
        <tr r="E31" s="70"/>
      </tp>
      <tp t="s">
        <v>0.33</v>
        <stp/>
        <stp>CRCL</stp>
        <stp>BidLstClsΔ%</stp>
        <tr r="E65" s="78"/>
      </tp>
      <tp t="s">
        <v>-0.32</v>
        <stp/>
        <stp>ORCL</stp>
        <stp>BidLstClsΔ%</stp>
        <tr r="E83" s="70"/>
      </tp>
      <tp t="s">
        <v>0.00</v>
        <stp/>
        <stp>ARCC</stp>
        <stp>BidLstClsΔ%</stp>
        <tr r="E20" s="78"/>
      </tp>
      <tp t="s">
        <v>0.04</v>
        <stp/>
        <stp>LRCX</stp>
        <stp>BidLstClsΔ%</stp>
        <tr r="E10" s="83"/>
      </tp>
      <tp t="s">
        <v>-1.68</v>
        <stp/>
        <stp>URBN</stp>
        <stp>BidLstClsΔ%</stp>
        <tr r="E133" s="2"/>
      </tp>
      <tp t="s">
        <v>-0.54</v>
        <stp/>
        <stp>XRAY</stp>
        <stp>BidLstClsΔ%</stp>
        <tr r="E144" s="2"/>
      </tp>
      <tp t="s">
        <v>-1.18</v>
        <stp/>
        <stp>BRZE</stp>
        <stp>BidLstClsΔ%</stp>
        <tr r="E21" s="70"/>
      </tp>
      <tp t="s">
        <v>-0.06</v>
        <stp/>
        <stp>CRWD</stp>
        <stp>BidLstClsΔ%</stp>
        <tr r="E68" s="78"/>
      </tp>
      <tp t="s">
        <v>-0.29</v>
        <stp/>
        <stp>CRWV</stp>
        <stp>BidLstClsΔ%</stp>
        <tr r="E33" s="70"/>
      </tp>
      <tp t="s">
        <v>-0.59</v>
        <stp/>
        <stp>MRVL</stp>
        <stp>BidLstClsΔ%</stp>
        <tr r="E14" s="83"/>
      </tp>
      <tp t="s">
        <v>-1.73</v>
        <stp/>
        <stp>QRVO</stp>
        <stp>BidLstClsΔ%</stp>
        <tr r="E17" s="83"/>
      </tp>
      <tp t="s">
        <v>-0.20</v>
        <stp/>
        <stp>VRTX</stp>
        <stp>BidLstClsΔ%</stp>
        <tr r="E268" s="78"/>
      </tp>
      <tp t="s">
        <v>-1.72</v>
        <stp/>
        <stp>VRSK</stp>
        <stp>BidLstClsΔ%</stp>
        <tr r="E267" s="78"/>
      </tp>
      <tp t="s">
        <v>-0.83</v>
        <stp/>
        <stp>GRRR</stp>
        <stp>BidLstClsΔ%</stp>
        <tr r="E48" s="70"/>
      </tp>
      <tp t="s">
        <v>-2.63</v>
        <stp/>
        <stp>ARQQ</stp>
        <stp>BidLstClsΔ%</stp>
        <tr r="E17" s="70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volatileDependencies" Target="volatileDependenci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9E716-29D7-44D0-8E92-2D5030E71DA1}">
  <dimension ref="A1:A116"/>
  <sheetViews>
    <sheetView topLeftCell="A7" zoomScaleNormal="100" workbookViewId="0">
      <selection activeCell="A7" sqref="A7:A116"/>
    </sheetView>
  </sheetViews>
  <sheetFormatPr defaultRowHeight="14.4" x14ac:dyDescent="0.3"/>
  <sheetData>
    <row r="1" spans="1:1" x14ac:dyDescent="0.3">
      <c r="A1" s="134"/>
    </row>
    <row r="7" spans="1:1" x14ac:dyDescent="0.3">
      <c r="A7" t="s">
        <v>746</v>
      </c>
    </row>
    <row r="8" spans="1:1" x14ac:dyDescent="0.3">
      <c r="A8" t="s">
        <v>735</v>
      </c>
    </row>
    <row r="9" spans="1:1" x14ac:dyDescent="0.3">
      <c r="A9" t="s">
        <v>712</v>
      </c>
    </row>
    <row r="10" spans="1:1" x14ac:dyDescent="0.3">
      <c r="A10" t="s">
        <v>702</v>
      </c>
    </row>
    <row r="11" spans="1:1" x14ac:dyDescent="0.3">
      <c r="A11" t="s">
        <v>741</v>
      </c>
    </row>
    <row r="12" spans="1:1" x14ac:dyDescent="0.3">
      <c r="A12" t="s">
        <v>722</v>
      </c>
    </row>
    <row r="13" spans="1:1" x14ac:dyDescent="0.3">
      <c r="A13" t="s">
        <v>692</v>
      </c>
    </row>
    <row r="14" spans="1:1" x14ac:dyDescent="0.3">
      <c r="A14" t="s">
        <v>71</v>
      </c>
    </row>
    <row r="15" spans="1:1" x14ac:dyDescent="0.3">
      <c r="A15" t="s">
        <v>93</v>
      </c>
    </row>
    <row r="16" spans="1:1" x14ac:dyDescent="0.3">
      <c r="A16" t="s">
        <v>737</v>
      </c>
    </row>
    <row r="17" spans="1:1" x14ac:dyDescent="0.3">
      <c r="A17" t="s">
        <v>693</v>
      </c>
    </row>
    <row r="18" spans="1:1" x14ac:dyDescent="0.3">
      <c r="A18" t="s">
        <v>2</v>
      </c>
    </row>
    <row r="19" spans="1:1" x14ac:dyDescent="0.3">
      <c r="A19" t="s">
        <v>743</v>
      </c>
    </row>
    <row r="20" spans="1:1" x14ac:dyDescent="0.3">
      <c r="A20" t="s">
        <v>706</v>
      </c>
    </row>
    <row r="21" spans="1:1" x14ac:dyDescent="0.3">
      <c r="A21" t="s">
        <v>749</v>
      </c>
    </row>
    <row r="22" spans="1:1" x14ac:dyDescent="0.3">
      <c r="A22" t="s">
        <v>681</v>
      </c>
    </row>
    <row r="23" spans="1:1" x14ac:dyDescent="0.3">
      <c r="A23" t="s">
        <v>85</v>
      </c>
    </row>
    <row r="24" spans="1:1" x14ac:dyDescent="0.3">
      <c r="A24" t="s">
        <v>695</v>
      </c>
    </row>
    <row r="25" spans="1:1" x14ac:dyDescent="0.3">
      <c r="A25" t="s">
        <v>684</v>
      </c>
    </row>
    <row r="26" spans="1:1" x14ac:dyDescent="0.3">
      <c r="A26" t="s">
        <v>728</v>
      </c>
    </row>
    <row r="27" spans="1:1" x14ac:dyDescent="0.3">
      <c r="A27" t="s">
        <v>263</v>
      </c>
    </row>
    <row r="28" spans="1:1" x14ac:dyDescent="0.3">
      <c r="A28" t="s">
        <v>406</v>
      </c>
    </row>
    <row r="29" spans="1:1" x14ac:dyDescent="0.3">
      <c r="A29" t="s">
        <v>260</v>
      </c>
    </row>
    <row r="30" spans="1:1" x14ac:dyDescent="0.3">
      <c r="A30" t="s">
        <v>23</v>
      </c>
    </row>
    <row r="31" spans="1:1" x14ac:dyDescent="0.3">
      <c r="A31" t="s">
        <v>760</v>
      </c>
    </row>
    <row r="32" spans="1:1" x14ac:dyDescent="0.3">
      <c r="A32" t="s">
        <v>705</v>
      </c>
    </row>
    <row r="33" spans="1:1" x14ac:dyDescent="0.3">
      <c r="A33" t="s">
        <v>587</v>
      </c>
    </row>
    <row r="34" spans="1:1" x14ac:dyDescent="0.3">
      <c r="A34" t="s">
        <v>359</v>
      </c>
    </row>
    <row r="35" spans="1:1" x14ac:dyDescent="0.3">
      <c r="A35" t="s">
        <v>697</v>
      </c>
    </row>
    <row r="36" spans="1:1" x14ac:dyDescent="0.3">
      <c r="A36" t="s">
        <v>689</v>
      </c>
    </row>
    <row r="37" spans="1:1" x14ac:dyDescent="0.3">
      <c r="A37" t="s">
        <v>432</v>
      </c>
    </row>
    <row r="38" spans="1:1" x14ac:dyDescent="0.3">
      <c r="A38" t="s">
        <v>46</v>
      </c>
    </row>
    <row r="39" spans="1:1" x14ac:dyDescent="0.3">
      <c r="A39" t="s">
        <v>725</v>
      </c>
    </row>
    <row r="40" spans="1:1" x14ac:dyDescent="0.3">
      <c r="A40" t="s">
        <v>691</v>
      </c>
    </row>
    <row r="41" spans="1:1" x14ac:dyDescent="0.3">
      <c r="A41" t="s">
        <v>709</v>
      </c>
    </row>
    <row r="42" spans="1:1" x14ac:dyDescent="0.3">
      <c r="A42" t="s">
        <v>766</v>
      </c>
    </row>
    <row r="43" spans="1:1" x14ac:dyDescent="0.3">
      <c r="A43" t="s">
        <v>748</v>
      </c>
    </row>
    <row r="44" spans="1:1" x14ac:dyDescent="0.3">
      <c r="A44" t="s">
        <v>698</v>
      </c>
    </row>
    <row r="45" spans="1:1" x14ac:dyDescent="0.3">
      <c r="A45" t="s">
        <v>738</v>
      </c>
    </row>
    <row r="46" spans="1:1" x14ac:dyDescent="0.3">
      <c r="A46" t="s">
        <v>357</v>
      </c>
    </row>
    <row r="47" spans="1:1" x14ac:dyDescent="0.3">
      <c r="A47" t="s">
        <v>745</v>
      </c>
    </row>
    <row r="48" spans="1:1" x14ac:dyDescent="0.3">
      <c r="A48" t="s">
        <v>361</v>
      </c>
    </row>
    <row r="49" spans="1:1" x14ac:dyDescent="0.3">
      <c r="A49" t="s">
        <v>701</v>
      </c>
    </row>
    <row r="50" spans="1:1" x14ac:dyDescent="0.3">
      <c r="A50" t="s">
        <v>680</v>
      </c>
    </row>
    <row r="51" spans="1:1" x14ac:dyDescent="0.3">
      <c r="A51" t="s">
        <v>731</v>
      </c>
    </row>
    <row r="52" spans="1:1" x14ac:dyDescent="0.3">
      <c r="A52" t="s">
        <v>704</v>
      </c>
    </row>
    <row r="53" spans="1:1" x14ac:dyDescent="0.3">
      <c r="A53" t="s">
        <v>519</v>
      </c>
    </row>
    <row r="54" spans="1:1" x14ac:dyDescent="0.3">
      <c r="A54" t="s">
        <v>356</v>
      </c>
    </row>
    <row r="55" spans="1:1" x14ac:dyDescent="0.3">
      <c r="A55" t="s">
        <v>739</v>
      </c>
    </row>
    <row r="56" spans="1:1" x14ac:dyDescent="0.3">
      <c r="A56" t="s">
        <v>687</v>
      </c>
    </row>
    <row r="57" spans="1:1" x14ac:dyDescent="0.3">
      <c r="A57" t="s">
        <v>313</v>
      </c>
    </row>
    <row r="58" spans="1:1" x14ac:dyDescent="0.3">
      <c r="A58" t="s">
        <v>690</v>
      </c>
    </row>
    <row r="59" spans="1:1" x14ac:dyDescent="0.3">
      <c r="A59" t="s">
        <v>694</v>
      </c>
    </row>
    <row r="60" spans="1:1" x14ac:dyDescent="0.3">
      <c r="A60" t="s">
        <v>707</v>
      </c>
    </row>
    <row r="61" spans="1:1" x14ac:dyDescent="0.3">
      <c r="A61" t="s">
        <v>751</v>
      </c>
    </row>
    <row r="62" spans="1:1" x14ac:dyDescent="0.3">
      <c r="A62" t="s">
        <v>710</v>
      </c>
    </row>
    <row r="63" spans="1:1" x14ac:dyDescent="0.3">
      <c r="A63" t="s">
        <v>750</v>
      </c>
    </row>
    <row r="64" spans="1:1" x14ac:dyDescent="0.3">
      <c r="A64" t="s">
        <v>767</v>
      </c>
    </row>
    <row r="65" spans="1:1" x14ac:dyDescent="0.3">
      <c r="A65" t="s">
        <v>699</v>
      </c>
    </row>
    <row r="66" spans="1:1" x14ac:dyDescent="0.3">
      <c r="A66" t="s">
        <v>708</v>
      </c>
    </row>
    <row r="67" spans="1:1" x14ac:dyDescent="0.3">
      <c r="A67" t="s">
        <v>727</v>
      </c>
    </row>
    <row r="68" spans="1:1" x14ac:dyDescent="0.3">
      <c r="A68" t="s">
        <v>730</v>
      </c>
    </row>
    <row r="69" spans="1:1" x14ac:dyDescent="0.3">
      <c r="A69" t="s">
        <v>467</v>
      </c>
    </row>
    <row r="70" spans="1:1" x14ac:dyDescent="0.3">
      <c r="A70" t="s">
        <v>747</v>
      </c>
    </row>
    <row r="71" spans="1:1" x14ac:dyDescent="0.3">
      <c r="A71" t="s">
        <v>724</v>
      </c>
    </row>
    <row r="72" spans="1:1" x14ac:dyDescent="0.3">
      <c r="A72" t="s">
        <v>744</v>
      </c>
    </row>
    <row r="73" spans="1:1" x14ac:dyDescent="0.3">
      <c r="A73" t="s">
        <v>711</v>
      </c>
    </row>
    <row r="74" spans="1:1" x14ac:dyDescent="0.3">
      <c r="A74" t="s">
        <v>696</v>
      </c>
    </row>
    <row r="75" spans="1:1" x14ac:dyDescent="0.3">
      <c r="A75" t="s">
        <v>733</v>
      </c>
    </row>
    <row r="76" spans="1:1" x14ac:dyDescent="0.3">
      <c r="A76" t="s">
        <v>700</v>
      </c>
    </row>
    <row r="77" spans="1:1" x14ac:dyDescent="0.3">
      <c r="A77" t="s">
        <v>713</v>
      </c>
    </row>
    <row r="78" spans="1:1" x14ac:dyDescent="0.3">
      <c r="A78" t="s">
        <v>765</v>
      </c>
    </row>
    <row r="79" spans="1:1" x14ac:dyDescent="0.3">
      <c r="A79" t="s">
        <v>761</v>
      </c>
    </row>
    <row r="80" spans="1:1" x14ac:dyDescent="0.3">
      <c r="A80" t="s">
        <v>683</v>
      </c>
    </row>
    <row r="81" spans="1:1" x14ac:dyDescent="0.3">
      <c r="A81" t="s">
        <v>703</v>
      </c>
    </row>
    <row r="82" spans="1:1" x14ac:dyDescent="0.3">
      <c r="A82" t="s">
        <v>679</v>
      </c>
    </row>
    <row r="83" spans="1:1" x14ac:dyDescent="0.3">
      <c r="A83" t="s">
        <v>740</v>
      </c>
    </row>
    <row r="84" spans="1:1" x14ac:dyDescent="0.3">
      <c r="A84" t="s">
        <v>742</v>
      </c>
    </row>
    <row r="85" spans="1:1" x14ac:dyDescent="0.3">
      <c r="A85" t="s">
        <v>489</v>
      </c>
    </row>
    <row r="86" spans="1:1" x14ac:dyDescent="0.3">
      <c r="A86" t="s">
        <v>736</v>
      </c>
    </row>
    <row r="87" spans="1:1" x14ac:dyDescent="0.3">
      <c r="A87" t="s">
        <v>756</v>
      </c>
    </row>
    <row r="88" spans="1:1" x14ac:dyDescent="0.3">
      <c r="A88" t="s">
        <v>685</v>
      </c>
    </row>
    <row r="89" spans="1:1" x14ac:dyDescent="0.3">
      <c r="A89" t="s">
        <v>754</v>
      </c>
    </row>
    <row r="90" spans="1:1" x14ac:dyDescent="0.3">
      <c r="A90" t="s">
        <v>726</v>
      </c>
    </row>
    <row r="91" spans="1:1" x14ac:dyDescent="0.3">
      <c r="A91" t="s">
        <v>734</v>
      </c>
    </row>
    <row r="92" spans="1:1" x14ac:dyDescent="0.3">
      <c r="A92" t="s">
        <v>686</v>
      </c>
    </row>
    <row r="93" spans="1:1" x14ac:dyDescent="0.3">
      <c r="A93" t="s">
        <v>723</v>
      </c>
    </row>
    <row r="94" spans="1:1" x14ac:dyDescent="0.3">
      <c r="A94" t="s">
        <v>758</v>
      </c>
    </row>
    <row r="95" spans="1:1" x14ac:dyDescent="0.3">
      <c r="A95" t="s">
        <v>753</v>
      </c>
    </row>
    <row r="96" spans="1:1" x14ac:dyDescent="0.3">
      <c r="A96" t="s">
        <v>763</v>
      </c>
    </row>
    <row r="97" spans="1:1" x14ac:dyDescent="0.3">
      <c r="A97" t="s">
        <v>715</v>
      </c>
    </row>
    <row r="98" spans="1:1" x14ac:dyDescent="0.3">
      <c r="A98" t="s">
        <v>752</v>
      </c>
    </row>
    <row r="99" spans="1:1" x14ac:dyDescent="0.3">
      <c r="A99" t="s">
        <v>682</v>
      </c>
    </row>
    <row r="100" spans="1:1" x14ac:dyDescent="0.3">
      <c r="A100" t="s">
        <v>762</v>
      </c>
    </row>
    <row r="101" spans="1:1" x14ac:dyDescent="0.3">
      <c r="A101" t="s">
        <v>759</v>
      </c>
    </row>
    <row r="102" spans="1:1" x14ac:dyDescent="0.3">
      <c r="A102" t="s">
        <v>768</v>
      </c>
    </row>
    <row r="103" spans="1:1" x14ac:dyDescent="0.3">
      <c r="A103" t="s">
        <v>688</v>
      </c>
    </row>
    <row r="104" spans="1:1" x14ac:dyDescent="0.3">
      <c r="A104" t="s">
        <v>714</v>
      </c>
    </row>
    <row r="105" spans="1:1" x14ac:dyDescent="0.3">
      <c r="A105" t="s">
        <v>718</v>
      </c>
    </row>
    <row r="106" spans="1:1" x14ac:dyDescent="0.3">
      <c r="A106" t="s">
        <v>732</v>
      </c>
    </row>
    <row r="107" spans="1:1" x14ac:dyDescent="0.3">
      <c r="A107" t="s">
        <v>717</v>
      </c>
    </row>
    <row r="108" spans="1:1" x14ac:dyDescent="0.3">
      <c r="A108" t="s">
        <v>755</v>
      </c>
    </row>
    <row r="109" spans="1:1" x14ac:dyDescent="0.3">
      <c r="A109" t="s">
        <v>729</v>
      </c>
    </row>
    <row r="110" spans="1:1" x14ac:dyDescent="0.3">
      <c r="A110" t="s">
        <v>719</v>
      </c>
    </row>
    <row r="111" spans="1:1" x14ac:dyDescent="0.3">
      <c r="A111" t="s">
        <v>757</v>
      </c>
    </row>
    <row r="112" spans="1:1" x14ac:dyDescent="0.3">
      <c r="A112" t="s">
        <v>716</v>
      </c>
    </row>
    <row r="113" spans="1:1" x14ac:dyDescent="0.3">
      <c r="A113" t="s">
        <v>769</v>
      </c>
    </row>
    <row r="114" spans="1:1" x14ac:dyDescent="0.3">
      <c r="A114" t="s">
        <v>764</v>
      </c>
    </row>
    <row r="115" spans="1:1" x14ac:dyDescent="0.3">
      <c r="A115" t="s">
        <v>720</v>
      </c>
    </row>
    <row r="116" spans="1:1" x14ac:dyDescent="0.3">
      <c r="A116" t="s">
        <v>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S93"/>
  <sheetViews>
    <sheetView tabSelected="1" zoomScale="110" zoomScaleNormal="110" zoomScaleSheetLayoutView="100" workbookViewId="0">
      <selection activeCell="H6" sqref="H6"/>
    </sheetView>
  </sheetViews>
  <sheetFormatPr defaultColWidth="4.6640625" defaultRowHeight="9" customHeight="1" x14ac:dyDescent="0.3"/>
  <cols>
    <col min="1" max="1" width="6.88671875" style="23" customWidth="1"/>
    <col min="2" max="2" width="5" style="23" customWidth="1"/>
    <col min="3" max="3" width="4.5546875" style="23" customWidth="1"/>
    <col min="4" max="4" width="5.88671875" style="23" customWidth="1"/>
    <col min="5" max="8" width="4.6640625" style="23"/>
    <col min="9" max="9" width="9.88671875" style="23" customWidth="1"/>
    <col min="10" max="10" width="6.5546875" style="23" customWidth="1"/>
    <col min="11" max="12" width="4.6640625" style="23"/>
    <col min="13" max="14" width="4.6640625" style="27"/>
    <col min="15" max="15" width="4.6640625" style="36"/>
    <col min="16" max="16" width="4.6640625" style="50"/>
    <col min="17" max="19" width="4.6640625" style="45"/>
    <col min="20" max="20" width="4.6640625" style="36"/>
    <col min="21" max="23" width="4.6640625" style="47"/>
    <col min="24" max="45" width="4.6640625" style="27"/>
    <col min="46" max="16384" width="4.6640625" style="21"/>
  </cols>
  <sheetData>
    <row r="1" spans="1:26" ht="9" customHeight="1" x14ac:dyDescent="0.3">
      <c r="A1" s="117" t="s">
        <v>644</v>
      </c>
      <c r="B1" s="74">
        <v>-1.5</v>
      </c>
      <c r="C1" s="75">
        <v>1</v>
      </c>
      <c r="D1" s="118" t="s">
        <v>619</v>
      </c>
      <c r="E1" s="74">
        <v>-1</v>
      </c>
      <c r="F1" s="75">
        <v>1</v>
      </c>
      <c r="G1" s="71"/>
      <c r="H1" s="72"/>
      <c r="I1" s="72"/>
      <c r="J1" s="71"/>
      <c r="K1" s="72"/>
      <c r="L1" s="72"/>
      <c r="M1" s="73"/>
      <c r="N1" s="73"/>
      <c r="O1" s="73"/>
      <c r="P1" s="65"/>
      <c r="Q1" s="29"/>
      <c r="R1" s="29"/>
      <c r="S1" s="30"/>
      <c r="T1" s="29"/>
      <c r="U1" s="29"/>
      <c r="V1" s="30"/>
      <c r="W1" s="29"/>
      <c r="X1" s="29"/>
      <c r="Y1" s="30"/>
      <c r="Z1" s="29"/>
    </row>
    <row r="2" spans="1:26" ht="9" customHeight="1" thickBot="1" x14ac:dyDescent="0.35">
      <c r="A2" s="79"/>
      <c r="B2" s="77">
        <v>0.5</v>
      </c>
      <c r="C2" s="78">
        <v>-0.5</v>
      </c>
      <c r="D2" s="76"/>
      <c r="E2" s="77">
        <v>0.5</v>
      </c>
      <c r="F2" s="78">
        <v>-0.5</v>
      </c>
      <c r="G2" s="71"/>
      <c r="H2" s="72"/>
      <c r="I2" s="72"/>
      <c r="J2" s="71"/>
      <c r="K2" s="72"/>
      <c r="L2" s="72"/>
      <c r="M2" s="73"/>
      <c r="N2" s="73"/>
      <c r="O2" s="73"/>
      <c r="P2" s="65"/>
      <c r="Q2" s="29"/>
      <c r="R2" s="29"/>
      <c r="S2" s="30"/>
      <c r="T2" s="29"/>
      <c r="U2" s="29"/>
      <c r="V2" s="30"/>
      <c r="W2" s="29"/>
      <c r="X2" s="29"/>
      <c r="Y2" s="30"/>
      <c r="Z2" s="29"/>
    </row>
    <row r="3" spans="1:26" ht="9" customHeight="1" x14ac:dyDescent="0.3">
      <c r="A3" s="117" t="s">
        <v>645</v>
      </c>
      <c r="B3" s="74">
        <v>-1.5</v>
      </c>
      <c r="C3" s="75">
        <v>1</v>
      </c>
      <c r="D3" s="117" t="s">
        <v>643</v>
      </c>
      <c r="E3" s="82">
        <v>-1</v>
      </c>
      <c r="F3" s="83">
        <v>0.6</v>
      </c>
      <c r="G3" s="71"/>
      <c r="H3" s="72"/>
      <c r="I3" s="72"/>
      <c r="J3" s="71"/>
      <c r="K3" s="72"/>
      <c r="L3" s="72"/>
      <c r="M3" s="73"/>
      <c r="N3" s="72"/>
      <c r="O3" s="72"/>
      <c r="P3" s="65"/>
      <c r="Q3" s="29"/>
      <c r="R3" s="29"/>
      <c r="S3" s="30"/>
      <c r="T3" s="29"/>
      <c r="U3" s="29"/>
      <c r="V3" s="30"/>
      <c r="W3" s="29"/>
      <c r="X3" s="29"/>
      <c r="Y3" s="30"/>
      <c r="Z3" s="29"/>
    </row>
    <row r="4" spans="1:26" ht="9" customHeight="1" thickBot="1" x14ac:dyDescent="0.35">
      <c r="A4" s="80"/>
      <c r="B4" s="77">
        <v>0.3</v>
      </c>
      <c r="C4" s="78">
        <v>-0.5</v>
      </c>
      <c r="D4" s="85"/>
      <c r="E4" s="81">
        <v>0.4</v>
      </c>
      <c r="F4" s="84">
        <v>-0.4</v>
      </c>
      <c r="G4" s="71"/>
      <c r="H4" s="72"/>
      <c r="I4" s="72"/>
      <c r="J4" s="71"/>
      <c r="K4" s="72"/>
      <c r="L4" s="72"/>
      <c r="M4" s="73"/>
      <c r="N4" s="72"/>
      <c r="O4" s="72"/>
      <c r="P4" s="65"/>
      <c r="Q4" s="29"/>
      <c r="R4" s="29"/>
      <c r="S4" s="30"/>
      <c r="T4" s="29"/>
      <c r="U4" s="29"/>
      <c r="V4" s="30"/>
      <c r="W4" s="29"/>
      <c r="X4" s="29"/>
      <c r="Y4" s="30"/>
      <c r="Z4" s="29"/>
    </row>
    <row r="5" spans="1:26" ht="9" customHeight="1" x14ac:dyDescent="0.3">
      <c r="A5" s="112" t="s">
        <v>643</v>
      </c>
      <c r="B5" s="86" t="s">
        <v>385</v>
      </c>
      <c r="C5" s="86" t="s">
        <v>447</v>
      </c>
      <c r="D5" s="146" t="s">
        <v>540</v>
      </c>
      <c r="E5" s="156" t="s">
        <v>404</v>
      </c>
      <c r="F5" s="86" t="s">
        <v>539</v>
      </c>
      <c r="G5" s="86" t="s">
        <v>447</v>
      </c>
      <c r="H5" s="87" t="s">
        <v>540</v>
      </c>
      <c r="I5" s="51"/>
      <c r="J5" s="143"/>
      <c r="K5" s="51"/>
      <c r="L5" s="51"/>
      <c r="M5" s="33"/>
      <c r="N5" s="33"/>
      <c r="O5" s="33"/>
      <c r="P5" s="33"/>
      <c r="Q5" s="26"/>
      <c r="R5" s="31"/>
      <c r="S5" s="32"/>
      <c r="T5" s="26"/>
      <c r="U5" s="31"/>
      <c r="V5" s="32"/>
      <c r="W5" s="26"/>
      <c r="X5" s="31"/>
      <c r="Y5" s="32"/>
      <c r="Z5" s="26"/>
    </row>
    <row r="6" spans="1:26" ht="9" customHeight="1" x14ac:dyDescent="0.3">
      <c r="A6" s="88" t="str">
        <f>IFERROR('Beta &lt;1@'!$Q2,"")</f>
        <v>UEC</v>
      </c>
      <c r="B6" s="89">
        <f>IFERROR('Beta &lt;1@'!$R2,"")</f>
        <v>-2.04</v>
      </c>
      <c r="C6" s="90">
        <f>IFERROR('Beta &lt;1@'!$T2,"")</f>
        <v>-0.42999999999999994</v>
      </c>
      <c r="D6" s="110" t="str">
        <f>IFERROR('Beta &lt;1@'!$P2,"")</f>
        <v>QQQ</v>
      </c>
      <c r="E6" s="88" t="str">
        <f>IFERROR('Beta &lt;1@'!$V2,"")</f>
        <v>ISRG</v>
      </c>
      <c r="F6" s="90">
        <f>IFERROR('Beta &lt;1@'!$W2,"")</f>
        <v>1.167</v>
      </c>
      <c r="G6" s="90">
        <f>IFERROR('Beta &lt;1@'!$Y2,"")</f>
        <v>0.86699999999999999</v>
      </c>
      <c r="H6" s="91" t="str">
        <f>IFERROR('Beta &lt;1@'!$U2,"")</f>
        <v>SPY</v>
      </c>
      <c r="I6" s="143"/>
      <c r="J6" s="143"/>
      <c r="K6" s="143"/>
      <c r="L6" s="143"/>
      <c r="M6" s="33"/>
      <c r="N6" s="33"/>
      <c r="O6" s="33"/>
      <c r="P6" s="33"/>
      <c r="Q6" s="24"/>
      <c r="R6" s="27"/>
      <c r="S6" s="25"/>
      <c r="T6" s="24"/>
      <c r="U6" s="27"/>
      <c r="V6" s="24"/>
      <c r="W6" s="24"/>
    </row>
    <row r="7" spans="1:26" ht="9" customHeight="1" x14ac:dyDescent="0.3">
      <c r="A7" s="88" t="str">
        <f>IFERROR('Beta &lt;1@'!$Q3,"")</f>
        <v/>
      </c>
      <c r="B7" s="89" t="str">
        <f>IFERROR('Beta &lt;1@'!$R3,"")</f>
        <v/>
      </c>
      <c r="C7" s="90" t="str">
        <f>IFERROR('Beta &lt;1@'!$T3,"")</f>
        <v/>
      </c>
      <c r="D7" s="110" t="str">
        <f>IFERROR('Beta &lt;1@'!$P3,"")</f>
        <v/>
      </c>
      <c r="E7" s="88" t="str">
        <f>IFERROR('Beta &lt;1@'!$V3,"")</f>
        <v/>
      </c>
      <c r="F7" s="90" t="str">
        <f>IFERROR('Beta &lt;1@'!$W3,"")</f>
        <v/>
      </c>
      <c r="G7" s="90" t="str">
        <f>IFERROR('Beta &lt;1@'!$Y3,"")</f>
        <v/>
      </c>
      <c r="H7" s="91" t="str">
        <f>IFERROR('Beta &lt;1@'!$U3,"")</f>
        <v/>
      </c>
      <c r="I7" s="143"/>
      <c r="J7" s="143"/>
      <c r="K7" s="143"/>
      <c r="L7" s="143"/>
      <c r="M7" s="33"/>
      <c r="N7" s="33"/>
      <c r="O7" s="33"/>
      <c r="P7" s="33"/>
      <c r="Q7" s="24"/>
      <c r="R7" s="27"/>
      <c r="S7" s="25"/>
      <c r="T7" s="24"/>
      <c r="U7" s="27"/>
      <c r="V7" s="24"/>
      <c r="W7" s="24"/>
      <c r="X7" s="25"/>
      <c r="Y7" s="25"/>
    </row>
    <row r="8" spans="1:26" ht="9" customHeight="1" x14ac:dyDescent="0.3">
      <c r="A8" s="88" t="str">
        <f>IFERROR('Beta &lt;1@'!$Q4,"")</f>
        <v/>
      </c>
      <c r="B8" s="89" t="str">
        <f>IFERROR('Beta &lt;1@'!$R4,"")</f>
        <v/>
      </c>
      <c r="C8" s="90" t="str">
        <f>IFERROR('Beta &lt;1@'!$T4,"")</f>
        <v/>
      </c>
      <c r="D8" s="110" t="str">
        <f>IFERROR('Beta &lt;1@'!$P4,"")</f>
        <v/>
      </c>
      <c r="E8" s="88" t="str">
        <f>IFERROR('Beta &lt;1@'!$V4,"")</f>
        <v/>
      </c>
      <c r="F8" s="90" t="str">
        <f>IFERROR('Beta &lt;1@'!$W4,"")</f>
        <v/>
      </c>
      <c r="G8" s="90" t="str">
        <f>IFERROR('Beta &lt;1@'!$Y4,"")</f>
        <v/>
      </c>
      <c r="H8" s="91" t="str">
        <f>IFERROR('Beta &lt;1@'!$U4,"")</f>
        <v/>
      </c>
      <c r="I8" s="143"/>
      <c r="J8" s="143"/>
      <c r="K8" s="143"/>
      <c r="L8" s="143"/>
      <c r="M8" s="33"/>
      <c r="N8" s="33"/>
      <c r="O8" s="33"/>
      <c r="P8" s="33"/>
      <c r="Q8" s="24"/>
      <c r="R8" s="27"/>
      <c r="S8" s="25"/>
      <c r="T8" s="24"/>
      <c r="U8" s="27"/>
      <c r="V8" s="24"/>
      <c r="W8" s="24"/>
    </row>
    <row r="9" spans="1:26" ht="9" customHeight="1" x14ac:dyDescent="0.3">
      <c r="A9" s="88" t="str">
        <f>IFERROR('Beta &lt;1@'!$Q5,"")</f>
        <v/>
      </c>
      <c r="B9" s="89" t="str">
        <f>IFERROR('Beta &lt;1@'!$R5,"")</f>
        <v/>
      </c>
      <c r="C9" s="90" t="str">
        <f>IFERROR('Beta &lt;1@'!$T5,"")</f>
        <v/>
      </c>
      <c r="D9" s="110" t="str">
        <f>IFERROR('Beta &lt;1@'!$P5,"")</f>
        <v/>
      </c>
      <c r="E9" s="88" t="str">
        <f>IFERROR('Beta &lt;1@'!$V5,"")</f>
        <v/>
      </c>
      <c r="F9" s="90" t="str">
        <f>IFERROR('Beta &lt;1@'!$W5,"")</f>
        <v/>
      </c>
      <c r="G9" s="90" t="str">
        <f>IFERROR('Beta &lt;1@'!$Y5,"")</f>
        <v/>
      </c>
      <c r="H9" s="91" t="str">
        <f>IFERROR('Beta &lt;1@'!$U5,"")</f>
        <v/>
      </c>
      <c r="I9" s="143"/>
      <c r="J9" s="143"/>
      <c r="K9" s="143"/>
      <c r="L9" s="143"/>
      <c r="M9" s="33"/>
      <c r="N9" s="33"/>
      <c r="O9" s="33"/>
      <c r="P9" s="33"/>
      <c r="Q9" s="24"/>
      <c r="R9" s="27"/>
      <c r="S9" s="25"/>
      <c r="T9" s="24"/>
      <c r="U9" s="27"/>
      <c r="V9" s="24"/>
      <c r="W9" s="24"/>
    </row>
    <row r="10" spans="1:26" ht="9" customHeight="1" x14ac:dyDescent="0.3">
      <c r="A10" s="88" t="str">
        <f>IFERROR('Beta &lt;1@'!$Q6,"")</f>
        <v/>
      </c>
      <c r="B10" s="89" t="str">
        <f>IFERROR('Beta &lt;1@'!$R6,"")</f>
        <v/>
      </c>
      <c r="C10" s="90" t="str">
        <f>IFERROR('Beta &lt;1@'!$T6,"")</f>
        <v/>
      </c>
      <c r="D10" s="110" t="str">
        <f>IFERROR('Beta &lt;1@'!$P6,"")</f>
        <v/>
      </c>
      <c r="E10" s="88" t="str">
        <f>IFERROR('Beta &lt;1@'!$V6,"")</f>
        <v/>
      </c>
      <c r="F10" s="90" t="str">
        <f>IFERROR('Beta &lt;1@'!$W6,"")</f>
        <v/>
      </c>
      <c r="G10" s="90" t="str">
        <f>IFERROR('Beta &lt;1@'!$Y6,"")</f>
        <v/>
      </c>
      <c r="H10" s="91" t="str">
        <f>IFERROR('Beta &lt;1@'!$U6,"")</f>
        <v/>
      </c>
      <c r="I10" s="143"/>
      <c r="J10" s="143"/>
      <c r="K10" s="143"/>
      <c r="L10" s="143"/>
      <c r="M10" s="33"/>
      <c r="N10" s="33"/>
      <c r="O10" s="33"/>
      <c r="P10" s="33"/>
      <c r="Q10" s="24"/>
      <c r="R10" s="27"/>
      <c r="S10" s="25"/>
      <c r="T10" s="24"/>
      <c r="U10" s="27"/>
      <c r="V10" s="24"/>
      <c r="W10" s="24"/>
    </row>
    <row r="11" spans="1:26" ht="9" customHeight="1" x14ac:dyDescent="0.3">
      <c r="A11" s="88" t="str">
        <f>IFERROR('Beta &lt;1@'!$Q7,"")</f>
        <v/>
      </c>
      <c r="B11" s="89" t="str">
        <f>IFERROR('Beta &lt;1@'!$R7,"")</f>
        <v/>
      </c>
      <c r="C11" s="90" t="str">
        <f>IFERROR('Beta &lt;1@'!$T7,"")</f>
        <v/>
      </c>
      <c r="D11" s="110" t="str">
        <f>IFERROR('Beta &lt;1@'!$P7,"")</f>
        <v/>
      </c>
      <c r="E11" s="88" t="str">
        <f>IFERROR('Beta &lt;1@'!$V7,"")</f>
        <v/>
      </c>
      <c r="F11" s="90" t="str">
        <f>IFERROR('Beta &lt;1@'!$W7,"")</f>
        <v/>
      </c>
      <c r="G11" s="90" t="str">
        <f>IFERROR('Beta &lt;1@'!$Y7,"")</f>
        <v/>
      </c>
      <c r="H11" s="91" t="str">
        <f>IFERROR('Beta &lt;1@'!$U7,"")</f>
        <v/>
      </c>
      <c r="I11" s="143"/>
      <c r="J11" s="143"/>
      <c r="K11" s="143"/>
      <c r="L11" s="143"/>
      <c r="M11" s="33"/>
      <c r="N11" s="33"/>
      <c r="O11" s="33"/>
      <c r="P11" s="33"/>
      <c r="Q11" s="24"/>
      <c r="R11" s="27"/>
      <c r="S11" s="25"/>
      <c r="T11" s="24"/>
      <c r="U11" s="27"/>
      <c r="V11" s="24"/>
      <c r="W11" s="24"/>
    </row>
    <row r="12" spans="1:26" ht="9" customHeight="1" thickBot="1" x14ac:dyDescent="0.35">
      <c r="A12" s="88" t="str">
        <f>IFERROR('Beta &lt;1@'!$Q8,"")</f>
        <v/>
      </c>
      <c r="B12" s="89" t="str">
        <f>IFERROR('Beta &lt;1@'!$R8,"")</f>
        <v/>
      </c>
      <c r="C12" s="90" t="str">
        <f>IFERROR('Beta &lt;1@'!$T8,"")</f>
        <v/>
      </c>
      <c r="D12" s="110" t="str">
        <f>IFERROR('Beta &lt;1@'!$P8,"")</f>
        <v/>
      </c>
      <c r="E12" s="88" t="str">
        <f>IFERROR('Beta &lt;1@'!$V8,"")</f>
        <v/>
      </c>
      <c r="F12" s="90" t="str">
        <f>IFERROR('Beta &lt;1@'!$W8,"")</f>
        <v/>
      </c>
      <c r="G12" s="90" t="str">
        <f>IFERROR('Beta &lt;1@'!$Y8,"")</f>
        <v/>
      </c>
      <c r="H12" s="91" t="str">
        <f>IFERROR('Beta &lt;1@'!$U8,"")</f>
        <v/>
      </c>
      <c r="I12" s="143"/>
      <c r="J12" s="143"/>
      <c r="K12" s="143"/>
      <c r="L12" s="143"/>
      <c r="M12" s="33"/>
      <c r="N12" s="33"/>
      <c r="O12" s="33"/>
      <c r="P12" s="33"/>
      <c r="Q12" s="24"/>
      <c r="R12" s="27"/>
      <c r="S12" s="25"/>
      <c r="T12" s="24"/>
      <c r="U12" s="27"/>
      <c r="V12" s="24"/>
      <c r="W12" s="24"/>
    </row>
    <row r="13" spans="1:26" ht="9" customHeight="1" x14ac:dyDescent="0.3">
      <c r="A13" s="112" t="s">
        <v>644</v>
      </c>
      <c r="B13" s="86" t="s">
        <v>385</v>
      </c>
      <c r="C13" s="86" t="s">
        <v>447</v>
      </c>
      <c r="D13" s="146" t="s">
        <v>540</v>
      </c>
      <c r="E13" s="157" t="s">
        <v>404</v>
      </c>
      <c r="F13" s="92" t="s">
        <v>539</v>
      </c>
      <c r="G13" s="92" t="s">
        <v>447</v>
      </c>
      <c r="H13" s="87" t="s">
        <v>540</v>
      </c>
      <c r="I13" s="143"/>
      <c r="J13" s="143"/>
      <c r="K13" s="143"/>
      <c r="L13" s="143"/>
      <c r="M13" s="33"/>
      <c r="N13" s="33"/>
      <c r="O13" s="33"/>
      <c r="P13" s="33"/>
      <c r="Q13" s="24"/>
      <c r="R13" s="27"/>
      <c r="S13" s="25"/>
      <c r="T13" s="24"/>
      <c r="U13" s="27"/>
      <c r="V13" s="24"/>
      <c r="W13" s="24"/>
      <c r="X13" s="25"/>
      <c r="Y13" s="25"/>
    </row>
    <row r="14" spans="1:26" ht="9" customHeight="1" x14ac:dyDescent="0.3">
      <c r="A14" s="88" t="str">
        <f>IFERROR('Beta 1-1.5@'!$Q2,"")</f>
        <v/>
      </c>
      <c r="B14" s="89" t="str">
        <f>IFERROR('Beta 1-1.5@'!$R2,"")</f>
        <v/>
      </c>
      <c r="C14" s="90" t="str">
        <f>IFERROR('Beta 1-1.5@'!$T2,"")</f>
        <v/>
      </c>
      <c r="D14" s="110" t="str">
        <f>IFERROR('Beta 1-1.5@'!$P2,"")</f>
        <v/>
      </c>
      <c r="E14" s="88" t="str">
        <f>IFERROR('Beta 1-1.5@'!$V2,"")</f>
        <v/>
      </c>
      <c r="F14" s="90" t="str">
        <f>IFERROR('Beta 1-1.5@'!$W2,"")</f>
        <v/>
      </c>
      <c r="G14" s="90" t="str">
        <f>IFERROR('Beta 1-1.5@'!$Y2,"")</f>
        <v/>
      </c>
      <c r="H14" s="91" t="str">
        <f>IFERROR('Beta 1-1.5@'!$U2,"")</f>
        <v/>
      </c>
      <c r="I14" s="51"/>
      <c r="J14" s="143"/>
      <c r="K14" s="143"/>
      <c r="L14" s="143"/>
      <c r="M14" s="33"/>
      <c r="N14" s="33"/>
      <c r="O14" s="33"/>
      <c r="P14" s="33"/>
      <c r="Q14" s="24"/>
      <c r="R14" s="27"/>
      <c r="S14" s="25"/>
      <c r="T14" s="24"/>
      <c r="U14" s="27"/>
      <c r="V14" s="24"/>
      <c r="W14" s="24"/>
      <c r="X14" s="25"/>
      <c r="Y14" s="25"/>
    </row>
    <row r="15" spans="1:26" ht="9" customHeight="1" x14ac:dyDescent="0.3">
      <c r="A15" s="88" t="str">
        <f>IFERROR('Beta 1-1.5@'!$Q3,"")</f>
        <v/>
      </c>
      <c r="B15" s="89" t="str">
        <f>IFERROR('Beta 1-1.5@'!$R3,"")</f>
        <v/>
      </c>
      <c r="C15" s="90" t="str">
        <f>IFERROR('Beta 1-1.5@'!$T3,"")</f>
        <v/>
      </c>
      <c r="D15" s="110" t="str">
        <f>IFERROR('Beta 1-1.5@'!$P3,"")</f>
        <v/>
      </c>
      <c r="E15" s="88" t="str">
        <f>IFERROR('Beta 1-1.5@'!$V3,"")</f>
        <v/>
      </c>
      <c r="F15" s="90" t="str">
        <f>IFERROR('Beta 1-1.5@'!$W3,"")</f>
        <v/>
      </c>
      <c r="G15" s="90" t="str">
        <f>IFERROR('Beta 1-1.5@'!$Y3,"")</f>
        <v/>
      </c>
      <c r="H15" s="91" t="str">
        <f>IFERROR('Beta 1-1.5@'!$U3,"")</f>
        <v/>
      </c>
      <c r="I15" s="143"/>
      <c r="J15" s="143"/>
      <c r="K15" s="143"/>
      <c r="L15" s="143"/>
      <c r="M15" s="33"/>
      <c r="N15" s="33"/>
      <c r="O15" s="33"/>
      <c r="P15" s="33"/>
      <c r="Q15" s="24"/>
      <c r="R15" s="27"/>
      <c r="S15" s="25"/>
      <c r="T15" s="24"/>
      <c r="U15" s="27"/>
      <c r="V15" s="24"/>
      <c r="W15" s="24"/>
      <c r="X15" s="25"/>
      <c r="Y15" s="25"/>
    </row>
    <row r="16" spans="1:26" ht="9" customHeight="1" x14ac:dyDescent="0.3">
      <c r="A16" s="88" t="str">
        <f>IFERROR('Beta 1-1.5@'!$Q4,"")</f>
        <v/>
      </c>
      <c r="B16" s="89" t="str">
        <f>IFERROR('Beta 1-1.5@'!$R4,"")</f>
        <v/>
      </c>
      <c r="C16" s="90" t="str">
        <f>IFERROR('Beta 1-1.5@'!$T4,"")</f>
        <v/>
      </c>
      <c r="D16" s="110" t="str">
        <f>IFERROR('Beta 1-1.5@'!$P4,"")</f>
        <v/>
      </c>
      <c r="E16" s="88" t="str">
        <f>IFERROR('Beta 1-1.5@'!$V4,"")</f>
        <v/>
      </c>
      <c r="F16" s="90" t="str">
        <f>IFERROR('Beta 1-1.5@'!$W4,"")</f>
        <v/>
      </c>
      <c r="G16" s="90" t="str">
        <f>IFERROR('Beta 1-1.5@'!$Y4,"")</f>
        <v/>
      </c>
      <c r="H16" s="91" t="str">
        <f>IFERROR('Beta 1-1.5@'!$U4,"")</f>
        <v/>
      </c>
      <c r="I16" s="143"/>
      <c r="J16" s="143"/>
      <c r="K16" s="143"/>
      <c r="L16" s="143"/>
      <c r="M16" s="33"/>
      <c r="N16" s="33"/>
      <c r="O16" s="33"/>
      <c r="P16" s="33"/>
      <c r="Q16" s="24"/>
      <c r="R16" s="27"/>
      <c r="S16" s="25"/>
      <c r="T16" s="24"/>
      <c r="U16" s="27"/>
      <c r="V16" s="24"/>
      <c r="W16" s="24"/>
      <c r="X16" s="25"/>
      <c r="Y16" s="25"/>
    </row>
    <row r="17" spans="1:25" ht="9" customHeight="1" x14ac:dyDescent="0.3">
      <c r="A17" s="88" t="str">
        <f>IFERROR('Beta 1-1.5@'!$Q5,"")</f>
        <v/>
      </c>
      <c r="B17" s="89" t="str">
        <f>IFERROR('Beta 1-1.5@'!$R5,"")</f>
        <v/>
      </c>
      <c r="C17" s="90" t="str">
        <f>IFERROR('Beta 1-1.5@'!$T5,"")</f>
        <v/>
      </c>
      <c r="D17" s="110" t="str">
        <f>IFERROR('Beta 1-1.5@'!$P5,"")</f>
        <v/>
      </c>
      <c r="E17" s="88" t="str">
        <f>IFERROR('Beta 1-1.5@'!$V5,"")</f>
        <v/>
      </c>
      <c r="F17" s="90" t="str">
        <f>IFERROR('Beta 1-1.5@'!$W5,"")</f>
        <v/>
      </c>
      <c r="G17" s="90" t="str">
        <f>IFERROR('Beta 1-1.5@'!$Y5,"")</f>
        <v/>
      </c>
      <c r="H17" s="91" t="str">
        <f>IFERROR('Beta 1-1.5@'!$U5,"")</f>
        <v/>
      </c>
      <c r="I17" s="143"/>
      <c r="J17" s="143"/>
      <c r="K17" s="143"/>
      <c r="L17" s="143"/>
      <c r="M17" s="33"/>
      <c r="N17" s="33"/>
      <c r="O17" s="33"/>
      <c r="P17" s="33"/>
      <c r="Q17" s="24"/>
      <c r="R17" s="27"/>
      <c r="S17" s="25"/>
      <c r="T17" s="24"/>
      <c r="U17" s="27"/>
      <c r="V17" s="24"/>
      <c r="W17" s="24"/>
      <c r="X17" s="25"/>
      <c r="Y17" s="25"/>
    </row>
    <row r="18" spans="1:25" ht="9" customHeight="1" x14ac:dyDescent="0.3">
      <c r="A18" s="88" t="str">
        <f>IFERROR('Beta 1-1.5@'!$Q6,"")</f>
        <v/>
      </c>
      <c r="B18" s="89" t="str">
        <f>IFERROR('Beta 1-1.5@'!$R6,"")</f>
        <v/>
      </c>
      <c r="C18" s="90" t="str">
        <f>IFERROR('Beta 1-1.5@'!$T6,"")</f>
        <v/>
      </c>
      <c r="D18" s="110" t="str">
        <f>IFERROR('Beta 1-1.5@'!$P6,"")</f>
        <v/>
      </c>
      <c r="E18" s="88" t="str">
        <f>IFERROR('Beta 1-1.5@'!$V6,"")</f>
        <v/>
      </c>
      <c r="F18" s="90" t="str">
        <f>IFERROR('Beta 1-1.5@'!$W6,"")</f>
        <v/>
      </c>
      <c r="G18" s="90" t="str">
        <f>IFERROR('Beta 1-1.5@'!$Y6,"")</f>
        <v/>
      </c>
      <c r="H18" s="91" t="str">
        <f>IFERROR('Beta 1-1.5@'!$U6,"")</f>
        <v/>
      </c>
      <c r="I18" s="143"/>
      <c r="J18" s="143"/>
      <c r="K18" s="143"/>
      <c r="L18" s="143"/>
      <c r="M18" s="33"/>
      <c r="N18" s="33"/>
      <c r="O18" s="33"/>
      <c r="P18" s="33"/>
      <c r="Q18" s="24"/>
      <c r="R18" s="27"/>
      <c r="S18" s="25"/>
      <c r="T18" s="24"/>
      <c r="U18" s="27"/>
      <c r="V18" s="24"/>
      <c r="W18" s="24"/>
      <c r="X18" s="25"/>
      <c r="Y18" s="25"/>
    </row>
    <row r="19" spans="1:25" ht="9" customHeight="1" x14ac:dyDescent="0.3">
      <c r="A19" s="88" t="str">
        <f>IFERROR('Beta 1-1.5@'!$Q7,"")</f>
        <v/>
      </c>
      <c r="B19" s="89" t="str">
        <f>IFERROR('Beta 1-1.5@'!$R7,"")</f>
        <v/>
      </c>
      <c r="C19" s="90" t="str">
        <f>IFERROR('Beta 1-1.5@'!$T7,"")</f>
        <v/>
      </c>
      <c r="D19" s="110" t="str">
        <f>IFERROR('Beta 1-1.5@'!$P7,"")</f>
        <v/>
      </c>
      <c r="E19" s="88" t="str">
        <f>IFERROR('Beta 1-1.5@'!$V7,"")</f>
        <v/>
      </c>
      <c r="F19" s="90" t="str">
        <f>IFERROR('Beta 1-1.5@'!$W7,"")</f>
        <v/>
      </c>
      <c r="G19" s="90" t="str">
        <f>IFERROR('Beta 1-1.5@'!$Y7,"")</f>
        <v/>
      </c>
      <c r="H19" s="91" t="str">
        <f>IFERROR('Beta 1-1.5@'!$U7,"")</f>
        <v/>
      </c>
      <c r="I19" s="143"/>
      <c r="J19" s="143"/>
      <c r="K19" s="143"/>
      <c r="L19" s="143"/>
      <c r="M19" s="33"/>
      <c r="N19" s="33"/>
      <c r="O19" s="33"/>
      <c r="P19" s="33"/>
      <c r="Q19" s="24"/>
      <c r="R19" s="27"/>
      <c r="S19" s="25"/>
      <c r="T19" s="24"/>
      <c r="U19" s="27"/>
      <c r="V19" s="24"/>
      <c r="W19" s="24"/>
      <c r="X19" s="25"/>
      <c r="Y19" s="25"/>
    </row>
    <row r="20" spans="1:25" ht="9" customHeight="1" x14ac:dyDescent="0.3">
      <c r="A20" s="88" t="str">
        <f>IFERROR('Beta 1-1.5@'!$Q8,"")</f>
        <v/>
      </c>
      <c r="B20" s="89" t="str">
        <f>IFERROR('Beta 1-1.5@'!$R8,"")</f>
        <v/>
      </c>
      <c r="C20" s="90" t="str">
        <f>IFERROR('Beta 1-1.5@'!$T8,"")</f>
        <v/>
      </c>
      <c r="D20" s="110" t="str">
        <f>IFERROR('Beta 1-1.5@'!$P8,"")</f>
        <v/>
      </c>
      <c r="E20" s="88" t="str">
        <f>IFERROR('Beta 1-1.5@'!$V8,"")</f>
        <v/>
      </c>
      <c r="F20" s="90" t="str">
        <f>IFERROR('Beta 1-1.5@'!$W8,"")</f>
        <v/>
      </c>
      <c r="G20" s="90" t="str">
        <f>IFERROR('Beta 1-1.5@'!$Y8,"")</f>
        <v/>
      </c>
      <c r="H20" s="91" t="str">
        <f>IFERROR('Beta 1-1.5@'!$U8,"")</f>
        <v/>
      </c>
      <c r="I20" s="143"/>
      <c r="J20" s="143"/>
      <c r="K20" s="143"/>
      <c r="L20" s="143"/>
      <c r="M20" s="33"/>
      <c r="N20" s="33"/>
      <c r="O20" s="33"/>
      <c r="P20" s="33"/>
      <c r="Q20" s="24"/>
      <c r="R20" s="27"/>
      <c r="S20" s="25"/>
      <c r="T20" s="24"/>
      <c r="U20" s="27"/>
      <c r="V20" s="24"/>
      <c r="W20" s="24"/>
      <c r="X20" s="25"/>
      <c r="Y20" s="25"/>
    </row>
    <row r="21" spans="1:25" ht="9" customHeight="1" x14ac:dyDescent="0.3">
      <c r="A21" s="88" t="str">
        <f>IFERROR('Beta 1-1.5@'!$Q9,"")</f>
        <v/>
      </c>
      <c r="B21" s="89" t="str">
        <f>IFERROR('Beta 1-1.5@'!$R9,"")</f>
        <v/>
      </c>
      <c r="C21" s="90" t="str">
        <f>IFERROR('Beta 1-1.5@'!$T9,"")</f>
        <v/>
      </c>
      <c r="D21" s="110" t="str">
        <f>IFERROR('Beta 1-1.5@'!$P9,"")</f>
        <v/>
      </c>
      <c r="E21" s="88" t="str">
        <f>IFERROR('Beta 1-1.5@'!$V9,"")</f>
        <v/>
      </c>
      <c r="F21" s="90" t="str">
        <f>IFERROR('Beta 1-1.5@'!$W9,"")</f>
        <v/>
      </c>
      <c r="G21" s="90" t="str">
        <f>IFERROR('Beta 1-1.5@'!$Y9,"")</f>
        <v/>
      </c>
      <c r="H21" s="91" t="str">
        <f>IFERROR('Beta 1-1.5@'!$U9,"")</f>
        <v/>
      </c>
      <c r="I21" s="143"/>
      <c r="J21" s="143"/>
      <c r="K21" s="143"/>
      <c r="L21" s="143"/>
      <c r="M21" s="33"/>
      <c r="N21" s="33"/>
      <c r="O21" s="33"/>
      <c r="P21" s="33"/>
      <c r="Q21" s="24"/>
      <c r="R21" s="27"/>
      <c r="S21" s="25"/>
      <c r="T21" s="24"/>
      <c r="U21" s="27"/>
      <c r="V21" s="24"/>
      <c r="W21" s="24"/>
      <c r="X21" s="25"/>
      <c r="Y21" s="25"/>
    </row>
    <row r="22" spans="1:25" ht="9" customHeight="1" x14ac:dyDescent="0.3">
      <c r="A22" s="88" t="str">
        <f>IFERROR('Beta 1-1.5@'!$Q10,"")</f>
        <v/>
      </c>
      <c r="B22" s="89" t="str">
        <f>IFERROR('Beta 1-1.5@'!$R10,"")</f>
        <v/>
      </c>
      <c r="C22" s="90" t="str">
        <f>IFERROR('Beta 1-1.5@'!$T10,"")</f>
        <v/>
      </c>
      <c r="D22" s="110" t="str">
        <f>IFERROR('Beta 1-1.5@'!$P10,"")</f>
        <v/>
      </c>
      <c r="E22" s="88" t="str">
        <f>IFERROR('Beta 1-1.5@'!$V10,"")</f>
        <v/>
      </c>
      <c r="F22" s="90" t="str">
        <f>IFERROR('Beta 1-1.5@'!$W10,"")</f>
        <v/>
      </c>
      <c r="G22" s="90" t="str">
        <f>IFERROR('Beta 1-1.5@'!$Y10,"")</f>
        <v/>
      </c>
      <c r="H22" s="91" t="str">
        <f>IFERROR('Beta 1-1.5@'!$U10,"")</f>
        <v/>
      </c>
      <c r="I22" s="143"/>
      <c r="J22" s="143"/>
      <c r="K22" s="143"/>
      <c r="L22" s="143"/>
      <c r="M22" s="33"/>
      <c r="N22" s="33"/>
      <c r="O22" s="33"/>
      <c r="P22" s="33"/>
      <c r="Q22" s="24"/>
      <c r="R22" s="27"/>
      <c r="S22" s="25"/>
      <c r="T22" s="24"/>
      <c r="U22" s="27"/>
      <c r="V22" s="24"/>
      <c r="W22" s="24"/>
      <c r="X22" s="25"/>
      <c r="Y22" s="25"/>
    </row>
    <row r="23" spans="1:25" ht="9" customHeight="1" thickBot="1" x14ac:dyDescent="0.35">
      <c r="A23" s="88" t="str">
        <f>IFERROR('Beta 1-1.5@'!$Q11,"")</f>
        <v/>
      </c>
      <c r="B23" s="89" t="str">
        <f>IFERROR('Beta 1-1.5@'!$R11,"")</f>
        <v/>
      </c>
      <c r="C23" s="90" t="str">
        <f>IFERROR('Beta 1-1.5@'!$T11,"")</f>
        <v/>
      </c>
      <c r="D23" s="110" t="str">
        <f>IFERROR('Beta 1-1.5@'!$P11,"")</f>
        <v/>
      </c>
      <c r="E23" s="88" t="str">
        <f>IFERROR('Beta 1-1.5@'!$V11,"")</f>
        <v/>
      </c>
      <c r="F23" s="90" t="str">
        <f>IFERROR('Beta 1-1.5@'!$W11,"")</f>
        <v/>
      </c>
      <c r="G23" s="90" t="str">
        <f>IFERROR('Beta 1-1.5@'!$Y11,"")</f>
        <v/>
      </c>
      <c r="H23" s="91" t="str">
        <f>IFERROR('Beta 1-1.5@'!$U11,"")</f>
        <v/>
      </c>
      <c r="I23" s="143"/>
      <c r="J23" s="143"/>
      <c r="K23" s="143"/>
      <c r="L23" s="143"/>
      <c r="M23" s="33"/>
      <c r="N23" s="33"/>
      <c r="O23" s="33"/>
      <c r="P23" s="33"/>
      <c r="Q23" s="24"/>
      <c r="R23" s="27"/>
      <c r="S23" s="25"/>
      <c r="T23" s="24"/>
      <c r="U23" s="27"/>
      <c r="V23" s="24"/>
      <c r="W23" s="24"/>
      <c r="X23" s="25"/>
      <c r="Y23" s="25"/>
    </row>
    <row r="24" spans="1:25" ht="9" customHeight="1" thickBot="1" x14ac:dyDescent="0.35">
      <c r="A24" s="112" t="s">
        <v>645</v>
      </c>
      <c r="B24" s="86" t="s">
        <v>385</v>
      </c>
      <c r="C24" s="86" t="s">
        <v>447</v>
      </c>
      <c r="D24" s="146" t="s">
        <v>540</v>
      </c>
      <c r="E24" s="157" t="s">
        <v>404</v>
      </c>
      <c r="F24" s="92" t="s">
        <v>539</v>
      </c>
      <c r="G24" s="92" t="s">
        <v>447</v>
      </c>
      <c r="H24" s="87" t="s">
        <v>540</v>
      </c>
      <c r="I24" s="143"/>
      <c r="J24" s="143"/>
      <c r="K24" s="143"/>
      <c r="L24" s="143"/>
      <c r="M24" s="33"/>
      <c r="N24" s="33"/>
      <c r="O24" s="33"/>
      <c r="P24" s="33"/>
      <c r="Q24" s="24"/>
      <c r="R24" s="27"/>
      <c r="S24" s="25"/>
      <c r="T24" s="24"/>
      <c r="U24" s="27"/>
      <c r="V24" s="24"/>
      <c r="W24" s="24"/>
      <c r="X24" s="25"/>
      <c r="Y24" s="25"/>
    </row>
    <row r="25" spans="1:25" ht="9" customHeight="1" x14ac:dyDescent="0.3">
      <c r="A25" s="88" t="str">
        <f>IFERROR('Beta 1.5&gt;@'!$Q2,"")</f>
        <v>SMR</v>
      </c>
      <c r="B25" s="90">
        <f>IFERROR('Beta 1.5&gt;@'!$R2,"")</f>
        <v>-2.2931999999999997</v>
      </c>
      <c r="C25" s="90">
        <f>IFERROR('Beta 1.5&gt;@'!$T2,"")</f>
        <v>-0.4531999999999996</v>
      </c>
      <c r="D25" s="110" t="str">
        <f>IFERROR('Beta 1.5&gt;@'!$P2,"")</f>
        <v>QQQ</v>
      </c>
      <c r="E25" s="109" t="str">
        <f>IFERROR('Beta 1.5&gt;@'!$V2,"")</f>
        <v>ARQQ</v>
      </c>
      <c r="F25" s="93">
        <f>IFERROR('Beta 1.5&gt;@'!$W2,"")</f>
        <v>2.1065</v>
      </c>
      <c r="G25" s="93">
        <f>IFERROR('Beta 1.5&gt;@'!$Y2,"")</f>
        <v>0.24649999999999994</v>
      </c>
      <c r="H25" s="94" t="str">
        <f>IFERROR('Beta 1.5&gt;@'!$U2,"")</f>
        <v>SPY</v>
      </c>
      <c r="I25" s="143"/>
      <c r="J25" s="143"/>
      <c r="K25" s="143"/>
      <c r="L25" s="143"/>
      <c r="M25" s="33"/>
      <c r="N25" s="33"/>
      <c r="O25" s="33"/>
      <c r="P25" s="33"/>
      <c r="Q25" s="24"/>
      <c r="R25" s="27"/>
      <c r="S25" s="25"/>
      <c r="T25" s="24"/>
      <c r="U25" s="27"/>
      <c r="V25" s="24"/>
      <c r="W25" s="24"/>
      <c r="X25" s="25"/>
      <c r="Y25" s="25"/>
    </row>
    <row r="26" spans="1:25" ht="9" customHeight="1" x14ac:dyDescent="0.3">
      <c r="A26" s="88" t="str">
        <f>IFERROR('Beta 1.5&gt;@'!$Q3,"")</f>
        <v/>
      </c>
      <c r="B26" s="90" t="str">
        <f>IFERROR('Beta 1.5&gt;@'!$R3,"")</f>
        <v/>
      </c>
      <c r="C26" s="90" t="str">
        <f>IFERROR('Beta 1.5&gt;@'!$T3,"")</f>
        <v/>
      </c>
      <c r="D26" s="110" t="str">
        <f>IFERROR('Beta 1.5&gt;@'!$P3,"")</f>
        <v/>
      </c>
      <c r="E26" s="88" t="str">
        <f>IFERROR('Beta 1.5&gt;@'!$V3,"")</f>
        <v>BE</v>
      </c>
      <c r="F26" s="90">
        <f>IFERROR('Beta 1.5&gt;@'!$W3,"")</f>
        <v>1.7465999999999999</v>
      </c>
      <c r="G26" s="90">
        <f>IFERROR('Beta 1.5&gt;@'!$Y3,"")</f>
        <v>0.50659999999999994</v>
      </c>
      <c r="H26" s="91" t="str">
        <f>IFERROR('Beta 1.5&gt;@'!$U3,"")</f>
        <v>IWM</v>
      </c>
      <c r="I26" s="143"/>
      <c r="J26" s="143"/>
      <c r="K26" s="143"/>
      <c r="L26" s="143"/>
      <c r="M26" s="33"/>
      <c r="N26" s="33"/>
      <c r="O26" s="33"/>
      <c r="P26" s="33"/>
      <c r="Q26" s="24"/>
      <c r="R26" s="27"/>
      <c r="S26" s="25"/>
      <c r="T26" s="24"/>
      <c r="U26" s="27"/>
      <c r="V26" s="24"/>
      <c r="W26" s="24"/>
      <c r="X26" s="25"/>
      <c r="Y26" s="25"/>
    </row>
    <row r="27" spans="1:25" ht="9" customHeight="1" x14ac:dyDescent="0.3">
      <c r="A27" s="88" t="str">
        <f>IFERROR('Beta 1.5&gt;@'!$Q4,"")</f>
        <v/>
      </c>
      <c r="B27" s="90" t="str">
        <f>IFERROR('Beta 1.5&gt;@'!$R4,"")</f>
        <v/>
      </c>
      <c r="C27" s="90" t="str">
        <f>IFERROR('Beta 1.5&gt;@'!$T4,"")</f>
        <v/>
      </c>
      <c r="D27" s="110" t="str">
        <f>IFERROR('Beta 1.5&gt;@'!$P4,"")</f>
        <v/>
      </c>
      <c r="E27" s="88" t="str">
        <f>IFERROR('Beta 1.5&gt;@'!$V4,"")</f>
        <v>MIR</v>
      </c>
      <c r="F27" s="90">
        <f>IFERROR('Beta 1.5&gt;@'!$W4,"")</f>
        <v>3.359</v>
      </c>
      <c r="G27" s="90">
        <f>IFERROR('Beta 1.5&gt;@'!$Y4,"")</f>
        <v>2.9089999999999998</v>
      </c>
      <c r="H27" s="91" t="str">
        <f>IFERROR('Beta 1.5&gt;@'!$U4,"")</f>
        <v>SPY</v>
      </c>
      <c r="I27" s="143"/>
      <c r="J27" s="143"/>
      <c r="K27" s="143"/>
      <c r="L27" s="143"/>
      <c r="M27" s="33"/>
      <c r="N27" s="33"/>
      <c r="O27" s="33"/>
      <c r="P27" s="33"/>
      <c r="Q27" s="24"/>
      <c r="R27" s="27"/>
      <c r="S27" s="25"/>
      <c r="T27" s="24"/>
      <c r="U27" s="27"/>
      <c r="V27" s="24"/>
      <c r="W27" s="24"/>
      <c r="X27" s="25"/>
      <c r="Y27" s="25"/>
    </row>
    <row r="28" spans="1:25" ht="9" customHeight="1" x14ac:dyDescent="0.3">
      <c r="A28" s="88" t="str">
        <f>IFERROR('Beta 1.5&gt;@'!$Q5,"")</f>
        <v/>
      </c>
      <c r="B28" s="90" t="str">
        <f>IFERROR('Beta 1.5&gt;@'!$R5,"")</f>
        <v/>
      </c>
      <c r="C28" s="90" t="str">
        <f>IFERROR('Beta 1.5&gt;@'!$T5,"")</f>
        <v/>
      </c>
      <c r="D28" s="110" t="str">
        <f>IFERROR('Beta 1.5&gt;@'!$P5,"")</f>
        <v/>
      </c>
      <c r="E28" s="88" t="str">
        <f>IFERROR('Beta 1.5&gt;@'!$V5,"")</f>
        <v/>
      </c>
      <c r="F28" s="90" t="str">
        <f>IFERROR('Beta 1.5&gt;@'!$W5,"")</f>
        <v/>
      </c>
      <c r="G28" s="90" t="str">
        <f>IFERROR('Beta 1.5&gt;@'!$Y5,"")</f>
        <v/>
      </c>
      <c r="H28" s="91" t="str">
        <f>IFERROR('Beta 1.5&gt;@'!$U5,"")</f>
        <v/>
      </c>
      <c r="I28" s="143"/>
      <c r="J28" s="143"/>
      <c r="K28" s="143"/>
      <c r="L28" s="143"/>
      <c r="M28" s="33"/>
      <c r="N28" s="33"/>
      <c r="O28" s="33"/>
      <c r="P28" s="33"/>
      <c r="Q28" s="24"/>
      <c r="R28" s="27"/>
      <c r="S28" s="25"/>
      <c r="T28" s="24"/>
      <c r="U28" s="27"/>
      <c r="V28" s="24"/>
      <c r="W28" s="24"/>
      <c r="X28" s="25"/>
      <c r="Y28" s="25"/>
    </row>
    <row r="29" spans="1:25" ht="9" customHeight="1" x14ac:dyDescent="0.3">
      <c r="A29" s="88" t="str">
        <f>IFERROR('Beta 1.5&gt;@'!$Q6,"")</f>
        <v/>
      </c>
      <c r="B29" s="90" t="str">
        <f>IFERROR('Beta 1.5&gt;@'!$R6,"")</f>
        <v/>
      </c>
      <c r="C29" s="90" t="str">
        <f>IFERROR('Beta 1.5&gt;@'!$T6,"")</f>
        <v/>
      </c>
      <c r="D29" s="110" t="str">
        <f>IFERROR('Beta 1.5&gt;@'!$P6,"")</f>
        <v/>
      </c>
      <c r="E29" s="88" t="str">
        <f>IFERROR('Beta 1.5&gt;@'!$V6,"")</f>
        <v/>
      </c>
      <c r="F29" s="90" t="str">
        <f>IFERROR('Beta 1.5&gt;@'!$W6,"")</f>
        <v/>
      </c>
      <c r="G29" s="90" t="str">
        <f>IFERROR('Beta 1.5&gt;@'!$Y6,"")</f>
        <v/>
      </c>
      <c r="H29" s="91" t="str">
        <f>IFERROR('Beta 1.5&gt;@'!$U6,"")</f>
        <v/>
      </c>
      <c r="I29" s="143"/>
      <c r="J29" s="143"/>
      <c r="K29" s="143"/>
      <c r="L29" s="143"/>
      <c r="M29" s="33"/>
      <c r="N29" s="33"/>
      <c r="O29" s="33"/>
      <c r="P29" s="33"/>
      <c r="Q29" s="24"/>
      <c r="R29" s="27"/>
      <c r="S29" s="25"/>
      <c r="T29" s="24"/>
      <c r="U29" s="27"/>
      <c r="V29" s="24"/>
      <c r="W29" s="24"/>
      <c r="X29" s="25"/>
      <c r="Y29" s="25"/>
    </row>
    <row r="30" spans="1:25" ht="9" customHeight="1" x14ac:dyDescent="0.3">
      <c r="A30" s="88" t="str">
        <f>IFERROR('Beta 1.5&gt;@'!$Q7,"")</f>
        <v/>
      </c>
      <c r="B30" s="90" t="str">
        <f>IFERROR('Beta 1.5&gt;@'!$R7,"")</f>
        <v/>
      </c>
      <c r="C30" s="90" t="str">
        <f>IFERROR('Beta 1.5&gt;@'!$T7,"")</f>
        <v/>
      </c>
      <c r="D30" s="110" t="str">
        <f>IFERROR('Beta 1.5&gt;@'!$P7,"")</f>
        <v/>
      </c>
      <c r="E30" s="88" t="str">
        <f>IFERROR('Beta 1.5&gt;@'!$V7,"")</f>
        <v/>
      </c>
      <c r="F30" s="90" t="str">
        <f>IFERROR('Beta 1.5&gt;@'!$W7,"")</f>
        <v/>
      </c>
      <c r="G30" s="90" t="str">
        <f>IFERROR('Beta 1.5&gt;@'!$Y7,"")</f>
        <v/>
      </c>
      <c r="H30" s="91" t="str">
        <f>IFERROR('Beta 1.5&gt;@'!$U7,"")</f>
        <v/>
      </c>
      <c r="I30" s="143"/>
      <c r="J30" s="143"/>
      <c r="K30" s="143"/>
      <c r="L30" s="143"/>
      <c r="M30" s="33"/>
      <c r="N30" s="33"/>
      <c r="O30" s="33"/>
      <c r="P30" s="33"/>
      <c r="Q30" s="24"/>
      <c r="R30" s="27"/>
      <c r="S30" s="25"/>
      <c r="T30" s="24"/>
      <c r="U30" s="27"/>
      <c r="V30" s="24"/>
      <c r="W30" s="24"/>
      <c r="X30" s="25"/>
      <c r="Y30" s="25"/>
    </row>
    <row r="31" spans="1:25" ht="9" customHeight="1" x14ac:dyDescent="0.3">
      <c r="A31" s="88" t="str">
        <f>IFERROR('Beta 1.5&gt;@'!$Q8,"")</f>
        <v/>
      </c>
      <c r="B31" s="90" t="str">
        <f>IFERROR('Beta 1.5&gt;@'!$R8,"")</f>
        <v/>
      </c>
      <c r="C31" s="90" t="str">
        <f>IFERROR('Beta 1.5&gt;@'!$T8,"")</f>
        <v/>
      </c>
      <c r="D31" s="110" t="str">
        <f>IFERROR('Beta 1.5&gt;@'!$P8,"")</f>
        <v/>
      </c>
      <c r="E31" s="88" t="str">
        <f>IFERROR('Beta 1.5&gt;@'!$V8,"")</f>
        <v/>
      </c>
      <c r="F31" s="90" t="str">
        <f>IFERROR('Beta 1.5&gt;@'!$W8,"")</f>
        <v/>
      </c>
      <c r="G31" s="90" t="str">
        <f>IFERROR('Beta 1.5&gt;@'!$Y8,"")</f>
        <v/>
      </c>
      <c r="H31" s="91" t="str">
        <f>IFERROR('Beta 1.5&gt;@'!$U8,"")</f>
        <v/>
      </c>
      <c r="I31" s="143"/>
      <c r="J31" s="143"/>
      <c r="K31" s="143"/>
      <c r="L31" s="143"/>
      <c r="M31" s="33"/>
      <c r="N31" s="33"/>
      <c r="O31" s="33"/>
      <c r="P31" s="33"/>
      <c r="Q31" s="24"/>
      <c r="R31" s="27"/>
      <c r="S31" s="25"/>
      <c r="T31" s="24"/>
      <c r="U31" s="27"/>
      <c r="V31" s="24"/>
      <c r="W31" s="24"/>
      <c r="X31" s="25"/>
      <c r="Y31" s="25"/>
    </row>
    <row r="32" spans="1:25" ht="9" customHeight="1" x14ac:dyDescent="0.3">
      <c r="A32" s="88" t="str">
        <f>IFERROR('Beta 1.5&gt;@'!$Q9,"")</f>
        <v/>
      </c>
      <c r="B32" s="90" t="str">
        <f>IFERROR('Beta 1.5&gt;@'!$R9,"")</f>
        <v/>
      </c>
      <c r="C32" s="90" t="str">
        <f>IFERROR('Beta 1.5&gt;@'!$T9,"")</f>
        <v/>
      </c>
      <c r="D32" s="110" t="str">
        <f>IFERROR('Beta 1.5&gt;@'!$P9,"")</f>
        <v/>
      </c>
      <c r="E32" s="88" t="str">
        <f>IFERROR('Beta 1.5&gt;@'!$V9,"")</f>
        <v/>
      </c>
      <c r="F32" s="90" t="str">
        <f>IFERROR('Beta 1.5&gt;@'!$W9,"")</f>
        <v/>
      </c>
      <c r="G32" s="90" t="str">
        <f>IFERROR('Beta 1.5&gt;@'!$Y9,"")</f>
        <v/>
      </c>
      <c r="H32" s="91" t="str">
        <f>IFERROR('Beta 1.5&gt;@'!$U9,"")</f>
        <v/>
      </c>
      <c r="I32" s="143"/>
      <c r="J32" s="143"/>
      <c r="K32" s="143"/>
      <c r="L32" s="143"/>
      <c r="M32" s="33"/>
      <c r="N32" s="33"/>
      <c r="O32" s="33"/>
      <c r="P32" s="33"/>
      <c r="Q32" s="24"/>
      <c r="R32" s="27"/>
      <c r="S32" s="25"/>
      <c r="T32" s="24"/>
      <c r="U32" s="27"/>
      <c r="V32" s="24"/>
      <c r="W32" s="24"/>
      <c r="X32" s="25"/>
      <c r="Y32" s="25"/>
    </row>
    <row r="33" spans="1:25" ht="9" customHeight="1" x14ac:dyDescent="0.3">
      <c r="A33" s="88" t="str">
        <f>IFERROR('Beta 1.5&gt;@'!$Q10,"")</f>
        <v/>
      </c>
      <c r="B33" s="90" t="str">
        <f>IFERROR('Beta 1.5&gt;@'!$R10,"")</f>
        <v/>
      </c>
      <c r="C33" s="90" t="str">
        <f>IFERROR('Beta 1.5&gt;@'!$T10,"")</f>
        <v/>
      </c>
      <c r="D33" s="110" t="str">
        <f>IFERROR('Beta 1.5&gt;@'!$P10,"")</f>
        <v/>
      </c>
      <c r="E33" s="88" t="str">
        <f>IFERROR('Beta 1.5&gt;@'!$V10,"")</f>
        <v/>
      </c>
      <c r="F33" s="90" t="str">
        <f>IFERROR('Beta 1.5&gt;@'!$W10,"")</f>
        <v/>
      </c>
      <c r="G33" s="90" t="str">
        <f>IFERROR('Beta 1.5&gt;@'!$Y10,"")</f>
        <v/>
      </c>
      <c r="H33" s="91" t="str">
        <f>IFERROR('Beta 1.5&gt;@'!$U10,"")</f>
        <v/>
      </c>
      <c r="I33" s="143"/>
      <c r="J33" s="143"/>
      <c r="K33" s="143"/>
      <c r="L33" s="143"/>
      <c r="M33" s="33"/>
      <c r="N33" s="33"/>
      <c r="O33" s="33"/>
      <c r="P33" s="33"/>
      <c r="Q33" s="24"/>
      <c r="R33" s="27"/>
      <c r="S33" s="25"/>
      <c r="T33" s="24"/>
      <c r="U33" s="27"/>
      <c r="V33" s="24"/>
      <c r="W33" s="24"/>
      <c r="X33" s="25"/>
      <c r="Y33" s="25"/>
    </row>
    <row r="34" spans="1:25" ht="9" customHeight="1" x14ac:dyDescent="0.3">
      <c r="A34" s="88" t="str">
        <f>IFERROR('Beta 1.5&gt;@'!$Q11,"")</f>
        <v/>
      </c>
      <c r="B34" s="90" t="str">
        <f>IFERROR('Beta 1.5&gt;@'!$R11,"")</f>
        <v/>
      </c>
      <c r="C34" s="90" t="str">
        <f>IFERROR('Beta 1.5&gt;@'!$T11,"")</f>
        <v/>
      </c>
      <c r="D34" s="110" t="str">
        <f>IFERROR('Beta 1.5&gt;@'!$P11,"")</f>
        <v/>
      </c>
      <c r="E34" s="88" t="str">
        <f>IFERROR('Beta 1.5&gt;@'!$V11,"")</f>
        <v/>
      </c>
      <c r="F34" s="90" t="str">
        <f>IFERROR('Beta 1.5&gt;@'!$W11,"")</f>
        <v/>
      </c>
      <c r="G34" s="90" t="str">
        <f>IFERROR('Beta 1.5&gt;@'!$Y11,"")</f>
        <v/>
      </c>
      <c r="H34" s="91" t="str">
        <f>IFERROR('Beta 1.5&gt;@'!$U11,"")</f>
        <v/>
      </c>
      <c r="I34" s="143"/>
      <c r="J34" s="143"/>
      <c r="K34" s="143"/>
      <c r="L34" s="143"/>
      <c r="M34" s="33"/>
      <c r="N34" s="33"/>
      <c r="O34" s="33"/>
      <c r="P34" s="33"/>
      <c r="Q34" s="24"/>
      <c r="R34" s="27"/>
      <c r="S34" s="25"/>
      <c r="T34" s="24"/>
      <c r="U34" s="27"/>
      <c r="V34" s="24"/>
      <c r="W34" s="24"/>
      <c r="X34" s="25"/>
      <c r="Y34" s="25"/>
    </row>
    <row r="35" spans="1:25" ht="9" customHeight="1" x14ac:dyDescent="0.3">
      <c r="A35" s="88" t="str">
        <f>IFERROR('Beta 1.5&gt;@'!$Q12,"")</f>
        <v/>
      </c>
      <c r="B35" s="90" t="str">
        <f>IFERROR('Beta 1.5&gt;@'!$R12,"")</f>
        <v/>
      </c>
      <c r="C35" s="90" t="str">
        <f>IFERROR('Beta 1.5&gt;@'!$T12,"")</f>
        <v/>
      </c>
      <c r="D35" s="110" t="str">
        <f>IFERROR('Beta 1.5&gt;@'!$P12,"")</f>
        <v/>
      </c>
      <c r="E35" s="88" t="str">
        <f>IFERROR('Beta 1.5&gt;@'!$V12,"")</f>
        <v/>
      </c>
      <c r="F35" s="90" t="str">
        <f>IFERROR('Beta 1.5&gt;@'!$W12,"")</f>
        <v/>
      </c>
      <c r="G35" s="90" t="str">
        <f>IFERROR('Beta 1.5&gt;@'!$Y12,"")</f>
        <v/>
      </c>
      <c r="H35" s="91" t="str">
        <f>IFERROR('Beta 1.5&gt;@'!$U12,"")</f>
        <v/>
      </c>
      <c r="I35" s="143"/>
      <c r="J35" s="143"/>
      <c r="K35" s="143"/>
      <c r="L35" s="143"/>
      <c r="M35" s="33"/>
      <c r="N35" s="33"/>
      <c r="O35" s="33"/>
      <c r="P35" s="33"/>
      <c r="Q35" s="24"/>
      <c r="R35" s="27"/>
      <c r="S35" s="25"/>
      <c r="T35" s="24"/>
      <c r="U35" s="27"/>
      <c r="V35" s="24"/>
      <c r="W35" s="24"/>
      <c r="X35" s="25"/>
      <c r="Y35" s="25"/>
    </row>
    <row r="36" spans="1:25" ht="9" customHeight="1" x14ac:dyDescent="0.3">
      <c r="A36" s="88" t="str">
        <f>IFERROR('Beta 1.5&gt;@'!$Q13,"")</f>
        <v/>
      </c>
      <c r="B36" s="90" t="str">
        <f>IFERROR('Beta 1.5&gt;@'!$R13,"")</f>
        <v/>
      </c>
      <c r="C36" s="90" t="str">
        <f>IFERROR('Beta 1.5&gt;@'!$T13,"")</f>
        <v/>
      </c>
      <c r="D36" s="110" t="str">
        <f>IFERROR('Beta 1.5&gt;@'!$P13,"")</f>
        <v/>
      </c>
      <c r="E36" s="88" t="str">
        <f>IFERROR('Beta 1.5&gt;@'!$V13,"")</f>
        <v/>
      </c>
      <c r="F36" s="90" t="str">
        <f>IFERROR('Beta 1.5&gt;@'!$W13,"")</f>
        <v/>
      </c>
      <c r="G36" s="90" t="str">
        <f>IFERROR('Beta 1.5&gt;@'!$Y13,"")</f>
        <v/>
      </c>
      <c r="H36" s="91" t="str">
        <f>IFERROR('Beta 1.5&gt;@'!$U13,"")</f>
        <v/>
      </c>
      <c r="I36" s="143"/>
      <c r="J36" s="143"/>
      <c r="K36" s="143"/>
      <c r="L36" s="143"/>
      <c r="M36" s="33"/>
      <c r="N36" s="33"/>
      <c r="O36" s="33"/>
      <c r="P36" s="33"/>
      <c r="Q36" s="24"/>
      <c r="R36" s="27"/>
      <c r="S36" s="25"/>
      <c r="T36" s="24"/>
      <c r="U36" s="27"/>
      <c r="V36" s="24"/>
      <c r="W36" s="24"/>
      <c r="X36" s="25"/>
      <c r="Y36" s="25"/>
    </row>
    <row r="37" spans="1:25" ht="9" customHeight="1" thickBot="1" x14ac:dyDescent="0.35">
      <c r="A37" s="88" t="str">
        <f>IFERROR('Beta 1.5&gt;@'!$Q14,"")</f>
        <v/>
      </c>
      <c r="B37" s="90" t="str">
        <f>IFERROR('Beta 1.5&gt;@'!$R14,"")</f>
        <v/>
      </c>
      <c r="C37" s="90" t="str">
        <f>IFERROR('Beta 1.5&gt;@'!$T14,"")</f>
        <v/>
      </c>
      <c r="D37" s="110" t="str">
        <f>IFERROR('Beta 1.5&gt;@'!$P14,"")</f>
        <v/>
      </c>
      <c r="E37" s="88" t="str">
        <f>IFERROR('Beta 1.5&gt;@'!$V14,"")</f>
        <v/>
      </c>
      <c r="F37" s="90" t="str">
        <f>IFERROR('Beta 1.5&gt;@'!$W14,"")</f>
        <v/>
      </c>
      <c r="G37" s="90" t="str">
        <f>IFERROR('Beta 1.5&gt;@'!$Y14,"")</f>
        <v/>
      </c>
      <c r="H37" s="91" t="str">
        <f>IFERROR('Beta 1.5&gt;@'!$U14,"")</f>
        <v/>
      </c>
      <c r="I37" s="143"/>
      <c r="J37" s="143"/>
      <c r="K37" s="143"/>
      <c r="L37" s="143"/>
      <c r="M37" s="33"/>
      <c r="N37" s="33"/>
      <c r="O37" s="33"/>
      <c r="P37" s="33"/>
      <c r="Q37" s="24"/>
      <c r="R37" s="27"/>
      <c r="S37" s="25"/>
      <c r="T37" s="24"/>
      <c r="U37" s="27"/>
      <c r="V37" s="24"/>
      <c r="W37" s="24"/>
      <c r="X37" s="25"/>
      <c r="Y37" s="25"/>
    </row>
    <row r="38" spans="1:25" ht="9" customHeight="1" thickBot="1" x14ac:dyDescent="0.35">
      <c r="A38" s="136" t="s">
        <v>677</v>
      </c>
      <c r="B38" s="92" t="s">
        <v>385</v>
      </c>
      <c r="C38" s="92" t="s">
        <v>447</v>
      </c>
      <c r="D38" s="147" t="s">
        <v>540</v>
      </c>
      <c r="E38" s="158" t="s">
        <v>404</v>
      </c>
      <c r="F38" s="137" t="s">
        <v>539</v>
      </c>
      <c r="G38" s="137" t="s">
        <v>447</v>
      </c>
      <c r="H38" s="111" t="s">
        <v>540</v>
      </c>
      <c r="I38" s="143"/>
      <c r="J38" s="143"/>
      <c r="K38" s="143"/>
      <c r="L38" s="143"/>
      <c r="M38" s="33"/>
      <c r="N38" s="33"/>
      <c r="O38" s="33"/>
      <c r="P38" s="33"/>
      <c r="Q38" s="24"/>
      <c r="R38" s="27"/>
      <c r="S38" s="25"/>
      <c r="T38" s="24"/>
      <c r="U38" s="27"/>
      <c r="V38" s="24"/>
      <c r="W38" s="24"/>
      <c r="X38" s="25"/>
      <c r="Y38" s="25"/>
    </row>
    <row r="39" spans="1:25" ht="9" customHeight="1" x14ac:dyDescent="0.3">
      <c r="A39" s="109" t="str">
        <f>IFERROR('Soxl@'!$Q2,"")</f>
        <v/>
      </c>
      <c r="B39" s="93" t="str">
        <f>IFERROR('Soxl@'!$R2,"")</f>
        <v/>
      </c>
      <c r="C39" s="93" t="str">
        <f>IFERROR('Soxl@'!$T2,"")</f>
        <v/>
      </c>
      <c r="D39" s="139" t="str">
        <f>IFERROR('Soxl@'!$P2,"")</f>
        <v/>
      </c>
      <c r="E39" s="109" t="str">
        <f>IFERROR('Soxl@'!$V2,"")</f>
        <v/>
      </c>
      <c r="F39" s="93" t="str">
        <f>IFERROR('Soxl@'!$W2,"")</f>
        <v/>
      </c>
      <c r="G39" s="93" t="str">
        <f>IFERROR('Soxl@'!$Y2,"")</f>
        <v/>
      </c>
      <c r="H39" s="94" t="str">
        <f>IFERROR('Soxl@'!$U2,"")</f>
        <v/>
      </c>
      <c r="I39" s="143"/>
      <c r="J39" s="143"/>
      <c r="K39" s="143"/>
      <c r="L39" s="143"/>
      <c r="M39" s="33"/>
      <c r="N39" s="33"/>
      <c r="O39" s="33"/>
      <c r="P39" s="33"/>
      <c r="Q39" s="24"/>
      <c r="R39" s="27"/>
      <c r="S39" s="25"/>
      <c r="T39" s="24"/>
      <c r="U39" s="27"/>
      <c r="V39" s="24"/>
      <c r="W39" s="24"/>
      <c r="X39" s="25"/>
      <c r="Y39" s="25"/>
    </row>
    <row r="40" spans="1:25" ht="9" customHeight="1" x14ac:dyDescent="0.3">
      <c r="A40" s="88" t="str">
        <f>IFERROR('Soxl@'!$Q3,"")</f>
        <v/>
      </c>
      <c r="B40" s="90" t="str">
        <f>IFERROR('Soxl@'!$R3,"")</f>
        <v/>
      </c>
      <c r="C40" s="90" t="str">
        <f>IFERROR('Soxl@'!$T3,"")</f>
        <v/>
      </c>
      <c r="D40" s="110" t="str">
        <f>IFERROR('Soxl@'!$P3,"")</f>
        <v/>
      </c>
      <c r="E40" s="88" t="str">
        <f>IFERROR('Soxl@'!$V3,"")</f>
        <v/>
      </c>
      <c r="F40" s="90" t="str">
        <f>IFERROR('Soxl@'!$W3,"")</f>
        <v/>
      </c>
      <c r="G40" s="90" t="str">
        <f>IFERROR('Soxl@'!$Y3,"")</f>
        <v/>
      </c>
      <c r="H40" s="91" t="str">
        <f>IFERROR('Soxl@'!$U3,"")</f>
        <v/>
      </c>
      <c r="I40" s="143"/>
      <c r="J40" s="143"/>
      <c r="K40" s="143"/>
      <c r="L40" s="143"/>
      <c r="M40" s="33"/>
      <c r="N40" s="33"/>
      <c r="O40" s="33"/>
      <c r="P40" s="33"/>
      <c r="Q40" s="24"/>
      <c r="R40" s="27"/>
      <c r="S40" s="25"/>
      <c r="T40" s="24"/>
      <c r="U40" s="27"/>
      <c r="V40" s="24"/>
      <c r="W40" s="24"/>
      <c r="X40" s="25"/>
      <c r="Y40" s="25"/>
    </row>
    <row r="41" spans="1:25" ht="9" customHeight="1" x14ac:dyDescent="0.3">
      <c r="A41" s="88" t="str">
        <f>IFERROR('Soxl@'!$Q4,"")</f>
        <v/>
      </c>
      <c r="B41" s="90" t="str">
        <f>IFERROR('Soxl@'!$R4,"")</f>
        <v/>
      </c>
      <c r="C41" s="90" t="str">
        <f>IFERROR('Soxl@'!$T4,"")</f>
        <v/>
      </c>
      <c r="D41" s="110" t="str">
        <f>IFERROR('Soxl@'!$P4,"")</f>
        <v/>
      </c>
      <c r="E41" s="88" t="str">
        <f>IFERROR('Soxl@'!$V4,"")</f>
        <v/>
      </c>
      <c r="F41" s="90" t="str">
        <f>IFERROR('Soxl@'!$W4,"")</f>
        <v/>
      </c>
      <c r="G41" s="90" t="str">
        <f>IFERROR('Soxl@'!$Y4,"")</f>
        <v/>
      </c>
      <c r="H41" s="91" t="str">
        <f>IFERROR('Soxl@'!$U4,"")</f>
        <v/>
      </c>
      <c r="I41" s="33"/>
      <c r="J41" s="143"/>
      <c r="K41" s="143"/>
      <c r="L41" s="143"/>
      <c r="M41" s="33"/>
      <c r="N41" s="33"/>
      <c r="O41" s="33"/>
      <c r="P41" s="33"/>
      <c r="Q41" s="24"/>
      <c r="R41" s="27"/>
      <c r="S41" s="25"/>
      <c r="T41" s="24"/>
      <c r="U41" s="27"/>
      <c r="V41" s="24"/>
      <c r="W41" s="24"/>
    </row>
    <row r="42" spans="1:25" ht="9" customHeight="1" x14ac:dyDescent="0.3">
      <c r="A42" s="88" t="str">
        <f>IFERROR('Soxl@'!$Q5,"")</f>
        <v/>
      </c>
      <c r="B42" s="90" t="str">
        <f>IFERROR('Soxl@'!$R5,"")</f>
        <v/>
      </c>
      <c r="C42" s="90" t="str">
        <f>IFERROR('Soxl@'!$T5,"")</f>
        <v/>
      </c>
      <c r="D42" s="110" t="str">
        <f>IFERROR('Soxl@'!$P5,"")</f>
        <v/>
      </c>
      <c r="E42" s="88" t="str">
        <f>IFERROR('Soxl@'!$V5,"")</f>
        <v/>
      </c>
      <c r="F42" s="90" t="str">
        <f>IFERROR('Soxl@'!$W5,"")</f>
        <v/>
      </c>
      <c r="G42" s="90" t="str">
        <f>IFERROR('Soxl@'!$Y5,"")</f>
        <v/>
      </c>
      <c r="H42" s="91" t="str">
        <f>IFERROR('Soxl@'!$U5,"")</f>
        <v/>
      </c>
      <c r="I42" s="143"/>
      <c r="J42" s="143"/>
      <c r="K42" s="143"/>
      <c r="L42" s="143"/>
      <c r="M42" s="33"/>
      <c r="N42" s="33"/>
      <c r="O42" s="33"/>
      <c r="P42" s="33"/>
      <c r="Q42" s="24"/>
      <c r="R42" s="27"/>
      <c r="S42" s="25"/>
      <c r="T42" s="24"/>
      <c r="U42" s="27"/>
      <c r="V42" s="24"/>
      <c r="W42" s="24"/>
    </row>
    <row r="43" spans="1:25" ht="10.5" customHeight="1" thickBot="1" x14ac:dyDescent="0.35">
      <c r="A43" s="114" t="str">
        <f>IFERROR('Soxl@'!$Q6,"")</f>
        <v/>
      </c>
      <c r="B43" s="115" t="str">
        <f>IFERROR('Soxl@'!$R6,"")</f>
        <v/>
      </c>
      <c r="C43" s="115" t="str">
        <f>IFERROR('Soxl@'!$T6,"")</f>
        <v/>
      </c>
      <c r="D43" s="142" t="str">
        <f>IFERROR('Soxl@'!$P6,"")</f>
        <v/>
      </c>
      <c r="E43" s="114" t="str">
        <f>IFERROR('Soxl@'!$V6,"")</f>
        <v/>
      </c>
      <c r="F43" s="115" t="str">
        <f>IFERROR('Soxl@'!$W6,"")</f>
        <v/>
      </c>
      <c r="G43" s="115" t="str">
        <f>IFERROR('Soxl@'!$Y6,"")</f>
        <v/>
      </c>
      <c r="H43" s="116" t="str">
        <f>IFERROR('Soxl@'!$U6,"")</f>
        <v/>
      </c>
      <c r="I43" s="143"/>
      <c r="J43" s="2"/>
      <c r="K43" s="143"/>
      <c r="L43" s="143"/>
      <c r="M43" s="33"/>
      <c r="N43" s="33"/>
      <c r="O43" s="33"/>
      <c r="P43" s="33"/>
      <c r="Q43" s="24"/>
      <c r="R43" s="27"/>
      <c r="S43" s="25"/>
      <c r="T43" s="24"/>
      <c r="U43" s="27"/>
      <c r="V43" s="24"/>
      <c r="W43" s="24"/>
    </row>
    <row r="44" spans="1:25" ht="10.5" customHeight="1" x14ac:dyDescent="0.3">
      <c r="A44" s="138" t="s">
        <v>618</v>
      </c>
      <c r="B44" s="113" t="s">
        <v>385</v>
      </c>
      <c r="C44" s="113" t="s">
        <v>447</v>
      </c>
      <c r="D44" s="148" t="s">
        <v>540</v>
      </c>
      <c r="E44" s="159" t="s">
        <v>404</v>
      </c>
      <c r="F44" s="113" t="s">
        <v>539</v>
      </c>
      <c r="G44" s="113" t="s">
        <v>447</v>
      </c>
      <c r="H44" s="111" t="s">
        <v>540</v>
      </c>
      <c r="I44" s="143"/>
      <c r="J44" s="2"/>
      <c r="K44" s="143"/>
      <c r="L44" s="143"/>
      <c r="M44" s="33"/>
      <c r="N44" s="33"/>
      <c r="O44" s="33"/>
      <c r="P44" s="33"/>
      <c r="Q44" s="24"/>
      <c r="R44" s="27"/>
      <c r="S44" s="25"/>
      <c r="T44" s="24"/>
      <c r="U44" s="27"/>
      <c r="V44" s="24"/>
      <c r="W44" s="24"/>
    </row>
    <row r="45" spans="1:25" ht="8.25" customHeight="1" x14ac:dyDescent="0.3">
      <c r="A45" s="88" t="str">
        <f>IFERROR('Bito,Kweb@'!$Q2,"")</f>
        <v>CIFR</v>
      </c>
      <c r="B45" s="90">
        <f>IFERROR('Bito,Kweb@'!$R2,"")</f>
        <v>-1.875</v>
      </c>
      <c r="C45" s="90">
        <f>IFERROR('Bito,Kweb@'!$T2,"")</f>
        <v>-0.38500000000000001</v>
      </c>
      <c r="D45" s="110" t="str">
        <f>IFERROR('Bito,Kweb@'!$P2,"")</f>
        <v>IBIT</v>
      </c>
      <c r="E45" s="88" t="str">
        <f>IFERROR('Bito,Kweb@'!$V2,"")</f>
        <v/>
      </c>
      <c r="F45" s="90" t="str">
        <f>IFERROR('Bito,Kweb@'!$W2,"")</f>
        <v/>
      </c>
      <c r="G45" s="90" t="str">
        <f>IFERROR('Bito,Kweb@'!$Y2,"")</f>
        <v/>
      </c>
      <c r="H45" s="91" t="str">
        <f>IFERROR('Bito,Kweb@'!$U2,"")</f>
        <v/>
      </c>
      <c r="J45" s="1"/>
    </row>
    <row r="46" spans="1:25" ht="9" customHeight="1" x14ac:dyDescent="0.3">
      <c r="A46" s="88" t="str">
        <f>IFERROR('Bito,Kweb@'!$Q3,"")</f>
        <v>IREN</v>
      </c>
      <c r="B46" s="90">
        <f>IFERROR('Bito,Kweb@'!$R3,"")</f>
        <v>-1.3110999999999999</v>
      </c>
      <c r="C46" s="90">
        <f>IFERROR('Bito,Kweb@'!$T3,"")</f>
        <v>0.2289000000000001</v>
      </c>
      <c r="D46" s="110" t="str">
        <f>IFERROR('Bito,Kweb@'!$P3,"")</f>
        <v>IBIT</v>
      </c>
      <c r="E46" s="88" t="str">
        <f>IFERROR('Bito,Kweb@'!$V3,"")</f>
        <v/>
      </c>
      <c r="F46" s="90" t="str">
        <f>IFERROR('Bito,Kweb@'!$W3,"")</f>
        <v/>
      </c>
      <c r="G46" s="90" t="str">
        <f>IFERROR('Bito,Kweb@'!$Y3,"")</f>
        <v/>
      </c>
      <c r="H46" s="91" t="str">
        <f>IFERROR('Bito,Kweb@'!$U3,"")</f>
        <v/>
      </c>
      <c r="I46" s="143"/>
      <c r="J46" s="1"/>
      <c r="K46" s="143"/>
      <c r="L46" s="143"/>
      <c r="M46" s="33"/>
      <c r="N46" s="33"/>
      <c r="O46" s="33"/>
      <c r="P46" s="33"/>
      <c r="Q46" s="24"/>
      <c r="R46" s="27"/>
      <c r="S46" s="25"/>
      <c r="T46" s="24"/>
      <c r="U46" s="27"/>
      <c r="V46" s="24"/>
      <c r="W46" s="24"/>
    </row>
    <row r="47" spans="1:25" ht="9" customHeight="1" x14ac:dyDescent="0.3">
      <c r="A47" s="88" t="str">
        <f>IFERROR('Bito,Kweb@'!$Q4,"")</f>
        <v/>
      </c>
      <c r="B47" s="90" t="str">
        <f>IFERROR('Bito,Kweb@'!$R4,"")</f>
        <v/>
      </c>
      <c r="C47" s="90" t="str">
        <f>IFERROR('Bito,Kweb@'!$T4,"")</f>
        <v/>
      </c>
      <c r="D47" s="110" t="str">
        <f>IFERROR('Bito,Kweb@'!$P4,"")</f>
        <v/>
      </c>
      <c r="E47" s="88" t="str">
        <f>IFERROR('Bito,Kweb@'!$V4,"")</f>
        <v/>
      </c>
      <c r="F47" s="90" t="str">
        <f>IFERROR('Bito,Kweb@'!$W4,"")</f>
        <v/>
      </c>
      <c r="G47" s="90" t="str">
        <f>IFERROR('Bito,Kweb@'!$Y4,"")</f>
        <v/>
      </c>
      <c r="H47" s="91" t="str">
        <f>IFERROR('Bito,Kweb@'!$U4,"")</f>
        <v/>
      </c>
      <c r="I47" s="143"/>
      <c r="J47" s="1"/>
      <c r="K47" s="143"/>
      <c r="L47" s="143"/>
      <c r="M47" s="33"/>
      <c r="N47" s="33"/>
      <c r="O47" s="33"/>
      <c r="P47" s="33"/>
      <c r="Q47" s="24"/>
      <c r="R47" s="27"/>
      <c r="S47" s="25"/>
      <c r="T47" s="24"/>
      <c r="U47" s="27"/>
      <c r="V47" s="24"/>
      <c r="W47" s="24"/>
    </row>
    <row r="48" spans="1:25" ht="8.25" customHeight="1" x14ac:dyDescent="0.3">
      <c r="A48" s="88" t="str">
        <f>IFERROR('Bito,Kweb@'!$Q5,"")</f>
        <v/>
      </c>
      <c r="B48" s="90" t="str">
        <f>IFERROR('Bito,Kweb@'!$R5,"")</f>
        <v/>
      </c>
      <c r="C48" s="90" t="str">
        <f>IFERROR('Bito,Kweb@'!$T5,"")</f>
        <v/>
      </c>
      <c r="D48" s="110" t="str">
        <f>IFERROR('Bito,Kweb@'!$P5,"")</f>
        <v/>
      </c>
      <c r="E48" s="88" t="str">
        <f>IFERROR('Bito,Kweb@'!$V5,"")</f>
        <v/>
      </c>
      <c r="F48" s="90" t="str">
        <f>IFERROR('Bito,Kweb@'!$W5,"")</f>
        <v/>
      </c>
      <c r="G48" s="90" t="str">
        <f>IFERROR('Bito,Kweb@'!$Y5,"")</f>
        <v/>
      </c>
      <c r="H48" s="91" t="str">
        <f>IFERROR('Bito,Kweb@'!$U5,"")</f>
        <v/>
      </c>
      <c r="I48" s="143"/>
      <c r="J48" s="1"/>
      <c r="K48" s="143"/>
      <c r="L48" s="143"/>
      <c r="M48" s="33"/>
      <c r="N48" s="33"/>
      <c r="O48" s="33"/>
      <c r="P48" s="33"/>
      <c r="Q48" s="24"/>
      <c r="R48" s="27"/>
      <c r="S48" s="25"/>
      <c r="T48" s="24"/>
      <c r="U48" s="27"/>
      <c r="V48" s="24"/>
      <c r="W48" s="24"/>
    </row>
    <row r="49" spans="1:37" ht="8.25" customHeight="1" x14ac:dyDescent="0.3">
      <c r="A49" s="88" t="str">
        <f>IFERROR('Bito,Kweb@'!$Q6,"")</f>
        <v/>
      </c>
      <c r="B49" s="90" t="str">
        <f>IFERROR('Bito,Kweb@'!$R6,"")</f>
        <v/>
      </c>
      <c r="C49" s="90" t="str">
        <f>IFERROR('Bito,Kweb@'!$T6,"")</f>
        <v/>
      </c>
      <c r="D49" s="110" t="str">
        <f>IFERROR('Bito,Kweb@'!$P6,"")</f>
        <v/>
      </c>
      <c r="E49" s="88" t="str">
        <f>IFERROR('Bito,Kweb@'!$V6,"")</f>
        <v/>
      </c>
      <c r="F49" s="90" t="str">
        <f>IFERROR('Bito,Kweb@'!$W6,"")</f>
        <v/>
      </c>
      <c r="G49" s="90" t="str">
        <f>IFERROR('Bito,Kweb@'!$Y6,"")</f>
        <v/>
      </c>
      <c r="H49" s="91" t="str">
        <f>IFERROR('Bito,Kweb@'!$U6,"")</f>
        <v/>
      </c>
      <c r="I49" s="143"/>
      <c r="J49" s="1"/>
      <c r="K49" s="143"/>
      <c r="L49" s="143"/>
      <c r="M49" s="33"/>
      <c r="N49" s="33"/>
      <c r="O49" s="33"/>
      <c r="P49" s="33"/>
      <c r="Q49" s="24"/>
      <c r="R49" s="27"/>
      <c r="S49" s="25"/>
      <c r="T49" s="24"/>
      <c r="U49" s="27"/>
      <c r="V49" s="24"/>
      <c r="W49" s="24"/>
    </row>
    <row r="50" spans="1:37" ht="8.25" customHeight="1" x14ac:dyDescent="0.3">
      <c r="A50" s="88" t="str">
        <f>IFERROR('Bito,Kweb@'!$Q7,"")</f>
        <v/>
      </c>
      <c r="B50" s="90" t="str">
        <f>IFERROR('Bito,Kweb@'!$R7,"")</f>
        <v/>
      </c>
      <c r="C50" s="90" t="str">
        <f>IFERROR('Bito,Kweb@'!$T7,"")</f>
        <v/>
      </c>
      <c r="D50" s="110" t="str">
        <f>IFERROR('Bito,Kweb@'!$P7,"")</f>
        <v/>
      </c>
      <c r="E50" s="88" t="str">
        <f>IFERROR('Bito,Kweb@'!$V7,"")</f>
        <v/>
      </c>
      <c r="F50" s="90" t="str">
        <f>IFERROR('Bito,Kweb@'!$W7,"")</f>
        <v/>
      </c>
      <c r="G50" s="90" t="str">
        <f>IFERROR('Bito,Kweb@'!$Y7,"")</f>
        <v/>
      </c>
      <c r="H50" s="91" t="str">
        <f>IFERROR('Bito,Kweb@'!$U7,"")</f>
        <v/>
      </c>
      <c r="I50" s="143"/>
      <c r="J50" s="1"/>
      <c r="K50" s="143"/>
      <c r="L50" s="143"/>
      <c r="M50" s="33"/>
      <c r="N50" s="33"/>
      <c r="O50" s="33"/>
      <c r="P50" s="33"/>
      <c r="Q50" s="24"/>
      <c r="R50" s="27"/>
      <c r="S50" s="25"/>
      <c r="T50" s="24"/>
      <c r="U50" s="27"/>
      <c r="V50" s="24"/>
      <c r="W50" s="24"/>
    </row>
    <row r="51" spans="1:37" ht="8.25" customHeight="1" x14ac:dyDescent="0.3">
      <c r="A51" s="88" t="str">
        <f>IFERROR('Bito,Kweb@'!$Q8,"")</f>
        <v/>
      </c>
      <c r="B51" s="90" t="str">
        <f>IFERROR('Bito,Kweb@'!$R8,"")</f>
        <v/>
      </c>
      <c r="C51" s="90" t="str">
        <f>IFERROR('Bito,Kweb@'!$T8,"")</f>
        <v/>
      </c>
      <c r="D51" s="110" t="str">
        <f>IFERROR('Bito,Kweb@'!$P8,"")</f>
        <v/>
      </c>
      <c r="E51" s="88" t="str">
        <f>IFERROR('Bito,Kweb@'!$V8,"")</f>
        <v/>
      </c>
      <c r="F51" s="90" t="str">
        <f>IFERROR('Bito,Kweb@'!$W8,"")</f>
        <v/>
      </c>
      <c r="G51" s="90" t="str">
        <f>IFERROR('Bito,Kweb@'!$Y8,"")</f>
        <v/>
      </c>
      <c r="H51" s="91" t="str">
        <f>IFERROR('Bito,Kweb@'!$U8,"")</f>
        <v/>
      </c>
      <c r="I51" s="143"/>
      <c r="J51" s="1"/>
      <c r="K51" s="143"/>
      <c r="L51" s="143"/>
      <c r="M51" s="33"/>
      <c r="N51" s="33"/>
      <c r="O51" s="33"/>
      <c r="P51" s="33"/>
      <c r="Q51" s="24"/>
      <c r="R51" s="27"/>
      <c r="S51" s="25"/>
      <c r="T51" s="24"/>
      <c r="U51" s="27"/>
      <c r="V51" s="24"/>
      <c r="W51" s="24"/>
    </row>
    <row r="52" spans="1:37" ht="8.25" customHeight="1" x14ac:dyDescent="0.3">
      <c r="A52" s="88" t="str">
        <f>IFERROR('Bito,Kweb@'!$Q9,"")</f>
        <v/>
      </c>
      <c r="B52" s="90" t="str">
        <f>IFERROR('Bito,Kweb@'!$R9,"")</f>
        <v/>
      </c>
      <c r="C52" s="90" t="str">
        <f>IFERROR('Bito,Kweb@'!$T9,"")</f>
        <v/>
      </c>
      <c r="D52" s="110" t="str">
        <f>IFERROR('Bito,Kweb@'!$P9,"")</f>
        <v/>
      </c>
      <c r="E52" s="88" t="str">
        <f>IFERROR('Bito,Kweb@'!$V9,"")</f>
        <v/>
      </c>
      <c r="F52" s="90" t="str">
        <f>IFERROR('Bito,Kweb@'!$W9,"")</f>
        <v/>
      </c>
      <c r="G52" s="90" t="str">
        <f>IFERROR('Bito,Kweb@'!$Y9,"")</f>
        <v/>
      </c>
      <c r="H52" s="91" t="str">
        <f>IFERROR('Bito,Kweb@'!$U9,"")</f>
        <v/>
      </c>
      <c r="I52" s="143"/>
      <c r="J52" s="1"/>
      <c r="K52" s="143"/>
      <c r="L52" s="143"/>
      <c r="M52" s="33"/>
      <c r="N52" s="33"/>
      <c r="O52" s="33"/>
      <c r="P52" s="33"/>
      <c r="Q52" s="24"/>
      <c r="R52" s="27"/>
      <c r="S52" s="25"/>
      <c r="T52" s="24"/>
      <c r="U52" s="27"/>
      <c r="V52" s="24"/>
      <c r="W52" s="24"/>
    </row>
    <row r="53" spans="1:37" ht="9" customHeight="1" x14ac:dyDescent="0.3">
      <c r="A53" s="88" t="str">
        <f>IFERROR('Bito,Kweb@'!$Q10,"")</f>
        <v/>
      </c>
      <c r="B53" s="90" t="str">
        <f>IFERROR('Bito,Kweb@'!$R10,"")</f>
        <v/>
      </c>
      <c r="C53" s="90" t="str">
        <f>IFERROR('Bito,Kweb@'!$T10,"")</f>
        <v/>
      </c>
      <c r="D53" s="110" t="str">
        <f>IFERROR('Bito,Kweb@'!$P10,"")</f>
        <v/>
      </c>
      <c r="E53" s="88" t="str">
        <f>IFERROR('Bito,Kweb@'!$V10,"")</f>
        <v/>
      </c>
      <c r="F53" s="90" t="str">
        <f>IFERROR('Bito,Kweb@'!$W10,"")</f>
        <v/>
      </c>
      <c r="G53" s="90" t="str">
        <f>IFERROR('Bito,Kweb@'!$Y10,"")</f>
        <v/>
      </c>
      <c r="H53" s="91" t="str">
        <f>IFERROR('Bito,Kweb@'!$U10,"")</f>
        <v/>
      </c>
      <c r="I53" s="2"/>
      <c r="J53" s="1"/>
      <c r="K53" s="143"/>
      <c r="L53" s="143"/>
      <c r="M53" s="33"/>
      <c r="N53" s="33"/>
      <c r="O53" s="33"/>
      <c r="P53" s="33"/>
      <c r="Q53" s="24"/>
      <c r="R53" s="27"/>
      <c r="S53" s="25"/>
      <c r="T53" s="24"/>
      <c r="U53" s="27"/>
      <c r="V53" s="24"/>
      <c r="W53" s="24"/>
    </row>
    <row r="54" spans="1:37" ht="9" customHeight="1" x14ac:dyDescent="0.3">
      <c r="A54" s="88" t="str">
        <f>IFERROR('Bito,Kweb@'!$Q11,"")</f>
        <v/>
      </c>
      <c r="B54" s="90" t="str">
        <f>IFERROR('Bito,Kweb@'!$R11,"")</f>
        <v/>
      </c>
      <c r="C54" s="90" t="str">
        <f>IFERROR('Bito,Kweb@'!$T11,"")</f>
        <v/>
      </c>
      <c r="D54" s="110" t="str">
        <f>IFERROR('Bito,Kweb@'!$P11,"")</f>
        <v/>
      </c>
      <c r="E54" s="88" t="str">
        <f>IFERROR('Bito,Kweb@'!$V11,"")</f>
        <v/>
      </c>
      <c r="F54" s="90" t="str">
        <f>IFERROR('Bito,Kweb@'!$W11,"")</f>
        <v/>
      </c>
      <c r="G54" s="90" t="str">
        <f>IFERROR('Bito,Kweb@'!$Y11,"")</f>
        <v/>
      </c>
      <c r="H54" s="91" t="str">
        <f>IFERROR('Bito,Kweb@'!$U11,"")</f>
        <v/>
      </c>
      <c r="I54" s="2"/>
      <c r="J54" s="1"/>
      <c r="K54" s="143"/>
      <c r="L54" s="143"/>
      <c r="M54" s="33"/>
      <c r="N54" s="33"/>
      <c r="O54" s="33"/>
      <c r="P54" s="33"/>
      <c r="Q54" s="24"/>
      <c r="R54" s="27"/>
      <c r="S54" s="25"/>
      <c r="T54" s="24"/>
      <c r="U54" s="27"/>
      <c r="V54" s="24"/>
      <c r="W54" s="24"/>
    </row>
    <row r="55" spans="1:37" ht="9" customHeight="1" x14ac:dyDescent="0.3">
      <c r="A55" s="88" t="str">
        <f>IFERROR('Bito,Kweb@'!$Q12,"")</f>
        <v/>
      </c>
      <c r="B55" s="90" t="str">
        <f>IFERROR('Bito,Kweb@'!$R12,"")</f>
        <v/>
      </c>
      <c r="C55" s="90" t="str">
        <f>IFERROR('Bito,Kweb@'!$T12,"")</f>
        <v/>
      </c>
      <c r="D55" s="110" t="str">
        <f>IFERROR('Bito,Kweb@'!$P12,"")</f>
        <v/>
      </c>
      <c r="E55" s="88" t="str">
        <f>IFERROR('Bito,Kweb@'!$V12,"")</f>
        <v/>
      </c>
      <c r="F55" s="90" t="str">
        <f>IFERROR('Bito,Kweb@'!$W12,"")</f>
        <v/>
      </c>
      <c r="G55" s="90" t="str">
        <f>IFERROR('Bito,Kweb@'!$Y12,"")</f>
        <v/>
      </c>
      <c r="H55" s="91" t="str">
        <f>IFERROR('Bito,Kweb@'!$U12,"")</f>
        <v/>
      </c>
      <c r="I55" s="2"/>
      <c r="J55" s="1"/>
      <c r="K55" s="143"/>
      <c r="L55" s="143"/>
      <c r="M55" s="33"/>
      <c r="N55" s="33"/>
      <c r="O55" s="33"/>
      <c r="P55" s="33"/>
      <c r="Q55" s="24"/>
      <c r="R55" s="27"/>
      <c r="S55" s="25"/>
      <c r="T55" s="24"/>
      <c r="U55" s="27"/>
      <c r="V55" s="24"/>
      <c r="W55" s="24"/>
    </row>
    <row r="56" spans="1:37" ht="9" customHeight="1" x14ac:dyDescent="0.3">
      <c r="A56" s="88" t="str">
        <f>IFERROR('Bito,Kweb@'!$Q13,"")</f>
        <v/>
      </c>
      <c r="B56" s="90" t="str">
        <f>IFERROR('Bito,Kweb@'!$R13,"")</f>
        <v/>
      </c>
      <c r="C56" s="90" t="str">
        <f>IFERROR('Bito,Kweb@'!$T13,"")</f>
        <v/>
      </c>
      <c r="D56" s="110" t="str">
        <f>IFERROR('Bito,Kweb@'!$P13,"")</f>
        <v/>
      </c>
      <c r="E56" s="88" t="str">
        <f>IFERROR('Bito,Kweb@'!$V13,"")</f>
        <v/>
      </c>
      <c r="F56" s="90" t="str">
        <f>IFERROR('Bito,Kweb@'!$W13,"")</f>
        <v/>
      </c>
      <c r="G56" s="90" t="str">
        <f>IFERROR('Bito,Kweb@'!$Y13,"")</f>
        <v/>
      </c>
      <c r="H56" s="91" t="str">
        <f>IFERROR('Bito,Kweb@'!$U13,"")</f>
        <v/>
      </c>
      <c r="I56" s="1"/>
      <c r="J56" s="1"/>
      <c r="K56" s="143"/>
      <c r="L56" s="143"/>
      <c r="M56" s="33"/>
      <c r="N56" s="33"/>
      <c r="O56" s="33"/>
      <c r="P56" s="33"/>
      <c r="Q56" s="24"/>
      <c r="R56" s="27"/>
      <c r="S56" s="25"/>
      <c r="T56" s="24"/>
      <c r="U56" s="27"/>
      <c r="V56" s="24"/>
      <c r="W56" s="24"/>
    </row>
    <row r="57" spans="1:37" ht="9" customHeight="1" x14ac:dyDescent="0.3">
      <c r="A57" s="88" t="str">
        <f>IFERROR('Bito,Kweb@'!$Q14,"")</f>
        <v/>
      </c>
      <c r="B57" s="90" t="str">
        <f>IFERROR('Bito,Kweb@'!$R14,"")</f>
        <v/>
      </c>
      <c r="C57" s="90" t="str">
        <f>IFERROR('Bito,Kweb@'!$T14,"")</f>
        <v/>
      </c>
      <c r="D57" s="110" t="str">
        <f>IFERROR('Bito,Kweb@'!$P14,"")</f>
        <v/>
      </c>
      <c r="E57" s="88" t="str">
        <f>IFERROR('Bito,Kweb@'!$V14,"")</f>
        <v/>
      </c>
      <c r="F57" s="90" t="str">
        <f>IFERROR('Bito,Kweb@'!$W14,"")</f>
        <v/>
      </c>
      <c r="G57" s="90" t="str">
        <f>IFERROR('Bito,Kweb@'!$Y14,"")</f>
        <v/>
      </c>
      <c r="H57" s="91" t="str">
        <f>IFERROR('Bito,Kweb@'!$U14,"")</f>
        <v/>
      </c>
      <c r="I57" s="1"/>
      <c r="J57" s="1"/>
      <c r="K57" s="143"/>
      <c r="L57" s="143"/>
      <c r="M57" s="33"/>
      <c r="N57" s="33"/>
      <c r="O57" s="33"/>
      <c r="P57" s="33"/>
      <c r="Q57" s="24"/>
      <c r="R57" s="27"/>
      <c r="S57" s="25"/>
      <c r="T57" s="24"/>
      <c r="U57" s="27"/>
      <c r="V57" s="24"/>
      <c r="W57" s="24"/>
    </row>
    <row r="58" spans="1:37" ht="9" hidden="1" customHeight="1" x14ac:dyDescent="0.3">
      <c r="A58" s="95"/>
      <c r="B58" s="95"/>
      <c r="C58" s="95"/>
      <c r="D58" s="149"/>
      <c r="E58" s="160"/>
      <c r="F58" s="95"/>
      <c r="G58" s="161"/>
      <c r="H58" s="162"/>
    </row>
    <row r="59" spans="1:37" ht="9" hidden="1" customHeight="1" x14ac:dyDescent="0.3">
      <c r="A59" s="96" t="s">
        <v>537</v>
      </c>
      <c r="B59" s="97" t="s">
        <v>385</v>
      </c>
      <c r="C59" s="97" t="s">
        <v>447</v>
      </c>
      <c r="D59" s="150" t="s">
        <v>404</v>
      </c>
      <c r="E59" s="163" t="s">
        <v>539</v>
      </c>
      <c r="F59" s="97" t="s">
        <v>447</v>
      </c>
      <c r="G59" s="140"/>
      <c r="H59" s="135"/>
      <c r="I59" s="144"/>
      <c r="J59" s="144"/>
      <c r="K59" s="144"/>
      <c r="L59" s="144"/>
      <c r="M59" s="33"/>
      <c r="N59" s="33"/>
      <c r="O59" s="33"/>
      <c r="P59" s="33"/>
      <c r="Q59" s="27"/>
      <c r="R59" s="27"/>
      <c r="S59" s="27"/>
      <c r="T59" s="27"/>
      <c r="U59" s="27"/>
      <c r="V59" s="28"/>
      <c r="W59" s="27"/>
      <c r="AI59" s="37"/>
      <c r="AK59" s="38"/>
    </row>
    <row r="60" spans="1:37" ht="9" hidden="1" customHeight="1" x14ac:dyDescent="0.3">
      <c r="A60" s="98" t="str">
        <f>IFERROR(#REF!,"")</f>
        <v/>
      </c>
      <c r="B60" s="98" t="str">
        <f>IFERROR(#REF!,"")</f>
        <v/>
      </c>
      <c r="C60" s="98" t="str">
        <f>IFERROR(#REF!,"")</f>
        <v/>
      </c>
      <c r="D60" s="151" t="str">
        <f>IFERROR(#REF!,"")</f>
        <v/>
      </c>
      <c r="E60" s="141" t="str">
        <f>IFERROR(#REF!,"")</f>
        <v/>
      </c>
      <c r="F60" s="98" t="str">
        <f>IFERROR(#REF!,"")</f>
        <v/>
      </c>
      <c r="G60" s="140"/>
      <c r="H60" s="135"/>
      <c r="I60" s="144"/>
      <c r="J60" s="144"/>
      <c r="K60" s="144"/>
      <c r="L60" s="144"/>
      <c r="M60" s="33"/>
      <c r="N60" s="33"/>
      <c r="O60" s="33"/>
      <c r="P60" s="33"/>
      <c r="Q60" s="27"/>
      <c r="R60" s="27"/>
      <c r="S60" s="27"/>
      <c r="T60" s="27"/>
      <c r="U60" s="27"/>
      <c r="V60" s="28"/>
      <c r="W60" s="27"/>
      <c r="AI60" s="37"/>
      <c r="AK60" s="38"/>
    </row>
    <row r="61" spans="1:37" ht="9" hidden="1" customHeight="1" x14ac:dyDescent="0.3">
      <c r="A61" s="98" t="str">
        <f>IFERROR(#REF!,"")</f>
        <v/>
      </c>
      <c r="B61" s="98" t="str">
        <f>IFERROR(#REF!,"")</f>
        <v/>
      </c>
      <c r="C61" s="98" t="str">
        <f>IFERROR(#REF!,"")</f>
        <v/>
      </c>
      <c r="D61" s="151" t="str">
        <f>IFERROR(#REF!,"")</f>
        <v/>
      </c>
      <c r="E61" s="141" t="str">
        <f>IFERROR(#REF!,"")</f>
        <v/>
      </c>
      <c r="F61" s="98" t="str">
        <f>IFERROR(#REF!,"")</f>
        <v/>
      </c>
      <c r="G61" s="140"/>
      <c r="H61" s="135"/>
      <c r="I61" s="144"/>
      <c r="J61" s="144"/>
      <c r="K61" s="144"/>
      <c r="L61" s="144"/>
      <c r="M61" s="33"/>
      <c r="N61" s="33"/>
      <c r="O61" s="33"/>
      <c r="P61" s="33"/>
      <c r="Q61" s="26"/>
      <c r="R61" s="31"/>
      <c r="S61" s="32"/>
      <c r="T61" s="26"/>
      <c r="U61" s="27"/>
      <c r="V61" s="28"/>
      <c r="W61" s="27"/>
      <c r="AI61" s="37"/>
      <c r="AK61" s="38"/>
    </row>
    <row r="62" spans="1:37" ht="9" hidden="1" customHeight="1" x14ac:dyDescent="0.3">
      <c r="A62" s="98" t="str">
        <f>IFERROR(#REF!,"")</f>
        <v/>
      </c>
      <c r="B62" s="98" t="str">
        <f>IFERROR(#REF!,"")</f>
        <v/>
      </c>
      <c r="C62" s="98" t="str">
        <f>IFERROR(#REF!,"")</f>
        <v/>
      </c>
      <c r="D62" s="151" t="str">
        <f>IFERROR(#REF!,"")</f>
        <v/>
      </c>
      <c r="E62" s="141" t="str">
        <f>IFERROR(#REF!,"")</f>
        <v/>
      </c>
      <c r="F62" s="98" t="str">
        <f>IFERROR(#REF!,"")</f>
        <v/>
      </c>
      <c r="G62" s="164"/>
      <c r="H62" s="165"/>
      <c r="I62" s="26"/>
      <c r="J62" s="26"/>
      <c r="K62" s="26"/>
      <c r="M62" s="33"/>
      <c r="N62" s="33"/>
      <c r="O62" s="33"/>
      <c r="P62" s="33"/>
      <c r="Q62" s="26"/>
      <c r="R62" s="32"/>
      <c r="S62" s="26"/>
      <c r="T62" s="27"/>
      <c r="U62" s="27"/>
      <c r="V62" s="28"/>
      <c r="W62" s="27"/>
      <c r="AI62" s="37"/>
      <c r="AK62" s="38"/>
    </row>
    <row r="63" spans="1:37" ht="9" hidden="1" customHeight="1" x14ac:dyDescent="0.3">
      <c r="A63" s="96" t="s">
        <v>543</v>
      </c>
      <c r="B63" s="97" t="s">
        <v>385</v>
      </c>
      <c r="C63" s="97" t="s">
        <v>447</v>
      </c>
      <c r="D63" s="150" t="s">
        <v>404</v>
      </c>
      <c r="E63" s="163" t="s">
        <v>539</v>
      </c>
      <c r="F63" s="97" t="s">
        <v>447</v>
      </c>
      <c r="G63" s="166"/>
      <c r="H63" s="167"/>
      <c r="I63" s="47"/>
      <c r="J63" s="47"/>
      <c r="K63" s="47"/>
      <c r="L63" s="145"/>
      <c r="M63" s="33"/>
      <c r="N63" s="33"/>
      <c r="O63" s="33"/>
      <c r="P63" s="33"/>
      <c r="Q63" s="27"/>
      <c r="R63" s="27"/>
      <c r="S63" s="27"/>
      <c r="T63" s="27"/>
      <c r="U63" s="27"/>
      <c r="V63" s="28"/>
      <c r="W63" s="27"/>
      <c r="AI63" s="37"/>
    </row>
    <row r="64" spans="1:37" ht="9" hidden="1" customHeight="1" x14ac:dyDescent="0.3">
      <c r="A64" s="98" t="str">
        <f>IFERROR(#REF!,"")</f>
        <v/>
      </c>
      <c r="B64" s="98" t="str">
        <f>IFERROR(#REF!,"")</f>
        <v/>
      </c>
      <c r="C64" s="98" t="str">
        <f>IFERROR(#REF!,"")</f>
        <v/>
      </c>
      <c r="D64" s="151" t="str">
        <f>IFERROR(#REF!,"")</f>
        <v/>
      </c>
      <c r="E64" s="141" t="str">
        <f>IFERROR(#REF!,"")</f>
        <v/>
      </c>
      <c r="F64" s="98" t="str">
        <f>IFERROR(#REF!,"")</f>
        <v/>
      </c>
      <c r="G64" s="166"/>
      <c r="H64" s="167"/>
      <c r="I64" s="47"/>
      <c r="J64" s="47"/>
      <c r="K64" s="47"/>
      <c r="L64" s="145"/>
      <c r="M64" s="33"/>
      <c r="N64" s="33"/>
      <c r="O64" s="33"/>
      <c r="P64" s="33"/>
      <c r="Q64" s="27"/>
      <c r="R64" s="27"/>
      <c r="S64" s="27"/>
      <c r="T64" s="27"/>
      <c r="U64" s="27"/>
      <c r="V64" s="28"/>
      <c r="W64" s="27"/>
      <c r="AI64" s="37"/>
    </row>
    <row r="65" spans="1:37" ht="9" hidden="1" customHeight="1" x14ac:dyDescent="0.3">
      <c r="A65" s="98" t="str">
        <f>IFERROR(#REF!,"")</f>
        <v/>
      </c>
      <c r="B65" s="98" t="str">
        <f>IFERROR(#REF!,"")</f>
        <v/>
      </c>
      <c r="C65" s="98" t="str">
        <f>IFERROR(#REF!,"")</f>
        <v/>
      </c>
      <c r="D65" s="151" t="str">
        <f>IFERROR(#REF!,"")</f>
        <v/>
      </c>
      <c r="E65" s="141" t="str">
        <f>IFERROR(#REF!,"")</f>
        <v/>
      </c>
      <c r="F65" s="98" t="str">
        <f>IFERROR(#REF!,"")</f>
        <v/>
      </c>
      <c r="G65" s="166"/>
      <c r="H65" s="167"/>
      <c r="I65" s="47"/>
      <c r="J65" s="47"/>
      <c r="K65" s="47"/>
      <c r="L65" s="145"/>
      <c r="M65" s="33"/>
      <c r="N65" s="33"/>
      <c r="O65" s="33"/>
      <c r="P65" s="33"/>
      <c r="Q65" s="26"/>
      <c r="R65" s="32"/>
      <c r="S65" s="26"/>
      <c r="T65" s="27"/>
      <c r="U65" s="27"/>
      <c r="V65" s="28"/>
      <c r="W65" s="27"/>
      <c r="AC65" s="37"/>
      <c r="AD65" s="37"/>
      <c r="AI65" s="37"/>
      <c r="AK65" s="38"/>
    </row>
    <row r="66" spans="1:37" ht="9" hidden="1" customHeight="1" x14ac:dyDescent="0.3">
      <c r="A66" s="98" t="str">
        <f>IFERROR(#REF!,"")</f>
        <v/>
      </c>
      <c r="B66" s="98" t="str">
        <f>IFERROR(#REF!,"")</f>
        <v/>
      </c>
      <c r="C66" s="98" t="str">
        <f>IFERROR(#REF!,"")</f>
        <v/>
      </c>
      <c r="D66" s="151" t="str">
        <f>IFERROR(#REF!,"")</f>
        <v/>
      </c>
      <c r="E66" s="141" t="str">
        <f>IFERROR(#REF!,"")</f>
        <v/>
      </c>
      <c r="F66" s="98" t="str">
        <f>IFERROR(#REF!,"")</f>
        <v/>
      </c>
      <c r="G66" s="166"/>
      <c r="H66" s="167"/>
      <c r="I66" s="47"/>
      <c r="J66" s="47"/>
      <c r="K66" s="47"/>
      <c r="L66" s="145"/>
      <c r="M66" s="33"/>
      <c r="N66" s="33"/>
      <c r="O66" s="33"/>
      <c r="P66" s="33"/>
      <c r="Q66" s="27"/>
      <c r="R66" s="27"/>
      <c r="S66" s="27"/>
      <c r="T66" s="27"/>
      <c r="U66" s="27"/>
      <c r="V66" s="28"/>
      <c r="W66" s="27"/>
    </row>
    <row r="67" spans="1:37" ht="9" hidden="1" customHeight="1" x14ac:dyDescent="0.3">
      <c r="A67" s="99"/>
      <c r="B67" s="99"/>
      <c r="C67" s="99"/>
      <c r="D67" s="152"/>
      <c r="E67" s="168"/>
      <c r="F67" s="99"/>
      <c r="G67" s="161"/>
      <c r="H67" s="162"/>
    </row>
    <row r="68" spans="1:37" ht="9" hidden="1" customHeight="1" x14ac:dyDescent="0.3">
      <c r="A68" s="100"/>
      <c r="B68" s="100"/>
      <c r="C68" s="100"/>
      <c r="D68" s="153"/>
      <c r="E68" s="169"/>
      <c r="F68" s="100"/>
      <c r="G68" s="161"/>
      <c r="H68" s="162"/>
    </row>
    <row r="69" spans="1:37" ht="9" customHeight="1" x14ac:dyDescent="0.3">
      <c r="A69" s="101" t="s">
        <v>348</v>
      </c>
      <c r="B69" s="102" t="s">
        <v>108</v>
      </c>
      <c r="C69" s="101" t="s">
        <v>523</v>
      </c>
      <c r="D69" s="154" t="s">
        <v>347</v>
      </c>
      <c r="E69" s="170"/>
      <c r="F69" s="103"/>
      <c r="G69" s="104"/>
      <c r="H69" s="171"/>
      <c r="O69" s="34"/>
      <c r="P69" s="48"/>
      <c r="Q69" s="39"/>
      <c r="R69" s="39"/>
      <c r="S69" s="39"/>
      <c r="T69" s="34"/>
      <c r="U69" s="40"/>
      <c r="V69" s="40"/>
      <c r="W69" s="40"/>
    </row>
    <row r="70" spans="1:37" ht="9" customHeight="1" x14ac:dyDescent="0.3">
      <c r="A70" s="105" t="str">
        <f>RTD("tradingapp",,"Ticker")</f>
        <v>CRM</v>
      </c>
      <c r="B70" s="106">
        <f>VLOOKUP(A70,'All Beta'!A:E,4,0)</f>
        <v>0.98</v>
      </c>
      <c r="C70" s="106">
        <f>VLOOKUP(A70,'All Beta'!A:E,5,0)</f>
        <v>0.34</v>
      </c>
      <c r="D70" s="155" t="str">
        <f>VLOOKUP(A70,'All Beta'!A:E,2,0)</f>
        <v>SPY</v>
      </c>
      <c r="E70" s="170"/>
      <c r="F70" s="103"/>
      <c r="G70" s="104"/>
      <c r="H70" s="171"/>
      <c r="O70" s="34"/>
      <c r="P70" s="48"/>
      <c r="Q70" s="39"/>
      <c r="R70" s="39"/>
      <c r="S70" s="39"/>
      <c r="T70" s="34"/>
      <c r="U70" s="40"/>
      <c r="V70" s="40"/>
      <c r="W70" s="40"/>
    </row>
    <row r="71" spans="1:37" ht="9" customHeight="1" thickBot="1" x14ac:dyDescent="0.35">
      <c r="A71" s="105" t="str">
        <f>RTD("tradingapp",,"Ticker")</f>
        <v>CRM</v>
      </c>
      <c r="B71" s="106" t="e">
        <f>VLOOKUP(A71,'Bito,kweb'!A:E,4,0)</f>
        <v>#N/A</v>
      </c>
      <c r="C71" s="106" t="e">
        <f>VLOOKUP(A71,'Bito,kweb'!A:E,5,0)</f>
        <v>#N/A</v>
      </c>
      <c r="D71" s="155" t="e">
        <f>VLOOKUP(A71,'Bito,kweb'!A:E,2,0)</f>
        <v>#N/A</v>
      </c>
      <c r="E71" s="172"/>
      <c r="F71" s="173"/>
      <c r="G71" s="174"/>
      <c r="H71" s="175"/>
      <c r="O71" s="34"/>
      <c r="P71" s="48"/>
      <c r="Q71" s="39"/>
      <c r="R71" s="39"/>
      <c r="S71" s="39"/>
      <c r="T71" s="34"/>
      <c r="U71" s="40"/>
      <c r="V71" s="40"/>
      <c r="W71" s="40"/>
    </row>
    <row r="72" spans="1:37" ht="9" customHeight="1" x14ac:dyDescent="0.3">
      <c r="A72" s="105" t="str">
        <f>RTD("tradingapp",,"Ticker")</f>
        <v>CRM</v>
      </c>
      <c r="B72" s="106" t="e">
        <f>VLOOKUP(A72,Soxl1!A:E,4,0)</f>
        <v>#N/A</v>
      </c>
      <c r="C72" s="106" t="e">
        <f>VLOOKUP(A72,Soxl1!A:E,5,0)</f>
        <v>#N/A</v>
      </c>
      <c r="D72" s="155" t="e">
        <f>VLOOKUP(A72,Soxl1!A:E,2,0)</f>
        <v>#N/A</v>
      </c>
      <c r="O72" s="34"/>
      <c r="P72" s="48"/>
      <c r="Q72" s="39"/>
      <c r="R72" s="39"/>
      <c r="S72" s="39"/>
      <c r="T72" s="34"/>
      <c r="U72" s="40"/>
      <c r="V72" s="40"/>
      <c r="W72" s="40"/>
    </row>
    <row r="73" spans="1:37" ht="9" customHeight="1" x14ac:dyDescent="0.3">
      <c r="A73" s="105"/>
      <c r="B73" s="106"/>
      <c r="C73" s="106"/>
      <c r="D73" s="155"/>
      <c r="O73" s="34"/>
      <c r="P73" s="48"/>
      <c r="Q73" s="39"/>
      <c r="R73" s="39"/>
      <c r="S73" s="39"/>
      <c r="T73" s="34"/>
      <c r="U73" s="40"/>
      <c r="V73" s="40"/>
      <c r="W73" s="40"/>
    </row>
    <row r="74" spans="1:37" ht="9" customHeight="1" x14ac:dyDescent="0.3">
      <c r="O74" s="34"/>
      <c r="P74" s="48"/>
      <c r="Q74" s="39"/>
      <c r="R74" s="39"/>
      <c r="S74" s="39"/>
      <c r="T74" s="34"/>
      <c r="U74" s="40"/>
      <c r="V74" s="40"/>
      <c r="W74" s="40"/>
    </row>
    <row r="75" spans="1:37" ht="9" customHeight="1" x14ac:dyDescent="0.3">
      <c r="O75" s="34"/>
      <c r="P75" s="48"/>
      <c r="Q75" s="39"/>
      <c r="R75" s="39"/>
      <c r="S75" s="39"/>
      <c r="T75" s="34"/>
      <c r="U75" s="40"/>
      <c r="V75" s="40"/>
      <c r="W75" s="40"/>
    </row>
    <row r="76" spans="1:37" ht="9" customHeight="1" x14ac:dyDescent="0.3">
      <c r="O76" s="34"/>
      <c r="P76" s="48"/>
      <c r="Q76" s="39"/>
      <c r="R76" s="39"/>
      <c r="S76" s="41"/>
      <c r="T76" s="34"/>
      <c r="U76" s="40"/>
      <c r="V76" s="40"/>
      <c r="W76" s="40"/>
    </row>
    <row r="77" spans="1:37" ht="9" customHeight="1" x14ac:dyDescent="0.3">
      <c r="O77" s="35"/>
      <c r="P77" s="49"/>
      <c r="Q77" s="42"/>
      <c r="R77" s="42"/>
      <c r="S77" s="43"/>
      <c r="T77" s="35"/>
      <c r="U77" s="44"/>
      <c r="V77" s="44"/>
      <c r="W77" s="44"/>
    </row>
    <row r="78" spans="1:37" ht="9" customHeight="1" x14ac:dyDescent="0.3">
      <c r="S78" s="46"/>
    </row>
    <row r="79" spans="1:37" ht="9" customHeight="1" x14ac:dyDescent="0.3">
      <c r="S79" s="46"/>
    </row>
    <row r="80" spans="1:37" ht="9" customHeight="1" x14ac:dyDescent="0.3">
      <c r="S80" s="46"/>
    </row>
    <row r="81" spans="19:19" ht="9" customHeight="1" x14ac:dyDescent="0.3">
      <c r="S81" s="46"/>
    </row>
    <row r="82" spans="19:19" ht="9" customHeight="1" x14ac:dyDescent="0.3">
      <c r="S82" s="46"/>
    </row>
    <row r="83" spans="19:19" ht="9" customHeight="1" x14ac:dyDescent="0.3">
      <c r="S83" s="46"/>
    </row>
    <row r="84" spans="19:19" ht="9" customHeight="1" x14ac:dyDescent="0.3">
      <c r="S84" s="46"/>
    </row>
    <row r="85" spans="19:19" ht="9" customHeight="1" x14ac:dyDescent="0.3">
      <c r="S85" s="46"/>
    </row>
    <row r="86" spans="19:19" ht="9" customHeight="1" x14ac:dyDescent="0.3">
      <c r="S86" s="46"/>
    </row>
    <row r="87" spans="19:19" ht="9" customHeight="1" x14ac:dyDescent="0.3">
      <c r="S87" s="46"/>
    </row>
    <row r="88" spans="19:19" ht="9" customHeight="1" x14ac:dyDescent="0.3">
      <c r="S88" s="46"/>
    </row>
    <row r="89" spans="19:19" ht="9" customHeight="1" x14ac:dyDescent="0.3">
      <c r="S89" s="46"/>
    </row>
    <row r="90" spans="19:19" ht="9" customHeight="1" x14ac:dyDescent="0.3">
      <c r="S90" s="46"/>
    </row>
    <row r="91" spans="19:19" ht="9" customHeight="1" x14ac:dyDescent="0.3">
      <c r="S91" s="46"/>
    </row>
    <row r="92" spans="19:19" ht="9" customHeight="1" x14ac:dyDescent="0.3">
      <c r="S92" s="46"/>
    </row>
    <row r="93" spans="19:19" ht="9" customHeight="1" x14ac:dyDescent="0.3">
      <c r="S93" s="46"/>
    </row>
  </sheetData>
  <conditionalFormatting sqref="A6:C12 A14:C23 I42:I52 G44">
    <cfRule type="cellIs" dxfId="65" priority="37" operator="lessThan">
      <formula>0</formula>
    </cfRule>
  </conditionalFormatting>
  <conditionalFormatting sqref="A6:D12 A14:D23 A25:D37">
    <cfRule type="notContainsBlanks" dxfId="64" priority="11">
      <formula>LEN(TRIM(A6))&gt;0</formula>
    </cfRule>
  </conditionalFormatting>
  <conditionalFormatting sqref="A45:D57 A55:C58 A60:C62 A64:C68">
    <cfRule type="notContainsBlanks" dxfId="63" priority="21">
      <formula>LEN(TRIM(A45))&gt;0</formula>
    </cfRule>
  </conditionalFormatting>
  <conditionalFormatting sqref="A64:F68 I7:I13 I15:I24">
    <cfRule type="cellIs" dxfId="62" priority="25" operator="lessThan">
      <formula>0</formula>
    </cfRule>
  </conditionalFormatting>
  <conditionalFormatting sqref="A25:G37">
    <cfRule type="cellIs" dxfId="61" priority="27" operator="lessThan">
      <formula>0</formula>
    </cfRule>
  </conditionalFormatting>
  <conditionalFormatting sqref="A39:H43">
    <cfRule type="notContainsBlanks" dxfId="60" priority="2">
      <formula>LEN(TRIM(A39))&gt;0</formula>
    </cfRule>
    <cfRule type="cellIs" dxfId="59" priority="3" operator="lessThan">
      <formula>0</formula>
    </cfRule>
  </conditionalFormatting>
  <conditionalFormatting sqref="A45:H57 A60:C62">
    <cfRule type="cellIs" dxfId="58" priority="35" operator="lessThan">
      <formula>0</formula>
    </cfRule>
  </conditionalFormatting>
  <conditionalFormatting sqref="D45:H57 D6:G12 D14:G23 D25:G37 D58:F58 D60:F62 D64:F68 K6:L57">
    <cfRule type="notContainsBlanks" dxfId="57" priority="22">
      <formula>LEN(TRIM(D6))&gt;0</formula>
    </cfRule>
  </conditionalFormatting>
  <conditionalFormatting sqref="E6:H12 E14:H23 E25:H37">
    <cfRule type="notContainsBlanks" dxfId="56" priority="10">
      <formula>LEN(TRIM(E6))&gt;0</formula>
    </cfRule>
  </conditionalFormatting>
  <conditionalFormatting sqref="E39:H43">
    <cfRule type="notContainsBlanks" dxfId="55" priority="1">
      <formula>LEN(TRIM(E39))&gt;0</formula>
    </cfRule>
  </conditionalFormatting>
  <conditionalFormatting sqref="E45:H69">
    <cfRule type="notContainsBlanks" dxfId="54" priority="9">
      <formula>LEN(TRIM(E45))&gt;0</formula>
    </cfRule>
  </conditionalFormatting>
  <conditionalFormatting sqref="G38">
    <cfRule type="cellIs" dxfId="53" priority="4" operator="lessThan">
      <formula>0</formula>
    </cfRule>
  </conditionalFormatting>
  <conditionalFormatting sqref="G6:I6 G7:H12 G14:H23 G13 G24 A25:A37 A58:C58">
    <cfRule type="cellIs" dxfId="52" priority="20" operator="lessThan">
      <formula>0</formula>
    </cfRule>
  </conditionalFormatting>
  <conditionalFormatting sqref="G25:I37 I38:I40">
    <cfRule type="cellIs" dxfId="51" priority="15" operator="lessThan">
      <formula>0</formula>
    </cfRule>
  </conditionalFormatting>
  <conditionalFormatting sqref="H6:H12 H14:H23">
    <cfRule type="notContainsBlanks" dxfId="50" priority="16">
      <formula>LEN(TRIM(H6))&gt;0</formula>
    </cfRule>
  </conditionalFormatting>
  <conditionalFormatting sqref="H25:H37">
    <cfRule type="notContainsBlanks" dxfId="49" priority="14">
      <formula>LEN(TRIM(H25))&gt;0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C3D0-CE29-4C46-AF59-301F9DBC9263}">
  <dimension ref="A1:AI610"/>
  <sheetViews>
    <sheetView zoomScale="70" zoomScaleNormal="70" workbookViewId="0">
      <pane ySplit="1" topLeftCell="A2" activePane="bottomLeft" state="frozen"/>
      <selection pane="bottomLeft" activeCell="V6" sqref="V6"/>
    </sheetView>
  </sheetViews>
  <sheetFormatPr defaultColWidth="8.88671875" defaultRowHeight="14.4" x14ac:dyDescent="0.3"/>
  <cols>
    <col min="1" max="1" width="9.109375" customWidth="1"/>
    <col min="2" max="2" width="0.109375" style="7" customWidth="1"/>
    <col min="3" max="4" width="8.88671875" style="7"/>
    <col min="5" max="5" width="11.44140625" style="7" customWidth="1"/>
    <col min="6" max="6" width="8.88671875" style="7"/>
    <col min="7" max="7" width="8.88671875" style="17"/>
    <col min="8" max="8" width="11" style="17" customWidth="1"/>
    <col min="9" max="9" width="8.88671875" style="17"/>
    <col min="10" max="10" width="9.44140625" style="17" customWidth="1"/>
    <col min="11" max="11" width="6.6640625" style="7" customWidth="1"/>
    <col min="12" max="12" width="9.44140625" style="7" customWidth="1"/>
    <col min="13" max="13" width="8.33203125" style="7" customWidth="1"/>
    <col min="14" max="15" width="8.33203125" style="17" customWidth="1"/>
    <col min="16" max="16" width="11.6640625" style="7" bestFit="1" customWidth="1"/>
    <col min="17" max="17" width="11.109375" style="7" bestFit="1" customWidth="1"/>
    <col min="18" max="18" width="11.109375" style="17" bestFit="1" customWidth="1"/>
    <col min="19" max="19" width="11.6640625" style="7" bestFit="1" customWidth="1"/>
    <col min="20" max="20" width="11.6640625" style="7" customWidth="1"/>
    <col min="21" max="21" width="8.88671875" style="7"/>
    <col min="22" max="22" width="11.109375" style="7" bestFit="1" customWidth="1"/>
    <col min="23" max="23" width="11.109375" style="55" customWidth="1"/>
    <col min="24" max="24" width="11.109375" style="7" bestFit="1" customWidth="1"/>
    <col min="25" max="27" width="8.88671875" style="7"/>
    <col min="28" max="28" width="8.88671875" style="108"/>
    <col min="29" max="16384" width="8.88671875" style="7"/>
  </cols>
  <sheetData>
    <row r="1" spans="1:35" x14ac:dyDescent="0.3">
      <c r="A1" s="56" t="s">
        <v>404</v>
      </c>
      <c r="B1" s="9"/>
      <c r="C1" s="9" t="s">
        <v>108</v>
      </c>
      <c r="D1" s="9" t="s">
        <v>444</v>
      </c>
      <c r="E1" s="10" t="s">
        <v>349</v>
      </c>
      <c r="F1" s="10" t="s">
        <v>350</v>
      </c>
      <c r="G1" s="15" t="s">
        <v>351</v>
      </c>
      <c r="H1" s="15" t="s">
        <v>352</v>
      </c>
      <c r="I1" s="15" t="s">
        <v>353</v>
      </c>
      <c r="J1" s="15" t="s">
        <v>354</v>
      </c>
      <c r="K1" s="9" t="s">
        <v>347</v>
      </c>
      <c r="L1" s="9" t="s">
        <v>579</v>
      </c>
      <c r="M1" s="9" t="s">
        <v>580</v>
      </c>
      <c r="N1" s="19" t="s">
        <v>535</v>
      </c>
      <c r="O1" s="19" t="s">
        <v>536</v>
      </c>
      <c r="P1" s="11" t="s">
        <v>347</v>
      </c>
      <c r="Q1" s="9" t="s">
        <v>348</v>
      </c>
      <c r="R1" s="19" t="s">
        <v>355</v>
      </c>
      <c r="S1" s="9" t="s">
        <v>108</v>
      </c>
      <c r="T1" s="9" t="s">
        <v>447</v>
      </c>
      <c r="U1" s="11" t="s">
        <v>540</v>
      </c>
      <c r="V1" s="9" t="s">
        <v>348</v>
      </c>
      <c r="W1" s="18" t="s">
        <v>355</v>
      </c>
      <c r="X1" s="9" t="s">
        <v>108</v>
      </c>
      <c r="Y1" s="9" t="s">
        <v>577</v>
      </c>
      <c r="Z1" s="11"/>
      <c r="AA1" s="9"/>
      <c r="AB1" s="19"/>
      <c r="AC1" s="9"/>
      <c r="AD1" s="9"/>
      <c r="AE1" s="11"/>
      <c r="AF1" s="9"/>
      <c r="AG1" s="18"/>
      <c r="AH1" s="9"/>
      <c r="AI1" s="9"/>
    </row>
    <row r="2" spans="1:35" x14ac:dyDescent="0.3">
      <c r="A2" s="22" t="str">
        <f t="array" ref="A2">IFERROR(INDEX('All Beta'!A$2:A$1000, SMALL(IF('All Beta'!D$2:D$1000&lt;=1, ROW('All Beta'!D$2:D$1000)-ROW('All Beta'!D$2)+1), ROW(A5))), "")</f>
        <v>ABT</v>
      </c>
      <c r="B2" s="5"/>
      <c r="C2" s="5">
        <f t="array" ref="C2">VLOOKUP(A2,'All Beta'!F:I,3,0)</f>
        <v>0.2</v>
      </c>
      <c r="D2" s="5">
        <f>VLOOKUP(A2,'All Beta'!F:I,4,0)</f>
        <v>0.32</v>
      </c>
      <c r="E2" s="8" t="str">
        <f>RTD("tradingapp",,INDEX($A:$A, ROW()), "BidLstClsΔ%")</f>
        <v>-2.15</v>
      </c>
      <c r="F2" s="8" t="str">
        <f>RTD("tradingapp",,INDEX($A:$A, ROW()), "AskLstClsΔ%")</f>
        <v>0.40</v>
      </c>
      <c r="G2" s="12">
        <f t="shared" ref="G2:G65" si="0">C2*M2</f>
        <v>1.4000000000000002E-2</v>
      </c>
      <c r="H2" s="12">
        <f t="shared" ref="H2:H65" si="1">C2*L2</f>
        <v>1.0000000000000002E-2</v>
      </c>
      <c r="I2" s="13">
        <f>G2-E2</f>
        <v>2.1639999999999997</v>
      </c>
      <c r="J2" s="13">
        <f>H2-F2</f>
        <v>-0.39</v>
      </c>
      <c r="K2" s="5" t="str">
        <f>VLOOKUP(A2,'All Beta'!F:J,2,0)</f>
        <v>SPY</v>
      </c>
      <c r="L2" s="6" t="str">
        <f>RTD("tradingapp",,INDEX($K:$K, ROW()), "BidLstClsΔ%")</f>
        <v>0.05</v>
      </c>
      <c r="M2" s="5" t="str">
        <f>RTD("tradingapp",,INDEX($K:$K, ROW()), "AskLstClsΔ%")</f>
        <v>0.07</v>
      </c>
      <c r="N2" s="14">
        <f t="shared" ref="N2:N65" si="2">I2+D2</f>
        <v>2.4839999999999995</v>
      </c>
      <c r="O2" s="14">
        <f t="shared" ref="O2:O65" si="3">J2-D2</f>
        <v>-0.71</v>
      </c>
      <c r="P2" s="5" t="str">
        <f t="array" ref="P2:P49">INDEX(K2:K1067,SMALL(IFERROR(IF((MAIN!$E$3&gt;I2:I1067)*(N2:N1067&lt;MAIN!$E$4),ROW(K2:K1067),""),"Нет"),ROW(K2:K1067)-ROW($B$1))-ROW($B$1))</f>
        <v>QQQ</v>
      </c>
      <c r="Q2" s="5" t="str">
        <f t="array" ref="Q2:Q49">INDEX(A2:A1067,SMALL(IFERROR(IF((MAIN!$E$3&gt;I2:I1067)*(N2:N1067&lt;MAIN!$E$4),ROW(I2:I1067),""),"Нет"),ROW(I2:I1067)-ROW($I$1))-ROW($I$1))</f>
        <v>UEC</v>
      </c>
      <c r="R2" s="14">
        <f t="array" ref="R2:R49">INDEX(I2:I1067,SMALL(IFERROR(IF((MAIN!$E$3&gt;I2:I1067)*(N2:N1067&lt;MAIN!$E$4),ROW(I2:I1067),""),"Нет"),ROW(I2:I1067)-ROW($I$1))-ROW($I$1))</f>
        <v>-2.04</v>
      </c>
      <c r="S2" s="22">
        <f t="array" ref="S2:S49">INDEX(C2:C1067,SMALL(IFERROR(IF((MAIN!$E$3&gt;I2:I1067)*(N2:N1067&lt;MAIN!$E$4),ROW(B2:B1067),""),"Нет"),ROW(B2:B1067)-ROW($B$1))-ROW($B$1))</f>
        <v>0</v>
      </c>
      <c r="T2" s="57">
        <f t="shared" ref="T2:T49" si="4">INDEX(R:R,MATCH(Q2,Q:Q,0)) + SUMIF(A:A,Q2, D:D)</f>
        <v>-0.42999999999999994</v>
      </c>
      <c r="U2" s="5" t="str">
        <f t="array" ref="U2:U49">INDEX(K2:K1000, SMALL(IFERROR(IF((MAIN!$F$3&lt;J2:J1000)*(O2:O1000&gt;MAIN!$F$4), ROW(K2:K1000), ""), "Нет"), ROW(K2:K1000) - ROW($B$1)) - ROW($B$1))</f>
        <v>SPY</v>
      </c>
      <c r="V2" s="5" t="str">
        <f t="array" ref="V2:V49">INDEX(A2:A1067, SMALL(IFERROR(IF((MAIN!$F$3&lt;J2:J1067)*(O2:O1067&gt;MAIN!$F$4), ROW(J2:J1067), ""), "Нет"), ROW(J2:J1067) - ROW($J$1)) - ROW($J$1))</f>
        <v>ISRG</v>
      </c>
      <c r="W2" s="16">
        <f t="array" ref="W2:W49">INDEX(J2:J1067, SMALL(IFERROR(IF((MAIN!$F$3&lt;J2:J1067)*(O2:O1067&gt;MAIN!$F$4), ROW(J2:J1067), ""), "Нет"), ROW(J2:J1067) - ROW($J$1)) - ROW($J$1))</f>
        <v>1.167</v>
      </c>
      <c r="X2" s="5">
        <f t="array" ref="X2:X49">INDEX(C2:C1067, SMALL(IFERROR(IF((MAIN!$F$3&lt;J2:J1067)*(O2:O1067&gt;MAIN!$F$4), ROW(C2:C1067), ""), "Нет"), ROW(C2:C1067) - ROW($C$1)) - ROW($C$1))</f>
        <v>0.94</v>
      </c>
      <c r="Y2" s="16">
        <f t="shared" ref="Y2:Y49" si="5">INDEX(W:W,MATCH(V2,V:V,0)) -SUMIF(A:A,V2, D:D)</f>
        <v>0.86699999999999999</v>
      </c>
      <c r="Z2" s="5"/>
      <c r="AA2" s="5"/>
      <c r="AB2" s="14"/>
      <c r="AC2" s="22"/>
      <c r="AD2" s="57"/>
      <c r="AE2" s="5"/>
      <c r="AF2" s="5"/>
      <c r="AG2" s="5"/>
      <c r="AH2" s="5"/>
      <c r="AI2" s="16"/>
    </row>
    <row r="3" spans="1:35" x14ac:dyDescent="0.3">
      <c r="A3" s="22" t="str">
        <f t="array" ref="A3">IFERROR(INDEX('All Beta'!A$2:A$1000, SMALL(IF('All Beta'!D$2:D$1000&lt;=1, ROW('All Beta'!D$2:D$1000)-ROW('All Beta'!D$2)+1), ROW(A6))), "")</f>
        <v>ACN</v>
      </c>
      <c r="B3" s="5"/>
      <c r="C3" s="5">
        <f t="array" ref="C3">VLOOKUP(A3,'All Beta'!F:I,3,0)</f>
        <v>0.95</v>
      </c>
      <c r="D3" s="5">
        <f>VLOOKUP(A3,'All Beta'!F:I,4,0)</f>
        <v>0.31</v>
      </c>
      <c r="E3" s="8" t="str">
        <f>RTD("tradingapp",,INDEX($A:$A, ROW()), "BidLstClsΔ%")</f>
        <v>0.38</v>
      </c>
      <c r="F3" s="8" t="str">
        <f>RTD("tradingapp",,INDEX($A:$A, ROW()), "AskLstClsΔ%")</f>
        <v>0.99</v>
      </c>
      <c r="G3" s="12">
        <f t="shared" si="0"/>
        <v>6.6500000000000004E-2</v>
      </c>
      <c r="H3" s="12">
        <f t="shared" si="1"/>
        <v>4.7500000000000001E-2</v>
      </c>
      <c r="I3" s="13">
        <f t="shared" ref="I3:J26" si="6">G3-E3</f>
        <v>-0.3135</v>
      </c>
      <c r="J3" s="13">
        <f t="shared" si="6"/>
        <v>-0.9425</v>
      </c>
      <c r="K3" s="5" t="str">
        <f>VLOOKUP(A3,'All Beta'!F:J,2,0)</f>
        <v>SPY</v>
      </c>
      <c r="L3" s="6" t="str">
        <f>RTD("tradingapp",,INDEX($K$1:$K$600, ROW()), "BidLstClsΔ%")</f>
        <v>0.05</v>
      </c>
      <c r="M3" s="5" t="str">
        <f>RTD("tradingapp",,INDEX($K:$K, ROW()), "AskLstClsΔ%")</f>
        <v>0.07</v>
      </c>
      <c r="N3" s="14">
        <f t="shared" si="2"/>
        <v>-3.5000000000000031E-3</v>
      </c>
      <c r="O3" s="14">
        <f t="shared" si="3"/>
        <v>-1.2524999999999999</v>
      </c>
      <c r="P3" s="5" t="e">
        <v>#NUM!</v>
      </c>
      <c r="Q3" s="5" t="e">
        <v>#NUM!</v>
      </c>
      <c r="R3" s="14" t="e">
        <v>#NUM!</v>
      </c>
      <c r="S3" s="22" t="e">
        <v>#NUM!</v>
      </c>
      <c r="T3" s="57" t="e">
        <f t="shared" si="4"/>
        <v>#NUM!</v>
      </c>
      <c r="U3" s="5" t="e">
        <v>#NUM!</v>
      </c>
      <c r="V3" s="5" t="e">
        <v>#NUM!</v>
      </c>
      <c r="W3" s="16" t="e">
        <v>#NUM!</v>
      </c>
      <c r="X3" s="5" t="e">
        <v>#NUM!</v>
      </c>
      <c r="Y3" s="16" t="e">
        <f t="shared" si="5"/>
        <v>#NUM!</v>
      </c>
      <c r="AA3" s="1"/>
      <c r="AB3" s="107"/>
    </row>
    <row r="4" spans="1:35" x14ac:dyDescent="0.3">
      <c r="A4" s="22" t="str">
        <f t="array" ref="A4">IFERROR(INDEX('All Beta'!A$2:A$1000, SMALL(IF('All Beta'!D$2:D$1000&lt;=1, ROW('All Beta'!D$2:D$1000)-ROW('All Beta'!D$2)+1), ROW(A7))), "")</f>
        <v>ADBE</v>
      </c>
      <c r="B4" s="5"/>
      <c r="C4" s="5">
        <f t="array" ref="C4">VLOOKUP(A4,'All Beta'!F:I,3,0)</f>
        <v>0.84</v>
      </c>
      <c r="D4" s="5">
        <f>VLOOKUP(A4,'All Beta'!F:I,4,0)</f>
        <v>0.34</v>
      </c>
      <c r="E4" s="8" t="str">
        <f>RTD("tradingapp",,INDEX($A:$A, ROW()), "BidLstClsΔ%")</f>
        <v>0.00</v>
      </c>
      <c r="F4" s="8" t="str">
        <f>RTD("tradingapp",,INDEX($A:$A, ROW()), "AskLstClsΔ%")</f>
        <v>0.05</v>
      </c>
      <c r="G4" s="12">
        <f t="shared" si="0"/>
        <v>5.8800000000000005E-2</v>
      </c>
      <c r="H4" s="12">
        <f t="shared" si="1"/>
        <v>4.2000000000000003E-2</v>
      </c>
      <c r="I4" s="13">
        <f t="shared" si="6"/>
        <v>5.8800000000000005E-2</v>
      </c>
      <c r="J4" s="13">
        <f t="shared" si="6"/>
        <v>-8.0000000000000002E-3</v>
      </c>
      <c r="K4" s="5" t="str">
        <f>VLOOKUP(A4,'All Beta'!F:J,2,0)</f>
        <v>SPY</v>
      </c>
      <c r="L4" s="6" t="str">
        <f>RTD("tradingapp",,INDEX($K$1:$K$600, ROW()), "BidLstClsΔ%")</f>
        <v>0.05</v>
      </c>
      <c r="M4" s="5" t="str">
        <f>RTD("tradingapp",,INDEX($K:$K, ROW()), "AskLstClsΔ%")</f>
        <v>0.07</v>
      </c>
      <c r="N4" s="14">
        <f t="shared" si="2"/>
        <v>0.39880000000000004</v>
      </c>
      <c r="O4" s="14">
        <f t="shared" si="3"/>
        <v>-0.34800000000000003</v>
      </c>
      <c r="P4" s="5" t="e">
        <v>#NUM!</v>
      </c>
      <c r="Q4" s="5" t="e">
        <v>#NUM!</v>
      </c>
      <c r="R4" s="14" t="e">
        <v>#NUM!</v>
      </c>
      <c r="S4" s="22" t="e">
        <v>#NUM!</v>
      </c>
      <c r="T4" s="57" t="e">
        <f t="shared" si="4"/>
        <v>#NUM!</v>
      </c>
      <c r="U4" s="5" t="e">
        <v>#NUM!</v>
      </c>
      <c r="V4" s="5" t="e">
        <v>#NUM!</v>
      </c>
      <c r="W4" s="16" t="e">
        <v>#NUM!</v>
      </c>
      <c r="X4" s="5" t="e">
        <v>#NUM!</v>
      </c>
      <c r="Y4" s="16" t="e">
        <f t="shared" si="5"/>
        <v>#NUM!</v>
      </c>
      <c r="AA4" s="1"/>
      <c r="AB4" s="107"/>
    </row>
    <row r="5" spans="1:35" x14ac:dyDescent="0.3">
      <c r="A5" s="22" t="str">
        <f t="array" ref="A5">IFERROR(INDEX('All Beta'!A$2:A$1000, SMALL(IF('All Beta'!D$2:D$1000&lt;=1, ROW('All Beta'!D$2:D$1000)-ROW('All Beta'!D$2)+1), ROW(A8))), "")</f>
        <v>ADM</v>
      </c>
      <c r="B5" s="5"/>
      <c r="C5" s="5">
        <f t="array" ref="C5">VLOOKUP(A5,'All Beta'!F:I,3,0)</f>
        <v>0.4</v>
      </c>
      <c r="D5" s="5">
        <f>VLOOKUP(A5,'All Beta'!F:I,4,0)</f>
        <v>0.38</v>
      </c>
      <c r="E5" s="8" t="str">
        <f>RTD("tradingapp",,INDEX($A:$A, ROW()), "BidLstClsΔ%")</f>
        <v>-1.46</v>
      </c>
      <c r="F5" s="8" t="str">
        <f>RTD("tradingapp",,INDEX($A:$A, ROW()), "AskLstClsΔ%")</f>
        <v>0.84</v>
      </c>
      <c r="G5" s="12">
        <f t="shared" si="0"/>
        <v>0.10400000000000001</v>
      </c>
      <c r="H5" s="12">
        <f t="shared" si="1"/>
        <v>8.8000000000000009E-2</v>
      </c>
      <c r="I5" s="13">
        <f t="shared" si="6"/>
        <v>1.5640000000000001</v>
      </c>
      <c r="J5" s="13">
        <f t="shared" si="6"/>
        <v>-0.752</v>
      </c>
      <c r="K5" s="5" t="str">
        <f>VLOOKUP(A5,'All Beta'!F:J,2,0)</f>
        <v>IWM</v>
      </c>
      <c r="L5" s="6" t="str">
        <f>RTD("tradingapp",,INDEX($K$1:$K$600, ROW()), "BidLstClsΔ%")</f>
        <v>0.22</v>
      </c>
      <c r="M5" s="5" t="str">
        <f>RTD("tradingapp",,INDEX($K:$K, ROW()), "AskLstClsΔ%")</f>
        <v>0.26</v>
      </c>
      <c r="N5" s="14">
        <f t="shared" si="2"/>
        <v>1.944</v>
      </c>
      <c r="O5" s="14">
        <f t="shared" si="3"/>
        <v>-1.1320000000000001</v>
      </c>
      <c r="P5" s="5" t="e">
        <v>#NUM!</v>
      </c>
      <c r="Q5" s="5" t="e">
        <v>#NUM!</v>
      </c>
      <c r="R5" s="14" t="e">
        <v>#NUM!</v>
      </c>
      <c r="S5" s="22" t="e">
        <v>#NUM!</v>
      </c>
      <c r="T5" s="57" t="e">
        <f t="shared" si="4"/>
        <v>#NUM!</v>
      </c>
      <c r="U5" s="5" t="e">
        <v>#NUM!</v>
      </c>
      <c r="V5" s="5" t="e">
        <v>#NUM!</v>
      </c>
      <c r="W5" s="16" t="e">
        <v>#NUM!</v>
      </c>
      <c r="X5" s="5" t="e">
        <v>#NUM!</v>
      </c>
      <c r="Y5" s="16" t="e">
        <f t="shared" si="5"/>
        <v>#NUM!</v>
      </c>
      <c r="AA5" s="1"/>
      <c r="AB5" s="107"/>
    </row>
    <row r="6" spans="1:35" x14ac:dyDescent="0.3">
      <c r="A6" s="22" t="str">
        <f t="array" ref="A6">IFERROR(INDEX('All Beta'!A$2:A$1000, SMALL(IF('All Beta'!D$2:D$1000&lt;=1, ROW('All Beta'!D$2:D$1000)-ROW('All Beta'!D$2)+1), ROW(A9))), "")</f>
        <v>ADP</v>
      </c>
      <c r="B6" s="5"/>
      <c r="C6" s="5">
        <f t="array" ref="C6">VLOOKUP(A6,'All Beta'!F:I,3,0)</f>
        <v>0.26</v>
      </c>
      <c r="D6" s="5">
        <f>VLOOKUP(A6,'All Beta'!F:I,4,0)</f>
        <v>0.28000000000000003</v>
      </c>
      <c r="E6" s="8" t="str">
        <f>RTD("tradingapp",,INDEX($A:$A, ROW()), "BidLstClsΔ%")</f>
        <v>0.00</v>
      </c>
      <c r="F6" s="8" t="str">
        <f>RTD("tradingapp",,INDEX($A:$A, ROW()), "AskLstClsΔ%")</f>
        <v>0.20</v>
      </c>
      <c r="G6" s="12">
        <f t="shared" si="0"/>
        <v>1.8200000000000001E-2</v>
      </c>
      <c r="H6" s="12">
        <f t="shared" si="1"/>
        <v>1.3000000000000001E-2</v>
      </c>
      <c r="I6" s="13">
        <f t="shared" si="6"/>
        <v>1.8200000000000001E-2</v>
      </c>
      <c r="J6" s="13">
        <f t="shared" si="6"/>
        <v>-0.187</v>
      </c>
      <c r="K6" s="5" t="str">
        <f>VLOOKUP(A6,'All Beta'!F:J,2,0)</f>
        <v>SPY</v>
      </c>
      <c r="L6" s="6" t="str">
        <f>RTD("tradingapp",,INDEX($K$1:$K$600, ROW()), "BidLstClsΔ%")</f>
        <v>0.05</v>
      </c>
      <c r="M6" s="5" t="str">
        <f>RTD("tradingapp",,INDEX($K:$K, ROW()), "AskLstClsΔ%")</f>
        <v>0.07</v>
      </c>
      <c r="N6" s="14">
        <f t="shared" si="2"/>
        <v>0.29820000000000002</v>
      </c>
      <c r="O6" s="14">
        <f t="shared" si="3"/>
        <v>-0.46700000000000003</v>
      </c>
      <c r="P6" s="5" t="e">
        <v>#NUM!</v>
      </c>
      <c r="Q6" s="5" t="e">
        <v>#NUM!</v>
      </c>
      <c r="R6" s="14" t="e">
        <v>#NUM!</v>
      </c>
      <c r="S6" s="22" t="e">
        <v>#NUM!</v>
      </c>
      <c r="T6" s="57" t="e">
        <f t="shared" si="4"/>
        <v>#NUM!</v>
      </c>
      <c r="U6" s="5" t="e">
        <v>#NUM!</v>
      </c>
      <c r="V6" s="5" t="e">
        <v>#NUM!</v>
      </c>
      <c r="W6" s="16" t="e">
        <v>#NUM!</v>
      </c>
      <c r="X6" s="5" t="e">
        <v>#NUM!</v>
      </c>
      <c r="Y6" s="16" t="e">
        <f t="shared" si="5"/>
        <v>#NUM!</v>
      </c>
      <c r="AA6" s="1"/>
      <c r="AB6" s="107"/>
    </row>
    <row r="7" spans="1:35" x14ac:dyDescent="0.3">
      <c r="A7" s="22" t="str">
        <f t="array" ref="A7">IFERROR(INDEX('All Beta'!A$2:A$1000, SMALL(IF('All Beta'!D$2:D$1000&lt;=1, ROW('All Beta'!D$2:D$1000)-ROW('All Beta'!D$2)+1), ROW(A10))), "")</f>
        <v>ADSK</v>
      </c>
      <c r="B7" s="5"/>
      <c r="C7" s="5">
        <f t="array" ref="C7">VLOOKUP(A7,'All Beta'!F:I,3,0)</f>
        <v>0.94</v>
      </c>
      <c r="D7" s="5">
        <f>VLOOKUP(A7,'All Beta'!F:I,4,0)</f>
        <v>0.34</v>
      </c>
      <c r="E7" s="8" t="str">
        <f>RTD("tradingapp",,INDEX($A:$A, ROW()), "BidLstClsΔ%")</f>
        <v>0.00</v>
      </c>
      <c r="F7" s="8" t="str">
        <f>RTD("tradingapp",,INDEX($A:$A, ROW()), "AskLstClsΔ%")</f>
        <v>1.23</v>
      </c>
      <c r="G7" s="12">
        <f t="shared" si="0"/>
        <v>6.5799999999999997E-2</v>
      </c>
      <c r="H7" s="12">
        <f t="shared" si="1"/>
        <v>4.7E-2</v>
      </c>
      <c r="I7" s="13">
        <f t="shared" si="6"/>
        <v>6.5799999999999997E-2</v>
      </c>
      <c r="J7" s="13">
        <f t="shared" si="6"/>
        <v>-1.1830000000000001</v>
      </c>
      <c r="K7" s="5" t="str">
        <f>VLOOKUP(A7,'All Beta'!F:J,2,0)</f>
        <v>SPY</v>
      </c>
      <c r="L7" s="6" t="str">
        <f>RTD("tradingapp",,INDEX($K$1:$K$600, ROW()), "BidLstClsΔ%")</f>
        <v>0.05</v>
      </c>
      <c r="M7" s="5" t="str">
        <f>RTD("tradingapp",,INDEX($K:$K, ROW()), "AskLstClsΔ%")</f>
        <v>0.07</v>
      </c>
      <c r="N7" s="14">
        <f t="shared" si="2"/>
        <v>0.40580000000000005</v>
      </c>
      <c r="O7" s="14">
        <f t="shared" si="3"/>
        <v>-1.5230000000000001</v>
      </c>
      <c r="P7" s="5" t="e">
        <v>#NUM!</v>
      </c>
      <c r="Q7" s="5" t="e">
        <v>#NUM!</v>
      </c>
      <c r="R7" s="14" t="e">
        <v>#NUM!</v>
      </c>
      <c r="S7" s="22" t="e">
        <v>#NUM!</v>
      </c>
      <c r="T7" s="57" t="e">
        <f t="shared" si="4"/>
        <v>#NUM!</v>
      </c>
      <c r="U7" s="5" t="e">
        <v>#NUM!</v>
      </c>
      <c r="V7" s="5" t="e">
        <v>#NUM!</v>
      </c>
      <c r="W7" s="16" t="e">
        <v>#NUM!</v>
      </c>
      <c r="X7" s="5" t="e">
        <v>#NUM!</v>
      </c>
      <c r="Y7" s="16" t="e">
        <f t="shared" si="5"/>
        <v>#NUM!</v>
      </c>
      <c r="AA7" s="1"/>
      <c r="AB7" s="107"/>
    </row>
    <row r="8" spans="1:35" x14ac:dyDescent="0.3">
      <c r="A8" s="22" t="str">
        <f t="array" ref="A8">IFERROR(INDEX('All Beta'!A$2:A$1000, SMALL(IF('All Beta'!D$2:D$1000&lt;=1, ROW('All Beta'!D$2:D$1000)-ROW('All Beta'!D$2)+1), ROW(A11))), "")</f>
        <v>AEM</v>
      </c>
      <c r="B8" s="5"/>
      <c r="C8" s="5">
        <f t="array" ref="C8">VLOOKUP(A8,'All Beta'!F:I,3,0)</f>
        <v>0.87</v>
      </c>
      <c r="D8" s="5">
        <f>VLOOKUP(A8,'All Beta'!F:I,4,0)</f>
        <v>0.3</v>
      </c>
      <c r="E8" s="8" t="str">
        <f>RTD("tradingapp",,INDEX($A:$A, ROW()), "BidLstClsΔ%")</f>
        <v>0.00</v>
      </c>
      <c r="F8" s="8" t="str">
        <f>RTD("tradingapp",,INDEX($A:$A, ROW()), "AskLstClsΔ%")</f>
        <v>1.19</v>
      </c>
      <c r="G8" s="12">
        <f t="shared" si="0"/>
        <v>0.13919999999999999</v>
      </c>
      <c r="H8" s="12">
        <f t="shared" si="1"/>
        <v>9.5699999999999993E-2</v>
      </c>
      <c r="I8" s="13">
        <f t="shared" si="6"/>
        <v>0.13919999999999999</v>
      </c>
      <c r="J8" s="13">
        <f t="shared" si="6"/>
        <v>-1.0943000000000001</v>
      </c>
      <c r="K8" s="5" t="str">
        <f>VLOOKUP(A8,'All Beta'!F:J,2,0)</f>
        <v>GDX</v>
      </c>
      <c r="L8" s="6" t="str">
        <f>RTD("tradingapp",,INDEX($K$1:$K$600, ROW()), "BidLstClsΔ%")</f>
        <v>0.11</v>
      </c>
      <c r="M8" s="5" t="str">
        <f>RTD("tradingapp",,INDEX($K:$K, ROW()), "AskLstClsΔ%")</f>
        <v>0.16</v>
      </c>
      <c r="N8" s="14">
        <f t="shared" si="2"/>
        <v>0.43919999999999998</v>
      </c>
      <c r="O8" s="14">
        <f t="shared" si="3"/>
        <v>-1.3943000000000001</v>
      </c>
      <c r="P8" s="5" t="e">
        <v>#NUM!</v>
      </c>
      <c r="Q8" s="5" t="e">
        <v>#NUM!</v>
      </c>
      <c r="R8" s="14" t="e">
        <v>#NUM!</v>
      </c>
      <c r="S8" s="22" t="e">
        <v>#NUM!</v>
      </c>
      <c r="T8" s="57" t="e">
        <f t="shared" si="4"/>
        <v>#NUM!</v>
      </c>
      <c r="U8" s="5" t="e">
        <v>#NUM!</v>
      </c>
      <c r="V8" s="5" t="e">
        <v>#NUM!</v>
      </c>
      <c r="W8" s="16" t="e">
        <v>#NUM!</v>
      </c>
      <c r="X8" s="5" t="e">
        <v>#NUM!</v>
      </c>
      <c r="Y8" s="16" t="e">
        <f t="shared" si="5"/>
        <v>#NUM!</v>
      </c>
      <c r="AA8" s="1"/>
      <c r="AB8" s="107"/>
    </row>
    <row r="9" spans="1:35" x14ac:dyDescent="0.3">
      <c r="A9" s="22" t="str">
        <f t="array" ref="A9">IFERROR(INDEX('All Beta'!A$2:A$1000, SMALL(IF('All Beta'!D$2:D$1000&lt;=1, ROW('All Beta'!D$2:D$1000)-ROW('All Beta'!D$2)+1), ROW(A12))), "")</f>
        <v>AEP</v>
      </c>
      <c r="B9" s="5"/>
      <c r="C9" s="5">
        <f t="array" ref="C9">VLOOKUP(A9,'All Beta'!F:I,3,0)</f>
        <v>0.19</v>
      </c>
      <c r="D9" s="5">
        <f>VLOOKUP(A9,'All Beta'!F:I,4,0)</f>
        <v>0.28999999999999998</v>
      </c>
      <c r="E9" s="8" t="str">
        <f>RTD("tradingapp",,INDEX($A:$A, ROW()), "BidLstClsΔ%")</f>
        <v>0.02</v>
      </c>
      <c r="F9" s="8" t="str">
        <f>RTD("tradingapp",,INDEX($A:$A, ROW()), "AskLstClsΔ%")</f>
        <v>1.11</v>
      </c>
      <c r="G9" s="12">
        <f t="shared" si="0"/>
        <v>1.3300000000000001E-2</v>
      </c>
      <c r="H9" s="12">
        <f t="shared" si="1"/>
        <v>9.5000000000000015E-3</v>
      </c>
      <c r="I9" s="13">
        <f t="shared" si="6"/>
        <v>-6.6999999999999994E-3</v>
      </c>
      <c r="J9" s="13">
        <f t="shared" si="6"/>
        <v>-1.1005</v>
      </c>
      <c r="K9" s="5" t="str">
        <f>VLOOKUP(A9,'All Beta'!F:J,2,0)</f>
        <v>SPY</v>
      </c>
      <c r="L9" s="6" t="str">
        <f>RTD("tradingapp",,INDEX($K$1:$K$600, ROW()), "BidLstClsΔ%")</f>
        <v>0.05</v>
      </c>
      <c r="M9" s="5" t="str">
        <f>RTD("tradingapp",,INDEX($K:$K, ROW()), "AskLstClsΔ%")</f>
        <v>0.07</v>
      </c>
      <c r="N9" s="14">
        <f t="shared" si="2"/>
        <v>0.2833</v>
      </c>
      <c r="O9" s="14">
        <f t="shared" si="3"/>
        <v>-1.3905000000000001</v>
      </c>
      <c r="P9" s="5" t="e">
        <v>#NUM!</v>
      </c>
      <c r="Q9" s="5" t="e">
        <v>#NUM!</v>
      </c>
      <c r="R9" s="14" t="e">
        <v>#NUM!</v>
      </c>
      <c r="S9" s="22" t="e">
        <v>#NUM!</v>
      </c>
      <c r="T9" s="57" t="e">
        <f t="shared" si="4"/>
        <v>#NUM!</v>
      </c>
      <c r="U9" s="5" t="e">
        <v>#NUM!</v>
      </c>
      <c r="V9" s="5" t="e">
        <v>#NUM!</v>
      </c>
      <c r="W9" s="16" t="e">
        <v>#NUM!</v>
      </c>
      <c r="X9" s="5" t="e">
        <v>#NUM!</v>
      </c>
      <c r="Y9" s="16" t="e">
        <f t="shared" si="5"/>
        <v>#NUM!</v>
      </c>
      <c r="AA9" s="1"/>
      <c r="AB9" s="107"/>
    </row>
    <row r="10" spans="1:35" x14ac:dyDescent="0.3">
      <c r="A10" s="22" t="str">
        <f t="array" ref="A10">IFERROR(INDEX('All Beta'!A$2:A$1000, SMALL(IF('All Beta'!D$2:D$1000&lt;=1, ROW('All Beta'!D$2:D$1000)-ROW('All Beta'!D$2)+1), ROW(A13))), "")</f>
        <v>AGI</v>
      </c>
      <c r="B10" s="5"/>
      <c r="C10" s="5">
        <f t="array" ref="C10">VLOOKUP(A10,'All Beta'!F:I,3,0)</f>
        <v>0.86</v>
      </c>
      <c r="D10" s="5">
        <f>VLOOKUP(A10,'All Beta'!F:I,4,0)</f>
        <v>0.37</v>
      </c>
      <c r="E10" s="8" t="str">
        <f>RTD("tradingapp",,INDEX($A:$A, ROW()), "BidLstClsΔ%")</f>
        <v>-0.38</v>
      </c>
      <c r="F10" s="8" t="str">
        <f>RTD("tradingapp",,INDEX($A:$A, ROW()), "AskLstClsΔ%")</f>
        <v>0.14</v>
      </c>
      <c r="G10" s="12">
        <f t="shared" si="0"/>
        <v>0.1376</v>
      </c>
      <c r="H10" s="12">
        <f t="shared" si="1"/>
        <v>9.4600000000000004E-2</v>
      </c>
      <c r="I10" s="13">
        <f t="shared" si="6"/>
        <v>0.51760000000000006</v>
      </c>
      <c r="J10" s="13">
        <f t="shared" si="6"/>
        <v>-4.540000000000001E-2</v>
      </c>
      <c r="K10" s="5" t="str">
        <f>VLOOKUP(A10,'All Beta'!F:J,2,0)</f>
        <v>GDX</v>
      </c>
      <c r="L10" s="6" t="str">
        <f>RTD("tradingapp",,INDEX($K$1:$K$600, ROW()), "BidLstClsΔ%")</f>
        <v>0.11</v>
      </c>
      <c r="M10" s="5" t="str">
        <f>RTD("tradingapp",,INDEX($K:$K, ROW()), "AskLstClsΔ%")</f>
        <v>0.16</v>
      </c>
      <c r="N10" s="14">
        <f t="shared" si="2"/>
        <v>0.88760000000000006</v>
      </c>
      <c r="O10" s="14">
        <f t="shared" si="3"/>
        <v>-0.41539999999999999</v>
      </c>
      <c r="P10" s="5" t="e">
        <v>#NUM!</v>
      </c>
      <c r="Q10" s="5" t="e">
        <v>#NUM!</v>
      </c>
      <c r="R10" s="14" t="e">
        <v>#NUM!</v>
      </c>
      <c r="S10" s="22" t="e">
        <v>#NUM!</v>
      </c>
      <c r="T10" s="57" t="e">
        <f t="shared" si="4"/>
        <v>#NUM!</v>
      </c>
      <c r="U10" s="5" t="e">
        <v>#NUM!</v>
      </c>
      <c r="V10" s="5" t="e">
        <v>#NUM!</v>
      </c>
      <c r="W10" s="16" t="e">
        <v>#NUM!</v>
      </c>
      <c r="X10" s="5" t="e">
        <v>#NUM!</v>
      </c>
      <c r="Y10" s="16" t="e">
        <f t="shared" si="5"/>
        <v>#NUM!</v>
      </c>
      <c r="AA10" s="1"/>
      <c r="AB10" s="107"/>
    </row>
    <row r="11" spans="1:35" x14ac:dyDescent="0.3">
      <c r="A11" s="22" t="str">
        <f t="array" ref="A11">IFERROR(INDEX('All Beta'!A$2:A$1000, SMALL(IF('All Beta'!D$2:D$1000&lt;=1, ROW('All Beta'!D$2:D$1000)-ROW('All Beta'!D$2)+1), ROW(A14))), "")</f>
        <v>AGNC</v>
      </c>
      <c r="B11" s="5"/>
      <c r="C11" s="5">
        <f t="array" ref="C11">VLOOKUP(A11,'All Beta'!F:I,3,0)</f>
        <v>0.39</v>
      </c>
      <c r="D11" s="5">
        <f>VLOOKUP(A11,'All Beta'!F:I,4,0)</f>
        <v>0.19</v>
      </c>
      <c r="E11" s="8" t="str">
        <f>RTD("tradingapp",,INDEX($A:$A, ROW()), "BidLstClsΔ%")</f>
        <v>0.00</v>
      </c>
      <c r="F11" s="8" t="str">
        <f>RTD("tradingapp",,INDEX($A:$A, ROW()), "AskLstClsΔ%")</f>
        <v>0.10</v>
      </c>
      <c r="G11" s="12">
        <f t="shared" si="0"/>
        <v>0.1014</v>
      </c>
      <c r="H11" s="12">
        <f t="shared" si="1"/>
        <v>8.5800000000000001E-2</v>
      </c>
      <c r="I11" s="13">
        <f t="shared" si="6"/>
        <v>0.1014</v>
      </c>
      <c r="J11" s="13">
        <f t="shared" si="6"/>
        <v>-1.4200000000000004E-2</v>
      </c>
      <c r="K11" s="5" t="str">
        <f>VLOOKUP(A11,'All Beta'!F:J,2,0)</f>
        <v>IWM</v>
      </c>
      <c r="L11" s="6" t="str">
        <f>RTD("tradingapp",,INDEX($K$1:$K$600, ROW()), "BidLstClsΔ%")</f>
        <v>0.22</v>
      </c>
      <c r="M11" s="5" t="str">
        <f>RTD("tradingapp",,INDEX($K:$K, ROW()), "AskLstClsΔ%")</f>
        <v>0.26</v>
      </c>
      <c r="N11" s="14">
        <f t="shared" si="2"/>
        <v>0.29139999999999999</v>
      </c>
      <c r="O11" s="14">
        <f t="shared" si="3"/>
        <v>-0.20419999999999999</v>
      </c>
      <c r="P11" s="5" t="e">
        <v>#NUM!</v>
      </c>
      <c r="Q11" s="5" t="e">
        <v>#NUM!</v>
      </c>
      <c r="R11" s="14" t="e">
        <v>#NUM!</v>
      </c>
      <c r="S11" s="22" t="e">
        <v>#NUM!</v>
      </c>
      <c r="T11" s="57" t="e">
        <f t="shared" si="4"/>
        <v>#NUM!</v>
      </c>
      <c r="U11" s="5" t="e">
        <v>#NUM!</v>
      </c>
      <c r="V11" s="5" t="e">
        <v>#NUM!</v>
      </c>
      <c r="W11" s="16" t="e">
        <v>#NUM!</v>
      </c>
      <c r="X11" s="5" t="e">
        <v>#NUM!</v>
      </c>
      <c r="Y11" s="16" t="e">
        <f t="shared" si="5"/>
        <v>#NUM!</v>
      </c>
      <c r="AA11" s="1"/>
      <c r="AB11" s="107"/>
    </row>
    <row r="12" spans="1:35" x14ac:dyDescent="0.3">
      <c r="A12" s="22" t="str">
        <f t="array" ref="A12">IFERROR(INDEX('All Beta'!A$2:A$1000, SMALL(IF('All Beta'!D$2:D$1000&lt;=1, ROW('All Beta'!D$2:D$1000)-ROW('All Beta'!D$2)+1), ROW(A15))), "")</f>
        <v>AIG</v>
      </c>
      <c r="B12" s="5"/>
      <c r="C12" s="5">
        <f t="array" ref="C12">VLOOKUP(A12,'All Beta'!F:I,3,0)</f>
        <v>0.99</v>
      </c>
      <c r="D12" s="5">
        <f>VLOOKUP(A12,'All Beta'!F:I,4,0)</f>
        <v>0.32</v>
      </c>
      <c r="E12" s="8" t="str">
        <f>RTD("tradingapp",,INDEX($A:$A, ROW()), "BidLstClsΔ%")</f>
        <v>-0.83</v>
      </c>
      <c r="F12" s="8" t="str">
        <f>RTD("tradingapp",,INDEX($A:$A, ROW()), "AskLstClsΔ%")</f>
        <v>0.26</v>
      </c>
      <c r="G12" s="12">
        <f t="shared" si="0"/>
        <v>8.9099999999999999E-2</v>
      </c>
      <c r="H12" s="12">
        <f t="shared" si="1"/>
        <v>2.9699999999999997E-2</v>
      </c>
      <c r="I12" s="13">
        <f t="shared" si="6"/>
        <v>0.91909999999999992</v>
      </c>
      <c r="J12" s="13">
        <f t="shared" si="6"/>
        <v>-0.2303</v>
      </c>
      <c r="K12" s="5" t="str">
        <f>VLOOKUP(A12,'All Beta'!F:J,2,0)</f>
        <v>XLF</v>
      </c>
      <c r="L12" s="6" t="str">
        <f>RTD("tradingapp",,INDEX($K$1:$K$600, ROW()), "BidLstClsΔ%")</f>
        <v>0.03</v>
      </c>
      <c r="M12" s="5" t="str">
        <f>RTD("tradingapp",,INDEX($K:$K, ROW()), "AskLstClsΔ%")</f>
        <v>0.09</v>
      </c>
      <c r="N12" s="14">
        <f t="shared" si="2"/>
        <v>1.2390999999999999</v>
      </c>
      <c r="O12" s="14">
        <f t="shared" si="3"/>
        <v>-0.55030000000000001</v>
      </c>
      <c r="P12" s="5" t="e">
        <v>#NUM!</v>
      </c>
      <c r="Q12" s="5" t="e">
        <v>#NUM!</v>
      </c>
      <c r="R12" s="14" t="e">
        <v>#NUM!</v>
      </c>
      <c r="S12" s="22" t="e">
        <v>#NUM!</v>
      </c>
      <c r="T12" s="57" t="e">
        <f t="shared" si="4"/>
        <v>#NUM!</v>
      </c>
      <c r="U12" s="5" t="e">
        <v>#NUM!</v>
      </c>
      <c r="V12" s="5" t="e">
        <v>#NUM!</v>
      </c>
      <c r="W12" s="16" t="e">
        <v>#NUM!</v>
      </c>
      <c r="X12" s="5" t="e">
        <v>#NUM!</v>
      </c>
      <c r="Y12" s="16" t="e">
        <f t="shared" si="5"/>
        <v>#NUM!</v>
      </c>
      <c r="AA12" s="1"/>
      <c r="AB12" s="107"/>
    </row>
    <row r="13" spans="1:35" x14ac:dyDescent="0.3">
      <c r="A13" s="22" t="str">
        <f t="array" ref="A13">IFERROR(INDEX('All Beta'!A$2:A$1000, SMALL(IF('All Beta'!D$2:D$1000&lt;=1, ROW('All Beta'!D$2:D$1000)-ROW('All Beta'!D$2)+1), ROW(A16))), "")</f>
        <v>AIRO</v>
      </c>
      <c r="B13" s="5"/>
      <c r="C13" s="5">
        <f t="array" ref="C13">VLOOKUP(A13,'All Beta'!F:I,3,0)</f>
        <v>-0.34</v>
      </c>
      <c r="D13" s="5">
        <f>VLOOKUP(A13,'All Beta'!F:I,4,0)</f>
        <v>2.36</v>
      </c>
      <c r="E13" s="8" t="str">
        <f>RTD("tradingapp",,INDEX($A:$A, ROW()), "BidLstClsΔ%")</f>
        <v>0.93</v>
      </c>
      <c r="F13" s="8" t="str">
        <f>RTD("tradingapp",,INDEX($A:$A, ROW()), "AskLstClsΔ%")</f>
        <v>1.96</v>
      </c>
      <c r="G13" s="12">
        <f t="shared" si="0"/>
        <v>-6.8000000000000005E-3</v>
      </c>
      <c r="H13" s="12">
        <f t="shared" si="1"/>
        <v>0</v>
      </c>
      <c r="I13" s="13">
        <f t="shared" si="6"/>
        <v>-0.93680000000000008</v>
      </c>
      <c r="J13" s="13">
        <f t="shared" si="6"/>
        <v>-1.96</v>
      </c>
      <c r="K13" s="5" t="str">
        <f>VLOOKUP(A13,'All Beta'!F:J,2,0)</f>
        <v>QQQ</v>
      </c>
      <c r="L13" s="6" t="str">
        <f>RTD("tradingapp",,INDEX($K$1:$K$600, ROW()), "BidLstClsΔ%")</f>
        <v>0.00</v>
      </c>
      <c r="M13" s="5" t="str">
        <f>RTD("tradingapp",,INDEX($K:$K, ROW()), "AskLstClsΔ%")</f>
        <v>0.02</v>
      </c>
      <c r="N13" s="14">
        <f t="shared" si="2"/>
        <v>1.4231999999999998</v>
      </c>
      <c r="O13" s="14">
        <f t="shared" si="3"/>
        <v>-4.32</v>
      </c>
      <c r="P13" s="5" t="e">
        <v>#NUM!</v>
      </c>
      <c r="Q13" s="5" t="e">
        <v>#NUM!</v>
      </c>
      <c r="R13" s="14" t="e">
        <v>#NUM!</v>
      </c>
      <c r="S13" s="22" t="e">
        <v>#NUM!</v>
      </c>
      <c r="T13" s="57" t="e">
        <f t="shared" si="4"/>
        <v>#NUM!</v>
      </c>
      <c r="U13" s="5" t="e">
        <v>#NUM!</v>
      </c>
      <c r="V13" s="5" t="e">
        <v>#NUM!</v>
      </c>
      <c r="W13" s="16" t="e">
        <v>#NUM!</v>
      </c>
      <c r="X13" s="5" t="e">
        <v>#NUM!</v>
      </c>
      <c r="Y13" s="16" t="e">
        <f t="shared" si="5"/>
        <v>#NUM!</v>
      </c>
      <c r="AA13" s="1"/>
      <c r="AB13" s="107"/>
    </row>
    <row r="14" spans="1:35" x14ac:dyDescent="0.3">
      <c r="A14" s="22" t="str">
        <f t="array" ref="A14">IFERROR(INDEX('All Beta'!A$2:A$1000, SMALL(IF('All Beta'!D$2:D$1000&lt;=1, ROW('All Beta'!D$2:D$1000)-ROW('All Beta'!D$2)+1), ROW(A17))), "")</f>
        <v>AKAM</v>
      </c>
      <c r="B14" s="5"/>
      <c r="C14" s="5">
        <f t="array" ref="C14">VLOOKUP(A14,'All Beta'!F:I,3,0)</f>
        <v>0.61</v>
      </c>
      <c r="D14" s="5">
        <f>VLOOKUP(A14,'All Beta'!F:I,4,0)</f>
        <v>0.3</v>
      </c>
      <c r="E14" s="8" t="str">
        <f>RTD("tradingapp",,INDEX($A:$A, ROW()), "BidLstClsΔ%")</f>
        <v>-1.40</v>
      </c>
      <c r="F14" s="8" t="str">
        <f>RTD("tradingapp",,INDEX($A:$A, ROW()), "AskLstClsΔ%")</f>
        <v>0.68</v>
      </c>
      <c r="G14" s="12">
        <f t="shared" si="0"/>
        <v>0.15859999999999999</v>
      </c>
      <c r="H14" s="12">
        <f t="shared" si="1"/>
        <v>0.13419999999999999</v>
      </c>
      <c r="I14" s="13">
        <f t="shared" si="6"/>
        <v>1.5586</v>
      </c>
      <c r="J14" s="13">
        <f t="shared" si="6"/>
        <v>-0.54580000000000006</v>
      </c>
      <c r="K14" s="5" t="str">
        <f>VLOOKUP(A14,'All Beta'!F:J,2,0)</f>
        <v>IWM</v>
      </c>
      <c r="L14" s="6" t="str">
        <f>RTD("tradingapp",,INDEX($K$1:$K$600, ROW()), "BidLstClsΔ%")</f>
        <v>0.22</v>
      </c>
      <c r="M14" s="5" t="str">
        <f>RTD("tradingapp",,INDEX($K:$K, ROW()), "AskLstClsΔ%")</f>
        <v>0.26</v>
      </c>
      <c r="N14" s="14">
        <f t="shared" si="2"/>
        <v>1.8586</v>
      </c>
      <c r="O14" s="14">
        <f t="shared" si="3"/>
        <v>-0.84580000000000011</v>
      </c>
      <c r="P14" s="5" t="e">
        <v>#NUM!</v>
      </c>
      <c r="Q14" s="5" t="e">
        <v>#NUM!</v>
      </c>
      <c r="R14" s="14" t="e">
        <v>#NUM!</v>
      </c>
      <c r="S14" s="22" t="e">
        <v>#NUM!</v>
      </c>
      <c r="T14" s="57" t="e">
        <f t="shared" si="4"/>
        <v>#NUM!</v>
      </c>
      <c r="U14" s="5" t="e">
        <v>#NUM!</v>
      </c>
      <c r="V14" s="5" t="e">
        <v>#NUM!</v>
      </c>
      <c r="W14" s="16" t="e">
        <v>#NUM!</v>
      </c>
      <c r="X14" s="5" t="e">
        <v>#NUM!</v>
      </c>
      <c r="Y14" s="16" t="e">
        <f t="shared" si="5"/>
        <v>#NUM!</v>
      </c>
      <c r="AA14" s="1"/>
      <c r="AB14" s="107"/>
    </row>
    <row r="15" spans="1:35" x14ac:dyDescent="0.3">
      <c r="A15" s="22" t="str">
        <f t="array" ref="A15">IFERROR(INDEX('All Beta'!A$2:A$1000, SMALL(IF('All Beta'!D$2:D$1000&lt;=1, ROW('All Beta'!D$2:D$1000)-ROW('All Beta'!D$2)+1), ROW(A18))), "")</f>
        <v>ALGN</v>
      </c>
      <c r="B15" s="5"/>
      <c r="C15" s="5">
        <f t="array" ref="C15">VLOOKUP(A15,'All Beta'!F:I,3,0)</f>
        <v>0.93</v>
      </c>
      <c r="D15" s="5">
        <f>VLOOKUP(A15,'All Beta'!F:I,4,0)</f>
        <v>0.37</v>
      </c>
      <c r="E15" s="8" t="str">
        <f>RTD("tradingapp",,INDEX($A:$A, ROW()), "BidLstClsΔ%")</f>
        <v>-0.53</v>
      </c>
      <c r="F15" s="8" t="str">
        <f>RTD("tradingapp",,INDEX($A:$A, ROW()), "AskLstClsΔ%")</f>
        <v>0.24</v>
      </c>
      <c r="G15" s="12">
        <f t="shared" si="0"/>
        <v>0.24180000000000001</v>
      </c>
      <c r="H15" s="12">
        <f t="shared" si="1"/>
        <v>0.2046</v>
      </c>
      <c r="I15" s="13">
        <f t="shared" si="6"/>
        <v>0.77180000000000004</v>
      </c>
      <c r="J15" s="13">
        <f t="shared" si="6"/>
        <v>-3.5399999999999987E-2</v>
      </c>
      <c r="K15" s="5" t="str">
        <f>VLOOKUP(A15,'All Beta'!F:J,2,0)</f>
        <v>IWM</v>
      </c>
      <c r="L15" s="6" t="str">
        <f>RTD("tradingapp",,INDEX($K$1:$K$600, ROW()), "BidLstClsΔ%")</f>
        <v>0.22</v>
      </c>
      <c r="M15" s="5" t="str">
        <f>RTD("tradingapp",,INDEX($K:$K, ROW()), "AskLstClsΔ%")</f>
        <v>0.26</v>
      </c>
      <c r="N15" s="14">
        <f t="shared" si="2"/>
        <v>1.1417999999999999</v>
      </c>
      <c r="O15" s="14">
        <f t="shared" si="3"/>
        <v>-0.40539999999999998</v>
      </c>
      <c r="P15" s="5" t="e">
        <v>#NUM!</v>
      </c>
      <c r="Q15" s="5" t="e">
        <v>#NUM!</v>
      </c>
      <c r="R15" s="14" t="e">
        <v>#NUM!</v>
      </c>
      <c r="S15" s="22" t="e">
        <v>#NUM!</v>
      </c>
      <c r="T15" s="57" t="e">
        <f t="shared" si="4"/>
        <v>#NUM!</v>
      </c>
      <c r="U15" s="5" t="e">
        <v>#NUM!</v>
      </c>
      <c r="V15" s="5" t="e">
        <v>#NUM!</v>
      </c>
      <c r="W15" s="16" t="e">
        <v>#NUM!</v>
      </c>
      <c r="X15" s="5" t="e">
        <v>#NUM!</v>
      </c>
      <c r="Y15" s="16" t="e">
        <f t="shared" si="5"/>
        <v>#NUM!</v>
      </c>
      <c r="AA15" s="1"/>
      <c r="AB15" s="107"/>
    </row>
    <row r="16" spans="1:35" x14ac:dyDescent="0.3">
      <c r="A16" s="22" t="str">
        <f t="array" ref="A16">IFERROR(INDEX('All Beta'!A$2:A$1000, SMALL(IF('All Beta'!D$2:D$1000&lt;=1, ROW('All Beta'!D$2:D$1000)-ROW('All Beta'!D$2)+1), ROW(A19))), "")</f>
        <v>AMGN</v>
      </c>
      <c r="B16" s="5"/>
      <c r="C16" s="5">
        <f t="array" ref="C16">VLOOKUP(A16,'All Beta'!F:I,3,0)</f>
        <v>0.37</v>
      </c>
      <c r="D16" s="5">
        <f>VLOOKUP(A16,'All Beta'!F:I,4,0)</f>
        <v>0.38</v>
      </c>
      <c r="E16" s="8" t="str">
        <f>RTD("tradingapp",,INDEX($A:$A, ROW()), "BidLstClsΔ%")</f>
        <v>0.00</v>
      </c>
      <c r="F16" s="8" t="str">
        <f>RTD("tradingapp",,INDEX($A:$A, ROW()), "AskLstClsΔ%")</f>
        <v>0.63</v>
      </c>
      <c r="G16" s="12">
        <f t="shared" si="0"/>
        <v>2.5900000000000003E-2</v>
      </c>
      <c r="H16" s="12">
        <f t="shared" si="1"/>
        <v>1.8499999999999999E-2</v>
      </c>
      <c r="I16" s="13">
        <f t="shared" si="6"/>
        <v>2.5900000000000003E-2</v>
      </c>
      <c r="J16" s="13">
        <f t="shared" si="6"/>
        <v>-0.61150000000000004</v>
      </c>
      <c r="K16" s="5" t="str">
        <f>VLOOKUP(A16,'All Beta'!F:J,2,0)</f>
        <v>SPY</v>
      </c>
      <c r="L16" s="6" t="str">
        <f>RTD("tradingapp",,INDEX($K$1:$K$600, ROW()), "BidLstClsΔ%")</f>
        <v>0.05</v>
      </c>
      <c r="M16" s="5" t="str">
        <f>RTD("tradingapp",,INDEX($K:$K, ROW()), "AskLstClsΔ%")</f>
        <v>0.07</v>
      </c>
      <c r="N16" s="14">
        <f t="shared" si="2"/>
        <v>0.40589999999999998</v>
      </c>
      <c r="O16" s="14">
        <f t="shared" si="3"/>
        <v>-0.99150000000000005</v>
      </c>
      <c r="P16" s="5" t="e">
        <v>#NUM!</v>
      </c>
      <c r="Q16" s="5" t="e">
        <v>#NUM!</v>
      </c>
      <c r="R16" s="14" t="e">
        <v>#NUM!</v>
      </c>
      <c r="S16" s="22" t="e">
        <v>#NUM!</v>
      </c>
      <c r="T16" s="57" t="e">
        <f t="shared" si="4"/>
        <v>#NUM!</v>
      </c>
      <c r="U16" s="5" t="e">
        <v>#NUM!</v>
      </c>
      <c r="V16" s="5" t="e">
        <v>#NUM!</v>
      </c>
      <c r="W16" s="16" t="e">
        <v>#NUM!</v>
      </c>
      <c r="X16" s="5" t="e">
        <v>#NUM!</v>
      </c>
      <c r="Y16" s="16" t="e">
        <f t="shared" si="5"/>
        <v>#NUM!</v>
      </c>
      <c r="AA16" s="1"/>
      <c r="AB16" s="107"/>
    </row>
    <row r="17" spans="1:28" x14ac:dyDescent="0.3">
      <c r="A17" s="22" t="str">
        <f t="array" ref="A17">IFERROR(INDEX('All Beta'!A$2:A$1000, SMALL(IF('All Beta'!D$2:D$1000&lt;=1, ROW('All Beta'!D$2:D$1000)-ROW('All Beta'!D$2)+1), ROW(A20))), "")</f>
        <v>AMH</v>
      </c>
      <c r="B17" s="5"/>
      <c r="C17" s="5">
        <f t="array" ref="C17">VLOOKUP(A17,'All Beta'!F:I,3,0)</f>
        <v>0</v>
      </c>
      <c r="D17" s="5">
        <f>VLOOKUP(A17,'All Beta'!F:I,4,0)</f>
        <v>0.28999999999999998</v>
      </c>
      <c r="E17" s="8" t="str">
        <f>RTD("tradingapp",,INDEX($A:$A, ROW()), "BidLstClsΔ%")</f>
        <v>-0.24</v>
      </c>
      <c r="F17" s="8" t="str">
        <f>RTD("tradingapp",,INDEX($A:$A, ROW()), "AskLstClsΔ%")</f>
        <v>4.48</v>
      </c>
      <c r="G17" s="12">
        <f t="shared" si="0"/>
        <v>0</v>
      </c>
      <c r="H17" s="12">
        <f t="shared" si="1"/>
        <v>0</v>
      </c>
      <c r="I17" s="13">
        <f t="shared" si="6"/>
        <v>0.24</v>
      </c>
      <c r="J17" s="13">
        <f t="shared" si="6"/>
        <v>-4.4800000000000004</v>
      </c>
      <c r="K17" s="5" t="str">
        <f>VLOOKUP(A17,'All Beta'!F:J,2,0)</f>
        <v>IWM</v>
      </c>
      <c r="L17" s="6" t="str">
        <f>RTD("tradingapp",,INDEX($K$1:$K$600, ROW()), "BidLstClsΔ%")</f>
        <v>0.22</v>
      </c>
      <c r="M17" s="5" t="str">
        <f>RTD("tradingapp",,INDEX($K:$K, ROW()), "AskLstClsΔ%")</f>
        <v>0.26</v>
      </c>
      <c r="N17" s="14">
        <f t="shared" si="2"/>
        <v>0.53</v>
      </c>
      <c r="O17" s="14">
        <f t="shared" si="3"/>
        <v>-4.7700000000000005</v>
      </c>
      <c r="P17" s="5" t="e">
        <v>#NUM!</v>
      </c>
      <c r="Q17" s="5" t="e">
        <v>#NUM!</v>
      </c>
      <c r="R17" s="14" t="e">
        <v>#NUM!</v>
      </c>
      <c r="S17" s="22" t="e">
        <v>#NUM!</v>
      </c>
      <c r="T17" s="57" t="e">
        <f t="shared" si="4"/>
        <v>#NUM!</v>
      </c>
      <c r="U17" s="5" t="e">
        <v>#NUM!</v>
      </c>
      <c r="V17" s="5" t="e">
        <v>#NUM!</v>
      </c>
      <c r="W17" s="16" t="e">
        <v>#NUM!</v>
      </c>
      <c r="X17" s="5" t="e">
        <v>#NUM!</v>
      </c>
      <c r="Y17" s="16" t="e">
        <f t="shared" si="5"/>
        <v>#NUM!</v>
      </c>
      <c r="AA17" s="1"/>
      <c r="AB17" s="107"/>
    </row>
    <row r="18" spans="1:28" x14ac:dyDescent="0.3">
      <c r="A18" s="22" t="str">
        <f t="array" ref="A18">IFERROR(INDEX('All Beta'!A$2:A$1000, SMALL(IF('All Beta'!D$2:D$1000&lt;=1, ROW('All Beta'!D$2:D$1000)-ROW('All Beta'!D$2)+1), ROW(A21))), "")</f>
        <v>AMT</v>
      </c>
      <c r="B18" s="5"/>
      <c r="C18" s="5">
        <f t="array" ref="C18">VLOOKUP(A18,'All Beta'!F:I,3,0)</f>
        <v>0</v>
      </c>
      <c r="D18" s="5">
        <f>VLOOKUP(A18,'All Beta'!F:I,4,0)</f>
        <v>0.48</v>
      </c>
      <c r="E18" s="8" t="str">
        <f>RTD("tradingapp",,INDEX($A:$A, ROW()), "BidLstClsΔ%")</f>
        <v>0.29</v>
      </c>
      <c r="F18" s="8" t="str">
        <f>RTD("tradingapp",,INDEX($A:$A, ROW()), "AskLstClsΔ%")</f>
        <v>1.38</v>
      </c>
      <c r="G18" s="12">
        <f t="shared" si="0"/>
        <v>0</v>
      </c>
      <c r="H18" s="12">
        <f t="shared" si="1"/>
        <v>0</v>
      </c>
      <c r="I18" s="13">
        <f t="shared" si="6"/>
        <v>-0.28999999999999998</v>
      </c>
      <c r="J18" s="13">
        <f t="shared" si="6"/>
        <v>-1.38</v>
      </c>
      <c r="K18" s="5" t="str">
        <f>VLOOKUP(A18,'All Beta'!F:J,2,0)</f>
        <v>SPY</v>
      </c>
      <c r="L18" s="6" t="str">
        <f>RTD("tradingapp",,INDEX($K$1:$K$600, ROW()), "BidLstClsΔ%")</f>
        <v>0.05</v>
      </c>
      <c r="M18" s="5" t="str">
        <f>RTD("tradingapp",,INDEX($K:$K, ROW()), "AskLstClsΔ%")</f>
        <v>0.07</v>
      </c>
      <c r="N18" s="14">
        <f t="shared" si="2"/>
        <v>0.19</v>
      </c>
      <c r="O18" s="14">
        <f t="shared" si="3"/>
        <v>-1.8599999999999999</v>
      </c>
      <c r="P18" s="5" t="e">
        <v>#NUM!</v>
      </c>
      <c r="Q18" s="5" t="e">
        <v>#NUM!</v>
      </c>
      <c r="R18" s="14" t="e">
        <v>#NUM!</v>
      </c>
      <c r="S18" s="22" t="e">
        <v>#NUM!</v>
      </c>
      <c r="T18" s="57" t="e">
        <f t="shared" si="4"/>
        <v>#NUM!</v>
      </c>
      <c r="U18" s="5" t="e">
        <v>#NUM!</v>
      </c>
      <c r="V18" s="5" t="e">
        <v>#NUM!</v>
      </c>
      <c r="W18" s="16" t="e">
        <v>#NUM!</v>
      </c>
      <c r="X18" s="5" t="e">
        <v>#NUM!</v>
      </c>
      <c r="Y18" s="16" t="e">
        <f t="shared" si="5"/>
        <v>#NUM!</v>
      </c>
      <c r="AA18" s="1"/>
      <c r="AB18" s="107"/>
    </row>
    <row r="19" spans="1:28" x14ac:dyDescent="0.3">
      <c r="A19" s="22" t="str">
        <f t="array" ref="A19">IFERROR(INDEX('All Beta'!A$2:A$1000, SMALL(IF('All Beta'!D$2:D$1000&lt;=1, ROW('All Beta'!D$2:D$1000)-ROW('All Beta'!D$2)+1), ROW(A22))), "")</f>
        <v>ANSS</v>
      </c>
      <c r="B19" s="5"/>
      <c r="C19" s="5">
        <f t="array" ref="C19">VLOOKUP(A19,'All Beta'!F:I,3,0)</f>
        <v>0.83</v>
      </c>
      <c r="D19" s="5">
        <f>VLOOKUP(A19,'All Beta'!F:I,4,0)</f>
        <v>0.3</v>
      </c>
      <c r="E19" s="8" t="str">
        <f>RTD("tradingapp",,INDEX($A:$A, ROW()), "BidLstClsΔ%")</f>
        <v/>
      </c>
      <c r="F19" s="8" t="str">
        <f>RTD("tradingapp",,INDEX($A:$A, ROW()), "AskLstClsΔ%")</f>
        <v/>
      </c>
      <c r="G19" s="12">
        <f t="shared" si="0"/>
        <v>1.66E-2</v>
      </c>
      <c r="H19" s="12">
        <f t="shared" si="1"/>
        <v>0</v>
      </c>
      <c r="I19" s="13" t="e">
        <f t="shared" si="6"/>
        <v>#VALUE!</v>
      </c>
      <c r="J19" s="13" t="e">
        <f t="shared" si="6"/>
        <v>#VALUE!</v>
      </c>
      <c r="K19" s="5" t="str">
        <f>VLOOKUP(A19,'All Beta'!F:J,2,0)</f>
        <v>QQQ</v>
      </c>
      <c r="L19" s="6" t="str">
        <f>RTD("tradingapp",,INDEX($K$1:$K$600, ROW()), "BidLstClsΔ%")</f>
        <v>0.00</v>
      </c>
      <c r="M19" s="5" t="str">
        <f>RTD("tradingapp",,INDEX($K:$K, ROW()), "AskLstClsΔ%")</f>
        <v>0.02</v>
      </c>
      <c r="N19" s="14" t="e">
        <f t="shared" si="2"/>
        <v>#VALUE!</v>
      </c>
      <c r="O19" s="14" t="e">
        <f t="shared" si="3"/>
        <v>#VALUE!</v>
      </c>
      <c r="P19" s="5" t="e">
        <v>#NUM!</v>
      </c>
      <c r="Q19" s="5" t="e">
        <v>#NUM!</v>
      </c>
      <c r="R19" s="14" t="e">
        <v>#NUM!</v>
      </c>
      <c r="S19" s="22" t="e">
        <v>#NUM!</v>
      </c>
      <c r="T19" s="57" t="e">
        <f t="shared" si="4"/>
        <v>#NUM!</v>
      </c>
      <c r="U19" s="5" t="e">
        <v>#NUM!</v>
      </c>
      <c r="V19" s="5" t="e">
        <v>#NUM!</v>
      </c>
      <c r="W19" s="16" t="e">
        <v>#NUM!</v>
      </c>
      <c r="X19" s="5" t="e">
        <v>#NUM!</v>
      </c>
      <c r="Y19" s="16" t="e">
        <f t="shared" si="5"/>
        <v>#NUM!</v>
      </c>
      <c r="AA19" s="1"/>
      <c r="AB19" s="107"/>
    </row>
    <row r="20" spans="1:28" x14ac:dyDescent="0.3">
      <c r="A20" s="22" t="str">
        <f t="array" ref="A20">IFERROR(INDEX('All Beta'!A$2:A$1000, SMALL(IF('All Beta'!D$2:D$1000&lt;=1, ROW('All Beta'!D$2:D$1000)-ROW('All Beta'!D$2)+1), ROW(A23))), "")</f>
        <v>ARCC</v>
      </c>
      <c r="B20" s="5"/>
      <c r="C20" s="5">
        <f t="array" ref="C20">VLOOKUP(A20,'All Beta'!F:I,3,0)</f>
        <v>0.52</v>
      </c>
      <c r="D20" s="5">
        <f>VLOOKUP(A20,'All Beta'!F:I,4,0)</f>
        <v>0.15</v>
      </c>
      <c r="E20" s="8" t="str">
        <f>RTD("tradingapp",,INDEX($A:$A, ROW()), "BidLstClsΔ%")</f>
        <v>0.00</v>
      </c>
      <c r="F20" s="8" t="str">
        <f>RTD("tradingapp",,INDEX($A:$A, ROW()), "AskLstClsΔ%")</f>
        <v>0.39</v>
      </c>
      <c r="G20" s="12">
        <f t="shared" si="0"/>
        <v>3.6400000000000002E-2</v>
      </c>
      <c r="H20" s="12">
        <f t="shared" si="1"/>
        <v>2.6000000000000002E-2</v>
      </c>
      <c r="I20" s="13">
        <f t="shared" si="6"/>
        <v>3.6400000000000002E-2</v>
      </c>
      <c r="J20" s="13">
        <f t="shared" si="6"/>
        <v>-0.36399999999999999</v>
      </c>
      <c r="K20" s="5" t="str">
        <f>VLOOKUP(A20,'All Beta'!F:J,2,0)</f>
        <v>SPY</v>
      </c>
      <c r="L20" s="6" t="str">
        <f>RTD("tradingapp",,INDEX($K$1:$K$600, ROW()), "BidLstClsΔ%")</f>
        <v>0.05</v>
      </c>
      <c r="M20" s="5" t="str">
        <f>RTD("tradingapp",,INDEX($K:$K, ROW()), "AskLstClsΔ%")</f>
        <v>0.07</v>
      </c>
      <c r="N20" s="14">
        <f t="shared" si="2"/>
        <v>0.18640000000000001</v>
      </c>
      <c r="O20" s="14">
        <f t="shared" si="3"/>
        <v>-0.51400000000000001</v>
      </c>
      <c r="P20" s="5" t="e">
        <v>#NUM!</v>
      </c>
      <c r="Q20" s="5" t="e">
        <v>#NUM!</v>
      </c>
      <c r="R20" s="14" t="e">
        <v>#NUM!</v>
      </c>
      <c r="S20" s="22" t="e">
        <v>#NUM!</v>
      </c>
      <c r="T20" s="57" t="e">
        <f t="shared" si="4"/>
        <v>#NUM!</v>
      </c>
      <c r="U20" s="5" t="e">
        <v>#NUM!</v>
      </c>
      <c r="V20" s="5" t="e">
        <v>#NUM!</v>
      </c>
      <c r="W20" s="16" t="e">
        <v>#NUM!</v>
      </c>
      <c r="X20" s="5" t="e">
        <v>#NUM!</v>
      </c>
      <c r="Y20" s="16" t="e">
        <f t="shared" si="5"/>
        <v>#NUM!</v>
      </c>
      <c r="AA20" s="1"/>
      <c r="AB20" s="107"/>
    </row>
    <row r="21" spans="1:28" x14ac:dyDescent="0.3">
      <c r="A21" s="22" t="str">
        <f t="array" ref="A21">IFERROR(INDEX('All Beta'!A$2:A$1000, SMALL(IF('All Beta'!D$2:D$1000&lt;=1, ROW('All Beta'!D$2:D$1000)-ROW('All Beta'!D$2)+1), ROW(A24))), "")</f>
        <v>BA</v>
      </c>
      <c r="B21" s="5"/>
      <c r="C21" s="5">
        <f t="array" ref="C21">VLOOKUP(A21,'All Beta'!F:I,3,0)</f>
        <v>0.43</v>
      </c>
      <c r="D21" s="5">
        <f>VLOOKUP(A21,'All Beta'!F:I,4,0)</f>
        <v>0.38</v>
      </c>
      <c r="E21" s="8" t="str">
        <f>RTD("tradingapp",,INDEX($A:$A, ROW()), "BidLstClsΔ%")</f>
        <v>0.10</v>
      </c>
      <c r="F21" s="8" t="str">
        <f>RTD("tradingapp",,INDEX($A:$A, ROW()), "AskLstClsΔ%")</f>
        <v>0.41</v>
      </c>
      <c r="G21" s="12">
        <f t="shared" si="0"/>
        <v>0.1118</v>
      </c>
      <c r="H21" s="12">
        <f t="shared" si="1"/>
        <v>9.4600000000000004E-2</v>
      </c>
      <c r="I21" s="13">
        <f t="shared" si="6"/>
        <v>1.1799999999999991E-2</v>
      </c>
      <c r="J21" s="13">
        <f t="shared" si="6"/>
        <v>-0.31539999999999996</v>
      </c>
      <c r="K21" s="5" t="str">
        <f>VLOOKUP(A21,'All Beta'!F:J,2,0)</f>
        <v>IWM</v>
      </c>
      <c r="L21" s="6" t="str">
        <f>RTD("tradingapp",,INDEX($K$1:$K$600, ROW()), "BidLstClsΔ%")</f>
        <v>0.22</v>
      </c>
      <c r="M21" s="5" t="str">
        <f>RTD("tradingapp",,INDEX($K:$K, ROW()), "AskLstClsΔ%")</f>
        <v>0.26</v>
      </c>
      <c r="N21" s="14">
        <f t="shared" si="2"/>
        <v>0.39179999999999998</v>
      </c>
      <c r="O21" s="14">
        <f t="shared" si="3"/>
        <v>-0.69540000000000002</v>
      </c>
      <c r="P21" s="5" t="e">
        <v>#NUM!</v>
      </c>
      <c r="Q21" s="5" t="e">
        <v>#NUM!</v>
      </c>
      <c r="R21" s="14" t="e">
        <v>#NUM!</v>
      </c>
      <c r="S21" s="22" t="e">
        <v>#NUM!</v>
      </c>
      <c r="T21" s="57" t="e">
        <f t="shared" si="4"/>
        <v>#NUM!</v>
      </c>
      <c r="U21" s="5" t="e">
        <v>#NUM!</v>
      </c>
      <c r="V21" s="5" t="e">
        <v>#NUM!</v>
      </c>
      <c r="W21" s="16" t="e">
        <v>#NUM!</v>
      </c>
      <c r="X21" s="5" t="e">
        <v>#NUM!</v>
      </c>
      <c r="Y21" s="16" t="e">
        <f t="shared" si="5"/>
        <v>#NUM!</v>
      </c>
      <c r="AA21" s="1"/>
      <c r="AB21" s="107"/>
    </row>
    <row r="22" spans="1:28" x14ac:dyDescent="0.3">
      <c r="A22" s="22" t="str">
        <f t="array" ref="A22">IFERROR(INDEX('All Beta'!A$2:A$1000, SMALL(IF('All Beta'!D$2:D$1000&lt;=1, ROW('All Beta'!D$2:D$1000)-ROW('All Beta'!D$2)+1), ROW(A25))), "")</f>
        <v>BALL</v>
      </c>
      <c r="B22" s="5"/>
      <c r="C22" s="5">
        <f t="array" ref="C22">VLOOKUP(A22,'All Beta'!F:I,3,0)</f>
        <v>0.77</v>
      </c>
      <c r="D22" s="5">
        <f>VLOOKUP(A22,'All Beta'!F:I,4,0)</f>
        <v>0.33</v>
      </c>
      <c r="E22" s="8" t="str">
        <f>RTD("tradingapp",,INDEX($A:$A, ROW()), "BidLstClsΔ%")</f>
        <v>-0.88</v>
      </c>
      <c r="F22" s="8" t="str">
        <f>RTD("tradingapp",,INDEX($A:$A, ROW()), "AskLstClsΔ%")</f>
        <v>0.86</v>
      </c>
      <c r="G22" s="12">
        <f t="shared" si="0"/>
        <v>5.3900000000000003E-2</v>
      </c>
      <c r="H22" s="12">
        <f t="shared" si="1"/>
        <v>3.8500000000000006E-2</v>
      </c>
      <c r="I22" s="13">
        <f t="shared" si="6"/>
        <v>0.93389999999999995</v>
      </c>
      <c r="J22" s="13">
        <f t="shared" si="6"/>
        <v>-0.82150000000000001</v>
      </c>
      <c r="K22" s="5" t="str">
        <f>VLOOKUP(A22,'All Beta'!F:J,2,0)</f>
        <v>SPY</v>
      </c>
      <c r="L22" s="6" t="str">
        <f>RTD("tradingapp",,INDEX($K$1:$K$600, ROW()), "BidLstClsΔ%")</f>
        <v>0.05</v>
      </c>
      <c r="M22" s="5" t="str">
        <f>RTD("tradingapp",,INDEX($K:$K, ROW()), "AskLstClsΔ%")</f>
        <v>0.07</v>
      </c>
      <c r="N22" s="14">
        <f t="shared" si="2"/>
        <v>1.2639</v>
      </c>
      <c r="O22" s="14">
        <f t="shared" si="3"/>
        <v>-1.1515</v>
      </c>
      <c r="P22" s="5" t="e">
        <v>#NUM!</v>
      </c>
      <c r="Q22" s="5" t="e">
        <v>#NUM!</v>
      </c>
      <c r="R22" s="14" t="e">
        <v>#NUM!</v>
      </c>
      <c r="S22" s="22" t="e">
        <v>#NUM!</v>
      </c>
      <c r="T22" s="57" t="e">
        <f t="shared" si="4"/>
        <v>#NUM!</v>
      </c>
      <c r="U22" s="5" t="e">
        <v>#NUM!</v>
      </c>
      <c r="V22" s="5" t="e">
        <v>#NUM!</v>
      </c>
      <c r="W22" s="16" t="e">
        <v>#NUM!</v>
      </c>
      <c r="X22" s="5" t="e">
        <v>#NUM!</v>
      </c>
      <c r="Y22" s="16" t="e">
        <f t="shared" si="5"/>
        <v>#NUM!</v>
      </c>
      <c r="AA22" s="1"/>
      <c r="AB22" s="107"/>
    </row>
    <row r="23" spans="1:28" x14ac:dyDescent="0.3">
      <c r="A23" s="22" t="str">
        <f t="array" ref="A23">IFERROR(INDEX('All Beta'!A$2:A$1000, SMALL(IF('All Beta'!D$2:D$1000&lt;=1, ROW('All Beta'!D$2:D$1000)-ROW('All Beta'!D$2)+1), ROW(A26))), "")</f>
        <v>BAX</v>
      </c>
      <c r="B23" s="5"/>
      <c r="C23" s="5">
        <f t="array" ref="C23">VLOOKUP(A23,'All Beta'!F:I,3,0)</f>
        <v>0.86</v>
      </c>
      <c r="D23" s="5">
        <f>VLOOKUP(A23,'All Beta'!F:I,4,0)</f>
        <v>0.41</v>
      </c>
      <c r="E23" s="8" t="str">
        <f>RTD("tradingapp",,INDEX($A:$A, ROW()), "BidLstClsΔ%")</f>
        <v>-0.75</v>
      </c>
      <c r="F23" s="8" t="str">
        <f>RTD("tradingapp",,INDEX($A:$A, ROW()), "AskLstClsΔ%")</f>
        <v>0.22</v>
      </c>
      <c r="G23" s="12">
        <f t="shared" si="0"/>
        <v>0.22359999999999999</v>
      </c>
      <c r="H23" s="12">
        <f t="shared" si="1"/>
        <v>0.18920000000000001</v>
      </c>
      <c r="I23" s="13">
        <f t="shared" si="6"/>
        <v>0.97360000000000002</v>
      </c>
      <c r="J23" s="13">
        <f t="shared" si="6"/>
        <v>-3.0799999999999994E-2</v>
      </c>
      <c r="K23" s="5" t="str">
        <f>VLOOKUP(A23,'All Beta'!F:J,2,0)</f>
        <v>IWM</v>
      </c>
      <c r="L23" s="6" t="str">
        <f>RTD("tradingapp",,INDEX($K$1:$K$600, ROW()), "BidLstClsΔ%")</f>
        <v>0.22</v>
      </c>
      <c r="M23" s="5" t="str">
        <f>RTD("tradingapp",,INDEX($K:$K, ROW()), "AskLstClsΔ%")</f>
        <v>0.26</v>
      </c>
      <c r="N23" s="14">
        <f t="shared" si="2"/>
        <v>1.3835999999999999</v>
      </c>
      <c r="O23" s="14">
        <f t="shared" si="3"/>
        <v>-0.44079999999999997</v>
      </c>
      <c r="P23" s="5" t="e">
        <v>#NUM!</v>
      </c>
      <c r="Q23" s="5" t="e">
        <v>#NUM!</v>
      </c>
      <c r="R23" s="14" t="e">
        <v>#NUM!</v>
      </c>
      <c r="S23" s="22" t="e">
        <v>#NUM!</v>
      </c>
      <c r="T23" s="57" t="e">
        <f t="shared" si="4"/>
        <v>#NUM!</v>
      </c>
      <c r="U23" s="5" t="e">
        <v>#NUM!</v>
      </c>
      <c r="V23" s="5" t="e">
        <v>#NUM!</v>
      </c>
      <c r="W23" s="16" t="e">
        <v>#NUM!</v>
      </c>
      <c r="X23" s="5" t="e">
        <v>#NUM!</v>
      </c>
      <c r="Y23" s="16" t="e">
        <f t="shared" si="5"/>
        <v>#NUM!</v>
      </c>
      <c r="AA23" s="1"/>
      <c r="AB23" s="107"/>
    </row>
    <row r="24" spans="1:28" x14ac:dyDescent="0.3">
      <c r="A24" s="22" t="str">
        <f t="array" ref="A24">IFERROR(INDEX('All Beta'!A$2:A$1000, SMALL(IF('All Beta'!D$2:D$1000&lt;=1, ROW('All Beta'!D$2:D$1000)-ROW('All Beta'!D$2)+1), ROW(A27))), "")</f>
        <v>BDX</v>
      </c>
      <c r="B24" s="5"/>
      <c r="C24" s="5">
        <f t="array" ref="C24">VLOOKUP(A24,'All Beta'!F:I,3,0)</f>
        <v>0.53</v>
      </c>
      <c r="D24" s="5">
        <f>VLOOKUP(A24,'All Beta'!F:I,4,0)</f>
        <v>0.28000000000000003</v>
      </c>
      <c r="E24" s="8" t="str">
        <f>RTD("tradingapp",,INDEX($A:$A, ROW()), "BidLstClsΔ%")</f>
        <v>-0.45</v>
      </c>
      <c r="F24" s="8" t="str">
        <f>RTD("tradingapp",,INDEX($A:$A, ROW()), "AskLstClsΔ%")</f>
        <v>-0.05</v>
      </c>
      <c r="G24" s="12">
        <f t="shared" si="0"/>
        <v>3.7100000000000008E-2</v>
      </c>
      <c r="H24" s="12">
        <f t="shared" si="1"/>
        <v>2.6500000000000003E-2</v>
      </c>
      <c r="I24" s="13">
        <f t="shared" si="6"/>
        <v>0.48710000000000003</v>
      </c>
      <c r="J24" s="13">
        <f t="shared" si="6"/>
        <v>7.6500000000000012E-2</v>
      </c>
      <c r="K24" s="5" t="str">
        <f>VLOOKUP(A24,'All Beta'!F:J,2,0)</f>
        <v>SPY</v>
      </c>
      <c r="L24" s="6" t="str">
        <f>RTD("tradingapp",,INDEX($K$1:$K$600, ROW()), "BidLstClsΔ%")</f>
        <v>0.05</v>
      </c>
      <c r="M24" s="5" t="str">
        <f>RTD("tradingapp",,INDEX($K:$K, ROW()), "AskLstClsΔ%")</f>
        <v>0.07</v>
      </c>
      <c r="N24" s="14">
        <f t="shared" si="2"/>
        <v>0.76710000000000012</v>
      </c>
      <c r="O24" s="14">
        <f t="shared" si="3"/>
        <v>-0.20350000000000001</v>
      </c>
      <c r="P24" s="5" t="e">
        <v>#NUM!</v>
      </c>
      <c r="Q24" s="5" t="e">
        <v>#NUM!</v>
      </c>
      <c r="R24" s="14" t="e">
        <v>#NUM!</v>
      </c>
      <c r="S24" s="22" t="e">
        <v>#NUM!</v>
      </c>
      <c r="T24" s="57" t="e">
        <f t="shared" si="4"/>
        <v>#NUM!</v>
      </c>
      <c r="U24" s="5" t="e">
        <v>#NUM!</v>
      </c>
      <c r="V24" s="5" t="e">
        <v>#NUM!</v>
      </c>
      <c r="W24" s="16" t="e">
        <v>#NUM!</v>
      </c>
      <c r="X24" s="5" t="e">
        <v>#NUM!</v>
      </c>
      <c r="Y24" s="16" t="e">
        <f t="shared" si="5"/>
        <v>#NUM!</v>
      </c>
      <c r="AA24" s="1"/>
      <c r="AB24" s="107"/>
    </row>
    <row r="25" spans="1:28" x14ac:dyDescent="0.3">
      <c r="A25" s="22" t="str">
        <f t="array" ref="A25">IFERROR(INDEX('All Beta'!A$2:A$1000, SMALL(IF('All Beta'!D$2:D$1000&lt;=1, ROW('All Beta'!D$2:D$1000)-ROW('All Beta'!D$2)+1), ROW(A28))), "")</f>
        <v>BK</v>
      </c>
      <c r="B25" s="5"/>
      <c r="C25" s="5">
        <f t="array" ref="C25">VLOOKUP(A25,'All Beta'!F:I,3,0)</f>
        <v>0.88</v>
      </c>
      <c r="D25" s="5">
        <f>VLOOKUP(A25,'All Beta'!F:I,4,0)</f>
        <v>0.21</v>
      </c>
      <c r="E25" s="8" t="str">
        <f>RTD("tradingapp",,INDEX($A:$A, ROW()), "BidLstClsΔ%")</f>
        <v>0.12</v>
      </c>
      <c r="F25" s="8" t="str">
        <f>RTD("tradingapp",,INDEX($A:$A, ROW()), "AskLstClsΔ%")</f>
        <v>1.01</v>
      </c>
      <c r="G25" s="12">
        <f t="shared" si="0"/>
        <v>7.9199999999999993E-2</v>
      </c>
      <c r="H25" s="12">
        <f t="shared" si="1"/>
        <v>2.64E-2</v>
      </c>
      <c r="I25" s="13">
        <f t="shared" si="6"/>
        <v>-4.0800000000000003E-2</v>
      </c>
      <c r="J25" s="13">
        <f t="shared" si="6"/>
        <v>-0.98360000000000003</v>
      </c>
      <c r="K25" s="5" t="str">
        <f>VLOOKUP(A25,'All Beta'!F:J,2,0)</f>
        <v>XLF</v>
      </c>
      <c r="L25" s="6" t="str">
        <f>RTD("tradingapp",,INDEX($K$1:$K$600, ROW()), "BidLstClsΔ%")</f>
        <v>0.03</v>
      </c>
      <c r="M25" s="5" t="str">
        <f>RTD("tradingapp",,INDEX($K:$K, ROW()), "AskLstClsΔ%")</f>
        <v>0.09</v>
      </c>
      <c r="N25" s="14">
        <f t="shared" si="2"/>
        <v>0.16919999999999999</v>
      </c>
      <c r="O25" s="14">
        <f t="shared" si="3"/>
        <v>-1.1936</v>
      </c>
      <c r="P25" s="5" t="e">
        <v>#NUM!</v>
      </c>
      <c r="Q25" s="5" t="e">
        <v>#NUM!</v>
      </c>
      <c r="R25" s="14" t="e">
        <v>#NUM!</v>
      </c>
      <c r="S25" s="22" t="e">
        <v>#NUM!</v>
      </c>
      <c r="T25" s="57" t="e">
        <f t="shared" si="4"/>
        <v>#NUM!</v>
      </c>
      <c r="U25" s="5" t="e">
        <v>#NUM!</v>
      </c>
      <c r="V25" s="5" t="e">
        <v>#NUM!</v>
      </c>
      <c r="W25" s="16" t="e">
        <v>#NUM!</v>
      </c>
      <c r="X25" s="5" t="e">
        <v>#NUM!</v>
      </c>
      <c r="Y25" s="16" t="e">
        <f t="shared" si="5"/>
        <v>#NUM!</v>
      </c>
      <c r="AA25" s="1"/>
      <c r="AB25" s="107"/>
    </row>
    <row r="26" spans="1:28" x14ac:dyDescent="0.3">
      <c r="A26" s="22" t="str">
        <f t="array" ref="A26">IFERROR(INDEX('All Beta'!A$2:A$1000, SMALL(IF('All Beta'!D$2:D$1000&lt;=1, ROW('All Beta'!D$2:D$1000)-ROW('All Beta'!D$2)+1), ROW(A29))), "")</f>
        <v>BKNG</v>
      </c>
      <c r="B26" s="5"/>
      <c r="C26" s="5">
        <f t="array" ref="C26">VLOOKUP(A26,'All Beta'!F:I,3,0)</f>
        <v>0.9</v>
      </c>
      <c r="D26" s="5">
        <f>VLOOKUP(A26,'All Beta'!F:I,4,0)</f>
        <v>0.37</v>
      </c>
      <c r="E26" s="8" t="str">
        <f>RTD("tradingapp",,INDEX($A:$A, ROW()), "BidLstClsΔ%")</f>
        <v>-2.27</v>
      </c>
      <c r="F26" s="8" t="str">
        <f>RTD("tradingapp",,INDEX($A:$A, ROW()), "AskLstClsΔ%")</f>
        <v>0.44</v>
      </c>
      <c r="G26" s="12">
        <f t="shared" si="0"/>
        <v>6.3000000000000014E-2</v>
      </c>
      <c r="H26" s="12">
        <f t="shared" si="1"/>
        <v>4.5000000000000005E-2</v>
      </c>
      <c r="I26" s="13">
        <f t="shared" si="6"/>
        <v>2.3330000000000002</v>
      </c>
      <c r="J26" s="13">
        <f t="shared" si="6"/>
        <v>-0.39500000000000002</v>
      </c>
      <c r="K26" s="5" t="str">
        <f>VLOOKUP(A26,'All Beta'!F:J,2,0)</f>
        <v>SPY</v>
      </c>
      <c r="L26" s="6" t="str">
        <f>RTD("tradingapp",,INDEX($K$1:$K$600, ROW()), "BidLstClsΔ%")</f>
        <v>0.05</v>
      </c>
      <c r="M26" s="5" t="str">
        <f>RTD("tradingapp",,INDEX($K:$K, ROW()), "AskLstClsΔ%")</f>
        <v>0.07</v>
      </c>
      <c r="N26" s="14">
        <f t="shared" si="2"/>
        <v>2.7030000000000003</v>
      </c>
      <c r="O26" s="14">
        <f t="shared" si="3"/>
        <v>-0.76500000000000001</v>
      </c>
      <c r="P26" s="5" t="e">
        <v>#NUM!</v>
      </c>
      <c r="Q26" s="5" t="e">
        <v>#NUM!</v>
      </c>
      <c r="R26" s="14" t="e">
        <v>#NUM!</v>
      </c>
      <c r="S26" s="22" t="e">
        <v>#NUM!</v>
      </c>
      <c r="T26" s="57" t="e">
        <f t="shared" si="4"/>
        <v>#NUM!</v>
      </c>
      <c r="U26" s="5" t="e">
        <v>#NUM!</v>
      </c>
      <c r="V26" s="5" t="e">
        <v>#NUM!</v>
      </c>
      <c r="W26" s="16" t="e">
        <v>#NUM!</v>
      </c>
      <c r="X26" s="5" t="e">
        <v>#NUM!</v>
      </c>
      <c r="Y26" s="16" t="e">
        <f t="shared" si="5"/>
        <v>#NUM!</v>
      </c>
      <c r="AA26" s="1"/>
      <c r="AB26" s="107"/>
    </row>
    <row r="27" spans="1:28" x14ac:dyDescent="0.3">
      <c r="A27" s="22" t="str">
        <f t="array" ref="A27">IFERROR(INDEX('All Beta'!A$2:A$1000, SMALL(IF('All Beta'!D$2:D$1000&lt;=1, ROW('All Beta'!D$2:D$1000)-ROW('All Beta'!D$2)+1), ROW(A30))), "")</f>
        <v>BKR</v>
      </c>
      <c r="B27" s="5"/>
      <c r="C27" s="5">
        <f t="array" ref="C27">VLOOKUP(A27,'All Beta'!F:I,3,0)</f>
        <v>0.88</v>
      </c>
      <c r="D27" s="5">
        <f>VLOOKUP(A27,'All Beta'!F:I,4,0)</f>
        <v>0.32</v>
      </c>
      <c r="E27" s="8" t="str">
        <f>RTD("tradingapp",,INDEX($A:$A, ROW()), "BidLstClsΔ%")</f>
        <v>-0.70</v>
      </c>
      <c r="F27" s="8" t="str">
        <f>RTD("tradingapp",,INDEX($A:$A, ROW()), "AskLstClsΔ%")</f>
        <v>0.76</v>
      </c>
      <c r="G27" s="12">
        <f t="shared" si="0"/>
        <v>0.12320000000000002</v>
      </c>
      <c r="H27" s="12">
        <f t="shared" si="1"/>
        <v>1.7600000000000001E-2</v>
      </c>
      <c r="I27" s="13">
        <f t="shared" ref="I27:J42" si="7">G27-E27</f>
        <v>0.82319999999999993</v>
      </c>
      <c r="J27" s="13">
        <f t="shared" si="7"/>
        <v>-0.74240000000000006</v>
      </c>
      <c r="K27" s="5" t="str">
        <f>VLOOKUP(A27,'All Beta'!F:J,2,0)</f>
        <v>XLE</v>
      </c>
      <c r="L27" s="6" t="str">
        <f>RTD("tradingapp",,INDEX($K$1:$K$600, ROW()), "BidLstClsΔ%")</f>
        <v>0.02</v>
      </c>
      <c r="M27" s="5" t="str">
        <f>RTD("tradingapp",,INDEX($K:$K, ROW()), "AskLstClsΔ%")</f>
        <v>0.14</v>
      </c>
      <c r="N27" s="14">
        <f t="shared" si="2"/>
        <v>1.1432</v>
      </c>
      <c r="O27" s="14">
        <f t="shared" si="3"/>
        <v>-1.0624</v>
      </c>
      <c r="P27" s="5" t="e">
        <v>#NUM!</v>
      </c>
      <c r="Q27" s="5" t="e">
        <v>#NUM!</v>
      </c>
      <c r="R27" s="14" t="e">
        <v>#NUM!</v>
      </c>
      <c r="S27" s="22" t="e">
        <v>#NUM!</v>
      </c>
      <c r="T27" s="57" t="e">
        <f t="shared" si="4"/>
        <v>#NUM!</v>
      </c>
      <c r="U27" s="5" t="e">
        <v>#NUM!</v>
      </c>
      <c r="V27" s="5" t="e">
        <v>#NUM!</v>
      </c>
      <c r="W27" s="16" t="e">
        <v>#NUM!</v>
      </c>
      <c r="X27" s="5" t="e">
        <v>#NUM!</v>
      </c>
      <c r="Y27" s="16" t="e">
        <f t="shared" si="5"/>
        <v>#NUM!</v>
      </c>
      <c r="AA27" s="1"/>
      <c r="AB27" s="107"/>
    </row>
    <row r="28" spans="1:28" x14ac:dyDescent="0.3">
      <c r="A28" s="22" t="str">
        <f t="array" ref="A28">IFERROR(INDEX('All Beta'!A$2:A$1000, SMALL(IF('All Beta'!D$2:D$1000&lt;=1, ROW('All Beta'!D$2:D$1000)-ROW('All Beta'!D$2)+1), ROW(A31))), "")</f>
        <v>BMRN</v>
      </c>
      <c r="B28" s="5"/>
      <c r="C28" s="5">
        <f t="array" ref="C28">VLOOKUP(A28,'All Beta'!F:I,3,0)</f>
        <v>0.82</v>
      </c>
      <c r="D28" s="5">
        <f>VLOOKUP(A28,'All Beta'!F:I,4,0)</f>
        <v>0.38</v>
      </c>
      <c r="E28" s="8" t="str">
        <f>RTD("tradingapp",,INDEX($A:$A, ROW()), "BidLstClsΔ%")</f>
        <v>-0.50</v>
      </c>
      <c r="F28" s="8" t="str">
        <f>RTD("tradingapp",,INDEX($A:$A, ROW()), "AskLstClsΔ%")</f>
        <v>0.89</v>
      </c>
      <c r="G28" s="12">
        <f t="shared" si="0"/>
        <v>5.74E-2</v>
      </c>
      <c r="H28" s="12">
        <f t="shared" si="1"/>
        <v>4.1000000000000002E-2</v>
      </c>
      <c r="I28" s="13">
        <f t="shared" si="7"/>
        <v>0.55740000000000001</v>
      </c>
      <c r="J28" s="13">
        <f t="shared" si="7"/>
        <v>-0.84899999999999998</v>
      </c>
      <c r="K28" s="5" t="str">
        <f>VLOOKUP(A28,'All Beta'!F:J,2,0)</f>
        <v>SPY</v>
      </c>
      <c r="L28" s="6" t="str">
        <f>RTD("tradingapp",,INDEX($K$1:$K$600, ROW()), "BidLstClsΔ%")</f>
        <v>0.05</v>
      </c>
      <c r="M28" s="5" t="str">
        <f>RTD("tradingapp",,INDEX($K:$K, ROW()), "AskLstClsΔ%")</f>
        <v>0.07</v>
      </c>
      <c r="N28" s="14">
        <f t="shared" si="2"/>
        <v>0.93740000000000001</v>
      </c>
      <c r="O28" s="14">
        <f t="shared" si="3"/>
        <v>-1.2290000000000001</v>
      </c>
      <c r="P28" s="5" t="e">
        <v>#NUM!</v>
      </c>
      <c r="Q28" s="5" t="e">
        <v>#NUM!</v>
      </c>
      <c r="R28" s="14" t="e">
        <v>#NUM!</v>
      </c>
      <c r="S28" s="22" t="e">
        <v>#NUM!</v>
      </c>
      <c r="T28" s="57" t="e">
        <f t="shared" si="4"/>
        <v>#NUM!</v>
      </c>
      <c r="U28" s="5" t="e">
        <v>#NUM!</v>
      </c>
      <c r="V28" s="5" t="e">
        <v>#NUM!</v>
      </c>
      <c r="W28" s="16" t="e">
        <v>#NUM!</v>
      </c>
      <c r="X28" s="5" t="e">
        <v>#NUM!</v>
      </c>
      <c r="Y28" s="16" t="e">
        <f t="shared" si="5"/>
        <v>#NUM!</v>
      </c>
      <c r="AA28" s="1"/>
      <c r="AB28" s="107"/>
    </row>
    <row r="29" spans="1:28" x14ac:dyDescent="0.3">
      <c r="A29" s="22" t="str">
        <f t="array" ref="A29">IFERROR(INDEX('All Beta'!A$2:A$1000, SMALL(IF('All Beta'!D$2:D$1000&lt;=1, ROW('All Beta'!D$2:D$1000)-ROW('All Beta'!D$2)+1), ROW(A32))), "")</f>
        <v>BMY</v>
      </c>
      <c r="B29" s="5"/>
      <c r="C29" s="5">
        <f t="array" ref="C29">VLOOKUP(A29,'All Beta'!F:I,3,0)</f>
        <v>0.36</v>
      </c>
      <c r="D29" s="5">
        <f>VLOOKUP(A29,'All Beta'!F:I,4,0)</f>
        <v>0.35</v>
      </c>
      <c r="E29" s="8" t="str">
        <f>RTD("tradingapp",,INDEX($A:$A, ROW()), "BidLstClsΔ%")</f>
        <v>0.09</v>
      </c>
      <c r="F29" s="8" t="str">
        <f>RTD("tradingapp",,INDEX($A:$A, ROW()), "AskLstClsΔ%")</f>
        <v>0.13</v>
      </c>
      <c r="G29" s="12">
        <f t="shared" si="0"/>
        <v>9.3600000000000003E-2</v>
      </c>
      <c r="H29" s="12">
        <f t="shared" si="1"/>
        <v>7.9199999999999993E-2</v>
      </c>
      <c r="I29" s="13">
        <f t="shared" si="7"/>
        <v>3.600000000000006E-3</v>
      </c>
      <c r="J29" s="13">
        <f t="shared" si="7"/>
        <v>-5.0800000000000012E-2</v>
      </c>
      <c r="K29" s="5" t="str">
        <f>VLOOKUP(A29,'All Beta'!F:J,2,0)</f>
        <v>IWM</v>
      </c>
      <c r="L29" s="6" t="str">
        <f>RTD("tradingapp",,INDEX($K$1:$K$600, ROW()), "BidLstClsΔ%")</f>
        <v>0.22</v>
      </c>
      <c r="M29" s="5" t="str">
        <f>RTD("tradingapp",,INDEX($K:$K, ROW()), "AskLstClsΔ%")</f>
        <v>0.26</v>
      </c>
      <c r="N29" s="14">
        <f t="shared" si="2"/>
        <v>0.35359999999999997</v>
      </c>
      <c r="O29" s="14">
        <f t="shared" si="3"/>
        <v>-0.40079999999999999</v>
      </c>
      <c r="P29" s="5" t="e">
        <v>#NUM!</v>
      </c>
      <c r="Q29" s="5" t="e">
        <v>#NUM!</v>
      </c>
      <c r="R29" s="14" t="e">
        <v>#NUM!</v>
      </c>
      <c r="S29" s="22" t="e">
        <v>#NUM!</v>
      </c>
      <c r="T29" s="57" t="e">
        <f t="shared" si="4"/>
        <v>#NUM!</v>
      </c>
      <c r="U29" s="5" t="e">
        <v>#NUM!</v>
      </c>
      <c r="V29" s="5" t="e">
        <v>#NUM!</v>
      </c>
      <c r="W29" s="16" t="e">
        <v>#NUM!</v>
      </c>
      <c r="X29" s="5" t="e">
        <v>#NUM!</v>
      </c>
      <c r="Y29" s="16" t="e">
        <f t="shared" si="5"/>
        <v>#NUM!</v>
      </c>
      <c r="AA29" s="1"/>
      <c r="AB29" s="107"/>
    </row>
    <row r="30" spans="1:28" x14ac:dyDescent="0.3">
      <c r="A30" s="22" t="str">
        <f t="array" ref="A30">IFERROR(INDEX('All Beta'!A$2:A$1000, SMALL(IF('All Beta'!D$2:D$1000&lt;=1, ROW('All Beta'!D$2:D$1000)-ROW('All Beta'!D$2)+1), ROW(A33))), "")</f>
        <v>BNTX</v>
      </c>
      <c r="B30" s="5"/>
      <c r="C30" s="5">
        <f t="array" ref="C30">VLOOKUP(A30,'All Beta'!F:I,3,0)</f>
        <v>0.31</v>
      </c>
      <c r="D30" s="5">
        <f>VLOOKUP(A30,'All Beta'!F:I,4,0)</f>
        <v>0.74</v>
      </c>
      <c r="E30" s="8" t="str">
        <f>RTD("tradingapp",,INDEX($A:$A, ROW()), "BidLstClsΔ%")</f>
        <v>-0.92</v>
      </c>
      <c r="F30" s="8" t="str">
        <f>RTD("tradingapp",,INDEX($A:$A, ROW()), "AskLstClsΔ%")</f>
        <v>0.25</v>
      </c>
      <c r="G30" s="12">
        <f t="shared" si="0"/>
        <v>8.0600000000000005E-2</v>
      </c>
      <c r="H30" s="12">
        <f t="shared" si="1"/>
        <v>6.8199999999999997E-2</v>
      </c>
      <c r="I30" s="13">
        <f t="shared" si="7"/>
        <v>1.0005999999999999</v>
      </c>
      <c r="J30" s="13">
        <f t="shared" si="7"/>
        <v>-0.18180000000000002</v>
      </c>
      <c r="K30" s="5" t="str">
        <f>VLOOKUP(A30,'All Beta'!F:J,2,0)</f>
        <v>IWM</v>
      </c>
      <c r="L30" s="6" t="str">
        <f>RTD("tradingapp",,INDEX($K$1:$K$600, ROW()), "BidLstClsΔ%")</f>
        <v>0.22</v>
      </c>
      <c r="M30" s="5" t="str">
        <f>RTD("tradingapp",,INDEX($K:$K, ROW()), "AskLstClsΔ%")</f>
        <v>0.26</v>
      </c>
      <c r="N30" s="14">
        <f t="shared" si="2"/>
        <v>1.7405999999999999</v>
      </c>
      <c r="O30" s="14">
        <f t="shared" si="3"/>
        <v>-0.92179999999999995</v>
      </c>
      <c r="P30" s="5" t="e">
        <v>#NUM!</v>
      </c>
      <c r="Q30" s="5" t="e">
        <v>#NUM!</v>
      </c>
      <c r="R30" s="14" t="e">
        <v>#NUM!</v>
      </c>
      <c r="S30" s="22" t="e">
        <v>#NUM!</v>
      </c>
      <c r="T30" s="57" t="e">
        <f t="shared" si="4"/>
        <v>#NUM!</v>
      </c>
      <c r="U30" s="5" t="e">
        <v>#NUM!</v>
      </c>
      <c r="V30" s="5" t="e">
        <v>#NUM!</v>
      </c>
      <c r="W30" s="16" t="e">
        <v>#NUM!</v>
      </c>
      <c r="X30" s="5" t="e">
        <v>#NUM!</v>
      </c>
      <c r="Y30" s="16" t="e">
        <f t="shared" si="5"/>
        <v>#NUM!</v>
      </c>
      <c r="AA30" s="1"/>
      <c r="AB30" s="107"/>
    </row>
    <row r="31" spans="1:28" x14ac:dyDescent="0.3">
      <c r="A31" s="22" t="str">
        <f t="array" ref="A31">IFERROR(INDEX('All Beta'!A$2:A$1000, SMALL(IF('All Beta'!D$2:D$1000&lt;=1, ROW('All Beta'!D$2:D$1000)-ROW('All Beta'!D$2)+1), ROW(A34))), "")</f>
        <v>BRK.B</v>
      </c>
      <c r="C31" s="5">
        <f t="array" ref="C31">VLOOKUP(A31,'All Beta'!F:I,3,0)</f>
        <v>0.56000000000000005</v>
      </c>
      <c r="D31" s="5">
        <f>VLOOKUP(A31,'All Beta'!F:I,4,0)</f>
        <v>0.24</v>
      </c>
      <c r="E31" s="8" t="str">
        <f>RTD("tradingapp",,INDEX($A:$A, ROW()), "BidLstClsΔ%")</f>
        <v>-0.10</v>
      </c>
      <c r="F31" s="8" t="str">
        <f>RTD("tradingapp",,INDEX($A:$A, ROW()), "AskLstClsΔ%")</f>
        <v>-0.04</v>
      </c>
      <c r="G31" s="12">
        <f t="shared" si="0"/>
        <v>3.9200000000000006E-2</v>
      </c>
      <c r="H31" s="12">
        <f t="shared" si="1"/>
        <v>2.8000000000000004E-2</v>
      </c>
      <c r="I31" s="13">
        <f t="shared" si="7"/>
        <v>0.13920000000000002</v>
      </c>
      <c r="J31" s="13">
        <f t="shared" si="7"/>
        <v>6.8000000000000005E-2</v>
      </c>
      <c r="K31" s="5" t="str">
        <f>VLOOKUP(A31,'All Beta'!F:J,2,0)</f>
        <v>SPY</v>
      </c>
      <c r="L31" s="6" t="str">
        <f>RTD("tradingapp",,INDEX($K$1:$K$600, ROW()), "BidLstClsΔ%")</f>
        <v>0.05</v>
      </c>
      <c r="M31" s="5" t="str">
        <f>RTD("tradingapp",,INDEX($K:$K, ROW()), "AskLstClsΔ%")</f>
        <v>0.07</v>
      </c>
      <c r="N31" s="14">
        <f t="shared" si="2"/>
        <v>0.37919999999999998</v>
      </c>
      <c r="O31" s="14">
        <f t="shared" si="3"/>
        <v>-0.17199999999999999</v>
      </c>
      <c r="P31" s="5" t="e">
        <v>#NUM!</v>
      </c>
      <c r="Q31" s="5" t="e">
        <v>#NUM!</v>
      </c>
      <c r="R31" s="14" t="e">
        <v>#NUM!</v>
      </c>
      <c r="S31" s="22" t="e">
        <v>#NUM!</v>
      </c>
      <c r="T31" s="57" t="e">
        <f t="shared" si="4"/>
        <v>#NUM!</v>
      </c>
      <c r="U31" s="5" t="e">
        <v>#NUM!</v>
      </c>
      <c r="V31" s="5" t="e">
        <v>#NUM!</v>
      </c>
      <c r="W31" s="16" t="e">
        <v>#NUM!</v>
      </c>
      <c r="X31" s="5" t="e">
        <v>#NUM!</v>
      </c>
      <c r="Y31" s="16" t="e">
        <f t="shared" si="5"/>
        <v>#NUM!</v>
      </c>
      <c r="AA31" s="1"/>
      <c r="AB31" s="107"/>
    </row>
    <row r="32" spans="1:28" x14ac:dyDescent="0.3">
      <c r="A32" s="22" t="str">
        <f t="array" ref="A32">IFERROR(INDEX('All Beta'!A$2:A$1000, SMALL(IF('All Beta'!D$2:D$1000&lt;=1, ROW('All Beta'!D$2:D$1000)-ROW('All Beta'!D$2)+1), ROW(A35))), "")</f>
        <v>BROS</v>
      </c>
      <c r="C32" s="5">
        <f t="array" ref="C32">VLOOKUP(A32,'All Beta'!F:I,3,0)</f>
        <v>0.99</v>
      </c>
      <c r="D32" s="5">
        <f>VLOOKUP(A32,'All Beta'!F:I,4,0)</f>
        <v>0.62</v>
      </c>
      <c r="E32" s="8" t="str">
        <f>RTD("tradingapp",,INDEX($A:$A, ROW()), "BidLstClsΔ%")</f>
        <v>0.11</v>
      </c>
      <c r="F32" s="8" t="str">
        <f>RTD("tradingapp",,INDEX($A:$A, ROW()), "AskLstClsΔ%")</f>
        <v>0.25</v>
      </c>
      <c r="G32" s="12">
        <f t="shared" si="0"/>
        <v>0.25740000000000002</v>
      </c>
      <c r="H32" s="12">
        <f t="shared" si="1"/>
        <v>0.21779999999999999</v>
      </c>
      <c r="I32" s="13">
        <f t="shared" si="7"/>
        <v>0.14740000000000003</v>
      </c>
      <c r="J32" s="13">
        <f t="shared" si="7"/>
        <v>-3.2200000000000006E-2</v>
      </c>
      <c r="K32" s="5" t="str">
        <f>VLOOKUP(A32,'All Beta'!F:J,2,0)</f>
        <v>IWM</v>
      </c>
      <c r="L32" s="6" t="str">
        <f>RTD("tradingapp",,INDEX($K$1:$K$600, ROW()), "BidLstClsΔ%")</f>
        <v>0.22</v>
      </c>
      <c r="M32" s="5" t="str">
        <f>RTD("tradingapp",,INDEX($K:$K, ROW()), "AskLstClsΔ%")</f>
        <v>0.26</v>
      </c>
      <c r="N32" s="14">
        <f t="shared" si="2"/>
        <v>0.76740000000000008</v>
      </c>
      <c r="O32" s="14">
        <f t="shared" si="3"/>
        <v>-0.6522</v>
      </c>
      <c r="P32" s="5" t="e">
        <v>#NUM!</v>
      </c>
      <c r="Q32" s="5" t="e">
        <v>#NUM!</v>
      </c>
      <c r="R32" s="14" t="e">
        <v>#NUM!</v>
      </c>
      <c r="S32" s="22" t="e">
        <v>#NUM!</v>
      </c>
      <c r="T32" s="57" t="e">
        <f t="shared" si="4"/>
        <v>#NUM!</v>
      </c>
      <c r="U32" s="5" t="e">
        <v>#NUM!</v>
      </c>
      <c r="V32" s="5" t="e">
        <v>#NUM!</v>
      </c>
      <c r="W32" s="16" t="e">
        <v>#NUM!</v>
      </c>
      <c r="X32" s="5" t="e">
        <v>#NUM!</v>
      </c>
      <c r="Y32" s="16" t="e">
        <f t="shared" si="5"/>
        <v>#NUM!</v>
      </c>
      <c r="AA32" s="1"/>
      <c r="AB32" s="107"/>
    </row>
    <row r="33" spans="1:28" x14ac:dyDescent="0.3">
      <c r="A33" s="22" t="str">
        <f t="array" ref="A33">IFERROR(INDEX('All Beta'!A$2:A$1000, SMALL(IF('All Beta'!D$2:D$1000&lt;=1, ROW('All Beta'!D$2:D$1000)-ROW('All Beta'!D$2)+1), ROW(A36))), "")</f>
        <v>BSX</v>
      </c>
      <c r="C33" s="5">
        <f t="array" ref="C33">VLOOKUP(A33,'All Beta'!F:I,3,0)</f>
        <v>0.52</v>
      </c>
      <c r="D33" s="5">
        <f>VLOOKUP(A33,'All Beta'!F:I,4,0)</f>
        <v>0.28000000000000003</v>
      </c>
      <c r="E33" s="8" t="str">
        <f>RTD("tradingapp",,INDEX($A:$A, ROW()), "BidLstClsΔ%")</f>
        <v>-1.25</v>
      </c>
      <c r="F33" s="8" t="str">
        <f>RTD("tradingapp",,INDEX($A:$A, ROW()), "AskLstClsΔ%")</f>
        <v>0.74</v>
      </c>
      <c r="G33" s="12">
        <f t="shared" si="0"/>
        <v>3.6400000000000002E-2</v>
      </c>
      <c r="H33" s="12">
        <f t="shared" si="1"/>
        <v>2.6000000000000002E-2</v>
      </c>
      <c r="I33" s="13">
        <f t="shared" si="7"/>
        <v>1.2864</v>
      </c>
      <c r="J33" s="13">
        <f t="shared" si="7"/>
        <v>-0.71399999999999997</v>
      </c>
      <c r="K33" s="5" t="str">
        <f>VLOOKUP(A33,'All Beta'!F:J,2,0)</f>
        <v>SPY</v>
      </c>
      <c r="L33" s="6" t="str">
        <f>RTD("tradingapp",,INDEX($K$1:$K$600, ROW()), "BidLstClsΔ%")</f>
        <v>0.05</v>
      </c>
      <c r="M33" s="5" t="str">
        <f>RTD("tradingapp",,INDEX($K:$K, ROW()), "AskLstClsΔ%")</f>
        <v>0.07</v>
      </c>
      <c r="N33" s="14">
        <f t="shared" si="2"/>
        <v>1.5664</v>
      </c>
      <c r="O33" s="14">
        <f t="shared" si="3"/>
        <v>-0.99399999999999999</v>
      </c>
      <c r="P33" s="5" t="e">
        <v>#NUM!</v>
      </c>
      <c r="Q33" s="5" t="e">
        <v>#NUM!</v>
      </c>
      <c r="R33" s="14" t="e">
        <v>#NUM!</v>
      </c>
      <c r="S33" s="22" t="e">
        <v>#NUM!</v>
      </c>
      <c r="T33" s="57" t="e">
        <f t="shared" si="4"/>
        <v>#NUM!</v>
      </c>
      <c r="U33" s="5" t="e">
        <v>#NUM!</v>
      </c>
      <c r="V33" s="5" t="e">
        <v>#NUM!</v>
      </c>
      <c r="W33" s="16" t="e">
        <v>#NUM!</v>
      </c>
      <c r="X33" s="5" t="e">
        <v>#NUM!</v>
      </c>
      <c r="Y33" s="16" t="e">
        <f t="shared" si="5"/>
        <v>#NUM!</v>
      </c>
      <c r="AA33" s="1"/>
      <c r="AB33" s="107"/>
    </row>
    <row r="34" spans="1:28" x14ac:dyDescent="0.3">
      <c r="A34" s="22" t="str">
        <f t="array" ref="A34">IFERROR(INDEX('All Beta'!A$2:A$1000, SMALL(IF('All Beta'!D$2:D$1000&lt;=1, ROW('All Beta'!D$2:D$1000)-ROW('All Beta'!D$2)+1), ROW(A37))), "")</f>
        <v>BWA</v>
      </c>
      <c r="C34" s="5" t="e">
        <f t="array" ref="C34">VLOOKUP(A34,'All Beta'!F:I,3,0)</f>
        <v>#N/A</v>
      </c>
      <c r="D34" s="5" t="e">
        <f>VLOOKUP(A34,'All Beta'!F:I,4,0)</f>
        <v>#N/A</v>
      </c>
      <c r="E34" s="8" t="str">
        <f>RTD("tradingapp",,INDEX($A:$A, ROW()), "BidLstClsΔ%")</f>
        <v>-1.06</v>
      </c>
      <c r="F34" s="8" t="str">
        <f>RTD("tradingapp",,INDEX($A:$A, ROW()), "AskLstClsΔ%")</f>
        <v>0.94</v>
      </c>
      <c r="G34" s="12" t="e">
        <f t="shared" si="0"/>
        <v>#N/A</v>
      </c>
      <c r="H34" s="12" t="e">
        <f t="shared" si="1"/>
        <v>#N/A</v>
      </c>
      <c r="I34" s="13" t="e">
        <f t="shared" si="7"/>
        <v>#N/A</v>
      </c>
      <c r="J34" s="13" t="e">
        <f t="shared" si="7"/>
        <v>#N/A</v>
      </c>
      <c r="K34" s="5" t="e">
        <f>VLOOKUP(A34,'All Beta'!F:J,2,0)</f>
        <v>#N/A</v>
      </c>
      <c r="L34" s="6" t="e">
        <f>RTD("tradingapp",,INDEX($K$1:$K$600, ROW()), "BidLstClsΔ%")</f>
        <v>#N/A</v>
      </c>
      <c r="M34" s="5" t="e">
        <f>RTD("tradingapp",,INDEX($K:$K, ROW()), "AskLstClsΔ%")</f>
        <v>#N/A</v>
      </c>
      <c r="N34" s="14" t="e">
        <f t="shared" si="2"/>
        <v>#N/A</v>
      </c>
      <c r="O34" s="14" t="e">
        <f t="shared" si="3"/>
        <v>#N/A</v>
      </c>
      <c r="P34" s="5" t="e">
        <v>#NUM!</v>
      </c>
      <c r="Q34" s="5" t="e">
        <v>#NUM!</v>
      </c>
      <c r="R34" s="14" t="e">
        <v>#NUM!</v>
      </c>
      <c r="S34" s="22" t="e">
        <v>#NUM!</v>
      </c>
      <c r="T34" s="57" t="e">
        <f t="shared" si="4"/>
        <v>#NUM!</v>
      </c>
      <c r="U34" s="5" t="e">
        <v>#NUM!</v>
      </c>
      <c r="V34" s="5" t="e">
        <v>#NUM!</v>
      </c>
      <c r="W34" s="16" t="e">
        <v>#NUM!</v>
      </c>
      <c r="X34" s="5" t="e">
        <v>#NUM!</v>
      </c>
      <c r="Y34" s="16" t="e">
        <f t="shared" si="5"/>
        <v>#NUM!</v>
      </c>
      <c r="AA34" s="1"/>
      <c r="AB34" s="107"/>
    </row>
    <row r="35" spans="1:28" x14ac:dyDescent="0.3">
      <c r="A35" s="22" t="str">
        <f t="array" ref="A35">IFERROR(INDEX('All Beta'!A$2:A$1000, SMALL(IF('All Beta'!D$2:D$1000&lt;=1, ROW('All Beta'!D$2:D$1000)-ROW('All Beta'!D$2)+1), ROW(A38))), "")</f>
        <v>BXMT</v>
      </c>
      <c r="C35" s="5">
        <f t="array" ref="C35">VLOOKUP(A35,'All Beta'!F:I,3,0)</f>
        <v>0.67</v>
      </c>
      <c r="D35" s="5">
        <f>VLOOKUP(A35,'All Beta'!F:I,4,0)</f>
        <v>0.32</v>
      </c>
      <c r="E35" s="8" t="str">
        <f>RTD("tradingapp",,INDEX($A:$A, ROW()), "BidLstClsΔ%")</f>
        <v>0.00</v>
      </c>
      <c r="F35" s="8" t="str">
        <f>RTD("tradingapp",,INDEX($A:$A, ROW()), "AskLstClsΔ%")</f>
        <v>1.91</v>
      </c>
      <c r="G35" s="12">
        <f t="shared" si="0"/>
        <v>0.17420000000000002</v>
      </c>
      <c r="H35" s="12">
        <f t="shared" si="1"/>
        <v>0.1474</v>
      </c>
      <c r="I35" s="13">
        <f t="shared" si="7"/>
        <v>0.17420000000000002</v>
      </c>
      <c r="J35" s="13">
        <f t="shared" si="7"/>
        <v>-1.7625999999999999</v>
      </c>
      <c r="K35" s="5" t="str">
        <f>VLOOKUP(A35,'All Beta'!F:J,2,0)</f>
        <v>IWM</v>
      </c>
      <c r="L35" s="6" t="str">
        <f>RTD("tradingapp",,INDEX($K$1:$K$600, ROW()), "BidLstClsΔ%")</f>
        <v>0.22</v>
      </c>
      <c r="M35" s="5" t="str">
        <f>RTD("tradingapp",,INDEX($K:$K, ROW()), "AskLstClsΔ%")</f>
        <v>0.26</v>
      </c>
      <c r="N35" s="14">
        <f t="shared" si="2"/>
        <v>0.49420000000000003</v>
      </c>
      <c r="O35" s="14">
        <f t="shared" si="3"/>
        <v>-2.0825999999999998</v>
      </c>
      <c r="P35" s="5" t="e">
        <v>#NUM!</v>
      </c>
      <c r="Q35" s="5" t="e">
        <v>#NUM!</v>
      </c>
      <c r="R35" s="14" t="e">
        <v>#NUM!</v>
      </c>
      <c r="S35" s="22" t="e">
        <v>#NUM!</v>
      </c>
      <c r="T35" s="57" t="e">
        <f t="shared" si="4"/>
        <v>#NUM!</v>
      </c>
      <c r="U35" s="5" t="e">
        <v>#NUM!</v>
      </c>
      <c r="V35" s="5" t="e">
        <v>#NUM!</v>
      </c>
      <c r="W35" s="16" t="e">
        <v>#NUM!</v>
      </c>
      <c r="X35" s="5" t="e">
        <v>#NUM!</v>
      </c>
      <c r="Y35" s="16" t="e">
        <f t="shared" si="5"/>
        <v>#NUM!</v>
      </c>
      <c r="AA35" s="1"/>
      <c r="AB35" s="107"/>
    </row>
    <row r="36" spans="1:28" x14ac:dyDescent="0.3">
      <c r="A36" s="22" t="str">
        <f t="array" ref="A36">IFERROR(INDEX('All Beta'!A$2:A$1000, SMALL(IF('All Beta'!D$2:D$1000&lt;=1, ROW('All Beta'!D$2:D$1000)-ROW('All Beta'!D$2)+1), ROW(A39))), "")</f>
        <v>BXP</v>
      </c>
      <c r="C36" s="5" t="e">
        <f t="array" ref="C36">VLOOKUP(A36,'All Beta'!F:I,3,0)</f>
        <v>#N/A</v>
      </c>
      <c r="D36" s="5" t="e">
        <f>VLOOKUP(A36,'All Beta'!F:I,4,0)</f>
        <v>#N/A</v>
      </c>
      <c r="E36" s="8" t="str">
        <f>RTD("tradingapp",,INDEX($A:$A, ROW()), "BidLstClsΔ%")</f>
        <v>-5.22</v>
      </c>
      <c r="F36" s="8" t="str">
        <f>RTD("tradingapp",,INDEX($A:$A, ROW()), "AskLstClsΔ%")</f>
        <v>0.00</v>
      </c>
      <c r="G36" s="12" t="e">
        <f t="shared" si="0"/>
        <v>#N/A</v>
      </c>
      <c r="H36" s="12" t="e">
        <f t="shared" si="1"/>
        <v>#N/A</v>
      </c>
      <c r="I36" s="13" t="e">
        <f t="shared" si="7"/>
        <v>#N/A</v>
      </c>
      <c r="J36" s="13" t="e">
        <f t="shared" si="7"/>
        <v>#N/A</v>
      </c>
      <c r="K36" s="5" t="e">
        <f>VLOOKUP(A36,'All Beta'!F:J,2,0)</f>
        <v>#N/A</v>
      </c>
      <c r="L36" s="6" t="e">
        <f>RTD("tradingapp",,INDEX($K$1:$K$600, ROW()), "BidLstClsΔ%")</f>
        <v>#N/A</v>
      </c>
      <c r="M36" s="5" t="e">
        <f>RTD("tradingapp",,INDEX($K:$K, ROW()), "AskLstClsΔ%")</f>
        <v>#N/A</v>
      </c>
      <c r="N36" s="14" t="e">
        <f t="shared" si="2"/>
        <v>#N/A</v>
      </c>
      <c r="O36" s="14" t="e">
        <f t="shared" si="3"/>
        <v>#N/A</v>
      </c>
      <c r="P36" s="5" t="e">
        <v>#NUM!</v>
      </c>
      <c r="Q36" s="5" t="e">
        <v>#NUM!</v>
      </c>
      <c r="R36" s="14" t="e">
        <v>#NUM!</v>
      </c>
      <c r="S36" s="22" t="e">
        <v>#NUM!</v>
      </c>
      <c r="T36" s="57" t="e">
        <f t="shared" si="4"/>
        <v>#NUM!</v>
      </c>
      <c r="U36" s="5" t="e">
        <v>#NUM!</v>
      </c>
      <c r="V36" s="5" t="e">
        <v>#NUM!</v>
      </c>
      <c r="W36" s="16" t="e">
        <v>#NUM!</v>
      </c>
      <c r="X36" s="5" t="e">
        <v>#NUM!</v>
      </c>
      <c r="Y36" s="16" t="e">
        <f t="shared" si="5"/>
        <v>#NUM!</v>
      </c>
      <c r="AA36" s="1"/>
      <c r="AB36" s="107"/>
    </row>
    <row r="37" spans="1:28" x14ac:dyDescent="0.3">
      <c r="A37" s="22" t="str">
        <f t="array" ref="A37">IFERROR(INDEX('All Beta'!A$2:A$1000, SMALL(IF('All Beta'!D$2:D$1000&lt;=1, ROW('All Beta'!D$2:D$1000)-ROW('All Beta'!D$2)+1), ROW(A40))), "")</f>
        <v>CAG</v>
      </c>
      <c r="C37" s="5">
        <f t="array" ref="C37">VLOOKUP(A37,'All Beta'!F:I,3,0)</f>
        <v>0.25</v>
      </c>
      <c r="D37" s="5">
        <f>VLOOKUP(A37,'All Beta'!F:I,4,0)</f>
        <v>0.41</v>
      </c>
      <c r="E37" s="8" t="str">
        <f>RTD("tradingapp",,INDEX($A:$A, ROW()), "BidLstClsΔ%")</f>
        <v>-0.16</v>
      </c>
      <c r="F37" s="8" t="str">
        <f>RTD("tradingapp",,INDEX($A:$A, ROW()), "AskLstClsΔ%")</f>
        <v>0.37</v>
      </c>
      <c r="G37" s="12">
        <f t="shared" si="0"/>
        <v>6.5000000000000002E-2</v>
      </c>
      <c r="H37" s="12">
        <f t="shared" si="1"/>
        <v>5.5E-2</v>
      </c>
      <c r="I37" s="13">
        <f t="shared" si="7"/>
        <v>0.22500000000000001</v>
      </c>
      <c r="J37" s="13">
        <f t="shared" si="7"/>
        <v>-0.315</v>
      </c>
      <c r="K37" s="5" t="str">
        <f>VLOOKUP(A37,'All Beta'!F:J,2,0)</f>
        <v>IWM</v>
      </c>
      <c r="L37" s="6" t="str">
        <f>RTD("tradingapp",,INDEX($K$1:$K$600, ROW()), "BidLstClsΔ%")</f>
        <v>0.22</v>
      </c>
      <c r="M37" s="5" t="str">
        <f>RTD("tradingapp",,INDEX($K:$K, ROW()), "AskLstClsΔ%")</f>
        <v>0.26</v>
      </c>
      <c r="N37" s="14">
        <f t="shared" si="2"/>
        <v>0.63500000000000001</v>
      </c>
      <c r="O37" s="14">
        <f t="shared" si="3"/>
        <v>-0.72499999999999998</v>
      </c>
      <c r="P37" s="5" t="e">
        <v>#NUM!</v>
      </c>
      <c r="Q37" s="5" t="e">
        <v>#NUM!</v>
      </c>
      <c r="R37" s="14" t="e">
        <v>#NUM!</v>
      </c>
      <c r="S37" s="22" t="e">
        <v>#NUM!</v>
      </c>
      <c r="T37" s="57" t="e">
        <f t="shared" si="4"/>
        <v>#NUM!</v>
      </c>
      <c r="U37" s="5" t="e">
        <v>#NUM!</v>
      </c>
      <c r="V37" s="5" t="e">
        <v>#NUM!</v>
      </c>
      <c r="W37" s="16" t="e">
        <v>#NUM!</v>
      </c>
      <c r="X37" s="5" t="e">
        <v>#NUM!</v>
      </c>
      <c r="Y37" s="16" t="e">
        <f t="shared" si="5"/>
        <v>#NUM!</v>
      </c>
      <c r="AA37" s="1"/>
      <c r="AB37" s="107"/>
    </row>
    <row r="38" spans="1:28" x14ac:dyDescent="0.3">
      <c r="A38" s="22" t="str">
        <f t="array" ref="A38">IFERROR(INDEX('All Beta'!A$2:A$1000, SMALL(IF('All Beta'!D$2:D$1000&lt;=1, ROW('All Beta'!D$2:D$1000)-ROW('All Beta'!D$2)+1), ROW(A41))), "")</f>
        <v>CAH</v>
      </c>
      <c r="C38" s="5">
        <f t="array" ref="C38">VLOOKUP(A38,'All Beta'!F:I,3,0)</f>
        <v>-0.08</v>
      </c>
      <c r="D38" s="5">
        <f>VLOOKUP(A38,'All Beta'!F:I,4,0)</f>
        <v>0.3</v>
      </c>
      <c r="E38" s="8" t="str">
        <f>RTD("tradingapp",,INDEX($A:$A, ROW()), "BidLstClsΔ%")</f>
        <v>-1.90</v>
      </c>
      <c r="F38" s="8" t="str">
        <f>RTD("tradingapp",,INDEX($A:$A, ROW()), "AskLstClsΔ%")</f>
        <v>-0.26</v>
      </c>
      <c r="G38" s="12">
        <f t="shared" si="0"/>
        <v>-5.6000000000000008E-3</v>
      </c>
      <c r="H38" s="12">
        <f t="shared" si="1"/>
        <v>-4.0000000000000001E-3</v>
      </c>
      <c r="I38" s="13">
        <f t="shared" si="7"/>
        <v>1.8943999999999999</v>
      </c>
      <c r="J38" s="13">
        <f t="shared" si="7"/>
        <v>0.25600000000000001</v>
      </c>
      <c r="K38" s="5" t="str">
        <f>VLOOKUP(A38,'All Beta'!F:J,2,0)</f>
        <v>SPY</v>
      </c>
      <c r="L38" s="6" t="str">
        <f>RTD("tradingapp",,INDEX($K$1:$K$600, ROW()), "BidLstClsΔ%")</f>
        <v>0.05</v>
      </c>
      <c r="M38" s="5" t="str">
        <f>RTD("tradingapp",,INDEX($K:$K, ROW()), "AskLstClsΔ%")</f>
        <v>0.07</v>
      </c>
      <c r="N38" s="14">
        <f t="shared" si="2"/>
        <v>2.1943999999999999</v>
      </c>
      <c r="O38" s="14">
        <f t="shared" si="3"/>
        <v>-4.3999999999999984E-2</v>
      </c>
      <c r="P38" s="5" t="e">
        <v>#NUM!</v>
      </c>
      <c r="Q38" s="5" t="e">
        <v>#NUM!</v>
      </c>
      <c r="R38" s="14" t="e">
        <v>#NUM!</v>
      </c>
      <c r="S38" s="22" t="e">
        <v>#NUM!</v>
      </c>
      <c r="T38" s="57" t="e">
        <f t="shared" si="4"/>
        <v>#NUM!</v>
      </c>
      <c r="U38" s="5" t="e">
        <v>#NUM!</v>
      </c>
      <c r="V38" s="5" t="e">
        <v>#NUM!</v>
      </c>
      <c r="W38" s="16" t="e">
        <v>#NUM!</v>
      </c>
      <c r="X38" s="5" t="e">
        <v>#NUM!</v>
      </c>
      <c r="Y38" s="16" t="e">
        <f t="shared" si="5"/>
        <v>#NUM!</v>
      </c>
      <c r="AA38" s="1"/>
      <c r="AB38" s="107"/>
    </row>
    <row r="39" spans="1:28" x14ac:dyDescent="0.3">
      <c r="A39" s="22" t="str">
        <f t="array" ref="A39">IFERROR(INDEX('All Beta'!A$2:A$1000, SMALL(IF('All Beta'!D$2:D$1000&lt;=1, ROW('All Beta'!D$2:D$1000)-ROW('All Beta'!D$2)+1), ROW(A42))), "")</f>
        <v>CAI</v>
      </c>
      <c r="C39" s="5">
        <f t="array" ref="C39">VLOOKUP(A39,'All Beta'!F:I,3,0)</f>
        <v>0.68</v>
      </c>
      <c r="D39" s="5">
        <f>VLOOKUP(A39,'All Beta'!F:I,4,0)</f>
        <v>1.19</v>
      </c>
      <c r="E39" s="8" t="str">
        <f>RTD("tradingapp",,INDEX($A:$A, ROW()), "BidLstClsΔ%")</f>
        <v>-1.44</v>
      </c>
      <c r="F39" s="8" t="str">
        <f>RTD("tradingapp",,INDEX($A:$A, ROW()), "AskLstClsΔ%")</f>
        <v>2.00</v>
      </c>
      <c r="G39" s="12">
        <f t="shared" si="0"/>
        <v>0.17680000000000001</v>
      </c>
      <c r="H39" s="12">
        <f t="shared" si="1"/>
        <v>0.14960000000000001</v>
      </c>
      <c r="I39" s="13">
        <f t="shared" si="7"/>
        <v>1.6168</v>
      </c>
      <c r="J39" s="13">
        <f t="shared" si="7"/>
        <v>-1.8504</v>
      </c>
      <c r="K39" s="5" t="str">
        <f>VLOOKUP(A39,'All Beta'!F:J,2,0)</f>
        <v>IWM</v>
      </c>
      <c r="L39" s="6" t="str">
        <f>RTD("tradingapp",,INDEX($K$1:$K$600, ROW()), "BidLstClsΔ%")</f>
        <v>0.22</v>
      </c>
      <c r="M39" s="5" t="str">
        <f>RTD("tradingapp",,INDEX($K:$K, ROW()), "AskLstClsΔ%")</f>
        <v>0.26</v>
      </c>
      <c r="N39" s="14">
        <f t="shared" si="2"/>
        <v>2.8068</v>
      </c>
      <c r="O39" s="14">
        <f t="shared" si="3"/>
        <v>-3.0404</v>
      </c>
      <c r="P39" s="5" t="e">
        <v>#NUM!</v>
      </c>
      <c r="Q39" s="5" t="e">
        <v>#NUM!</v>
      </c>
      <c r="R39" s="14" t="e">
        <v>#NUM!</v>
      </c>
      <c r="S39" s="22" t="e">
        <v>#NUM!</v>
      </c>
      <c r="T39" s="57" t="e">
        <f t="shared" si="4"/>
        <v>#NUM!</v>
      </c>
      <c r="U39" s="5" t="e">
        <v>#NUM!</v>
      </c>
      <c r="V39" s="5" t="e">
        <v>#NUM!</v>
      </c>
      <c r="W39" s="16" t="e">
        <v>#NUM!</v>
      </c>
      <c r="X39" s="5" t="e">
        <v>#NUM!</v>
      </c>
      <c r="Y39" s="16" t="e">
        <f t="shared" si="5"/>
        <v>#NUM!</v>
      </c>
      <c r="AA39" s="1"/>
      <c r="AB39" s="107"/>
    </row>
    <row r="40" spans="1:28" x14ac:dyDescent="0.3">
      <c r="A40" s="22" t="str">
        <f t="array" ref="A40">IFERROR(INDEX('All Beta'!A$2:A$1000, SMALL(IF('All Beta'!D$2:D$1000&lt;=1, ROW('All Beta'!D$2:D$1000)-ROW('All Beta'!D$2)+1), ROW(A43))), "")</f>
        <v>CARR</v>
      </c>
      <c r="C40" s="5">
        <f t="array" ref="C40">VLOOKUP(A40,'All Beta'!F:I,3,0)</f>
        <v>0.66</v>
      </c>
      <c r="D40" s="5">
        <f>VLOOKUP(A40,'All Beta'!F:I,4,0)</f>
        <v>0.31</v>
      </c>
      <c r="E40" s="8" t="str">
        <f>RTD("tradingapp",,INDEX($A:$A, ROW()), "BidLstClsΔ%")</f>
        <v>0.01</v>
      </c>
      <c r="F40" s="8" t="str">
        <f>RTD("tradingapp",,INDEX($A:$A, ROW()), "AskLstClsΔ%")</f>
        <v>1.03</v>
      </c>
      <c r="G40" s="12">
        <f t="shared" si="0"/>
        <v>0.1716</v>
      </c>
      <c r="H40" s="12">
        <f t="shared" si="1"/>
        <v>0.1452</v>
      </c>
      <c r="I40" s="13">
        <f t="shared" si="7"/>
        <v>0.16159999999999999</v>
      </c>
      <c r="J40" s="13">
        <f t="shared" si="7"/>
        <v>-0.88480000000000003</v>
      </c>
      <c r="K40" s="5" t="str">
        <f>VLOOKUP(A40,'All Beta'!F:J,2,0)</f>
        <v>IWM</v>
      </c>
      <c r="L40" s="6" t="str">
        <f>RTD("tradingapp",,INDEX($K$1:$K$600, ROW()), "BidLstClsΔ%")</f>
        <v>0.22</v>
      </c>
      <c r="M40" s="5" t="str">
        <f>RTD("tradingapp",,INDEX($K:$K, ROW()), "AskLstClsΔ%")</f>
        <v>0.26</v>
      </c>
      <c r="N40" s="14">
        <f t="shared" si="2"/>
        <v>0.47160000000000002</v>
      </c>
      <c r="O40" s="14">
        <f t="shared" si="3"/>
        <v>-1.1948000000000001</v>
      </c>
      <c r="P40" s="5" t="e">
        <v>#NUM!</v>
      </c>
      <c r="Q40" s="5" t="e">
        <v>#NUM!</v>
      </c>
      <c r="R40" s="14" t="e">
        <v>#NUM!</v>
      </c>
      <c r="S40" s="22" t="e">
        <v>#NUM!</v>
      </c>
      <c r="T40" s="57" t="e">
        <f t="shared" si="4"/>
        <v>#NUM!</v>
      </c>
      <c r="U40" s="5" t="e">
        <v>#NUM!</v>
      </c>
      <c r="V40" s="5" t="e">
        <v>#NUM!</v>
      </c>
      <c r="W40" s="16" t="e">
        <v>#NUM!</v>
      </c>
      <c r="X40" s="5" t="e">
        <v>#NUM!</v>
      </c>
      <c r="Y40" s="16" t="e">
        <f t="shared" si="5"/>
        <v>#NUM!</v>
      </c>
      <c r="AA40" s="1"/>
      <c r="AB40" s="107"/>
    </row>
    <row r="41" spans="1:28" x14ac:dyDescent="0.3">
      <c r="A41" s="22" t="str">
        <f t="array" ref="A41">IFERROR(INDEX('All Beta'!A$2:A$1000, SMALL(IF('All Beta'!D$2:D$1000&lt;=1, ROW('All Beta'!D$2:D$1000)-ROW('All Beta'!D$2)+1), ROW(A44))), "")</f>
        <v>CART</v>
      </c>
      <c r="C41" s="5">
        <f t="array" ref="C41">VLOOKUP(A41,'All Beta'!F:I,3,0)</f>
        <v>0.43</v>
      </c>
      <c r="D41" s="5">
        <f>VLOOKUP(A41,'All Beta'!F:I,4,0)</f>
        <v>0.45</v>
      </c>
      <c r="E41" s="8" t="str">
        <f>RTD("tradingapp",,INDEX($A:$A, ROW()), "BidLstClsΔ%")</f>
        <v>-0.70</v>
      </c>
      <c r="F41" s="8" t="str">
        <f>RTD("tradingapp",,INDEX($A:$A, ROW()), "AskLstClsΔ%")</f>
        <v>0.44</v>
      </c>
      <c r="G41" s="12">
        <f t="shared" si="0"/>
        <v>0.1118</v>
      </c>
      <c r="H41" s="12">
        <f t="shared" si="1"/>
        <v>9.4600000000000004E-2</v>
      </c>
      <c r="I41" s="13">
        <f t="shared" si="7"/>
        <v>0.81179999999999997</v>
      </c>
      <c r="J41" s="13">
        <f t="shared" si="7"/>
        <v>-0.34539999999999998</v>
      </c>
      <c r="K41" s="5" t="str">
        <f>VLOOKUP(A41,'All Beta'!F:J,2,0)</f>
        <v>IWM</v>
      </c>
      <c r="L41" s="6" t="str">
        <f>RTD("tradingapp",,INDEX($K$1:$K$600, ROW()), "BidLstClsΔ%")</f>
        <v>0.22</v>
      </c>
      <c r="M41" s="5" t="str">
        <f>RTD("tradingapp",,INDEX($K:$K, ROW()), "AskLstClsΔ%")</f>
        <v>0.26</v>
      </c>
      <c r="N41" s="14">
        <f t="shared" si="2"/>
        <v>1.2618</v>
      </c>
      <c r="O41" s="14">
        <f t="shared" si="3"/>
        <v>-0.7954</v>
      </c>
      <c r="P41" s="5" t="e">
        <v>#NUM!</v>
      </c>
      <c r="Q41" s="5" t="e">
        <v>#NUM!</v>
      </c>
      <c r="R41" s="14" t="e">
        <v>#NUM!</v>
      </c>
      <c r="S41" s="22" t="e">
        <v>#NUM!</v>
      </c>
      <c r="T41" s="57" t="e">
        <f t="shared" si="4"/>
        <v>#NUM!</v>
      </c>
      <c r="U41" s="5" t="e">
        <v>#NUM!</v>
      </c>
      <c r="V41" s="5" t="e">
        <v>#NUM!</v>
      </c>
      <c r="W41" s="16" t="e">
        <v>#NUM!</v>
      </c>
      <c r="X41" s="5" t="e">
        <v>#NUM!</v>
      </c>
      <c r="Y41" s="16" t="e">
        <f t="shared" si="5"/>
        <v>#NUM!</v>
      </c>
      <c r="AA41" s="1"/>
      <c r="AB41" s="107"/>
    </row>
    <row r="42" spans="1:28" x14ac:dyDescent="0.3">
      <c r="A42" s="22" t="str">
        <f t="array" ref="A42">IFERROR(INDEX('All Beta'!A$2:A$1000, SMALL(IF('All Beta'!D$2:D$1000&lt;=1, ROW('All Beta'!D$2:D$1000)-ROW('All Beta'!D$2)+1), ROW(A45))), "")</f>
        <v>CAVA</v>
      </c>
      <c r="C42" s="5">
        <f t="array" ref="C42">VLOOKUP(A42,'All Beta'!F:I,3,0)</f>
        <v>0.94</v>
      </c>
      <c r="D42" s="5">
        <f>VLOOKUP(A42,'All Beta'!F:I,4,0)</f>
        <v>0.63</v>
      </c>
      <c r="E42" s="8" t="str">
        <f>RTD("tradingapp",,INDEX($A:$A, ROW()), "BidLstClsΔ%")</f>
        <v>0.12</v>
      </c>
      <c r="F42" s="8" t="str">
        <f>RTD("tradingapp",,INDEX($A:$A, ROW()), "AskLstClsΔ%")</f>
        <v>0.59</v>
      </c>
      <c r="G42" s="12">
        <f t="shared" si="0"/>
        <v>0.24440000000000001</v>
      </c>
      <c r="H42" s="12">
        <f t="shared" si="1"/>
        <v>0.20679999999999998</v>
      </c>
      <c r="I42" s="13">
        <f t="shared" si="7"/>
        <v>0.12440000000000001</v>
      </c>
      <c r="J42" s="13">
        <f t="shared" si="7"/>
        <v>-0.38319999999999999</v>
      </c>
      <c r="K42" s="5" t="str">
        <f>VLOOKUP(A42,'All Beta'!F:J,2,0)</f>
        <v>IWM</v>
      </c>
      <c r="L42" s="6" t="str">
        <f>RTD("tradingapp",,INDEX($K$1:$K$600, ROW()), "BidLstClsΔ%")</f>
        <v>0.22</v>
      </c>
      <c r="M42" s="5" t="str">
        <f>RTD("tradingapp",,INDEX($K:$K, ROW()), "AskLstClsΔ%")</f>
        <v>0.26</v>
      </c>
      <c r="N42" s="14">
        <f t="shared" si="2"/>
        <v>0.75439999999999996</v>
      </c>
      <c r="O42" s="14">
        <f t="shared" si="3"/>
        <v>-1.0131999999999999</v>
      </c>
      <c r="P42" s="5" t="e">
        <v>#NUM!</v>
      </c>
      <c r="Q42" s="5" t="e">
        <v>#NUM!</v>
      </c>
      <c r="R42" s="14" t="e">
        <v>#NUM!</v>
      </c>
      <c r="S42" s="22" t="e">
        <v>#NUM!</v>
      </c>
      <c r="T42" s="57" t="e">
        <f t="shared" si="4"/>
        <v>#NUM!</v>
      </c>
      <c r="U42" s="5" t="e">
        <v>#NUM!</v>
      </c>
      <c r="V42" s="5" t="e">
        <v>#NUM!</v>
      </c>
      <c r="W42" s="16" t="e">
        <v>#NUM!</v>
      </c>
      <c r="X42" s="5" t="e">
        <v>#NUM!</v>
      </c>
      <c r="Y42" s="16" t="e">
        <f t="shared" si="5"/>
        <v>#NUM!</v>
      </c>
      <c r="AA42" s="1"/>
      <c r="AB42" s="107"/>
    </row>
    <row r="43" spans="1:28" x14ac:dyDescent="0.3">
      <c r="A43" s="22" t="str">
        <f t="array" ref="A43">IFERROR(INDEX('All Beta'!A$2:A$1000, SMALL(IF('All Beta'!D$2:D$1000&lt;=1, ROW('All Beta'!D$2:D$1000)-ROW('All Beta'!D$2)+1), ROW(A46))), "")</f>
        <v>CCI</v>
      </c>
      <c r="C43" s="5">
        <f t="array" ref="C43">VLOOKUP(A43,'All Beta'!F:I,3,0)</f>
        <v>-0.04</v>
      </c>
      <c r="D43" s="5">
        <f>VLOOKUP(A43,'All Beta'!F:I,4,0)</f>
        <v>0.48</v>
      </c>
      <c r="E43" s="8" t="str">
        <f>RTD("tradingapp",,INDEX($A:$A, ROW()), "BidLstClsΔ%")</f>
        <v>0.01</v>
      </c>
      <c r="F43" s="8" t="str">
        <f>RTD("tradingapp",,INDEX($A:$A, ROW()), "AskLstClsΔ%")</f>
        <v>0.26</v>
      </c>
      <c r="G43" s="12">
        <f t="shared" si="0"/>
        <v>-1.0400000000000001E-2</v>
      </c>
      <c r="H43" s="12">
        <f t="shared" si="1"/>
        <v>-8.8000000000000005E-3</v>
      </c>
      <c r="I43" s="13">
        <f t="shared" ref="I43:J71" si="8">G43-E43</f>
        <v>-2.0400000000000001E-2</v>
      </c>
      <c r="J43" s="13">
        <f t="shared" si="8"/>
        <v>-0.26879999999999998</v>
      </c>
      <c r="K43" s="5" t="str">
        <f>VLOOKUP(A43,'All Beta'!F:J,2,0)</f>
        <v>IWM</v>
      </c>
      <c r="L43" s="6" t="str">
        <f>RTD("tradingapp",,INDEX($K$1:$K$600, ROW()), "BidLstClsΔ%")</f>
        <v>0.22</v>
      </c>
      <c r="M43" s="5" t="str">
        <f>RTD("tradingapp",,INDEX($K:$K, ROW()), "AskLstClsΔ%")</f>
        <v>0.26</v>
      </c>
      <c r="N43" s="14">
        <f t="shared" si="2"/>
        <v>0.45960000000000001</v>
      </c>
      <c r="O43" s="14">
        <f t="shared" si="3"/>
        <v>-0.74879999999999991</v>
      </c>
      <c r="P43" s="5" t="e">
        <v>#NUM!</v>
      </c>
      <c r="Q43" s="5" t="e">
        <v>#NUM!</v>
      </c>
      <c r="R43" s="14" t="e">
        <v>#NUM!</v>
      </c>
      <c r="S43" s="22" t="e">
        <v>#NUM!</v>
      </c>
      <c r="T43" s="57" t="e">
        <f t="shared" si="4"/>
        <v>#NUM!</v>
      </c>
      <c r="U43" s="5" t="e">
        <v>#NUM!</v>
      </c>
      <c r="V43" s="5" t="e">
        <v>#NUM!</v>
      </c>
      <c r="W43" s="16" t="e">
        <v>#NUM!</v>
      </c>
      <c r="X43" s="5" t="e">
        <v>#NUM!</v>
      </c>
      <c r="Y43" s="16" t="e">
        <f t="shared" si="5"/>
        <v>#NUM!</v>
      </c>
      <c r="AA43" s="1"/>
      <c r="AB43" s="107"/>
    </row>
    <row r="44" spans="1:28" x14ac:dyDescent="0.3">
      <c r="A44" s="22" t="str">
        <f t="array" ref="A44">IFERROR(INDEX('All Beta'!A$2:A$1000, SMALL(IF('All Beta'!D$2:D$1000&lt;=1, ROW('All Beta'!D$2:D$1000)-ROW('All Beta'!D$2)+1), ROW(A47))), "")</f>
        <v>CELH</v>
      </c>
      <c r="C44" s="5">
        <f t="array" ref="C44">VLOOKUP(A44,'All Beta'!F:I,3,0)</f>
        <v>0.93</v>
      </c>
      <c r="D44" s="5">
        <f>VLOOKUP(A44,'All Beta'!F:I,4,0)</f>
        <v>0.61</v>
      </c>
      <c r="E44" s="8" t="str">
        <f>RTD("tradingapp",,INDEX($A:$A, ROW()), "BidLstClsΔ%")</f>
        <v>0.03</v>
      </c>
      <c r="F44" s="8" t="str">
        <f>RTD("tradingapp",,INDEX($A:$A, ROW()), "AskLstClsΔ%")</f>
        <v>0.23</v>
      </c>
      <c r="G44" s="12">
        <f t="shared" si="0"/>
        <v>0.24180000000000001</v>
      </c>
      <c r="H44" s="12">
        <f t="shared" si="1"/>
        <v>0.2046</v>
      </c>
      <c r="I44" s="13">
        <f t="shared" si="8"/>
        <v>0.21180000000000002</v>
      </c>
      <c r="J44" s="13">
        <f t="shared" si="8"/>
        <v>-2.5400000000000006E-2</v>
      </c>
      <c r="K44" s="5" t="str">
        <f>VLOOKUP(A44,'All Beta'!F:J,2,0)</f>
        <v>IWM</v>
      </c>
      <c r="L44" s="6" t="str">
        <f>RTD("tradingapp",,INDEX($K$1:$K$600, ROW()), "BidLstClsΔ%")</f>
        <v>0.22</v>
      </c>
      <c r="M44" s="5" t="str">
        <f>RTD("tradingapp",,INDEX($K:$K, ROW()), "AskLstClsΔ%")</f>
        <v>0.26</v>
      </c>
      <c r="N44" s="14">
        <f t="shared" si="2"/>
        <v>0.82179999999999997</v>
      </c>
      <c r="O44" s="14">
        <f t="shared" si="3"/>
        <v>-0.63539999999999996</v>
      </c>
      <c r="P44" s="5" t="e">
        <v>#NUM!</v>
      </c>
      <c r="Q44" s="5" t="e">
        <v>#NUM!</v>
      </c>
      <c r="R44" s="14" t="e">
        <v>#NUM!</v>
      </c>
      <c r="S44" s="22" t="e">
        <v>#NUM!</v>
      </c>
      <c r="T44" s="57" t="e">
        <f t="shared" si="4"/>
        <v>#NUM!</v>
      </c>
      <c r="U44" s="5" t="e">
        <v>#NUM!</v>
      </c>
      <c r="V44" s="5" t="e">
        <v>#NUM!</v>
      </c>
      <c r="W44" s="16" t="e">
        <v>#NUM!</v>
      </c>
      <c r="X44" s="5" t="e">
        <v>#NUM!</v>
      </c>
      <c r="Y44" s="16" t="e">
        <f t="shared" si="5"/>
        <v>#NUM!</v>
      </c>
      <c r="AA44" s="1"/>
      <c r="AB44" s="107"/>
    </row>
    <row r="45" spans="1:28" x14ac:dyDescent="0.3">
      <c r="A45" s="22" t="str">
        <f t="array" ref="A45">IFERROR(INDEX('All Beta'!A$2:A$1000, SMALL(IF('All Beta'!D$2:D$1000&lt;=1, ROW('All Beta'!D$2:D$1000)-ROW('All Beta'!D$2)+1), ROW(A48))), "")</f>
        <v>CFG</v>
      </c>
      <c r="C45" s="5" t="e">
        <f t="array" ref="C45">VLOOKUP(A45,'All Beta'!F:I,3,0)</f>
        <v>#N/A</v>
      </c>
      <c r="D45" s="5" t="e">
        <f>VLOOKUP(A45,'All Beta'!F:I,4,0)</f>
        <v>#N/A</v>
      </c>
      <c r="E45" s="8" t="str">
        <f>RTD("tradingapp",,INDEX($A:$A, ROW()), "BidLstClsΔ%")</f>
        <v>-0.16</v>
      </c>
      <c r="F45" s="8" t="str">
        <f>RTD("tradingapp",,INDEX($A:$A, ROW()), "AskLstClsΔ%")</f>
        <v>0.18</v>
      </c>
      <c r="G45" s="12" t="e">
        <f t="shared" si="0"/>
        <v>#N/A</v>
      </c>
      <c r="H45" s="12" t="e">
        <f t="shared" si="1"/>
        <v>#N/A</v>
      </c>
      <c r="I45" s="13" t="e">
        <f t="shared" si="8"/>
        <v>#N/A</v>
      </c>
      <c r="J45" s="13" t="e">
        <f t="shared" si="8"/>
        <v>#N/A</v>
      </c>
      <c r="K45" s="5" t="e">
        <f>VLOOKUP(A45,'All Beta'!F:J,2,0)</f>
        <v>#N/A</v>
      </c>
      <c r="L45" s="6" t="e">
        <f>RTD("tradingapp",,INDEX($K$1:$K$600, ROW()), "BidLstClsΔ%")</f>
        <v>#N/A</v>
      </c>
      <c r="M45" s="5" t="e">
        <f>RTD("tradingapp",,INDEX($K:$K, ROW()), "AskLstClsΔ%")</f>
        <v>#N/A</v>
      </c>
      <c r="N45" s="14" t="e">
        <f t="shared" si="2"/>
        <v>#N/A</v>
      </c>
      <c r="O45" s="14" t="e">
        <f t="shared" si="3"/>
        <v>#N/A</v>
      </c>
      <c r="P45" s="5" t="e">
        <v>#NUM!</v>
      </c>
      <c r="Q45" s="5" t="e">
        <v>#NUM!</v>
      </c>
      <c r="R45" s="14" t="e">
        <v>#NUM!</v>
      </c>
      <c r="S45" s="22" t="e">
        <v>#NUM!</v>
      </c>
      <c r="T45" s="57" t="e">
        <f t="shared" si="4"/>
        <v>#NUM!</v>
      </c>
      <c r="U45" s="5" t="e">
        <v>#NUM!</v>
      </c>
      <c r="V45" s="5" t="e">
        <v>#NUM!</v>
      </c>
      <c r="W45" s="16" t="e">
        <v>#NUM!</v>
      </c>
      <c r="X45" s="5" t="e">
        <v>#NUM!</v>
      </c>
      <c r="Y45" s="16" t="e">
        <f t="shared" si="5"/>
        <v>#NUM!</v>
      </c>
      <c r="AA45" s="1"/>
      <c r="AB45" s="107"/>
    </row>
    <row r="46" spans="1:28" x14ac:dyDescent="0.3">
      <c r="A46" s="22" t="str">
        <f t="array" ref="A46">IFERROR(INDEX('All Beta'!A$2:A$1000, SMALL(IF('All Beta'!D$2:D$1000&lt;=1, ROW('All Beta'!D$2:D$1000)-ROW('All Beta'!D$2)+1), ROW(A49))), "")</f>
        <v>CHD</v>
      </c>
      <c r="C46" s="5">
        <f t="array" ref="C46">VLOOKUP(A46,'All Beta'!F:I,3,0)</f>
        <v>0.05</v>
      </c>
      <c r="D46" s="5">
        <f>VLOOKUP(A46,'All Beta'!F:I,4,0)</f>
        <v>0.31</v>
      </c>
      <c r="E46" s="8" t="str">
        <f>RTD("tradingapp",,INDEX($A:$A, ROW()), "BidLstClsΔ%")</f>
        <v>-1.02</v>
      </c>
      <c r="F46" s="8" t="str">
        <f>RTD("tradingapp",,INDEX($A:$A, ROW()), "AskLstClsΔ%")</f>
        <v>1.73</v>
      </c>
      <c r="G46" s="12">
        <f t="shared" si="0"/>
        <v>1.3000000000000001E-2</v>
      </c>
      <c r="H46" s="12">
        <f t="shared" si="1"/>
        <v>1.1000000000000001E-2</v>
      </c>
      <c r="I46" s="13">
        <f t="shared" si="8"/>
        <v>1.0329999999999999</v>
      </c>
      <c r="J46" s="13">
        <f t="shared" si="8"/>
        <v>-1.7190000000000001</v>
      </c>
      <c r="K46" s="5" t="str">
        <f>VLOOKUP(A46,'All Beta'!F:J,2,0)</f>
        <v>IWM</v>
      </c>
      <c r="L46" s="6" t="str">
        <f>RTD("tradingapp",,INDEX($K$1:$K$600, ROW()), "BidLstClsΔ%")</f>
        <v>0.22</v>
      </c>
      <c r="M46" s="5" t="str">
        <f>RTD("tradingapp",,INDEX($K:$K, ROW()), "AskLstClsΔ%")</f>
        <v>0.26</v>
      </c>
      <c r="N46" s="14">
        <f t="shared" si="2"/>
        <v>1.343</v>
      </c>
      <c r="O46" s="14">
        <f t="shared" si="3"/>
        <v>-2.0289999999999999</v>
      </c>
      <c r="P46" s="5" t="e">
        <v>#NUM!</v>
      </c>
      <c r="Q46" s="5" t="e">
        <v>#NUM!</v>
      </c>
      <c r="R46" s="14" t="e">
        <v>#NUM!</v>
      </c>
      <c r="S46" s="22" t="e">
        <v>#NUM!</v>
      </c>
      <c r="T46" s="57" t="e">
        <f t="shared" si="4"/>
        <v>#NUM!</v>
      </c>
      <c r="U46" s="5" t="e">
        <v>#NUM!</v>
      </c>
      <c r="V46" s="5" t="e">
        <v>#NUM!</v>
      </c>
      <c r="W46" s="16" t="e">
        <v>#NUM!</v>
      </c>
      <c r="X46" s="5" t="e">
        <v>#NUM!</v>
      </c>
      <c r="Y46" s="16" t="e">
        <f t="shared" si="5"/>
        <v>#NUM!</v>
      </c>
      <c r="AA46" s="1"/>
      <c r="AB46" s="107"/>
    </row>
    <row r="47" spans="1:28" x14ac:dyDescent="0.3">
      <c r="A47" s="22" t="str">
        <f t="array" ref="A47">IFERROR(INDEX('All Beta'!A$2:A$1000, SMALL(IF('All Beta'!D$2:D$1000&lt;=1, ROW('All Beta'!D$2:D$1000)-ROW('All Beta'!D$2)+1), ROW(A50))), "")</f>
        <v>CHRW</v>
      </c>
      <c r="C47" s="5">
        <f t="array" ref="C47">VLOOKUP(A47,'All Beta'!F:I,3,0)</f>
        <v>0.61</v>
      </c>
      <c r="D47" s="5">
        <f>VLOOKUP(A47,'All Beta'!F:I,4,0)</f>
        <v>0.31</v>
      </c>
      <c r="E47" s="8" t="str">
        <f>RTD("tradingapp",,INDEX($A:$A, ROW()), "BidLstClsΔ%")</f>
        <v>-9.01</v>
      </c>
      <c r="F47" s="8" t="str">
        <f>RTD("tradingapp",,INDEX($A:$A, ROW()), "AskLstClsΔ%")</f>
        <v>3.15</v>
      </c>
      <c r="G47" s="12">
        <f t="shared" si="0"/>
        <v>0.15859999999999999</v>
      </c>
      <c r="H47" s="12">
        <f t="shared" si="1"/>
        <v>0.13419999999999999</v>
      </c>
      <c r="I47" s="13">
        <f t="shared" si="8"/>
        <v>9.1685999999999996</v>
      </c>
      <c r="J47" s="13">
        <f t="shared" si="8"/>
        <v>-3.0158</v>
      </c>
      <c r="K47" s="5" t="str">
        <f>VLOOKUP(A47,'All Beta'!F:J,2,0)</f>
        <v>IWM</v>
      </c>
      <c r="L47" s="6" t="str">
        <f>RTD("tradingapp",,INDEX($K$1:$K$600, ROW()), "BidLstClsΔ%")</f>
        <v>0.22</v>
      </c>
      <c r="M47" s="5" t="str">
        <f>RTD("tradingapp",,INDEX($K:$K, ROW()), "AskLstClsΔ%")</f>
        <v>0.26</v>
      </c>
      <c r="N47" s="14">
        <f t="shared" si="2"/>
        <v>9.4786000000000001</v>
      </c>
      <c r="O47" s="14">
        <f t="shared" si="3"/>
        <v>-3.3258000000000001</v>
      </c>
      <c r="P47" s="5" t="e">
        <v>#NUM!</v>
      </c>
      <c r="Q47" s="5" t="e">
        <v>#NUM!</v>
      </c>
      <c r="R47" s="14" t="e">
        <v>#NUM!</v>
      </c>
      <c r="S47" s="22" t="e">
        <v>#NUM!</v>
      </c>
      <c r="T47" s="57" t="e">
        <f t="shared" si="4"/>
        <v>#NUM!</v>
      </c>
      <c r="U47" s="5" t="e">
        <v>#NUM!</v>
      </c>
      <c r="V47" s="5" t="e">
        <v>#NUM!</v>
      </c>
      <c r="W47" s="16" t="e">
        <v>#NUM!</v>
      </c>
      <c r="X47" s="5" t="e">
        <v>#NUM!</v>
      </c>
      <c r="Y47" s="16" t="e">
        <f t="shared" si="5"/>
        <v>#NUM!</v>
      </c>
      <c r="AA47" s="1"/>
      <c r="AB47" s="107"/>
    </row>
    <row r="48" spans="1:28" x14ac:dyDescent="0.3">
      <c r="A48" s="22" t="str">
        <f t="array" ref="A48">IFERROR(INDEX('All Beta'!A$2:A$1000, SMALL(IF('All Beta'!D$2:D$1000&lt;=1, ROW('All Beta'!D$2:D$1000)-ROW('All Beta'!D$2)+1), ROW(A51))), "")</f>
        <v>CHTR</v>
      </c>
      <c r="C48" s="5">
        <f t="array" ref="C48">VLOOKUP(A48,'All Beta'!F:I,3,0)</f>
        <v>0.87</v>
      </c>
      <c r="D48" s="5">
        <f>VLOOKUP(A48,'All Beta'!F:I,4,0)</f>
        <v>0.38</v>
      </c>
      <c r="E48" s="8" t="str">
        <f>RTD("tradingapp",,INDEX($A:$A, ROW()), "BidLstClsΔ%")</f>
        <v>-0.52</v>
      </c>
      <c r="F48" s="8" t="str">
        <f>RTD("tradingapp",,INDEX($A:$A, ROW()), "AskLstClsΔ%")</f>
        <v>4.26</v>
      </c>
      <c r="G48" s="12">
        <f t="shared" si="0"/>
        <v>6.0900000000000003E-2</v>
      </c>
      <c r="H48" s="12">
        <f t="shared" si="1"/>
        <v>4.3500000000000004E-2</v>
      </c>
      <c r="I48" s="13">
        <f t="shared" si="8"/>
        <v>0.58089999999999997</v>
      </c>
      <c r="J48" s="13">
        <f t="shared" si="8"/>
        <v>-4.2164999999999999</v>
      </c>
      <c r="K48" s="5" t="str">
        <f>VLOOKUP(A48,'All Beta'!F:J,2,0)</f>
        <v>SPY</v>
      </c>
      <c r="L48" s="6" t="str">
        <f>RTD("tradingapp",,INDEX($K$1:$K$600, ROW()), "BidLstClsΔ%")</f>
        <v>0.05</v>
      </c>
      <c r="M48" s="5" t="str">
        <f>RTD("tradingapp",,INDEX($K:$K, ROW()), "AskLstClsΔ%")</f>
        <v>0.07</v>
      </c>
      <c r="N48" s="14">
        <f t="shared" si="2"/>
        <v>0.96089999999999998</v>
      </c>
      <c r="O48" s="14">
        <f t="shared" si="3"/>
        <v>-4.5964999999999998</v>
      </c>
      <c r="P48" s="5" t="e">
        <v>#NUM!</v>
      </c>
      <c r="Q48" s="5" t="e">
        <v>#NUM!</v>
      </c>
      <c r="R48" s="14" t="e">
        <v>#NUM!</v>
      </c>
      <c r="S48" s="22" t="e">
        <v>#NUM!</v>
      </c>
      <c r="T48" s="57" t="e">
        <f t="shared" si="4"/>
        <v>#NUM!</v>
      </c>
      <c r="U48" s="5" t="e">
        <v>#NUM!</v>
      </c>
      <c r="V48" s="5" t="e">
        <v>#NUM!</v>
      </c>
      <c r="W48" s="16" t="e">
        <v>#NUM!</v>
      </c>
      <c r="X48" s="5" t="e">
        <v>#NUM!</v>
      </c>
      <c r="Y48" s="16" t="e">
        <f t="shared" si="5"/>
        <v>#NUM!</v>
      </c>
      <c r="AA48" s="1"/>
      <c r="AB48" s="107"/>
    </row>
    <row r="49" spans="1:28" x14ac:dyDescent="0.3">
      <c r="A49" s="22" t="str">
        <f t="array" ref="A49">IFERROR(INDEX('All Beta'!A$2:A$1000, SMALL(IF('All Beta'!D$2:D$1000&lt;=1, ROW('All Beta'!D$2:D$1000)-ROW('All Beta'!D$2)+1), ROW(A52))), "")</f>
        <v>CHWY</v>
      </c>
      <c r="C49" s="5" t="e">
        <f t="array" ref="C49">VLOOKUP(A49,'All Beta'!F:I,3,0)</f>
        <v>#N/A</v>
      </c>
      <c r="D49" s="5" t="e">
        <f>VLOOKUP(A49,'All Beta'!F:I,4,0)</f>
        <v>#N/A</v>
      </c>
      <c r="E49" s="8" t="str">
        <f>RTD("tradingapp",,INDEX($A:$A, ROW()), "BidLstClsΔ%")</f>
        <v>0.26</v>
      </c>
      <c r="F49" s="8" t="str">
        <f>RTD("tradingapp",,INDEX($A:$A, ROW()), "AskLstClsΔ%")</f>
        <v>0.64</v>
      </c>
      <c r="G49" s="12" t="e">
        <f t="shared" si="0"/>
        <v>#N/A</v>
      </c>
      <c r="H49" s="12" t="e">
        <f t="shared" si="1"/>
        <v>#N/A</v>
      </c>
      <c r="I49" s="13" t="e">
        <f t="shared" si="8"/>
        <v>#N/A</v>
      </c>
      <c r="J49" s="13" t="e">
        <f t="shared" si="8"/>
        <v>#N/A</v>
      </c>
      <c r="K49" s="5" t="e">
        <f>VLOOKUP(A49,'All Beta'!F:J,2,0)</f>
        <v>#N/A</v>
      </c>
      <c r="L49" s="6" t="e">
        <f>RTD("tradingapp",,INDEX($K$1:$K$600, ROW()), "BidLstClsΔ%")</f>
        <v>#N/A</v>
      </c>
      <c r="M49" s="5" t="e">
        <f>RTD("tradingapp",,INDEX($K:$K, ROW()), "AskLstClsΔ%")</f>
        <v>#N/A</v>
      </c>
      <c r="N49" s="14" t="e">
        <f t="shared" si="2"/>
        <v>#N/A</v>
      </c>
      <c r="O49" s="14" t="e">
        <f t="shared" si="3"/>
        <v>#N/A</v>
      </c>
      <c r="P49" s="5" t="e">
        <v>#NUM!</v>
      </c>
      <c r="Q49" s="5" t="e">
        <v>#NUM!</v>
      </c>
      <c r="R49" s="14" t="e">
        <v>#NUM!</v>
      </c>
      <c r="S49" s="22" t="e">
        <v>#NUM!</v>
      </c>
      <c r="T49" s="57" t="e">
        <f t="shared" si="4"/>
        <v>#NUM!</v>
      </c>
      <c r="U49" s="5" t="e">
        <v>#NUM!</v>
      </c>
      <c r="V49" s="5" t="e">
        <v>#NUM!</v>
      </c>
      <c r="W49" s="16" t="e">
        <v>#NUM!</v>
      </c>
      <c r="X49" s="5" t="e">
        <v>#NUM!</v>
      </c>
      <c r="Y49" s="16" t="e">
        <f t="shared" si="5"/>
        <v>#NUM!</v>
      </c>
      <c r="AA49" s="1"/>
      <c r="AB49" s="107"/>
    </row>
    <row r="50" spans="1:28" x14ac:dyDescent="0.3">
      <c r="A50" s="22" t="str">
        <f t="array" ref="A50">IFERROR(INDEX('All Beta'!A$2:A$1000, SMALL(IF('All Beta'!D$2:D$1000&lt;=1, ROW('All Beta'!D$2:D$1000)-ROW('All Beta'!D$2)+1), ROW(A53))), "")</f>
        <v>CHYM</v>
      </c>
      <c r="C50" s="5">
        <f t="array" ref="C50">VLOOKUP(A50,'All Beta'!F:I,3,0)</f>
        <v>0.88</v>
      </c>
      <c r="D50" s="5">
        <f>VLOOKUP(A50,'All Beta'!F:I,4,0)</f>
        <v>0.63</v>
      </c>
      <c r="E50" s="8" t="str">
        <f>RTD("tradingapp",,INDEX($A:$A, ROW()), "BidLstClsΔ%")</f>
        <v>0.04</v>
      </c>
      <c r="F50" s="8" t="str">
        <f>RTD("tradingapp",,INDEX($A:$A, ROW()), "AskLstClsΔ%")</f>
        <v>0.17</v>
      </c>
      <c r="G50" s="12">
        <f t="shared" si="0"/>
        <v>0.2288</v>
      </c>
      <c r="H50" s="12">
        <f t="shared" si="1"/>
        <v>0.19359999999999999</v>
      </c>
      <c r="I50" s="13">
        <f t="shared" si="8"/>
        <v>0.1888</v>
      </c>
      <c r="J50" s="13">
        <f t="shared" si="8"/>
        <v>2.3599999999999982E-2</v>
      </c>
      <c r="K50" s="5" t="str">
        <f>VLOOKUP(A50,'All Beta'!F:J,2,0)</f>
        <v>IWM</v>
      </c>
      <c r="L50" s="6" t="str">
        <f>RTD("tradingapp",,INDEX($K$1:$K$600, ROW()), "BidLstClsΔ%")</f>
        <v>0.22</v>
      </c>
      <c r="M50" s="5" t="str">
        <f>RTD("tradingapp",,INDEX($K:$K, ROW()), "AskLstClsΔ%")</f>
        <v>0.26</v>
      </c>
      <c r="N50" s="14">
        <f t="shared" si="2"/>
        <v>0.81879999999999997</v>
      </c>
      <c r="O50" s="14">
        <f t="shared" si="3"/>
        <v>-0.60640000000000005</v>
      </c>
      <c r="R50" s="7"/>
      <c r="W50" s="17"/>
      <c r="AA50" s="1"/>
      <c r="AB50" s="107"/>
    </row>
    <row r="51" spans="1:28" x14ac:dyDescent="0.3">
      <c r="A51" s="22" t="str">
        <f t="array" ref="A51">IFERROR(INDEX('All Beta'!A$2:A$1000, SMALL(IF('All Beta'!D$2:D$1000&lt;=1, ROW('All Beta'!D$2:D$1000)-ROW('All Beta'!D$2)+1), ROW(A54))), "")</f>
        <v>CI</v>
      </c>
      <c r="C51" s="5">
        <f t="array" ref="C51">VLOOKUP(A51,'All Beta'!F:I,3,0)</f>
        <v>-0.05</v>
      </c>
      <c r="D51" s="5">
        <f>VLOOKUP(A51,'All Beta'!F:I,4,0)</f>
        <v>0.41</v>
      </c>
      <c r="E51" s="8" t="str">
        <f>RTD("tradingapp",,INDEX($A:$A, ROW()), "BidLstClsΔ%")</f>
        <v>-0.49</v>
      </c>
      <c r="F51" s="8" t="str">
        <f>RTD("tradingapp",,INDEX($A:$A, ROW()), "AskLstClsΔ%")</f>
        <v>0.63</v>
      </c>
      <c r="G51" s="12">
        <f t="shared" si="0"/>
        <v>-3.5000000000000005E-3</v>
      </c>
      <c r="H51" s="12">
        <f t="shared" si="1"/>
        <v>-2.5000000000000005E-3</v>
      </c>
      <c r="I51" s="13">
        <f t="shared" si="8"/>
        <v>0.48649999999999999</v>
      </c>
      <c r="J51" s="13">
        <f t="shared" si="8"/>
        <v>-0.63249999999999995</v>
      </c>
      <c r="K51" s="5" t="str">
        <f>VLOOKUP(A51,'All Beta'!F:J,2,0)</f>
        <v>SPY</v>
      </c>
      <c r="L51" s="6" t="str">
        <f>RTD("tradingapp",,INDEX($K$1:$K$600, ROW()), "BidLstClsΔ%")</f>
        <v>0.05</v>
      </c>
      <c r="M51" s="5" t="str">
        <f>RTD("tradingapp",,INDEX($K:$K, ROW()), "AskLstClsΔ%")</f>
        <v>0.07</v>
      </c>
      <c r="N51" s="14">
        <f t="shared" si="2"/>
        <v>0.89649999999999996</v>
      </c>
      <c r="O51" s="14">
        <f t="shared" si="3"/>
        <v>-1.0425</v>
      </c>
      <c r="R51" s="7"/>
      <c r="W51" s="17"/>
      <c r="AA51" s="1"/>
      <c r="AB51" s="107"/>
    </row>
    <row r="52" spans="1:28" x14ac:dyDescent="0.3">
      <c r="A52" s="22" t="str">
        <f t="array" ref="A52">IFERROR(INDEX('All Beta'!A$2:A$1000, SMALL(IF('All Beta'!D$2:D$1000&lt;=1, ROW('All Beta'!D$2:D$1000)-ROW('All Beta'!D$2)+1), ROW(A55))), "")</f>
        <v>CL</v>
      </c>
      <c r="C52" s="5">
        <f t="array" ref="C52">VLOOKUP(A52,'All Beta'!F:I,3,0)</f>
        <v>0</v>
      </c>
      <c r="D52" s="5">
        <f>VLOOKUP(A52,'All Beta'!F:I,4,0)</f>
        <v>0.26</v>
      </c>
      <c r="E52" s="8" t="str">
        <f>RTD("tradingapp",,INDEX($A:$A, ROW()), "BidLstClsΔ%")</f>
        <v>-0.86</v>
      </c>
      <c r="F52" s="8" t="str">
        <f>RTD("tradingapp",,INDEX($A:$A, ROW()), "AskLstClsΔ%")</f>
        <v>-0.09</v>
      </c>
      <c r="G52" s="12">
        <f t="shared" si="0"/>
        <v>0</v>
      </c>
      <c r="H52" s="12">
        <f t="shared" si="1"/>
        <v>0</v>
      </c>
      <c r="I52" s="13">
        <f t="shared" si="8"/>
        <v>0.86</v>
      </c>
      <c r="J52" s="13">
        <f t="shared" si="8"/>
        <v>0.09</v>
      </c>
      <c r="K52" s="5" t="str">
        <f>VLOOKUP(A52,'All Beta'!F:J,2,0)</f>
        <v>IWM</v>
      </c>
      <c r="L52" s="6" t="str">
        <f>RTD("tradingapp",,INDEX($K$1:$K$600, ROW()), "BidLstClsΔ%")</f>
        <v>0.22</v>
      </c>
      <c r="M52" s="5" t="str">
        <f>RTD("tradingapp",,INDEX($K:$K, ROW()), "AskLstClsΔ%")</f>
        <v>0.26</v>
      </c>
      <c r="N52" s="14">
        <f t="shared" si="2"/>
        <v>1.1200000000000001</v>
      </c>
      <c r="O52" s="14">
        <f t="shared" si="3"/>
        <v>-0.17</v>
      </c>
      <c r="R52" s="7"/>
      <c r="W52" s="17"/>
      <c r="AA52" s="1"/>
      <c r="AB52" s="107"/>
    </row>
    <row r="53" spans="1:28" x14ac:dyDescent="0.3">
      <c r="A53" s="22" t="str">
        <f t="array" ref="A53">IFERROR(INDEX('All Beta'!A$2:A$1000, SMALL(IF('All Beta'!D$2:D$1000&lt;=1, ROW('All Beta'!D$2:D$1000)-ROW('All Beta'!D$2)+1), ROW(A56))), "")</f>
        <v>CLX</v>
      </c>
      <c r="C53" s="5">
        <f t="array" ref="C53">VLOOKUP(A53,'All Beta'!F:I,3,0)</f>
        <v>0.06</v>
      </c>
      <c r="D53" s="5">
        <f>VLOOKUP(A53,'All Beta'!F:I,4,0)</f>
        <v>0.3</v>
      </c>
      <c r="E53" s="8" t="str">
        <f>RTD("tradingapp",,INDEX($A:$A, ROW()), "BidLstClsΔ%")</f>
        <v>0.00</v>
      </c>
      <c r="F53" s="8" t="str">
        <f>RTD("tradingapp",,INDEX($A:$A, ROW()), "AskLstClsΔ%")</f>
        <v>0.30</v>
      </c>
      <c r="G53" s="12">
        <f t="shared" si="0"/>
        <v>1.5599999999999999E-2</v>
      </c>
      <c r="H53" s="12">
        <f t="shared" si="1"/>
        <v>1.32E-2</v>
      </c>
      <c r="I53" s="13">
        <f t="shared" si="8"/>
        <v>1.5599999999999999E-2</v>
      </c>
      <c r="J53" s="13">
        <f t="shared" si="8"/>
        <v>-0.2868</v>
      </c>
      <c r="K53" s="5" t="str">
        <f>VLOOKUP(A53,'All Beta'!F:J,2,0)</f>
        <v>IWM</v>
      </c>
      <c r="L53" s="6" t="str">
        <f>RTD("tradingapp",,INDEX($K$1:$K$600, ROW()), "BidLstClsΔ%")</f>
        <v>0.22</v>
      </c>
      <c r="M53" s="5" t="str">
        <f>RTD("tradingapp",,INDEX($K:$K, ROW()), "AskLstClsΔ%")</f>
        <v>0.26</v>
      </c>
      <c r="N53" s="14">
        <f t="shared" si="2"/>
        <v>0.31559999999999999</v>
      </c>
      <c r="O53" s="14">
        <f t="shared" si="3"/>
        <v>-0.58679999999999999</v>
      </c>
      <c r="R53" s="7"/>
      <c r="W53" s="17"/>
      <c r="AA53" s="1"/>
      <c r="AB53" s="107"/>
    </row>
    <row r="54" spans="1:28" x14ac:dyDescent="0.3">
      <c r="A54" s="22" t="str">
        <f t="array" ref="A54">IFERROR(INDEX('All Beta'!A$2:A$1000, SMALL(IF('All Beta'!D$2:D$1000&lt;=1, ROW('All Beta'!D$2:D$1000)-ROW('All Beta'!D$2)+1), ROW(A57))), "")</f>
        <v>CMCSA</v>
      </c>
      <c r="C54" s="5">
        <f t="array" ref="C54">VLOOKUP(A54,'All Beta'!F:I,3,0)</f>
        <v>0.79</v>
      </c>
      <c r="D54" s="5">
        <f>VLOOKUP(A54,'All Beta'!F:I,4,0)</f>
        <v>0.28000000000000003</v>
      </c>
      <c r="E54" s="8" t="str">
        <f>RTD("tradingapp",,INDEX($A:$A, ROW()), "BidLstClsΔ%")</f>
        <v>0.03</v>
      </c>
      <c r="F54" s="8" t="str">
        <f>RTD("tradingapp",,INDEX($A:$A, ROW()), "AskLstClsΔ%")</f>
        <v>0.12</v>
      </c>
      <c r="G54" s="12">
        <f t="shared" si="0"/>
        <v>5.5300000000000009E-2</v>
      </c>
      <c r="H54" s="12">
        <f t="shared" si="1"/>
        <v>3.9500000000000007E-2</v>
      </c>
      <c r="I54" s="13">
        <f t="shared" si="8"/>
        <v>2.530000000000001E-2</v>
      </c>
      <c r="J54" s="13">
        <f t="shared" si="8"/>
        <v>-8.0499999999999988E-2</v>
      </c>
      <c r="K54" s="5" t="str">
        <f>VLOOKUP(A54,'All Beta'!F:J,2,0)</f>
        <v>SPY</v>
      </c>
      <c r="L54" s="6" t="str">
        <f>RTD("tradingapp",,INDEX($K$1:$K$600, ROW()), "BidLstClsΔ%")</f>
        <v>0.05</v>
      </c>
      <c r="M54" s="5" t="str">
        <f>RTD("tradingapp",,INDEX($K:$K, ROW()), "AskLstClsΔ%")</f>
        <v>0.07</v>
      </c>
      <c r="N54" s="14">
        <f t="shared" si="2"/>
        <v>0.30530000000000002</v>
      </c>
      <c r="O54" s="14">
        <f t="shared" si="3"/>
        <v>-0.36050000000000004</v>
      </c>
      <c r="R54" s="7"/>
      <c r="W54" s="17"/>
      <c r="AA54" s="1"/>
      <c r="AB54" s="107"/>
    </row>
    <row r="55" spans="1:28" x14ac:dyDescent="0.3">
      <c r="A55" s="22" t="str">
        <f t="array" ref="A55">IFERROR(INDEX('All Beta'!A$2:A$1000, SMALL(IF('All Beta'!D$2:D$1000&lt;=1, ROW('All Beta'!D$2:D$1000)-ROW('All Beta'!D$2)+1), ROW(A58))), "")</f>
        <v>CME</v>
      </c>
      <c r="C55" s="5">
        <f t="array" ref="C55">VLOOKUP(A55,'All Beta'!F:I,3,0)</f>
        <v>0</v>
      </c>
      <c r="D55" s="5">
        <f>VLOOKUP(A55,'All Beta'!F:I,4,0)</f>
        <v>0.28999999999999998</v>
      </c>
      <c r="E55" s="8" t="str">
        <f>RTD("tradingapp",,INDEX($A:$A, ROW()), "BidLstClsΔ%")</f>
        <v>-0.08</v>
      </c>
      <c r="F55" s="8" t="str">
        <f>RTD("tradingapp",,INDEX($A:$A, ROW()), "AskLstClsΔ%")</f>
        <v>0.19</v>
      </c>
      <c r="G55" s="12">
        <f t="shared" si="0"/>
        <v>0</v>
      </c>
      <c r="H55" s="12">
        <f t="shared" si="1"/>
        <v>0</v>
      </c>
      <c r="I55" s="13">
        <f t="shared" si="8"/>
        <v>0.08</v>
      </c>
      <c r="J55" s="13">
        <f t="shared" si="8"/>
        <v>-0.19</v>
      </c>
      <c r="K55" s="5" t="str">
        <f>VLOOKUP(A55,'All Beta'!F:J,2,0)</f>
        <v>XLF</v>
      </c>
      <c r="L55" s="6" t="str">
        <f>RTD("tradingapp",,INDEX($K$1:$K$600, ROW()), "BidLstClsΔ%")</f>
        <v>0.03</v>
      </c>
      <c r="M55" s="5" t="str">
        <f>RTD("tradingapp",,INDEX($K:$K, ROW()), "AskLstClsΔ%")</f>
        <v>0.09</v>
      </c>
      <c r="N55" s="14">
        <f t="shared" si="2"/>
        <v>0.37</v>
      </c>
      <c r="O55" s="14">
        <f t="shared" si="3"/>
        <v>-0.48</v>
      </c>
      <c r="R55" s="7"/>
      <c r="W55" s="17"/>
      <c r="AA55" s="1"/>
      <c r="AB55" s="107"/>
    </row>
    <row r="56" spans="1:28" x14ac:dyDescent="0.3">
      <c r="A56" s="22" t="str">
        <f t="array" ref="A56">IFERROR(INDEX('All Beta'!A$2:A$1000, SMALL(IF('All Beta'!D$2:D$1000&lt;=1, ROW('All Beta'!D$2:D$1000)-ROW('All Beta'!D$2)+1), ROW(A59))), "")</f>
        <v>CMG</v>
      </c>
      <c r="C56" s="5">
        <f t="array" ref="C56">VLOOKUP(A56,'All Beta'!F:I,3,0)</f>
        <v>0.89</v>
      </c>
      <c r="D56" s="5">
        <f>VLOOKUP(A56,'All Beta'!F:I,4,0)</f>
        <v>0.26</v>
      </c>
      <c r="E56" s="8" t="str">
        <f>RTD("tradingapp",,INDEX($A:$A, ROW()), "BidLstClsΔ%")</f>
        <v>-0.07</v>
      </c>
      <c r="F56" s="8" t="str">
        <f>RTD("tradingapp",,INDEX($A:$A, ROW()), "AskLstClsΔ%")</f>
        <v>-0.05</v>
      </c>
      <c r="G56" s="12">
        <f t="shared" si="0"/>
        <v>6.2300000000000008E-2</v>
      </c>
      <c r="H56" s="12">
        <f t="shared" si="1"/>
        <v>4.4500000000000005E-2</v>
      </c>
      <c r="I56" s="13">
        <f t="shared" si="8"/>
        <v>0.13230000000000003</v>
      </c>
      <c r="J56" s="13">
        <f t="shared" si="8"/>
        <v>9.4500000000000001E-2</v>
      </c>
      <c r="K56" s="5" t="str">
        <f>VLOOKUP(A56,'All Beta'!F:J,2,0)</f>
        <v>SPY</v>
      </c>
      <c r="L56" s="6" t="str">
        <f>RTD("tradingapp",,INDEX($K$1:$K$600, ROW()), "BidLstClsΔ%")</f>
        <v>0.05</v>
      </c>
      <c r="M56" s="5" t="str">
        <f>RTD("tradingapp",,INDEX($K:$K, ROW()), "AskLstClsΔ%")</f>
        <v>0.07</v>
      </c>
      <c r="N56" s="14">
        <f t="shared" si="2"/>
        <v>0.39230000000000004</v>
      </c>
      <c r="O56" s="14">
        <f t="shared" si="3"/>
        <v>-0.16550000000000001</v>
      </c>
      <c r="R56" s="7"/>
      <c r="W56" s="17"/>
      <c r="AA56" s="1"/>
      <c r="AB56" s="107"/>
    </row>
    <row r="57" spans="1:28" x14ac:dyDescent="0.3">
      <c r="A57" s="22" t="str">
        <f t="array" ref="A57">IFERROR(INDEX('All Beta'!A$2:A$1000, SMALL(IF('All Beta'!D$2:D$1000&lt;=1, ROW('All Beta'!D$2:D$1000)-ROW('All Beta'!D$2)+1), ROW(A60))), "")</f>
        <v>CMI</v>
      </c>
      <c r="C57" s="5">
        <f t="array" ref="C57">VLOOKUP(A57,'All Beta'!F:I,3,0)</f>
        <v>0.9</v>
      </c>
      <c r="D57" s="5">
        <f>VLOOKUP(A57,'All Beta'!F:I,4,0)</f>
        <v>0.27</v>
      </c>
      <c r="E57" s="8" t="str">
        <f>RTD("tradingapp",,INDEX($A:$A, ROW()), "BidLstClsΔ%")</f>
        <v>-0.65</v>
      </c>
      <c r="F57" s="8" t="str">
        <f>RTD("tradingapp",,INDEX($A:$A, ROW()), "AskLstClsΔ%")</f>
        <v>2.14</v>
      </c>
      <c r="G57" s="12">
        <f t="shared" si="0"/>
        <v>0.23400000000000001</v>
      </c>
      <c r="H57" s="12">
        <f t="shared" si="1"/>
        <v>0.19800000000000001</v>
      </c>
      <c r="I57" s="13">
        <f t="shared" si="8"/>
        <v>0.88400000000000001</v>
      </c>
      <c r="J57" s="13">
        <f t="shared" si="8"/>
        <v>-1.9420000000000002</v>
      </c>
      <c r="K57" s="5" t="str">
        <f>VLOOKUP(A57,'All Beta'!F:J,2,0)</f>
        <v>IWM</v>
      </c>
      <c r="L57" s="6" t="str">
        <f>RTD("tradingapp",,INDEX($K$1:$K$600, ROW()), "BidLstClsΔ%")</f>
        <v>0.22</v>
      </c>
      <c r="M57" s="5" t="str">
        <f>RTD("tradingapp",,INDEX($K:$K, ROW()), "AskLstClsΔ%")</f>
        <v>0.26</v>
      </c>
      <c r="N57" s="14">
        <f t="shared" si="2"/>
        <v>1.1539999999999999</v>
      </c>
      <c r="O57" s="14">
        <f t="shared" si="3"/>
        <v>-2.2120000000000002</v>
      </c>
      <c r="R57" s="7"/>
      <c r="W57" s="17"/>
      <c r="AA57" s="1"/>
      <c r="AB57" s="107"/>
    </row>
    <row r="58" spans="1:28" x14ac:dyDescent="0.3">
      <c r="A58" s="22" t="str">
        <f t="array" ref="A58">IFERROR(INDEX('All Beta'!A$2:A$1000, SMALL(IF('All Beta'!D$2:D$1000&lt;=1, ROW('All Beta'!D$2:D$1000)-ROW('All Beta'!D$2)+1), ROW(A61))), "")</f>
        <v>CNC</v>
      </c>
      <c r="C58" s="5">
        <f t="array" ref="C58">VLOOKUP(A58,'All Beta'!F:I,3,0)</f>
        <v>0.28000000000000003</v>
      </c>
      <c r="D58" s="5">
        <f>VLOOKUP(A58,'All Beta'!F:I,4,0)</f>
        <v>0.53</v>
      </c>
      <c r="E58" s="8" t="str">
        <f>RTD("tradingapp",,INDEX($A:$A, ROW()), "BidLstClsΔ%")</f>
        <v>0.00</v>
      </c>
      <c r="F58" s="8" t="str">
        <f>RTD("tradingapp",,INDEX($A:$A, ROW()), "AskLstClsΔ%")</f>
        <v>0.28</v>
      </c>
      <c r="G58" s="12">
        <f t="shared" si="0"/>
        <v>7.2800000000000004E-2</v>
      </c>
      <c r="H58" s="12">
        <f t="shared" si="1"/>
        <v>6.1600000000000009E-2</v>
      </c>
      <c r="I58" s="13">
        <f t="shared" si="8"/>
        <v>7.2800000000000004E-2</v>
      </c>
      <c r="J58" s="13">
        <f t="shared" si="8"/>
        <v>-0.21840000000000001</v>
      </c>
      <c r="K58" s="5" t="str">
        <f>VLOOKUP(A58,'All Beta'!F:J,2,0)</f>
        <v>IWM</v>
      </c>
      <c r="L58" s="6" t="str">
        <f>RTD("tradingapp",,INDEX($K$1:$K$600, ROW()), "BidLstClsΔ%")</f>
        <v>0.22</v>
      </c>
      <c r="M58" s="5" t="str">
        <f>RTD("tradingapp",,INDEX($K:$K, ROW()), "AskLstClsΔ%")</f>
        <v>0.26</v>
      </c>
      <c r="N58" s="14">
        <f t="shared" si="2"/>
        <v>0.6028</v>
      </c>
      <c r="O58" s="14">
        <f t="shared" si="3"/>
        <v>-0.74840000000000007</v>
      </c>
      <c r="R58" s="7"/>
      <c r="W58" s="17"/>
      <c r="AA58" s="1"/>
      <c r="AB58" s="107"/>
    </row>
    <row r="59" spans="1:28" x14ac:dyDescent="0.3">
      <c r="A59" s="22" t="str">
        <f t="array" ref="A59">IFERROR(INDEX('All Beta'!A$2:A$1000, SMALL(IF('All Beta'!D$2:D$1000&lt;=1, ROW('All Beta'!D$2:D$1000)-ROW('All Beta'!D$2)+1), ROW(A62))), "")</f>
        <v>CNK</v>
      </c>
      <c r="C59" s="5">
        <f t="array" ref="C59">VLOOKUP(A59,'All Beta'!F:I,3,0)</f>
        <v>0.04</v>
      </c>
      <c r="D59" s="5">
        <f>VLOOKUP(A59,'All Beta'!F:I,4,0)</f>
        <v>0.4</v>
      </c>
      <c r="E59" s="8" t="str">
        <f>RTD("tradingapp",,INDEX($A:$A, ROW()), "BidLstClsΔ%")</f>
        <v>-0.70</v>
      </c>
      <c r="F59" s="8" t="str">
        <f>RTD("tradingapp",,INDEX($A:$A, ROW()), "AskLstClsΔ%")</f>
        <v>3.22</v>
      </c>
      <c r="G59" s="12">
        <f t="shared" si="0"/>
        <v>1.0400000000000001E-2</v>
      </c>
      <c r="H59" s="12">
        <f t="shared" si="1"/>
        <v>8.8000000000000005E-3</v>
      </c>
      <c r="I59" s="13">
        <f t="shared" si="8"/>
        <v>0.71039999999999992</v>
      </c>
      <c r="J59" s="13">
        <f t="shared" si="8"/>
        <v>-3.2112000000000003</v>
      </c>
      <c r="K59" s="5" t="str">
        <f>VLOOKUP(A59,'All Beta'!F:J,2,0)</f>
        <v>IWM</v>
      </c>
      <c r="L59" s="6" t="str">
        <f>RTD("tradingapp",,INDEX($K$1:$K$600, ROW()), "BidLstClsΔ%")</f>
        <v>0.22</v>
      </c>
      <c r="M59" s="5" t="str">
        <f>RTD("tradingapp",,INDEX($K:$K, ROW()), "AskLstClsΔ%")</f>
        <v>0.26</v>
      </c>
      <c r="N59" s="14">
        <f t="shared" si="2"/>
        <v>1.1103999999999998</v>
      </c>
      <c r="O59" s="14">
        <f t="shared" si="3"/>
        <v>-3.6112000000000002</v>
      </c>
      <c r="R59" s="7"/>
      <c r="W59" s="17"/>
      <c r="AA59" s="1"/>
      <c r="AB59" s="107"/>
    </row>
    <row r="60" spans="1:28" x14ac:dyDescent="0.3">
      <c r="A60" s="22" t="str">
        <f t="array" ref="A60">IFERROR(INDEX('All Beta'!A$2:A$1000, SMALL(IF('All Beta'!D$2:D$1000&lt;=1, ROW('All Beta'!D$2:D$1000)-ROW('All Beta'!D$2)+1), ROW(A63))), "")</f>
        <v>CNM</v>
      </c>
      <c r="C60" s="5">
        <f t="array" ref="C60">VLOOKUP(A60,'All Beta'!F:I,3,0)</f>
        <v>0.98</v>
      </c>
      <c r="D60" s="5">
        <f>VLOOKUP(A60,'All Beta'!F:I,4,0)</f>
        <v>0.35</v>
      </c>
      <c r="E60" s="8" t="str">
        <f>RTD("tradingapp",,INDEX($A:$A, ROW()), "BidLstClsΔ%")</f>
        <v>-0.56</v>
      </c>
      <c r="F60" s="8" t="str">
        <f>RTD("tradingapp",,INDEX($A:$A, ROW()), "AskLstClsΔ%")</f>
        <v>3.00</v>
      </c>
      <c r="G60" s="12">
        <f t="shared" si="0"/>
        <v>0.25480000000000003</v>
      </c>
      <c r="H60" s="12">
        <f t="shared" si="1"/>
        <v>0.21559999999999999</v>
      </c>
      <c r="I60" s="13">
        <f t="shared" si="8"/>
        <v>0.81480000000000008</v>
      </c>
      <c r="J60" s="13">
        <f t="shared" si="8"/>
        <v>-2.7844000000000002</v>
      </c>
      <c r="K60" s="5" t="str">
        <f>VLOOKUP(A60,'All Beta'!F:J,2,0)</f>
        <v>IWM</v>
      </c>
      <c r="L60" s="6" t="str">
        <f>RTD("tradingapp",,INDEX($K$1:$K$600, ROW()), "BidLstClsΔ%")</f>
        <v>0.22</v>
      </c>
      <c r="M60" s="5" t="str">
        <f>RTD("tradingapp",,INDEX($K:$K, ROW()), "AskLstClsΔ%")</f>
        <v>0.26</v>
      </c>
      <c r="N60" s="14">
        <f t="shared" si="2"/>
        <v>1.1648000000000001</v>
      </c>
      <c r="O60" s="14">
        <f t="shared" si="3"/>
        <v>-3.1344000000000003</v>
      </c>
      <c r="R60" s="7"/>
      <c r="W60" s="17"/>
      <c r="AA60" s="1"/>
      <c r="AB60" s="107"/>
    </row>
    <row r="61" spans="1:28" x14ac:dyDescent="0.3">
      <c r="A61" s="22" t="str">
        <f t="array" ref="A61">IFERROR(INDEX('All Beta'!A$2:A$1000, SMALL(IF('All Beta'!D$2:D$1000&lt;=1, ROW('All Beta'!D$2:D$1000)-ROW('All Beta'!D$2)+1), ROW(A64))), "")</f>
        <v>COST</v>
      </c>
      <c r="C61" s="5">
        <f t="array" ref="C61">VLOOKUP(A61,'All Beta'!F:I,3,0)</f>
        <v>0.32</v>
      </c>
      <c r="D61" s="5">
        <f>VLOOKUP(A61,'All Beta'!F:I,4,0)</f>
        <v>0.24</v>
      </c>
      <c r="E61" s="8" t="str">
        <f>RTD("tradingapp",,INDEX($A:$A, ROW()), "BidLstClsΔ%")</f>
        <v>-0.13</v>
      </c>
      <c r="F61" s="8" t="str">
        <f>RTD("tradingapp",,INDEX($A:$A, ROW()), "AskLstClsΔ%")</f>
        <v>0.15</v>
      </c>
      <c r="G61" s="12">
        <f t="shared" si="0"/>
        <v>2.2400000000000003E-2</v>
      </c>
      <c r="H61" s="12">
        <f t="shared" si="1"/>
        <v>1.6E-2</v>
      </c>
      <c r="I61" s="13">
        <f t="shared" si="8"/>
        <v>0.15240000000000001</v>
      </c>
      <c r="J61" s="13">
        <f t="shared" si="8"/>
        <v>-0.13400000000000001</v>
      </c>
      <c r="K61" s="5" t="str">
        <f>VLOOKUP(A61,'All Beta'!F:J,2,0)</f>
        <v>SPY</v>
      </c>
      <c r="L61" s="6" t="str">
        <f>RTD("tradingapp",,INDEX($K$1:$K$600, ROW()), "BidLstClsΔ%")</f>
        <v>0.05</v>
      </c>
      <c r="M61" s="5" t="str">
        <f>RTD("tradingapp",,INDEX($K:$K, ROW()), "AskLstClsΔ%")</f>
        <v>0.07</v>
      </c>
      <c r="N61" s="14">
        <f t="shared" si="2"/>
        <v>0.39239999999999997</v>
      </c>
      <c r="O61" s="14">
        <f t="shared" si="3"/>
        <v>-0.374</v>
      </c>
      <c r="R61" s="7"/>
      <c r="W61" s="17"/>
      <c r="AA61" s="1"/>
      <c r="AB61" s="107"/>
    </row>
    <row r="62" spans="1:28" x14ac:dyDescent="0.3">
      <c r="A62" s="22" t="str">
        <f t="array" ref="A62">IFERROR(INDEX('All Beta'!A$2:A$1000, SMALL(IF('All Beta'!D$2:D$1000&lt;=1, ROW('All Beta'!D$2:D$1000)-ROW('All Beta'!D$2)+1), ROW(A65))), "")</f>
        <v>CPB</v>
      </c>
      <c r="C62" s="5">
        <f t="array" ref="C62">VLOOKUP(A62,'All Beta'!F:I,3,0)</f>
        <v>0.27</v>
      </c>
      <c r="D62" s="5">
        <f>VLOOKUP(A62,'All Beta'!F:I,4,0)</f>
        <v>0.3</v>
      </c>
      <c r="E62" s="8" t="str">
        <f>RTD("tradingapp",,INDEX($A:$A, ROW()), "BidLstClsΔ%")</f>
        <v>-0.08</v>
      </c>
      <c r="F62" s="8" t="str">
        <f>RTD("tradingapp",,INDEX($A:$A, ROW()), "AskLstClsΔ%")</f>
        <v>0.35</v>
      </c>
      <c r="G62" s="12">
        <f t="shared" si="0"/>
        <v>7.0200000000000012E-2</v>
      </c>
      <c r="H62" s="12">
        <f t="shared" si="1"/>
        <v>5.9400000000000001E-2</v>
      </c>
      <c r="I62" s="13">
        <f t="shared" si="8"/>
        <v>0.1502</v>
      </c>
      <c r="J62" s="13">
        <f t="shared" si="8"/>
        <v>-0.29059999999999997</v>
      </c>
      <c r="K62" s="5" t="str">
        <f>VLOOKUP(A62,'All Beta'!F:J,2,0)</f>
        <v>IWM</v>
      </c>
      <c r="L62" s="6" t="str">
        <f>RTD("tradingapp",,INDEX($K$1:$K$600, ROW()), "BidLstClsΔ%")</f>
        <v>0.22</v>
      </c>
      <c r="M62" s="5" t="str">
        <f>RTD("tradingapp",,INDEX($K:$K, ROW()), "AskLstClsΔ%")</f>
        <v>0.26</v>
      </c>
      <c r="N62" s="14">
        <f t="shared" si="2"/>
        <v>0.45019999999999999</v>
      </c>
      <c r="O62" s="14">
        <f t="shared" si="3"/>
        <v>-0.59060000000000001</v>
      </c>
      <c r="R62" s="7"/>
      <c r="W62" s="17"/>
      <c r="AA62" s="1"/>
      <c r="AB62" s="107"/>
    </row>
    <row r="63" spans="1:28" x14ac:dyDescent="0.3">
      <c r="A63" s="22" t="str">
        <f t="array" ref="A63">IFERROR(INDEX('All Beta'!A$2:A$1000, SMALL(IF('All Beta'!D$2:D$1000&lt;=1, ROW('All Beta'!D$2:D$1000)-ROW('All Beta'!D$2)+1), ROW(A66))), "")</f>
        <v>CPNG</v>
      </c>
      <c r="C63" s="5">
        <f t="array" ref="C63">VLOOKUP(A63,'All Beta'!F:I,3,0)</f>
        <v>0.83</v>
      </c>
      <c r="D63" s="5">
        <f>VLOOKUP(A63,'All Beta'!F:I,4,0)</f>
        <v>0.46</v>
      </c>
      <c r="E63" s="8" t="str">
        <f>RTD("tradingapp",,INDEX($A:$A, ROW()), "BidLstClsΔ%")</f>
        <v>-0.12</v>
      </c>
      <c r="F63" s="8" t="str">
        <f>RTD("tradingapp",,INDEX($A:$A, ROW()), "AskLstClsΔ%")</f>
        <v>0.65</v>
      </c>
      <c r="G63" s="12">
        <f t="shared" si="0"/>
        <v>5.8100000000000006E-2</v>
      </c>
      <c r="H63" s="12">
        <f t="shared" si="1"/>
        <v>4.1500000000000002E-2</v>
      </c>
      <c r="I63" s="13">
        <f t="shared" si="8"/>
        <v>0.17810000000000001</v>
      </c>
      <c r="J63" s="13">
        <f t="shared" si="8"/>
        <v>-0.60850000000000004</v>
      </c>
      <c r="K63" s="5" t="str">
        <f>VLOOKUP(A63,'All Beta'!F:J,2,0)</f>
        <v>SPY</v>
      </c>
      <c r="L63" s="6" t="str">
        <f>RTD("tradingapp",,INDEX($K$1:$K$600, ROW()), "BidLstClsΔ%")</f>
        <v>0.05</v>
      </c>
      <c r="M63" s="5" t="str">
        <f>RTD("tradingapp",,INDEX($K:$K, ROW()), "AskLstClsΔ%")</f>
        <v>0.07</v>
      </c>
      <c r="N63" s="14">
        <f t="shared" si="2"/>
        <v>0.6381</v>
      </c>
      <c r="O63" s="14">
        <f t="shared" si="3"/>
        <v>-1.0685</v>
      </c>
      <c r="R63" s="7"/>
      <c r="W63" s="17"/>
      <c r="AA63" s="1"/>
      <c r="AB63" s="107"/>
    </row>
    <row r="64" spans="1:28" x14ac:dyDescent="0.3">
      <c r="A64" s="22" t="str">
        <f t="array" ref="A64">IFERROR(INDEX('All Beta'!A$2:A$1000, SMALL(IF('All Beta'!D$2:D$1000&lt;=1, ROW('All Beta'!D$2:D$1000)-ROW('All Beta'!D$2)+1), ROW(A67))), "")</f>
        <v>CPRT</v>
      </c>
      <c r="C64" s="5">
        <f t="array" ref="C64">VLOOKUP(A64,'All Beta'!F:I,3,0)</f>
        <v>0.87</v>
      </c>
      <c r="D64" s="5">
        <f>VLOOKUP(A64,'All Beta'!F:I,4,0)</f>
        <v>0.26</v>
      </c>
      <c r="E64" s="8" t="str">
        <f>RTD("tradingapp",,INDEX($A:$A, ROW()), "BidLstClsΔ%")</f>
        <v>0.02</v>
      </c>
      <c r="F64" s="8" t="str">
        <f>RTD("tradingapp",,INDEX($A:$A, ROW()), "AskLstClsΔ%")</f>
        <v>0.19</v>
      </c>
      <c r="G64" s="12">
        <f t="shared" si="0"/>
        <v>6.0900000000000003E-2</v>
      </c>
      <c r="H64" s="12">
        <f t="shared" si="1"/>
        <v>4.3500000000000004E-2</v>
      </c>
      <c r="I64" s="13">
        <f t="shared" si="8"/>
        <v>4.0900000000000006E-2</v>
      </c>
      <c r="J64" s="13">
        <f t="shared" si="8"/>
        <v>-0.14649999999999999</v>
      </c>
      <c r="K64" s="5" t="str">
        <f>VLOOKUP(A64,'All Beta'!F:J,2,0)</f>
        <v>SPY</v>
      </c>
      <c r="L64" s="6" t="str">
        <f>RTD("tradingapp",,INDEX($K$1:$K$600, ROW()), "BidLstClsΔ%")</f>
        <v>0.05</v>
      </c>
      <c r="M64" s="5" t="str">
        <f>RTD("tradingapp",,INDEX($K:$K, ROW()), "AskLstClsΔ%")</f>
        <v>0.07</v>
      </c>
      <c r="N64" s="14">
        <f t="shared" si="2"/>
        <v>0.3009</v>
      </c>
      <c r="O64" s="14">
        <f t="shared" si="3"/>
        <v>-0.40649999999999997</v>
      </c>
      <c r="R64" s="7"/>
      <c r="W64" s="17"/>
      <c r="AA64" s="1"/>
      <c r="AB64" s="107"/>
    </row>
    <row r="65" spans="1:28" x14ac:dyDescent="0.3">
      <c r="A65" s="22" t="str">
        <f t="array" ref="A65">IFERROR(INDEX('All Beta'!A$2:A$1000, SMALL(IF('All Beta'!D$2:D$1000&lt;=1, ROW('All Beta'!D$2:D$1000)-ROW('All Beta'!D$2)+1), ROW(A68))), "")</f>
        <v>CRCL</v>
      </c>
      <c r="C65" s="5">
        <f t="array" ref="C65">VLOOKUP(A65,'All Beta'!F:I,3,0)</f>
        <v>0.93</v>
      </c>
      <c r="D65" s="5">
        <f>VLOOKUP(A65,'All Beta'!F:I,4,0)</f>
        <v>2.62</v>
      </c>
      <c r="E65" s="8" t="str">
        <f>RTD("tradingapp",,INDEX($A:$A, ROW()), "BidLstClsΔ%")</f>
        <v>0.33</v>
      </c>
      <c r="F65" s="8" t="str">
        <f>RTD("tradingapp",,INDEX($A:$A, ROW()), "AskLstClsΔ%")</f>
        <v>0.54</v>
      </c>
      <c r="G65" s="12">
        <f t="shared" si="0"/>
        <v>0.24180000000000001</v>
      </c>
      <c r="H65" s="12">
        <f t="shared" si="1"/>
        <v>0.2046</v>
      </c>
      <c r="I65" s="13">
        <f t="shared" si="8"/>
        <v>-8.8200000000000001E-2</v>
      </c>
      <c r="J65" s="13">
        <f t="shared" si="8"/>
        <v>-0.33540000000000003</v>
      </c>
      <c r="K65" s="5" t="str">
        <f>VLOOKUP(A65,'All Beta'!F:J,2,0)</f>
        <v>IWM</v>
      </c>
      <c r="L65" s="6" t="str">
        <f>RTD("tradingapp",,INDEX($K$1:$K$600, ROW()), "BidLstClsΔ%")</f>
        <v>0.22</v>
      </c>
      <c r="M65" s="5" t="str">
        <f>RTD("tradingapp",,INDEX($K:$K, ROW()), "AskLstClsΔ%")</f>
        <v>0.26</v>
      </c>
      <c r="N65" s="14">
        <f t="shared" si="2"/>
        <v>2.5318000000000001</v>
      </c>
      <c r="O65" s="14">
        <f t="shared" si="3"/>
        <v>-2.9554</v>
      </c>
      <c r="R65" s="7"/>
      <c r="W65" s="17"/>
      <c r="AA65" s="1"/>
      <c r="AB65" s="107"/>
    </row>
    <row r="66" spans="1:28" x14ac:dyDescent="0.3">
      <c r="A66" s="22" t="str">
        <f t="array" ref="A66">IFERROR(INDEX('All Beta'!A$2:A$1000, SMALL(IF('All Beta'!D$2:D$1000&lt;=1, ROW('All Beta'!D$2:D$1000)-ROW('All Beta'!D$2)+1), ROW(A69))), "")</f>
        <v>CRM</v>
      </c>
      <c r="C66" s="5">
        <f t="array" ref="C66">VLOOKUP(A66,'All Beta'!F:I,3,0)</f>
        <v>0.98</v>
      </c>
      <c r="D66" s="5">
        <f>VLOOKUP(A66,'All Beta'!F:I,4,0)</f>
        <v>0.34</v>
      </c>
      <c r="E66" s="8" t="str">
        <f>RTD("tradingapp",,INDEX($A:$A, ROW()), "BidLstClsΔ%")</f>
        <v>0.00</v>
      </c>
      <c r="F66" s="8" t="str">
        <f>RTD("tradingapp",,INDEX($A:$A, ROW()), "AskLstClsΔ%")</f>
        <v>0.04</v>
      </c>
      <c r="G66" s="12">
        <f t="shared" ref="G66:G73" si="9">C66*M66</f>
        <v>6.8600000000000008E-2</v>
      </c>
      <c r="H66" s="12">
        <f t="shared" ref="H66:H73" si="10">C66*L66</f>
        <v>4.9000000000000002E-2</v>
      </c>
      <c r="I66" s="13">
        <f t="shared" si="8"/>
        <v>6.8600000000000008E-2</v>
      </c>
      <c r="J66" s="13">
        <f t="shared" si="8"/>
        <v>9.0000000000000011E-3</v>
      </c>
      <c r="K66" s="5" t="str">
        <f>VLOOKUP(A66,'All Beta'!F:J,2,0)</f>
        <v>SPY</v>
      </c>
      <c r="L66" s="6" t="str">
        <f>RTD("tradingapp",,INDEX($K$1:$K$600, ROW()), "BidLstClsΔ%")</f>
        <v>0.05</v>
      </c>
      <c r="M66" s="5" t="str">
        <f>RTD("tradingapp",,INDEX($K:$K, ROW()), "AskLstClsΔ%")</f>
        <v>0.07</v>
      </c>
      <c r="N66" s="14">
        <f t="shared" ref="N66:N73" si="11">I66+D66</f>
        <v>0.40860000000000002</v>
      </c>
      <c r="O66" s="14">
        <f t="shared" ref="O66:O129" si="12">J66-D66</f>
        <v>-0.33100000000000002</v>
      </c>
      <c r="R66" s="7"/>
      <c r="W66" s="17"/>
      <c r="AA66" s="1"/>
      <c r="AB66" s="107"/>
    </row>
    <row r="67" spans="1:28" x14ac:dyDescent="0.3">
      <c r="A67" s="22" t="str">
        <f t="array" ref="A67">IFERROR(INDEX('All Beta'!A$2:A$1000, SMALL(IF('All Beta'!D$2:D$1000&lt;=1, ROW('All Beta'!D$2:D$1000)-ROW('All Beta'!D$2)+1), ROW(A70))), "")</f>
        <v>CROX</v>
      </c>
      <c r="C67" s="5">
        <f t="array" ref="C67">VLOOKUP(A67,'All Beta'!F:I,3,0)</f>
        <v>0.9</v>
      </c>
      <c r="D67" s="5">
        <f>VLOOKUP(A67,'All Beta'!F:I,4,0)</f>
        <v>0.5</v>
      </c>
      <c r="E67" s="8" t="str">
        <f>RTD("tradingapp",,INDEX($A:$A, ROW()), "BidLstClsΔ%")</f>
        <v>-0.05</v>
      </c>
      <c r="F67" s="8" t="str">
        <f>RTD("tradingapp",,INDEX($A:$A, ROW()), "AskLstClsΔ%")</f>
        <v>0.19</v>
      </c>
      <c r="G67" s="12">
        <f t="shared" si="9"/>
        <v>0.23400000000000001</v>
      </c>
      <c r="H67" s="12">
        <f t="shared" si="10"/>
        <v>0.19800000000000001</v>
      </c>
      <c r="I67" s="13">
        <f t="shared" si="8"/>
        <v>0.28400000000000003</v>
      </c>
      <c r="J67" s="13">
        <f t="shared" si="8"/>
        <v>8.0000000000000071E-3</v>
      </c>
      <c r="K67" s="5" t="str">
        <f>VLOOKUP(A67,'All Beta'!F:J,2,0)</f>
        <v>IWM</v>
      </c>
      <c r="L67" s="6" t="str">
        <f>RTD("tradingapp",,INDEX($K$1:$K$600, ROW()), "BidLstClsΔ%")</f>
        <v>0.22</v>
      </c>
      <c r="M67" s="5" t="str">
        <f>RTD("tradingapp",,INDEX($K:$K, ROW()), "AskLstClsΔ%")</f>
        <v>0.26</v>
      </c>
      <c r="N67" s="14">
        <f t="shared" si="11"/>
        <v>0.78400000000000003</v>
      </c>
      <c r="O67" s="14">
        <f t="shared" si="12"/>
        <v>-0.49199999999999999</v>
      </c>
      <c r="R67" s="7"/>
      <c r="W67" s="17"/>
      <c r="AA67" s="1"/>
      <c r="AB67" s="107"/>
    </row>
    <row r="68" spans="1:28" x14ac:dyDescent="0.3">
      <c r="A68" s="22" t="str">
        <f t="array" ref="A68">IFERROR(INDEX('All Beta'!A$2:A$1000, SMALL(IF('All Beta'!D$2:D$1000&lt;=1, ROW('All Beta'!D$2:D$1000)-ROW('All Beta'!D$2)+1), ROW(A71))), "")</f>
        <v>CRWD</v>
      </c>
      <c r="C68" s="5">
        <f t="array" ref="C68">VLOOKUP(A68,'All Beta'!F:I,3,0)</f>
        <v>0.84</v>
      </c>
      <c r="D68" s="5">
        <f>VLOOKUP(A68,'All Beta'!F:I,4,0)</f>
        <v>0.39</v>
      </c>
      <c r="E68" s="8" t="str">
        <f>RTD("tradingapp",,INDEX($A:$A, ROW()), "BidLstClsΔ%")</f>
        <v>-0.06</v>
      </c>
      <c r="F68" s="8" t="str">
        <f>RTD("tradingapp",,INDEX($A:$A, ROW()), "AskLstClsΔ%")</f>
        <v>0.17</v>
      </c>
      <c r="G68" s="12">
        <f t="shared" si="9"/>
        <v>1.6799999999999999E-2</v>
      </c>
      <c r="H68" s="12">
        <f t="shared" si="10"/>
        <v>0</v>
      </c>
      <c r="I68" s="13">
        <f t="shared" si="8"/>
        <v>7.6799999999999993E-2</v>
      </c>
      <c r="J68" s="13">
        <f t="shared" si="8"/>
        <v>-0.17</v>
      </c>
      <c r="K68" s="5" t="str">
        <f>VLOOKUP(A68,'All Beta'!F:J,2,0)</f>
        <v>QQQ</v>
      </c>
      <c r="L68" s="6" t="str">
        <f>RTD("tradingapp",,INDEX($K$1:$K$600, ROW()), "BidLstClsΔ%")</f>
        <v>0.00</v>
      </c>
      <c r="M68" s="5" t="str">
        <f>RTD("tradingapp",,INDEX($K:$K, ROW()), "AskLstClsΔ%")</f>
        <v>0.02</v>
      </c>
      <c r="N68" s="14">
        <f t="shared" si="11"/>
        <v>0.46679999999999999</v>
      </c>
      <c r="O68" s="14">
        <f t="shared" si="12"/>
        <v>-0.56000000000000005</v>
      </c>
      <c r="R68" s="7"/>
      <c r="W68" s="17"/>
      <c r="AA68" s="1"/>
      <c r="AB68" s="107"/>
    </row>
    <row r="69" spans="1:28" x14ac:dyDescent="0.3">
      <c r="A69" s="22" t="str">
        <f t="array" ref="A69">IFERROR(INDEX('All Beta'!A$2:A$1000, SMALL(IF('All Beta'!D$2:D$1000&lt;=1, ROW('All Beta'!D$2:D$1000)-ROW('All Beta'!D$2)+1), ROW(A72))), "")</f>
        <v>CSCO</v>
      </c>
      <c r="C69" s="5">
        <f t="array" ref="C69">VLOOKUP(A69,'All Beta'!F:I,3,0)</f>
        <v>0.92</v>
      </c>
      <c r="D69" s="5">
        <f>VLOOKUP(A69,'All Beta'!F:I,4,0)</f>
        <v>0.3</v>
      </c>
      <c r="E69" s="8" t="str">
        <f>RTD("tradingapp",,INDEX($A:$A, ROW()), "BidLstClsΔ%")</f>
        <v>0.00</v>
      </c>
      <c r="F69" s="8" t="str">
        <f>RTD("tradingapp",,INDEX($A:$A, ROW()), "AskLstClsΔ%")</f>
        <v>0.05</v>
      </c>
      <c r="G69" s="12">
        <f t="shared" si="9"/>
        <v>6.4400000000000013E-2</v>
      </c>
      <c r="H69" s="12">
        <f t="shared" si="10"/>
        <v>4.6000000000000006E-2</v>
      </c>
      <c r="I69" s="13">
        <f t="shared" si="8"/>
        <v>6.4400000000000013E-2</v>
      </c>
      <c r="J69" s="13">
        <f t="shared" si="8"/>
        <v>-3.9999999999999966E-3</v>
      </c>
      <c r="K69" s="5" t="str">
        <f>VLOOKUP(A69,'All Beta'!F:J,2,0)</f>
        <v>SPY</v>
      </c>
      <c r="L69" s="6" t="str">
        <f>RTD("tradingapp",,INDEX($K$1:$K$600, ROW()), "BidLstClsΔ%")</f>
        <v>0.05</v>
      </c>
      <c r="M69" s="5" t="str">
        <f>RTD("tradingapp",,INDEX($K:$K, ROW()), "AskLstClsΔ%")</f>
        <v>0.07</v>
      </c>
      <c r="N69" s="14">
        <f t="shared" si="11"/>
        <v>0.3644</v>
      </c>
      <c r="O69" s="14">
        <f t="shared" si="12"/>
        <v>-0.30399999999999999</v>
      </c>
      <c r="R69" s="7"/>
      <c r="W69" s="17"/>
      <c r="AA69" s="1"/>
      <c r="AB69" s="107"/>
    </row>
    <row r="70" spans="1:28" x14ac:dyDescent="0.3">
      <c r="A70" s="22" t="str">
        <f t="array" ref="A70">IFERROR(INDEX('All Beta'!A$2:A$1000, SMALL(IF('All Beta'!D$2:D$1000&lt;=1, ROW('All Beta'!D$2:D$1000)-ROW('All Beta'!D$2)+1), ROW(A73))), "")</f>
        <v>CSGP</v>
      </c>
      <c r="C70" s="5">
        <f t="array" ref="C70">VLOOKUP(A70,'All Beta'!F:I,3,0)</f>
        <v>0.94</v>
      </c>
      <c r="D70" s="5">
        <f>VLOOKUP(A70,'All Beta'!F:I,4,0)</f>
        <v>0.28000000000000003</v>
      </c>
      <c r="E70" s="8" t="str">
        <f>RTD("tradingapp",,INDEX($A:$A, ROW()), "BidLstClsΔ%")</f>
        <v>-0.33</v>
      </c>
      <c r="F70" s="8" t="str">
        <f>RTD("tradingapp",,INDEX($A:$A, ROW()), "AskLstClsΔ%")</f>
        <v>1.90</v>
      </c>
      <c r="G70" s="12">
        <f t="shared" si="9"/>
        <v>6.5799999999999997E-2</v>
      </c>
      <c r="H70" s="12">
        <f t="shared" si="10"/>
        <v>4.7E-2</v>
      </c>
      <c r="I70" s="13">
        <f t="shared" si="8"/>
        <v>0.39580000000000004</v>
      </c>
      <c r="J70" s="13">
        <f t="shared" si="8"/>
        <v>-1.853</v>
      </c>
      <c r="K70" s="5" t="str">
        <f>VLOOKUP(A70,'All Beta'!F:J,2,0)</f>
        <v>SPY</v>
      </c>
      <c r="L70" s="6" t="str">
        <f>RTD("tradingapp",,INDEX($K$1:$K$600, ROW()), "BidLstClsΔ%")</f>
        <v>0.05</v>
      </c>
      <c r="M70" s="5" t="str">
        <f>RTD("tradingapp",,INDEX($K:$K, ROW()), "AskLstClsΔ%")</f>
        <v>0.07</v>
      </c>
      <c r="N70" s="14">
        <f t="shared" si="11"/>
        <v>0.67580000000000007</v>
      </c>
      <c r="O70" s="14">
        <f t="shared" si="12"/>
        <v>-2.133</v>
      </c>
      <c r="R70" s="7"/>
      <c r="W70" s="17"/>
      <c r="AA70" s="1"/>
      <c r="AB70" s="107"/>
    </row>
    <row r="71" spans="1:28" x14ac:dyDescent="0.3">
      <c r="A71" s="22" t="str">
        <f t="array" ref="A71">IFERROR(INDEX('All Beta'!A$2:A$1000, SMALL(IF('All Beta'!D$2:D$1000&lt;=1, ROW('All Beta'!D$2:D$1000)-ROW('All Beta'!D$2)+1), ROW(A74))), "")</f>
        <v>CSX</v>
      </c>
      <c r="C71" s="5">
        <f t="array" ref="C71">VLOOKUP(A71,'All Beta'!F:I,3,0)</f>
        <v>0.35</v>
      </c>
      <c r="D71" s="5">
        <f>VLOOKUP(A71,'All Beta'!F:I,4,0)</f>
        <v>0.3</v>
      </c>
      <c r="E71" s="8" t="str">
        <f>RTD("tradingapp",,INDEX($A:$A, ROW()), "BidLstClsΔ%")</f>
        <v>-0.91</v>
      </c>
      <c r="F71" s="8" t="str">
        <f>RTD("tradingapp",,INDEX($A:$A, ROW()), "AskLstClsΔ%")</f>
        <v>0.47</v>
      </c>
      <c r="G71" s="12">
        <f t="shared" si="9"/>
        <v>9.0999999999999998E-2</v>
      </c>
      <c r="H71" s="12">
        <f t="shared" si="10"/>
        <v>7.6999999999999999E-2</v>
      </c>
      <c r="I71" s="13">
        <f t="shared" si="8"/>
        <v>1.0010000000000001</v>
      </c>
      <c r="J71" s="13">
        <f t="shared" si="8"/>
        <v>-0.39299999999999996</v>
      </c>
      <c r="K71" s="5" t="str">
        <f>VLOOKUP(A71,'All Beta'!F:J,2,0)</f>
        <v>IWM</v>
      </c>
      <c r="L71" s="6" t="str">
        <f>RTD("tradingapp",,INDEX($K$1:$K$600, ROW()), "BidLstClsΔ%")</f>
        <v>0.22</v>
      </c>
      <c r="M71" s="5" t="str">
        <f>RTD("tradingapp",,INDEX($K:$K, ROW()), "AskLstClsΔ%")</f>
        <v>0.26</v>
      </c>
      <c r="N71" s="14">
        <f t="shared" si="11"/>
        <v>1.3010000000000002</v>
      </c>
      <c r="O71" s="14">
        <f t="shared" si="12"/>
        <v>-0.69299999999999995</v>
      </c>
      <c r="R71" s="7"/>
      <c r="W71" s="17"/>
      <c r="AA71" s="1"/>
      <c r="AB71" s="107"/>
    </row>
    <row r="72" spans="1:28" x14ac:dyDescent="0.3">
      <c r="A72" s="22" t="str">
        <f t="array" ref="A72">IFERROR(INDEX('All Beta'!A$2:A$1000, SMALL(IF('All Beta'!D$2:D$1000&lt;=1, ROW('All Beta'!D$2:D$1000)-ROW('All Beta'!D$2)+1), ROW(A75))), "")</f>
        <v>CTRA</v>
      </c>
      <c r="C72" s="5">
        <f t="array" ref="C72">VLOOKUP(A72,'All Beta'!F:I,3,0)</f>
        <v>0.96</v>
      </c>
      <c r="D72" s="5">
        <f>VLOOKUP(A72,'All Beta'!F:I,4,0)</f>
        <v>0.33</v>
      </c>
      <c r="E72" s="8" t="str">
        <f>RTD("tradingapp",,INDEX($A:$A, ROW()), "BidLstClsΔ%")</f>
        <v>0.00</v>
      </c>
      <c r="F72" s="8" t="str">
        <f>RTD("tradingapp",,INDEX($A:$A, ROW()), "AskLstClsΔ%")</f>
        <v>1.47</v>
      </c>
      <c r="G72" s="12">
        <f t="shared" si="9"/>
        <v>0.13440000000000002</v>
      </c>
      <c r="H72" s="12">
        <f t="shared" si="10"/>
        <v>1.9199999999999998E-2</v>
      </c>
      <c r="I72" s="13">
        <f>G72-E72</f>
        <v>0.13440000000000002</v>
      </c>
      <c r="J72" s="13">
        <f>H72-F72</f>
        <v>-1.4507999999999999</v>
      </c>
      <c r="K72" s="5" t="str">
        <f>VLOOKUP(A72,'All Beta'!F:J,2,0)</f>
        <v>XLE</v>
      </c>
      <c r="L72" s="6" t="str">
        <f>RTD("tradingapp",,INDEX($K$1:$K$600, ROW()), "BidLstClsΔ%")</f>
        <v>0.02</v>
      </c>
      <c r="M72" s="5" t="str">
        <f>RTD("tradingapp",,INDEX($K:$K, ROW()), "AskLstClsΔ%")</f>
        <v>0.14</v>
      </c>
      <c r="N72" s="14">
        <f t="shared" si="11"/>
        <v>0.46440000000000003</v>
      </c>
      <c r="O72" s="14">
        <f t="shared" si="12"/>
        <v>-1.7807999999999999</v>
      </c>
      <c r="R72" s="7"/>
      <c r="W72" s="17"/>
      <c r="AA72" s="1"/>
      <c r="AB72" s="107"/>
    </row>
    <row r="73" spans="1:28" x14ac:dyDescent="0.3">
      <c r="A73" s="22" t="str">
        <f t="array" ref="A73">IFERROR(INDEX('All Beta'!A$2:A$1000, SMALL(IF('All Beta'!D$2:D$1000&lt;=1, ROW('All Beta'!D$2:D$1000)-ROW('All Beta'!D$2)+1), ROW(A76))), "")</f>
        <v>CTSH</v>
      </c>
      <c r="C73" s="5">
        <f t="array" ref="C73">VLOOKUP(A73,'All Beta'!F:I,3,0)</f>
        <v>0.96</v>
      </c>
      <c r="D73" s="5">
        <f>VLOOKUP(A73,'All Beta'!F:I,4,0)</f>
        <v>0.21</v>
      </c>
      <c r="E73" s="8" t="str">
        <f>RTD("tradingapp",,INDEX($A:$A, ROW()), "BidLstClsΔ%")</f>
        <v>0.05</v>
      </c>
      <c r="F73" s="8" t="str">
        <f>RTD("tradingapp",,INDEX($A:$A, ROW()), "AskLstClsΔ%")</f>
        <v>1.24</v>
      </c>
      <c r="G73" s="12">
        <f t="shared" si="9"/>
        <v>6.720000000000001E-2</v>
      </c>
      <c r="H73" s="12">
        <f t="shared" si="10"/>
        <v>4.8000000000000001E-2</v>
      </c>
      <c r="I73" s="13">
        <f>G73-E73</f>
        <v>1.7200000000000007E-2</v>
      </c>
      <c r="J73" s="13">
        <f>H73-F73</f>
        <v>-1.1919999999999999</v>
      </c>
      <c r="K73" s="5" t="str">
        <f>VLOOKUP(A73,'All Beta'!F:J,2,0)</f>
        <v>SPY</v>
      </c>
      <c r="L73" s="6" t="str">
        <f>RTD("tradingapp",,INDEX($K$1:$K$600, ROW()), "BidLstClsΔ%")</f>
        <v>0.05</v>
      </c>
      <c r="M73" s="5" t="str">
        <f>RTD("tradingapp",,INDEX($K:$K, ROW()), "AskLstClsΔ%")</f>
        <v>0.07</v>
      </c>
      <c r="N73" s="14">
        <f t="shared" si="11"/>
        <v>0.22720000000000001</v>
      </c>
      <c r="O73" s="14">
        <f t="shared" si="12"/>
        <v>-1.4019999999999999</v>
      </c>
      <c r="R73" s="7"/>
      <c r="W73" s="17"/>
      <c r="AA73" s="1"/>
      <c r="AB73" s="107"/>
    </row>
    <row r="74" spans="1:28" x14ac:dyDescent="0.3">
      <c r="A74" s="22" t="str">
        <f t="array" ref="A74">IFERROR(INDEX('All Beta'!A$2:A$1000, SMALL(IF('All Beta'!D$2:D$1000&lt;=1, ROW('All Beta'!D$2:D$1000)-ROW('All Beta'!D$2)+1), ROW(A77))), "")</f>
        <v>CTVA</v>
      </c>
      <c r="C74" s="5">
        <f t="array" ref="C74">VLOOKUP(A74,'All Beta'!F:I,3,0)</f>
        <v>0.28999999999999998</v>
      </c>
      <c r="D74" s="5">
        <f>VLOOKUP(A74,'All Beta'!F:I,4,0)</f>
        <v>0.26</v>
      </c>
      <c r="E74" s="8" t="str">
        <f>RTD("tradingapp",,INDEX($A:$A, ROW()), "BidLstClsΔ%")</f>
        <v>-0.87</v>
      </c>
      <c r="F74" s="8" t="str">
        <f>RTD("tradingapp",,INDEX($A:$A, ROW()), "AskLstClsΔ%")</f>
        <v>1.27</v>
      </c>
      <c r="G74" s="12">
        <f t="shared" ref="G74:G137" si="13">C74*M74</f>
        <v>7.5399999999999995E-2</v>
      </c>
      <c r="H74" s="12">
        <f t="shared" ref="H74:H137" si="14">C74*L74</f>
        <v>6.3799999999999996E-2</v>
      </c>
      <c r="I74" s="13">
        <f t="shared" ref="I74:I137" si="15">G74-E74</f>
        <v>0.94540000000000002</v>
      </c>
      <c r="J74" s="13">
        <f t="shared" ref="J74:J137" si="16">H74-F74</f>
        <v>-1.2061999999999999</v>
      </c>
      <c r="K74" s="5" t="str">
        <f>VLOOKUP(A74,'All Beta'!F:J,2,0)</f>
        <v>IWM</v>
      </c>
      <c r="L74" s="6" t="str">
        <f>RTD("tradingapp",,INDEX($K$1:$K$600, ROW()), "BidLstClsΔ%")</f>
        <v>0.22</v>
      </c>
      <c r="M74" s="5" t="str">
        <f>RTD("tradingapp",,INDEX($K:$K, ROW()), "AskLstClsΔ%")</f>
        <v>0.26</v>
      </c>
      <c r="N74" s="14">
        <f t="shared" ref="N74:N137" si="17">I74+D74</f>
        <v>1.2054</v>
      </c>
      <c r="O74" s="14">
        <f t="shared" si="12"/>
        <v>-1.4661999999999999</v>
      </c>
      <c r="R74" s="7"/>
      <c r="W74" s="17"/>
      <c r="AA74" s="1"/>
      <c r="AB74" s="107"/>
    </row>
    <row r="75" spans="1:28" x14ac:dyDescent="0.3">
      <c r="A75" s="22" t="str">
        <f t="array" ref="A75">IFERROR(INDEX('All Beta'!A$2:A$1000, SMALL(IF('All Beta'!D$2:D$1000&lt;=1, ROW('All Beta'!D$2:D$1000)-ROW('All Beta'!D$2)+1), ROW(A78))), "")</f>
        <v>CVS</v>
      </c>
      <c r="C75" s="5">
        <f t="array" ref="C75">VLOOKUP(A75,'All Beta'!F:I,3,0)</f>
        <v>0.17</v>
      </c>
      <c r="D75" s="5">
        <f>VLOOKUP(A75,'All Beta'!F:I,4,0)</f>
        <v>0.37</v>
      </c>
      <c r="E75" s="8" t="str">
        <f>RTD("tradingapp",,INDEX($A:$A, ROW()), "BidLstClsΔ%")</f>
        <v>-0.49</v>
      </c>
      <c r="F75" s="8" t="str">
        <f>RTD("tradingapp",,INDEX($A:$A, ROW()), "AskLstClsΔ%")</f>
        <v>0.11</v>
      </c>
      <c r="G75" s="12">
        <f t="shared" si="13"/>
        <v>4.4200000000000003E-2</v>
      </c>
      <c r="H75" s="12">
        <f t="shared" si="14"/>
        <v>3.7400000000000003E-2</v>
      </c>
      <c r="I75" s="13">
        <f t="shared" si="15"/>
        <v>0.53420000000000001</v>
      </c>
      <c r="J75" s="13">
        <f t="shared" si="16"/>
        <v>-7.2599999999999998E-2</v>
      </c>
      <c r="K75" s="5" t="str">
        <f>VLOOKUP(A75,'All Beta'!F:J,2,0)</f>
        <v>IWM</v>
      </c>
      <c r="L75" s="6" t="str">
        <f>RTD("tradingapp",,INDEX($K$1:$K$600, ROW()), "BidLstClsΔ%")</f>
        <v>0.22</v>
      </c>
      <c r="M75" s="5" t="str">
        <f>RTD("tradingapp",,INDEX($K:$K, ROW()), "AskLstClsΔ%")</f>
        <v>0.26</v>
      </c>
      <c r="N75" s="14">
        <f t="shared" si="17"/>
        <v>0.9042</v>
      </c>
      <c r="O75" s="14">
        <f t="shared" si="12"/>
        <v>-0.44259999999999999</v>
      </c>
      <c r="R75" s="7"/>
      <c r="W75" s="17"/>
      <c r="AA75" s="1"/>
      <c r="AB75" s="107"/>
    </row>
    <row r="76" spans="1:28" x14ac:dyDescent="0.3">
      <c r="A76" s="22" t="str">
        <f t="array" ref="A76">IFERROR(INDEX('All Beta'!A$2:A$1000, SMALL(IF('All Beta'!D$2:D$1000&lt;=1, ROW('All Beta'!D$2:D$1000)-ROW('All Beta'!D$2)+1), ROW(A79))), "")</f>
        <v>CVX</v>
      </c>
      <c r="C76" s="5">
        <f t="array" ref="C76">VLOOKUP(A76,'All Beta'!F:I,3,0)</f>
        <v>0.97</v>
      </c>
      <c r="D76" s="5">
        <f>VLOOKUP(A76,'All Beta'!F:I,4,0)</f>
        <v>0.22</v>
      </c>
      <c r="E76" s="8" t="str">
        <f>RTD("tradingapp",,INDEX($A:$A, ROW()), "BidLstClsΔ%")</f>
        <v>-0.11</v>
      </c>
      <c r="F76" s="8" t="str">
        <f>RTD("tradingapp",,INDEX($A:$A, ROW()), "AskLstClsΔ%")</f>
        <v>0.20</v>
      </c>
      <c r="G76" s="12">
        <f t="shared" si="13"/>
        <v>0.1358</v>
      </c>
      <c r="H76" s="12">
        <f t="shared" si="14"/>
        <v>1.9400000000000001E-2</v>
      </c>
      <c r="I76" s="13">
        <f t="shared" si="15"/>
        <v>0.24580000000000002</v>
      </c>
      <c r="J76" s="13">
        <f t="shared" si="16"/>
        <v>-0.18060000000000001</v>
      </c>
      <c r="K76" s="5" t="str">
        <f>VLOOKUP(A76,'All Beta'!F:J,2,0)</f>
        <v>XLE</v>
      </c>
      <c r="L76" s="6" t="str">
        <f>RTD("tradingapp",,INDEX($K$1:$K$600, ROW()), "BidLstClsΔ%")</f>
        <v>0.02</v>
      </c>
      <c r="M76" s="5" t="str">
        <f>RTD("tradingapp",,INDEX($K:$K, ROW()), "AskLstClsΔ%")</f>
        <v>0.14</v>
      </c>
      <c r="N76" s="14">
        <f t="shared" si="17"/>
        <v>0.46579999999999999</v>
      </c>
      <c r="O76" s="14">
        <f t="shared" si="12"/>
        <v>-0.40060000000000001</v>
      </c>
      <c r="R76" s="7"/>
      <c r="W76" s="17"/>
      <c r="AA76" s="1"/>
      <c r="AB76" s="107"/>
    </row>
    <row r="77" spans="1:28" x14ac:dyDescent="0.3">
      <c r="A77" s="22" t="str">
        <f t="array" ref="A77">IFERROR(INDEX('All Beta'!A$2:A$1000, SMALL(IF('All Beta'!D$2:D$1000&lt;=1, ROW('All Beta'!D$2:D$1000)-ROW('All Beta'!D$2)+1), ROW(A80))), "")</f>
        <v>D</v>
      </c>
      <c r="C77" s="5">
        <f t="array" ref="C77">VLOOKUP(A77,'All Beta'!F:I,3,0)</f>
        <v>0.21</v>
      </c>
      <c r="D77" s="5">
        <f>VLOOKUP(A77,'All Beta'!F:I,4,0)</f>
        <v>0.33</v>
      </c>
      <c r="E77" s="8" t="str">
        <f>RTD("tradingapp",,INDEX($A:$A, ROW()), "BidLstClsΔ%")</f>
        <v>-0.73</v>
      </c>
      <c r="F77" s="8" t="str">
        <f>RTD("tradingapp",,INDEX($A:$A, ROW()), "AskLstClsΔ%")</f>
        <v>0.78</v>
      </c>
      <c r="G77" s="12">
        <f t="shared" si="13"/>
        <v>5.4600000000000003E-2</v>
      </c>
      <c r="H77" s="12">
        <f t="shared" si="14"/>
        <v>4.6199999999999998E-2</v>
      </c>
      <c r="I77" s="13">
        <f t="shared" si="15"/>
        <v>0.78459999999999996</v>
      </c>
      <c r="J77" s="13">
        <f t="shared" si="16"/>
        <v>-0.73380000000000001</v>
      </c>
      <c r="K77" s="5" t="str">
        <f>VLOOKUP(A77,'All Beta'!F:J,2,0)</f>
        <v>IWM</v>
      </c>
      <c r="L77" s="6" t="str">
        <f>RTD("tradingapp",,INDEX($K$1:$K$600, ROW()), "BidLstClsΔ%")</f>
        <v>0.22</v>
      </c>
      <c r="M77" s="5" t="str">
        <f>RTD("tradingapp",,INDEX($K:$K, ROW()), "AskLstClsΔ%")</f>
        <v>0.26</v>
      </c>
      <c r="N77" s="14">
        <f t="shared" si="17"/>
        <v>1.1146</v>
      </c>
      <c r="O77" s="14">
        <f t="shared" si="12"/>
        <v>-1.0638000000000001</v>
      </c>
      <c r="R77" s="7"/>
      <c r="W77" s="17"/>
      <c r="AA77" s="1"/>
      <c r="AB77" s="107"/>
    </row>
    <row r="78" spans="1:28" x14ac:dyDescent="0.3">
      <c r="A78" s="22" t="str">
        <f t="array" ref="A78">IFERROR(INDEX('All Beta'!A$2:A$1000, SMALL(IF('All Beta'!D$2:D$1000&lt;=1, ROW('All Beta'!D$2:D$1000)-ROW('All Beta'!D$2)+1), ROW(A81))), "")</f>
        <v>DAL</v>
      </c>
      <c r="C78" s="5">
        <f t="array" ref="C78">VLOOKUP(A78,'All Beta'!F:I,3,0)</f>
        <v>0.82</v>
      </c>
      <c r="D78" s="5">
        <f>VLOOKUP(A78,'All Beta'!F:I,4,0)</f>
        <v>0.56999999999999995</v>
      </c>
      <c r="E78" s="8" t="str">
        <f>RTD("tradingapp",,INDEX($A:$A, ROW()), "BidLstClsΔ%")</f>
        <v>0.01</v>
      </c>
      <c r="F78" s="8" t="str">
        <f>RTD("tradingapp",,INDEX($A:$A, ROW()), "AskLstClsΔ%")</f>
        <v>0.32</v>
      </c>
      <c r="G78" s="12">
        <f t="shared" si="13"/>
        <v>0.2132</v>
      </c>
      <c r="H78" s="12">
        <f t="shared" si="14"/>
        <v>0.18039999999999998</v>
      </c>
      <c r="I78" s="13">
        <f t="shared" si="15"/>
        <v>0.20319999999999999</v>
      </c>
      <c r="J78" s="13">
        <f t="shared" si="16"/>
        <v>-0.13960000000000003</v>
      </c>
      <c r="K78" s="5" t="str">
        <f>VLOOKUP(A78,'All Beta'!F:J,2,0)</f>
        <v>IWM</v>
      </c>
      <c r="L78" s="6" t="str">
        <f>RTD("tradingapp",,INDEX($K$1:$K$600, ROW()), "BidLstClsΔ%")</f>
        <v>0.22</v>
      </c>
      <c r="M78" s="5" t="str">
        <f>RTD("tradingapp",,INDEX($K:$K, ROW()), "AskLstClsΔ%")</f>
        <v>0.26</v>
      </c>
      <c r="N78" s="14">
        <f t="shared" si="17"/>
        <v>0.77319999999999989</v>
      </c>
      <c r="O78" s="14">
        <f t="shared" si="12"/>
        <v>-0.70960000000000001</v>
      </c>
      <c r="R78" s="7"/>
      <c r="W78" s="17"/>
      <c r="AA78" s="1"/>
      <c r="AB78" s="107"/>
    </row>
    <row r="79" spans="1:28" x14ac:dyDescent="0.3">
      <c r="A79" s="22" t="str">
        <f t="array" ref="A79">IFERROR(INDEX('All Beta'!A$2:A$1000, SMALL(IF('All Beta'!D$2:D$1000&lt;=1, ROW('All Beta'!D$2:D$1000)-ROW('All Beta'!D$2)+1), ROW(A82))), "")</f>
        <v>DASH</v>
      </c>
      <c r="C79" s="5">
        <f t="array" ref="C79">VLOOKUP(A79,'All Beta'!F:I,3,0)</f>
        <v>0.38</v>
      </c>
      <c r="D79" s="5">
        <f>VLOOKUP(A79,'All Beta'!F:I,4,0)</f>
        <v>0.39</v>
      </c>
      <c r="E79" s="8" t="str">
        <f>RTD("tradingapp",,INDEX($A:$A, ROW()), "BidLstClsΔ%")</f>
        <v>0.00</v>
      </c>
      <c r="F79" s="8" t="str">
        <f>RTD("tradingapp",,INDEX($A:$A, ROW()), "AskLstClsΔ%")</f>
        <v>0.29</v>
      </c>
      <c r="G79" s="12">
        <f t="shared" si="13"/>
        <v>7.6E-3</v>
      </c>
      <c r="H79" s="12">
        <f t="shared" si="14"/>
        <v>0</v>
      </c>
      <c r="I79" s="13">
        <f t="shared" si="15"/>
        <v>7.6E-3</v>
      </c>
      <c r="J79" s="13">
        <f t="shared" si="16"/>
        <v>-0.28999999999999998</v>
      </c>
      <c r="K79" s="5" t="str">
        <f>VLOOKUP(A79,'All Beta'!F:J,2,0)</f>
        <v>QQQ</v>
      </c>
      <c r="L79" s="6" t="str">
        <f>RTD("tradingapp",,INDEX($K$1:$K$600, ROW()), "BidLstClsΔ%")</f>
        <v>0.00</v>
      </c>
      <c r="M79" s="5" t="str">
        <f>RTD("tradingapp",,INDEX($K:$K, ROW()), "AskLstClsΔ%")</f>
        <v>0.02</v>
      </c>
      <c r="N79" s="14">
        <f t="shared" si="17"/>
        <v>0.39760000000000001</v>
      </c>
      <c r="O79" s="14">
        <f t="shared" si="12"/>
        <v>-0.67999999999999994</v>
      </c>
      <c r="R79" s="7"/>
      <c r="W79" s="17"/>
      <c r="AA79" s="1"/>
      <c r="AB79" s="107"/>
    </row>
    <row r="80" spans="1:28" x14ac:dyDescent="0.3">
      <c r="A80" s="22" t="str">
        <f t="array" ref="A80">IFERROR(INDEX('All Beta'!A$2:A$1000, SMALL(IF('All Beta'!D$2:D$1000&lt;=1, ROW('All Beta'!D$2:D$1000)-ROW('All Beta'!D$2)+1), ROW(A83))), "")</f>
        <v>DBX</v>
      </c>
      <c r="C80" s="5">
        <f t="array" ref="C80">VLOOKUP(A80,'All Beta'!F:I,3,0)</f>
        <v>0.68</v>
      </c>
      <c r="D80" s="5">
        <f>VLOOKUP(A80,'All Beta'!F:I,4,0)</f>
        <v>0.28999999999999998</v>
      </c>
      <c r="E80" s="8" t="str">
        <f>RTD("tradingapp",,INDEX($A:$A, ROW()), "BidLstClsΔ%")</f>
        <v>-7.52</v>
      </c>
      <c r="F80" s="8" t="str">
        <f>RTD("tradingapp",,INDEX($A:$A, ROW()), "AskLstClsΔ%")</f>
        <v>0.44</v>
      </c>
      <c r="G80" s="12">
        <f t="shared" si="13"/>
        <v>4.760000000000001E-2</v>
      </c>
      <c r="H80" s="12">
        <f t="shared" si="14"/>
        <v>3.4000000000000002E-2</v>
      </c>
      <c r="I80" s="13">
        <f t="shared" si="15"/>
        <v>7.5675999999999997</v>
      </c>
      <c r="J80" s="13">
        <f t="shared" si="16"/>
        <v>-0.40600000000000003</v>
      </c>
      <c r="K80" s="5" t="str">
        <f>VLOOKUP(A80,'All Beta'!F:J,2,0)</f>
        <v>SPY</v>
      </c>
      <c r="L80" s="6" t="str">
        <f>RTD("tradingapp",,INDEX($K$1:$K$600, ROW()), "BidLstClsΔ%")</f>
        <v>0.05</v>
      </c>
      <c r="M80" s="5" t="str">
        <f>RTD("tradingapp",,INDEX($K:$K, ROW()), "AskLstClsΔ%")</f>
        <v>0.07</v>
      </c>
      <c r="N80" s="14">
        <f t="shared" si="17"/>
        <v>7.8575999999999997</v>
      </c>
      <c r="O80" s="14">
        <f t="shared" si="12"/>
        <v>-0.69599999999999995</v>
      </c>
      <c r="R80" s="7"/>
      <c r="W80" s="17"/>
      <c r="AA80" s="1"/>
      <c r="AB80" s="107"/>
    </row>
    <row r="81" spans="1:28" x14ac:dyDescent="0.3">
      <c r="A81" s="22" t="str">
        <f t="array" ref="A81">IFERROR(INDEX('All Beta'!A$2:A$1000, SMALL(IF('All Beta'!D$2:D$1000&lt;=1, ROW('All Beta'!D$2:D$1000)-ROW('All Beta'!D$2)+1), ROW(A84))), "")</f>
        <v>DDOG</v>
      </c>
      <c r="C81" s="5">
        <f t="array" ref="C81">VLOOKUP(A81,'All Beta'!F:I,3,0)</f>
        <v>0.8</v>
      </c>
      <c r="D81" s="5">
        <f>VLOOKUP(A81,'All Beta'!F:I,4,0)</f>
        <v>0.55000000000000004</v>
      </c>
      <c r="E81" s="8" t="str">
        <f>RTD("tradingapp",,INDEX($A:$A, ROW()), "BidLstClsΔ%")</f>
        <v>-0.01</v>
      </c>
      <c r="F81" s="8" t="str">
        <f>RTD("tradingapp",,INDEX($A:$A, ROW()), "AskLstClsΔ%")</f>
        <v>0.20</v>
      </c>
      <c r="G81" s="12">
        <f t="shared" si="13"/>
        <v>1.6E-2</v>
      </c>
      <c r="H81" s="12">
        <f t="shared" si="14"/>
        <v>0</v>
      </c>
      <c r="I81" s="13">
        <f t="shared" si="15"/>
        <v>2.6000000000000002E-2</v>
      </c>
      <c r="J81" s="13">
        <f t="shared" si="16"/>
        <v>-0.2</v>
      </c>
      <c r="K81" s="5" t="str">
        <f>VLOOKUP(A81,'All Beta'!F:J,2,0)</f>
        <v>QQQ</v>
      </c>
      <c r="L81" s="6" t="str">
        <f>RTD("tradingapp",,INDEX($K$1:$K$600, ROW()), "BidLstClsΔ%")</f>
        <v>0.00</v>
      </c>
      <c r="M81" s="5" t="str">
        <f>RTD("tradingapp",,INDEX($K:$K, ROW()), "AskLstClsΔ%")</f>
        <v>0.02</v>
      </c>
      <c r="N81" s="14">
        <f t="shared" si="17"/>
        <v>0.57600000000000007</v>
      </c>
      <c r="O81" s="14">
        <f t="shared" si="12"/>
        <v>-0.75</v>
      </c>
      <c r="R81" s="7"/>
      <c r="W81" s="17"/>
      <c r="AA81" s="1"/>
      <c r="AB81" s="107"/>
    </row>
    <row r="82" spans="1:28" x14ac:dyDescent="0.3">
      <c r="A82" s="22" t="str">
        <f t="array" ref="A82">IFERROR(INDEX('All Beta'!A$2:A$1000, SMALL(IF('All Beta'!D$2:D$1000&lt;=1, ROW('All Beta'!D$2:D$1000)-ROW('All Beta'!D$2)+1), ROW(A85))), "")</f>
        <v>DE</v>
      </c>
      <c r="C82" s="5">
        <f t="array" ref="C82">VLOOKUP(A82,'All Beta'!F:I,3,0)</f>
        <v>0.92</v>
      </c>
      <c r="D82" s="5">
        <f>VLOOKUP(A82,'All Beta'!F:I,4,0)</f>
        <v>0.32</v>
      </c>
      <c r="E82" s="8" t="str">
        <f>RTD("tradingapp",,INDEX($A:$A, ROW()), "BidLstClsΔ%")</f>
        <v>-0.17</v>
      </c>
      <c r="F82" s="8" t="str">
        <f>RTD("tradingapp",,INDEX($A:$A, ROW()), "AskLstClsΔ%")</f>
        <v>0.65</v>
      </c>
      <c r="G82" s="12">
        <f t="shared" si="13"/>
        <v>6.4400000000000013E-2</v>
      </c>
      <c r="H82" s="12">
        <f t="shared" si="14"/>
        <v>4.6000000000000006E-2</v>
      </c>
      <c r="I82" s="13">
        <f t="shared" si="15"/>
        <v>0.23440000000000003</v>
      </c>
      <c r="J82" s="13">
        <f t="shared" si="16"/>
        <v>-0.60399999999999998</v>
      </c>
      <c r="K82" s="5" t="str">
        <f>VLOOKUP(A82,'All Beta'!F:J,2,0)</f>
        <v>SPY</v>
      </c>
      <c r="L82" s="6" t="str">
        <f>RTD("tradingapp",,INDEX($K$1:$K$600, ROW()), "BidLstClsΔ%")</f>
        <v>0.05</v>
      </c>
      <c r="M82" s="5" t="str">
        <f>RTD("tradingapp",,INDEX($K:$K, ROW()), "AskLstClsΔ%")</f>
        <v>0.07</v>
      </c>
      <c r="N82" s="14">
        <f t="shared" si="17"/>
        <v>0.5544</v>
      </c>
      <c r="O82" s="14">
        <f t="shared" si="12"/>
        <v>-0.92399999999999993</v>
      </c>
      <c r="R82" s="7"/>
      <c r="W82" s="17"/>
      <c r="AA82" s="1"/>
      <c r="AB82" s="107"/>
    </row>
    <row r="83" spans="1:28" x14ac:dyDescent="0.3">
      <c r="A83" s="22" t="str">
        <f t="array" ref="A83">IFERROR(INDEX('All Beta'!A$2:A$1000, SMALL(IF('All Beta'!D$2:D$1000&lt;=1, ROW('All Beta'!D$2:D$1000)-ROW('All Beta'!D$2)+1), ROW(A86))), "")</f>
        <v>DG</v>
      </c>
      <c r="C83" s="5">
        <f t="array" ref="C83">VLOOKUP(A83,'All Beta'!F:I,3,0)</f>
        <v>0.17</v>
      </c>
      <c r="D83" s="5">
        <f>VLOOKUP(A83,'All Beta'!F:I,4,0)</f>
        <v>0.37</v>
      </c>
      <c r="E83" s="8" t="str">
        <f>RTD("tradingapp",,INDEX($A:$A, ROW()), "BidLstClsΔ%")</f>
        <v>-1.91</v>
      </c>
      <c r="F83" s="8" t="str">
        <f>RTD("tradingapp",,INDEX($A:$A, ROW()), "AskLstClsΔ%")</f>
        <v>0.43</v>
      </c>
      <c r="G83" s="12">
        <f t="shared" si="13"/>
        <v>4.4200000000000003E-2</v>
      </c>
      <c r="H83" s="12">
        <f t="shared" si="14"/>
        <v>3.7400000000000003E-2</v>
      </c>
      <c r="I83" s="13">
        <f t="shared" si="15"/>
        <v>1.9541999999999999</v>
      </c>
      <c r="J83" s="13">
        <f t="shared" si="16"/>
        <v>-0.3926</v>
      </c>
      <c r="K83" s="5" t="str">
        <f>VLOOKUP(A83,'All Beta'!F:J,2,0)</f>
        <v>IWM</v>
      </c>
      <c r="L83" s="6" t="str">
        <f>RTD("tradingapp",,INDEX($K$1:$K$600, ROW()), "BidLstClsΔ%")</f>
        <v>0.22</v>
      </c>
      <c r="M83" s="5" t="str">
        <f>RTD("tradingapp",,INDEX($K:$K, ROW()), "AskLstClsΔ%")</f>
        <v>0.26</v>
      </c>
      <c r="N83" s="14">
        <f t="shared" si="17"/>
        <v>2.3241999999999998</v>
      </c>
      <c r="O83" s="14">
        <f t="shared" si="12"/>
        <v>-0.76259999999999994</v>
      </c>
      <c r="R83" s="7"/>
      <c r="W83" s="17"/>
      <c r="AA83" s="1"/>
      <c r="AB83" s="107"/>
    </row>
    <row r="84" spans="1:28" x14ac:dyDescent="0.3">
      <c r="A84" s="22" t="str">
        <f t="array" ref="A84">IFERROR(INDEX('All Beta'!A$2:A$1000, SMALL(IF('All Beta'!D$2:D$1000&lt;=1, ROW('All Beta'!D$2:D$1000)-ROW('All Beta'!D$2)+1), ROW(A87))), "")</f>
        <v>DHI</v>
      </c>
      <c r="C84" s="5">
        <f t="array" ref="C84">VLOOKUP(A84,'All Beta'!F:I,3,0)</f>
        <v>0.74</v>
      </c>
      <c r="D84" s="5">
        <f>VLOOKUP(A84,'All Beta'!F:I,4,0)</f>
        <v>0.56999999999999995</v>
      </c>
      <c r="E84" s="8" t="str">
        <f>RTD("tradingapp",,INDEX($A:$A, ROW()), "BidLstClsΔ%")</f>
        <v>-0.86</v>
      </c>
      <c r="F84" s="8" t="str">
        <f>RTD("tradingapp",,INDEX($A:$A, ROW()), "AskLstClsΔ%")</f>
        <v>0.85</v>
      </c>
      <c r="G84" s="12">
        <f t="shared" si="13"/>
        <v>0.19240000000000002</v>
      </c>
      <c r="H84" s="12">
        <f t="shared" si="14"/>
        <v>0.1628</v>
      </c>
      <c r="I84" s="13">
        <f t="shared" si="15"/>
        <v>1.0524</v>
      </c>
      <c r="J84" s="13">
        <f t="shared" si="16"/>
        <v>-0.68720000000000003</v>
      </c>
      <c r="K84" s="5" t="str">
        <f>VLOOKUP(A84,'All Beta'!F:J,2,0)</f>
        <v>IWM</v>
      </c>
      <c r="L84" s="6" t="str">
        <f>RTD("tradingapp",,INDEX($K$1:$K$600, ROW()), "BidLstClsΔ%")</f>
        <v>0.22</v>
      </c>
      <c r="M84" s="5" t="str">
        <f>RTD("tradingapp",,INDEX($K:$K, ROW()), "AskLstClsΔ%")</f>
        <v>0.26</v>
      </c>
      <c r="N84" s="14">
        <f t="shared" si="17"/>
        <v>1.6223999999999998</v>
      </c>
      <c r="O84" s="14">
        <f t="shared" si="12"/>
        <v>-1.2572000000000001</v>
      </c>
      <c r="R84" s="7"/>
      <c r="W84" s="17"/>
      <c r="AA84" s="1"/>
      <c r="AB84" s="107"/>
    </row>
    <row r="85" spans="1:28" x14ac:dyDescent="0.3">
      <c r="A85" s="22" t="str">
        <f t="array" ref="A85">IFERROR(INDEX('All Beta'!A$2:A$1000, SMALL(IF('All Beta'!D$2:D$1000&lt;=1, ROW('All Beta'!D$2:D$1000)-ROW('All Beta'!D$2)+1), ROW(A88))), "")</f>
        <v>DHR</v>
      </c>
      <c r="C85" s="5">
        <f t="array" ref="C85">VLOOKUP(A85,'All Beta'!F:I,3,0)</f>
        <v>0.64</v>
      </c>
      <c r="D85" s="5">
        <f>VLOOKUP(A85,'All Beta'!F:I,4,0)</f>
        <v>0.42</v>
      </c>
      <c r="E85" s="8" t="str">
        <f>RTD("tradingapp",,INDEX($A:$A, ROW()), "BidLstClsΔ%")</f>
        <v>-0.30</v>
      </c>
      <c r="F85" s="8" t="str">
        <f>RTD("tradingapp",,INDEX($A:$A, ROW()), "AskLstClsΔ%")</f>
        <v>0.23</v>
      </c>
      <c r="G85" s="12">
        <f t="shared" si="13"/>
        <v>0.16640000000000002</v>
      </c>
      <c r="H85" s="12">
        <f t="shared" si="14"/>
        <v>0.14080000000000001</v>
      </c>
      <c r="I85" s="13">
        <f t="shared" si="15"/>
        <v>0.46640000000000004</v>
      </c>
      <c r="J85" s="13">
        <f t="shared" si="16"/>
        <v>-8.9200000000000002E-2</v>
      </c>
      <c r="K85" s="5" t="str">
        <f>VLOOKUP(A85,'All Beta'!F:J,2,0)</f>
        <v>IWM</v>
      </c>
      <c r="L85" s="6" t="str">
        <f>RTD("tradingapp",,INDEX($K$1:$K$600, ROW()), "BidLstClsΔ%")</f>
        <v>0.22</v>
      </c>
      <c r="M85" s="5" t="str">
        <f>RTD("tradingapp",,INDEX($K:$K, ROW()), "AskLstClsΔ%")</f>
        <v>0.26</v>
      </c>
      <c r="N85" s="14">
        <f t="shared" si="17"/>
        <v>0.88640000000000008</v>
      </c>
      <c r="O85" s="14">
        <f t="shared" si="12"/>
        <v>-0.50919999999999999</v>
      </c>
      <c r="R85" s="7"/>
      <c r="W85" s="17"/>
      <c r="AA85" s="1"/>
      <c r="AB85" s="107"/>
    </row>
    <row r="86" spans="1:28" x14ac:dyDescent="0.3">
      <c r="A86" s="22" t="str">
        <f t="array" ref="A86">IFERROR(INDEX('All Beta'!A$2:A$1000, SMALL(IF('All Beta'!D$2:D$1000&lt;=1, ROW('All Beta'!D$2:D$1000)-ROW('All Beta'!D$2)+1), ROW(A89))), "")</f>
        <v>DIS</v>
      </c>
      <c r="C86" s="5">
        <f t="array" ref="C86">VLOOKUP(A86,'All Beta'!F:I,3,0)</f>
        <v>0.97</v>
      </c>
      <c r="D86" s="5">
        <f>VLOOKUP(A86,'All Beta'!F:I,4,0)</f>
        <v>0.21</v>
      </c>
      <c r="E86" s="8" t="str">
        <f>RTD("tradingapp",,INDEX($A:$A, ROW()), "BidLstClsΔ%")</f>
        <v>0.01</v>
      </c>
      <c r="F86" s="8" t="str">
        <f>RTD("tradingapp",,INDEX($A:$A, ROW()), "AskLstClsΔ%")</f>
        <v>0.14</v>
      </c>
      <c r="G86" s="12">
        <f t="shared" si="13"/>
        <v>6.7900000000000002E-2</v>
      </c>
      <c r="H86" s="12">
        <f t="shared" si="14"/>
        <v>4.8500000000000001E-2</v>
      </c>
      <c r="I86" s="13">
        <f t="shared" si="15"/>
        <v>5.79E-2</v>
      </c>
      <c r="J86" s="13">
        <f t="shared" si="16"/>
        <v>-9.1500000000000012E-2</v>
      </c>
      <c r="K86" s="5" t="str">
        <f>VLOOKUP(A86,'All Beta'!F:J,2,0)</f>
        <v>SPY</v>
      </c>
      <c r="L86" s="6" t="str">
        <f>RTD("tradingapp",,INDEX($K$1:$K$600, ROW()), "BidLstClsΔ%")</f>
        <v>0.05</v>
      </c>
      <c r="M86" s="5" t="str">
        <f>RTD("tradingapp",,INDEX($K:$K, ROW()), "AskLstClsΔ%")</f>
        <v>0.07</v>
      </c>
      <c r="N86" s="14">
        <f t="shared" si="17"/>
        <v>0.26789999999999997</v>
      </c>
      <c r="O86" s="14">
        <f t="shared" si="12"/>
        <v>-0.30149999999999999</v>
      </c>
      <c r="R86" s="7"/>
      <c r="W86" s="17"/>
      <c r="AA86" s="1"/>
      <c r="AB86" s="107"/>
    </row>
    <row r="87" spans="1:28" x14ac:dyDescent="0.3">
      <c r="A87" s="22" t="str">
        <f t="array" ref="A87">IFERROR(INDEX('All Beta'!A$2:A$1000, SMALL(IF('All Beta'!D$2:D$1000&lt;=1, ROW('All Beta'!D$2:D$1000)-ROW('All Beta'!D$2)+1), ROW(A90))), "")</f>
        <v>DLTR</v>
      </c>
      <c r="C87" s="5">
        <f t="array" ref="C87">VLOOKUP(A87,'All Beta'!F:I,3,0)</f>
        <v>0.22</v>
      </c>
      <c r="D87" s="5">
        <f>VLOOKUP(A87,'All Beta'!F:I,4,0)</f>
        <v>0.34</v>
      </c>
      <c r="E87" s="8" t="str">
        <f>RTD("tradingapp",,INDEX($A:$A, ROW()), "BidLstClsΔ%")</f>
        <v>0.05</v>
      </c>
      <c r="F87" s="8" t="str">
        <f>RTD("tradingapp",,INDEX($A:$A, ROW()), "AskLstClsΔ%")</f>
        <v>0.62</v>
      </c>
      <c r="G87" s="12">
        <f t="shared" si="13"/>
        <v>5.7200000000000001E-2</v>
      </c>
      <c r="H87" s="12">
        <f t="shared" si="14"/>
        <v>4.8399999999999999E-2</v>
      </c>
      <c r="I87" s="13">
        <f t="shared" si="15"/>
        <v>7.1999999999999981E-3</v>
      </c>
      <c r="J87" s="13">
        <f t="shared" si="16"/>
        <v>-0.5716</v>
      </c>
      <c r="K87" s="5" t="str">
        <f>VLOOKUP(A87,'All Beta'!F:J,2,0)</f>
        <v>IWM</v>
      </c>
      <c r="L87" s="6" t="str">
        <f>RTD("tradingapp",,INDEX($K$1:$K$600, ROW()), "BidLstClsΔ%")</f>
        <v>0.22</v>
      </c>
      <c r="M87" s="5" t="str">
        <f>RTD("tradingapp",,INDEX($K:$K, ROW()), "AskLstClsΔ%")</f>
        <v>0.26</v>
      </c>
      <c r="N87" s="14">
        <f t="shared" si="17"/>
        <v>0.34720000000000001</v>
      </c>
      <c r="O87" s="14">
        <f t="shared" si="12"/>
        <v>-0.91159999999999997</v>
      </c>
      <c r="R87" s="7"/>
      <c r="W87" s="17"/>
      <c r="AA87" s="1"/>
      <c r="AB87" s="107"/>
    </row>
    <row r="88" spans="1:28" x14ac:dyDescent="0.3">
      <c r="A88" s="22" t="str">
        <f t="array" ref="A88">IFERROR(INDEX('All Beta'!A$2:A$1000, SMALL(IF('All Beta'!D$2:D$1000&lt;=1, ROW('All Beta'!D$2:D$1000)-ROW('All Beta'!D$2)+1), ROW(A91))), "")</f>
        <v>DOC</v>
      </c>
      <c r="C88" s="5">
        <f t="array" ref="C88">VLOOKUP(A88,'All Beta'!F:I,3,0)</f>
        <v>0.49</v>
      </c>
      <c r="D88" s="5">
        <f>VLOOKUP(A88,'All Beta'!F:I,4,0)</f>
        <v>0.32</v>
      </c>
      <c r="E88" s="8" t="str">
        <f>RTD("tradingapp",,INDEX($A:$A, ROW()), "BidLstClsΔ%")</f>
        <v>0.00</v>
      </c>
      <c r="F88" s="8" t="str">
        <f>RTD("tradingapp",,INDEX($A:$A, ROW()), "AskLstClsΔ%")</f>
        <v>1.12</v>
      </c>
      <c r="G88" s="12">
        <f t="shared" si="13"/>
        <v>0.12740000000000001</v>
      </c>
      <c r="H88" s="12">
        <f t="shared" si="14"/>
        <v>0.10779999999999999</v>
      </c>
      <c r="I88" s="13">
        <f t="shared" si="15"/>
        <v>0.12740000000000001</v>
      </c>
      <c r="J88" s="13">
        <f t="shared" si="16"/>
        <v>-1.0122000000000002</v>
      </c>
      <c r="K88" s="5" t="str">
        <f>VLOOKUP(A88,'All Beta'!F:J,2,0)</f>
        <v>IWM</v>
      </c>
      <c r="L88" s="6" t="str">
        <f>RTD("tradingapp",,INDEX($K$1:$K$600, ROW()), "BidLstClsΔ%")</f>
        <v>0.22</v>
      </c>
      <c r="M88" s="5" t="str">
        <f>RTD("tradingapp",,INDEX($K:$K, ROW()), "AskLstClsΔ%")</f>
        <v>0.26</v>
      </c>
      <c r="N88" s="14">
        <f t="shared" si="17"/>
        <v>0.44740000000000002</v>
      </c>
      <c r="O88" s="14">
        <f t="shared" si="12"/>
        <v>-1.3322000000000003</v>
      </c>
      <c r="R88" s="7"/>
      <c r="W88" s="17"/>
      <c r="AA88" s="1"/>
      <c r="AB88" s="107"/>
    </row>
    <row r="89" spans="1:28" x14ac:dyDescent="0.3">
      <c r="A89" s="22" t="str">
        <f t="array" ref="A89">IFERROR(INDEX('All Beta'!A$2:A$1000, SMALL(IF('All Beta'!D$2:D$1000&lt;=1, ROW('All Beta'!D$2:D$1000)-ROW('All Beta'!D$2)+1), ROW(A92))), "")</f>
        <v>DOCU</v>
      </c>
      <c r="C89" s="5">
        <f t="array" ref="C89">VLOOKUP(A89,'All Beta'!F:I,3,0)</f>
        <v>0.87</v>
      </c>
      <c r="D89" s="5">
        <f>VLOOKUP(A89,'All Beta'!F:I,4,0)</f>
        <v>0.36</v>
      </c>
      <c r="E89" s="8" t="str">
        <f>RTD("tradingapp",,INDEX($A:$A, ROW()), "BidLstClsΔ%")</f>
        <v>-0.60</v>
      </c>
      <c r="F89" s="8" t="str">
        <f>RTD("tradingapp",,INDEX($A:$A, ROW()), "AskLstClsΔ%")</f>
        <v>0.58</v>
      </c>
      <c r="G89" s="12">
        <f t="shared" si="13"/>
        <v>0.22620000000000001</v>
      </c>
      <c r="H89" s="12">
        <f t="shared" si="14"/>
        <v>0.19139999999999999</v>
      </c>
      <c r="I89" s="13">
        <f t="shared" si="15"/>
        <v>0.82620000000000005</v>
      </c>
      <c r="J89" s="13">
        <f t="shared" si="16"/>
        <v>-0.38859999999999995</v>
      </c>
      <c r="K89" s="5" t="str">
        <f>VLOOKUP(A89,'All Beta'!F:J,2,0)</f>
        <v>IWM</v>
      </c>
      <c r="L89" s="6" t="str">
        <f>RTD("tradingapp",,INDEX($K$1:$K$600, ROW()), "BidLstClsΔ%")</f>
        <v>0.22</v>
      </c>
      <c r="M89" s="5" t="str">
        <f>RTD("tradingapp",,INDEX($K:$K, ROW()), "AskLstClsΔ%")</f>
        <v>0.26</v>
      </c>
      <c r="N89" s="14">
        <f t="shared" si="17"/>
        <v>1.1861999999999999</v>
      </c>
      <c r="O89" s="14">
        <f t="shared" si="12"/>
        <v>-0.74859999999999993</v>
      </c>
      <c r="R89" s="7"/>
      <c r="W89" s="17"/>
      <c r="AA89" s="1"/>
      <c r="AB89" s="107"/>
    </row>
    <row r="90" spans="1:28" x14ac:dyDescent="0.3">
      <c r="A90" s="22" t="str">
        <f t="array" ref="A90">IFERROR(INDEX('All Beta'!A$2:A$1000, SMALL(IF('All Beta'!D$2:D$1000&lt;=1, ROW('All Beta'!D$2:D$1000)-ROW('All Beta'!D$2)+1), ROW(A93))), "")</f>
        <v>DOV</v>
      </c>
      <c r="C90" s="5">
        <f t="array" ref="C90">VLOOKUP(A90,'All Beta'!F:I,3,0)</f>
        <v>0.77</v>
      </c>
      <c r="D90" s="5">
        <f>VLOOKUP(A90,'All Beta'!F:I,4,0)</f>
        <v>0.23</v>
      </c>
      <c r="E90" s="8" t="str">
        <f>RTD("tradingapp",,INDEX($A:$A, ROW()), "BidLstClsΔ%")</f>
        <v>-1.81</v>
      </c>
      <c r="F90" s="8" t="str">
        <f>RTD("tradingapp",,INDEX($A:$A, ROW()), "AskLstClsΔ%")</f>
        <v>0.42</v>
      </c>
      <c r="G90" s="12">
        <f t="shared" si="13"/>
        <v>0.20020000000000002</v>
      </c>
      <c r="H90" s="12">
        <f t="shared" si="14"/>
        <v>0.1694</v>
      </c>
      <c r="I90" s="13">
        <f t="shared" si="15"/>
        <v>2.0102000000000002</v>
      </c>
      <c r="J90" s="13">
        <f t="shared" si="16"/>
        <v>-0.25059999999999999</v>
      </c>
      <c r="K90" s="5" t="str">
        <f>VLOOKUP(A90,'All Beta'!F:J,2,0)</f>
        <v>IWM</v>
      </c>
      <c r="L90" s="6" t="str">
        <f>RTD("tradingapp",,INDEX($K$1:$K$600, ROW()), "BidLstClsΔ%")</f>
        <v>0.22</v>
      </c>
      <c r="M90" s="5" t="str">
        <f>RTD("tradingapp",,INDEX($K:$K, ROW()), "AskLstClsΔ%")</f>
        <v>0.26</v>
      </c>
      <c r="N90" s="14">
        <f t="shared" si="17"/>
        <v>2.2402000000000002</v>
      </c>
      <c r="O90" s="14">
        <f t="shared" si="12"/>
        <v>-0.48060000000000003</v>
      </c>
      <c r="R90" s="7"/>
      <c r="W90" s="17"/>
      <c r="AA90" s="1"/>
      <c r="AB90" s="107"/>
    </row>
    <row r="91" spans="1:28" x14ac:dyDescent="0.3">
      <c r="A91" s="22" t="str">
        <f t="array" ref="A91">IFERROR(INDEX('All Beta'!A$2:A$1000, SMALL(IF('All Beta'!D$2:D$1000&lt;=1, ROW('All Beta'!D$2:D$1000)-ROW('All Beta'!D$2)+1), ROW(A94))), "")</f>
        <v>DUK</v>
      </c>
      <c r="C91" s="5">
        <f t="array" ref="C91">VLOOKUP(A91,'All Beta'!F:I,3,0)</f>
        <v>0.01</v>
      </c>
      <c r="D91" s="5">
        <f>VLOOKUP(A91,'All Beta'!F:I,4,0)</f>
        <v>0.3</v>
      </c>
      <c r="E91" s="8" t="str">
        <f>RTD("tradingapp",,INDEX($A:$A, ROW()), "BidLstClsΔ%")</f>
        <v>-0.11</v>
      </c>
      <c r="F91" s="8" t="str">
        <f>RTD("tradingapp",,INDEX($A:$A, ROW()), "AskLstClsΔ%")</f>
        <v>0.29</v>
      </c>
      <c r="G91" s="12">
        <f t="shared" si="13"/>
        <v>2.6000000000000003E-3</v>
      </c>
      <c r="H91" s="12">
        <f t="shared" si="14"/>
        <v>2.2000000000000001E-3</v>
      </c>
      <c r="I91" s="13">
        <f t="shared" si="15"/>
        <v>0.11260000000000001</v>
      </c>
      <c r="J91" s="13">
        <f t="shared" si="16"/>
        <v>-0.2878</v>
      </c>
      <c r="K91" s="5" t="str">
        <f>VLOOKUP(A91,'All Beta'!F:J,2,0)</f>
        <v>IWM</v>
      </c>
      <c r="L91" s="6" t="str">
        <f>RTD("tradingapp",,INDEX($K$1:$K$600, ROW()), "BidLstClsΔ%")</f>
        <v>0.22</v>
      </c>
      <c r="M91" s="5" t="str">
        <f>RTD("tradingapp",,INDEX($K:$K, ROW()), "AskLstClsΔ%")</f>
        <v>0.26</v>
      </c>
      <c r="N91" s="14">
        <f t="shared" si="17"/>
        <v>0.41259999999999997</v>
      </c>
      <c r="O91" s="14">
        <f t="shared" si="12"/>
        <v>-0.58779999999999999</v>
      </c>
      <c r="R91" s="7"/>
      <c r="W91" s="17"/>
      <c r="AA91" s="1"/>
      <c r="AB91" s="107"/>
    </row>
    <row r="92" spans="1:28" x14ac:dyDescent="0.3">
      <c r="A92" s="22" t="str">
        <f t="array" ref="A92">IFERROR(INDEX('All Beta'!A$2:A$1000, SMALL(IF('All Beta'!D$2:D$1000&lt;=1, ROW('All Beta'!D$2:D$1000)-ROW('All Beta'!D$2)+1), ROW(A95))), "")</f>
        <v>EA</v>
      </c>
      <c r="C92" s="5">
        <f t="array" ref="C92">VLOOKUP(A92,'All Beta'!F:I,3,0)</f>
        <v>0.38</v>
      </c>
      <c r="D92" s="5">
        <f>VLOOKUP(A92,'All Beta'!F:I,4,0)</f>
        <v>0.3</v>
      </c>
      <c r="E92" s="8" t="str">
        <f>RTD("tradingapp",,INDEX($A:$A, ROW()), "BidLstClsΔ%")</f>
        <v>-0.20</v>
      </c>
      <c r="F92" s="8" t="str">
        <f>RTD("tradingapp",,INDEX($A:$A, ROW()), "AskLstClsΔ%")</f>
        <v>0.92</v>
      </c>
      <c r="G92" s="12">
        <f t="shared" si="13"/>
        <v>2.6600000000000002E-2</v>
      </c>
      <c r="H92" s="12">
        <f t="shared" si="14"/>
        <v>1.9000000000000003E-2</v>
      </c>
      <c r="I92" s="13">
        <f t="shared" si="15"/>
        <v>0.22660000000000002</v>
      </c>
      <c r="J92" s="13">
        <f t="shared" si="16"/>
        <v>-0.90100000000000002</v>
      </c>
      <c r="K92" s="5" t="str">
        <f>VLOOKUP(A92,'All Beta'!F:J,2,0)</f>
        <v>SPY</v>
      </c>
      <c r="L92" s="6" t="str">
        <f>RTD("tradingapp",,INDEX($K$1:$K$600, ROW()), "BidLstClsΔ%")</f>
        <v>0.05</v>
      </c>
      <c r="M92" s="5" t="str">
        <f>RTD("tradingapp",,INDEX($K:$K, ROW()), "AskLstClsΔ%")</f>
        <v>0.07</v>
      </c>
      <c r="N92" s="14">
        <f t="shared" si="17"/>
        <v>0.52659999999999996</v>
      </c>
      <c r="O92" s="14">
        <f t="shared" si="12"/>
        <v>-1.2010000000000001</v>
      </c>
      <c r="R92" s="7"/>
      <c r="W92" s="17"/>
      <c r="AA92" s="1"/>
      <c r="AB92" s="107"/>
    </row>
    <row r="93" spans="1:28" x14ac:dyDescent="0.3">
      <c r="A93" s="22" t="str">
        <f t="array" ref="A93">IFERROR(INDEX('All Beta'!A$2:A$1000, SMALL(IF('All Beta'!D$2:D$1000&lt;=1, ROW('All Beta'!D$2:D$1000)-ROW('All Beta'!D$2)+1), ROW(A96))), "")</f>
        <v>EBAY</v>
      </c>
      <c r="C93" s="5">
        <f t="array" ref="C93">VLOOKUP(A93,'All Beta'!F:I,3,0)</f>
        <v>0.73</v>
      </c>
      <c r="D93" s="5">
        <f>VLOOKUP(A93,'All Beta'!F:I,4,0)</f>
        <v>0.34</v>
      </c>
      <c r="E93" s="8" t="str">
        <f>RTD("tradingapp",,INDEX($A:$A, ROW()), "BidLstClsΔ%")</f>
        <v>0.05</v>
      </c>
      <c r="F93" s="8" t="str">
        <f>RTD("tradingapp",,INDEX($A:$A, ROW()), "AskLstClsΔ%")</f>
        <v>0.14</v>
      </c>
      <c r="G93" s="12">
        <f t="shared" si="13"/>
        <v>5.1100000000000007E-2</v>
      </c>
      <c r="H93" s="12">
        <f t="shared" si="14"/>
        <v>3.6499999999999998E-2</v>
      </c>
      <c r="I93" s="13">
        <f t="shared" si="15"/>
        <v>1.1000000000000038E-3</v>
      </c>
      <c r="J93" s="13">
        <f t="shared" si="16"/>
        <v>-0.10350000000000001</v>
      </c>
      <c r="K93" s="5" t="str">
        <f>VLOOKUP(A93,'All Beta'!F:J,2,0)</f>
        <v>SPY</v>
      </c>
      <c r="L93" s="6" t="str">
        <f>RTD("tradingapp",,INDEX($K$1:$K$600, ROW()), "BidLstClsΔ%")</f>
        <v>0.05</v>
      </c>
      <c r="M93" s="5" t="str">
        <f>RTD("tradingapp",,INDEX($K:$K, ROW()), "AskLstClsΔ%")</f>
        <v>0.07</v>
      </c>
      <c r="N93" s="14">
        <f t="shared" si="17"/>
        <v>0.34110000000000001</v>
      </c>
      <c r="O93" s="14">
        <f t="shared" si="12"/>
        <v>-0.44350000000000001</v>
      </c>
      <c r="R93" s="7"/>
      <c r="W93" s="17"/>
      <c r="AA93" s="1"/>
      <c r="AB93" s="107"/>
    </row>
    <row r="94" spans="1:28" x14ac:dyDescent="0.3">
      <c r="A94" s="22" t="str">
        <f t="array" ref="A94">IFERROR(INDEX('All Beta'!A$2:A$1000, SMALL(IF('All Beta'!D$2:D$1000&lt;=1, ROW('All Beta'!D$2:D$1000)-ROW('All Beta'!D$2)+1), ROW(A97))), "")</f>
        <v>EL</v>
      </c>
      <c r="C94" s="5">
        <f t="array" ref="C94">VLOOKUP(A94,'All Beta'!F:I,3,0)</f>
        <v>0.93</v>
      </c>
      <c r="D94" s="5">
        <f>VLOOKUP(A94,'All Beta'!F:I,4,0)</f>
        <v>0.48</v>
      </c>
      <c r="E94" s="8" t="str">
        <f>RTD("tradingapp",,INDEX($A:$A, ROW()), "BidLstClsΔ%")</f>
        <v>-0.38</v>
      </c>
      <c r="F94" s="8" t="str">
        <f>RTD("tradingapp",,INDEX($A:$A, ROW()), "AskLstClsΔ%")</f>
        <v>1.54</v>
      </c>
      <c r="G94" s="12">
        <f t="shared" si="13"/>
        <v>0.24180000000000001</v>
      </c>
      <c r="H94" s="12">
        <f t="shared" si="14"/>
        <v>0.2046</v>
      </c>
      <c r="I94" s="13">
        <f t="shared" si="15"/>
        <v>0.62180000000000002</v>
      </c>
      <c r="J94" s="13">
        <f t="shared" si="16"/>
        <v>-1.3353999999999999</v>
      </c>
      <c r="K94" s="5" t="str">
        <f>VLOOKUP(A94,'All Beta'!F:J,2,0)</f>
        <v>IWM</v>
      </c>
      <c r="L94" s="6" t="str">
        <f>RTD("tradingapp",,INDEX($K$1:$K$600, ROW()), "BidLstClsΔ%")</f>
        <v>0.22</v>
      </c>
      <c r="M94" s="5" t="str">
        <f>RTD("tradingapp",,INDEX($K:$K, ROW()), "AskLstClsΔ%")</f>
        <v>0.26</v>
      </c>
      <c r="N94" s="14">
        <f t="shared" si="17"/>
        <v>1.1017999999999999</v>
      </c>
      <c r="O94" s="14">
        <f t="shared" si="12"/>
        <v>-1.8153999999999999</v>
      </c>
      <c r="R94" s="7"/>
      <c r="W94" s="17"/>
      <c r="AA94" s="1"/>
      <c r="AB94" s="107"/>
    </row>
    <row r="95" spans="1:28" x14ac:dyDescent="0.3">
      <c r="A95" s="22" t="str">
        <f t="array" ref="A95">IFERROR(INDEX('All Beta'!A$2:A$1000, SMALL(IF('All Beta'!D$2:D$1000&lt;=1, ROW('All Beta'!D$2:D$1000)-ROW('All Beta'!D$2)+1), ROW(A98))), "")</f>
        <v>ELV</v>
      </c>
      <c r="C95" s="5">
        <f t="array" ref="C95">VLOOKUP(A95,'All Beta'!F:I,3,0)</f>
        <v>0.21</v>
      </c>
      <c r="D95" s="5">
        <f>VLOOKUP(A95,'All Beta'!F:I,4,0)</f>
        <v>0.59</v>
      </c>
      <c r="E95" s="8" t="str">
        <f>RTD("tradingapp",,INDEX($A:$A, ROW()), "BidLstClsΔ%")</f>
        <v>-1.38</v>
      </c>
      <c r="F95" s="8" t="str">
        <f>RTD("tradingapp",,INDEX($A:$A, ROW()), "AskLstClsΔ%")</f>
        <v>0.57</v>
      </c>
      <c r="G95" s="12">
        <f t="shared" si="13"/>
        <v>5.4600000000000003E-2</v>
      </c>
      <c r="H95" s="12">
        <f t="shared" si="14"/>
        <v>4.6199999999999998E-2</v>
      </c>
      <c r="I95" s="13">
        <f t="shared" si="15"/>
        <v>1.4345999999999999</v>
      </c>
      <c r="J95" s="13">
        <f t="shared" si="16"/>
        <v>-0.52379999999999993</v>
      </c>
      <c r="K95" s="5" t="str">
        <f>VLOOKUP(A95,'All Beta'!F:J,2,0)</f>
        <v>IWM</v>
      </c>
      <c r="L95" s="6" t="str">
        <f>RTD("tradingapp",,INDEX($K$1:$K$600, ROW()), "BidLstClsΔ%")</f>
        <v>0.22</v>
      </c>
      <c r="M95" s="5" t="str">
        <f>RTD("tradingapp",,INDEX($K:$K, ROW()), "AskLstClsΔ%")</f>
        <v>0.26</v>
      </c>
      <c r="N95" s="14">
        <f t="shared" si="17"/>
        <v>2.0246</v>
      </c>
      <c r="O95" s="14">
        <f t="shared" si="12"/>
        <v>-1.1137999999999999</v>
      </c>
      <c r="R95" s="7"/>
      <c r="W95" s="17"/>
      <c r="AA95" s="1"/>
      <c r="AB95" s="107"/>
    </row>
    <row r="96" spans="1:28" x14ac:dyDescent="0.3">
      <c r="A96" s="22" t="str">
        <f t="array" ref="A96">IFERROR(INDEX('All Beta'!A$2:A$1000, SMALL(IF('All Beta'!D$2:D$1000&lt;=1, ROW('All Beta'!D$2:D$1000)-ROW('All Beta'!D$2)+1), ROW(A99))), "")</f>
        <v>ENPH</v>
      </c>
      <c r="C96" s="5">
        <f t="array" ref="C96">VLOOKUP(A96,'All Beta'!F:I,3,0)</f>
        <v>0.93</v>
      </c>
      <c r="D96" s="5">
        <f>VLOOKUP(A96,'All Beta'!F:I,4,0)</f>
        <v>0.96</v>
      </c>
      <c r="E96" s="8" t="str">
        <f>RTD("tradingapp",,INDEX($A:$A, ROW()), "BidLstClsΔ%")</f>
        <v>0.02</v>
      </c>
      <c r="F96" s="8" t="str">
        <f>RTD("tradingapp",,INDEX($A:$A, ROW()), "AskLstClsΔ%")</f>
        <v>0.42</v>
      </c>
      <c r="G96" s="12">
        <f t="shared" si="13"/>
        <v>0.24180000000000001</v>
      </c>
      <c r="H96" s="12">
        <f t="shared" si="14"/>
        <v>0.2046</v>
      </c>
      <c r="I96" s="13">
        <f t="shared" si="15"/>
        <v>0.22180000000000002</v>
      </c>
      <c r="J96" s="13">
        <f t="shared" si="16"/>
        <v>-0.21539999999999998</v>
      </c>
      <c r="K96" s="5" t="str">
        <f>VLOOKUP(A96,'All Beta'!F:J,2,0)</f>
        <v>IWM</v>
      </c>
      <c r="L96" s="6" t="str">
        <f>RTD("tradingapp",,INDEX($K$1:$K$600, ROW()), "BidLstClsΔ%")</f>
        <v>0.22</v>
      </c>
      <c r="M96" s="5" t="str">
        <f>RTD("tradingapp",,INDEX($K:$K, ROW()), "AskLstClsΔ%")</f>
        <v>0.26</v>
      </c>
      <c r="N96" s="14">
        <f t="shared" si="17"/>
        <v>1.1818</v>
      </c>
      <c r="O96" s="14">
        <f t="shared" si="12"/>
        <v>-1.1754</v>
      </c>
      <c r="R96" s="7"/>
      <c r="W96" s="17"/>
      <c r="AA96" s="1"/>
      <c r="AB96" s="107"/>
    </row>
    <row r="97" spans="1:28" x14ac:dyDescent="0.3">
      <c r="A97" s="22" t="str">
        <f t="array" ref="A97">IFERROR(INDEX('All Beta'!A$2:A$1000, SMALL(IF('All Beta'!D$2:D$1000&lt;=1, ROW('All Beta'!D$2:D$1000)-ROW('All Beta'!D$2)+1), ROW(A100))), "")</f>
        <v>EQR</v>
      </c>
      <c r="C97" s="5">
        <f t="array" ref="C97">VLOOKUP(A97,'All Beta'!F:I,3,0)</f>
        <v>0.19</v>
      </c>
      <c r="D97" s="5">
        <f>VLOOKUP(A97,'All Beta'!F:I,4,0)</f>
        <v>0.42</v>
      </c>
      <c r="E97" s="8" t="str">
        <f>RTD("tradingapp",,INDEX($A:$A, ROW()), "BidLstClsΔ%")</f>
        <v>-0.01</v>
      </c>
      <c r="F97" s="8" t="str">
        <f>RTD("tradingapp",,INDEX($A:$A, ROW()), "AskLstClsΔ%")</f>
        <v>0.85</v>
      </c>
      <c r="G97" s="12">
        <f t="shared" si="13"/>
        <v>4.9399999999999999E-2</v>
      </c>
      <c r="H97" s="12">
        <f t="shared" si="14"/>
        <v>4.1800000000000004E-2</v>
      </c>
      <c r="I97" s="13">
        <f t="shared" si="15"/>
        <v>5.9400000000000001E-2</v>
      </c>
      <c r="J97" s="13">
        <f t="shared" si="16"/>
        <v>-0.80820000000000003</v>
      </c>
      <c r="K97" s="5" t="str">
        <f>VLOOKUP(A97,'All Beta'!F:J,2,0)</f>
        <v>IWM</v>
      </c>
      <c r="L97" s="6" t="str">
        <f>RTD("tradingapp",,INDEX($K$1:$K$600, ROW()), "BidLstClsΔ%")</f>
        <v>0.22</v>
      </c>
      <c r="M97" s="5" t="str">
        <f>RTD("tradingapp",,INDEX($K:$K, ROW()), "AskLstClsΔ%")</f>
        <v>0.26</v>
      </c>
      <c r="N97" s="14">
        <f t="shared" si="17"/>
        <v>0.47939999999999999</v>
      </c>
      <c r="O97" s="14">
        <f t="shared" si="12"/>
        <v>-1.2282</v>
      </c>
      <c r="R97" s="7"/>
      <c r="W97" s="17"/>
      <c r="AA97" s="1"/>
      <c r="AB97" s="107"/>
    </row>
    <row r="98" spans="1:28" x14ac:dyDescent="0.3">
      <c r="A98" s="22" t="str">
        <f t="array" ref="A98">IFERROR(INDEX('All Beta'!A$2:A$1000, SMALL(IF('All Beta'!D$2:D$1000&lt;=1, ROW('All Beta'!D$2:D$1000)-ROW('All Beta'!D$2)+1), ROW(A101))), "")</f>
        <v>ETSY</v>
      </c>
      <c r="C98" s="5">
        <f t="array" ref="C98">VLOOKUP(A98,'All Beta'!F:I,3,0)</f>
        <v>0.78</v>
      </c>
      <c r="D98" s="5">
        <f>VLOOKUP(A98,'All Beta'!F:I,4,0)</f>
        <v>0.56000000000000005</v>
      </c>
      <c r="E98" s="8" t="str">
        <f>RTD("tradingapp",,INDEX($A:$A, ROW()), "BidLstClsΔ%")</f>
        <v>-1.04</v>
      </c>
      <c r="F98" s="8" t="str">
        <f>RTD("tradingapp",,INDEX($A:$A, ROW()), "AskLstClsΔ%")</f>
        <v>1.48</v>
      </c>
      <c r="G98" s="12">
        <f t="shared" si="13"/>
        <v>0.20280000000000001</v>
      </c>
      <c r="H98" s="12">
        <f t="shared" si="14"/>
        <v>0.1716</v>
      </c>
      <c r="I98" s="13">
        <f t="shared" si="15"/>
        <v>1.2428000000000001</v>
      </c>
      <c r="J98" s="13">
        <f t="shared" si="16"/>
        <v>-1.3084</v>
      </c>
      <c r="K98" s="5" t="str">
        <f>VLOOKUP(A98,'All Beta'!F:J,2,0)</f>
        <v>IWM</v>
      </c>
      <c r="L98" s="6" t="str">
        <f>RTD("tradingapp",,INDEX($K$1:$K$600, ROW()), "BidLstClsΔ%")</f>
        <v>0.22</v>
      </c>
      <c r="M98" s="5" t="str">
        <f>RTD("tradingapp",,INDEX($K:$K, ROW()), "AskLstClsΔ%")</f>
        <v>0.26</v>
      </c>
      <c r="N98" s="14">
        <f t="shared" si="17"/>
        <v>1.8028000000000002</v>
      </c>
      <c r="O98" s="14">
        <f t="shared" si="12"/>
        <v>-1.8684000000000001</v>
      </c>
      <c r="R98" s="7"/>
      <c r="W98" s="17"/>
      <c r="AA98" s="1"/>
      <c r="AB98" s="107"/>
    </row>
    <row r="99" spans="1:28" x14ac:dyDescent="0.3">
      <c r="A99" s="22" t="str">
        <f t="array" ref="A99">IFERROR(INDEX('All Beta'!A$2:A$1000, SMALL(IF('All Beta'!D$2:D$1000&lt;=1, ROW('All Beta'!D$2:D$1000)-ROW('All Beta'!D$2)+1), ROW(A102))), "")</f>
        <v>EVRG</v>
      </c>
      <c r="C99" s="5">
        <f t="array" ref="C99">VLOOKUP(A99,'All Beta'!F:I,3,0)</f>
        <v>0.05</v>
      </c>
      <c r="D99" s="5">
        <f>VLOOKUP(A99,'All Beta'!F:I,4,0)</f>
        <v>0.28000000000000003</v>
      </c>
      <c r="E99" s="8" t="str">
        <f>RTD("tradingapp",,INDEX($A:$A, ROW()), "BidLstClsΔ%")</f>
        <v>-1.12</v>
      </c>
      <c r="F99" s="8" t="str">
        <f>RTD("tradingapp",,INDEX($A:$A, ROW()), "AskLstClsΔ%")</f>
        <v>0.37</v>
      </c>
      <c r="G99" s="12">
        <f t="shared" si="13"/>
        <v>1.3000000000000001E-2</v>
      </c>
      <c r="H99" s="12">
        <f t="shared" si="14"/>
        <v>1.1000000000000001E-2</v>
      </c>
      <c r="I99" s="13">
        <f t="shared" si="15"/>
        <v>1.133</v>
      </c>
      <c r="J99" s="13">
        <f t="shared" si="16"/>
        <v>-0.35899999999999999</v>
      </c>
      <c r="K99" s="5" t="str">
        <f>VLOOKUP(A99,'All Beta'!F:J,2,0)</f>
        <v>IWM</v>
      </c>
      <c r="L99" s="6" t="str">
        <f>RTD("tradingapp",,INDEX($K$1:$K$600, ROW()), "BidLstClsΔ%")</f>
        <v>0.22</v>
      </c>
      <c r="M99" s="5" t="str">
        <f>RTD("tradingapp",,INDEX($K:$K, ROW()), "AskLstClsΔ%")</f>
        <v>0.26</v>
      </c>
      <c r="N99" s="14">
        <f t="shared" si="17"/>
        <v>1.413</v>
      </c>
      <c r="O99" s="14">
        <f t="shared" si="12"/>
        <v>-0.63900000000000001</v>
      </c>
      <c r="R99" s="7"/>
      <c r="W99" s="17"/>
      <c r="AA99" s="1"/>
      <c r="AB99" s="107"/>
    </row>
    <row r="100" spans="1:28" x14ac:dyDescent="0.3">
      <c r="A100" s="22" t="str">
        <f t="array" ref="A100">IFERROR(INDEX('All Beta'!A$2:A$1000, SMALL(IF('All Beta'!D$2:D$1000&lt;=1, ROW('All Beta'!D$2:D$1000)-ROW('All Beta'!D$2)+1), ROW(A103))), "")</f>
        <v>EW</v>
      </c>
      <c r="C100" s="5">
        <f t="array" ref="C100">VLOOKUP(A100,'All Beta'!F:I,3,0)</f>
        <v>0.51</v>
      </c>
      <c r="D100" s="5">
        <f>VLOOKUP(A100,'All Beta'!F:I,4,0)</f>
        <v>0.37</v>
      </c>
      <c r="E100" s="8" t="str">
        <f>RTD("tradingapp",,INDEX($A:$A, ROW()), "BidLstClsΔ%")</f>
        <v>-0.88</v>
      </c>
      <c r="F100" s="8" t="str">
        <f>RTD("tradingapp",,INDEX($A:$A, ROW()), "AskLstClsΔ%")</f>
        <v>1.23</v>
      </c>
      <c r="G100" s="12">
        <f t="shared" si="13"/>
        <v>3.5700000000000003E-2</v>
      </c>
      <c r="H100" s="12">
        <f t="shared" si="14"/>
        <v>2.5500000000000002E-2</v>
      </c>
      <c r="I100" s="13">
        <f t="shared" si="15"/>
        <v>0.91569999999999996</v>
      </c>
      <c r="J100" s="13">
        <f t="shared" si="16"/>
        <v>-1.2044999999999999</v>
      </c>
      <c r="K100" s="5" t="str">
        <f>VLOOKUP(A100,'All Beta'!F:J,2,0)</f>
        <v>SPY</v>
      </c>
      <c r="L100" s="6" t="str">
        <f>RTD("tradingapp",,INDEX($K$1:$K$600, ROW()), "BidLstClsΔ%")</f>
        <v>0.05</v>
      </c>
      <c r="M100" s="5" t="str">
        <f>RTD("tradingapp",,INDEX($K:$K, ROW()), "AskLstClsΔ%")</f>
        <v>0.07</v>
      </c>
      <c r="N100" s="14">
        <f t="shared" si="17"/>
        <v>1.2856999999999998</v>
      </c>
      <c r="O100" s="14">
        <f t="shared" si="12"/>
        <v>-1.5745</v>
      </c>
      <c r="R100" s="7"/>
      <c r="W100" s="17"/>
      <c r="AA100" s="1"/>
      <c r="AB100" s="107"/>
    </row>
    <row r="101" spans="1:28" x14ac:dyDescent="0.3">
      <c r="A101" s="22" t="str">
        <f t="array" ref="A101">IFERROR(INDEX('All Beta'!A$2:A$1000, SMALL(IF('All Beta'!D$2:D$1000&lt;=1, ROW('All Beta'!D$2:D$1000)-ROW('All Beta'!D$2)+1), ROW(A104))), "")</f>
        <v>EWBC</v>
      </c>
      <c r="C101" s="5" t="e">
        <f t="array" ref="C101">VLOOKUP(A101,'All Beta'!F:I,3,0)</f>
        <v>#N/A</v>
      </c>
      <c r="D101" s="5" t="e">
        <f>VLOOKUP(A101,'All Beta'!F:I,4,0)</f>
        <v>#N/A</v>
      </c>
      <c r="E101" s="8" t="str">
        <f>RTD("tradingapp",,INDEX($A:$A, ROW()), "BidLstClsΔ%")</f>
        <v>0.32</v>
      </c>
      <c r="F101" s="8" t="str">
        <f>RTD("tradingapp",,INDEX($A:$A, ROW()), "AskLstClsΔ%")</f>
        <v>4.00</v>
      </c>
      <c r="G101" s="12" t="e">
        <f t="shared" si="13"/>
        <v>#N/A</v>
      </c>
      <c r="H101" s="12" t="e">
        <f t="shared" si="14"/>
        <v>#N/A</v>
      </c>
      <c r="I101" s="13" t="e">
        <f t="shared" si="15"/>
        <v>#N/A</v>
      </c>
      <c r="J101" s="13" t="e">
        <f t="shared" si="16"/>
        <v>#N/A</v>
      </c>
      <c r="K101" s="5" t="e">
        <f>VLOOKUP(A101,'All Beta'!F:J,2,0)</f>
        <v>#N/A</v>
      </c>
      <c r="L101" s="6" t="e">
        <f>RTD("tradingapp",,INDEX($K$1:$K$600, ROW()), "BidLstClsΔ%")</f>
        <v>#N/A</v>
      </c>
      <c r="M101" s="5" t="e">
        <f>RTD("tradingapp",,INDEX($K:$K, ROW()), "AskLstClsΔ%")</f>
        <v>#N/A</v>
      </c>
      <c r="N101" s="14" t="e">
        <f t="shared" si="17"/>
        <v>#N/A</v>
      </c>
      <c r="O101" s="14" t="e">
        <f t="shared" si="12"/>
        <v>#N/A</v>
      </c>
      <c r="R101" s="7"/>
      <c r="W101" s="17"/>
      <c r="AA101" s="1"/>
      <c r="AB101" s="107"/>
    </row>
    <row r="102" spans="1:28" x14ac:dyDescent="0.3">
      <c r="A102" s="22" t="str">
        <f t="array" ref="A102">IFERROR(INDEX('All Beta'!A$2:A$1000, SMALL(IF('All Beta'!D$2:D$1000&lt;=1, ROW('All Beta'!D$2:D$1000)-ROW('All Beta'!D$2)+1), ROW(A105))), "")</f>
        <v>EXAS</v>
      </c>
      <c r="C102" s="5">
        <f t="array" ref="C102">VLOOKUP(A102,'All Beta'!F:I,3,0)</f>
        <v>0.54</v>
      </c>
      <c r="D102" s="5">
        <f>VLOOKUP(A102,'All Beta'!F:I,4,0)</f>
        <v>0.5</v>
      </c>
      <c r="E102" s="8" t="str">
        <f>RTD("tradingapp",,INDEX($A:$A, ROW()), "BidLstClsΔ%")</f>
        <v>-5.87</v>
      </c>
      <c r="F102" s="8" t="str">
        <f>RTD("tradingapp",,INDEX($A:$A, ROW()), "AskLstClsΔ%")</f>
        <v>0.71</v>
      </c>
      <c r="G102" s="12">
        <f t="shared" si="13"/>
        <v>0.14040000000000002</v>
      </c>
      <c r="H102" s="12">
        <f t="shared" si="14"/>
        <v>0.1188</v>
      </c>
      <c r="I102" s="13">
        <f t="shared" si="15"/>
        <v>6.0103999999999997</v>
      </c>
      <c r="J102" s="13">
        <f t="shared" si="16"/>
        <v>-0.59119999999999995</v>
      </c>
      <c r="K102" s="5" t="str">
        <f>VLOOKUP(A102,'All Beta'!F:J,2,0)</f>
        <v>IWM</v>
      </c>
      <c r="L102" s="6" t="str">
        <f>RTD("tradingapp",,INDEX($K$1:$K$600, ROW()), "BidLstClsΔ%")</f>
        <v>0.22</v>
      </c>
      <c r="M102" s="5" t="str">
        <f>RTD("tradingapp",,INDEX($K:$K, ROW()), "AskLstClsΔ%")</f>
        <v>0.26</v>
      </c>
      <c r="N102" s="14">
        <f t="shared" si="17"/>
        <v>6.5103999999999997</v>
      </c>
      <c r="O102" s="14">
        <f t="shared" si="12"/>
        <v>-1.0911999999999999</v>
      </c>
      <c r="R102" s="7"/>
      <c r="W102" s="17"/>
      <c r="AA102" s="1"/>
      <c r="AB102" s="107"/>
    </row>
    <row r="103" spans="1:28" x14ac:dyDescent="0.3">
      <c r="A103" s="22" t="str">
        <f t="array" ref="A103">IFERROR(INDEX('All Beta'!A$2:A$1000, SMALL(IF('All Beta'!D$2:D$1000&lt;=1, ROW('All Beta'!D$2:D$1000)-ROW('All Beta'!D$2)+1), ROW(A106))), "")</f>
        <v>EXC</v>
      </c>
      <c r="C103" s="5">
        <f t="array" ref="C103">VLOOKUP(A103,'All Beta'!F:I,3,0)</f>
        <v>0.1</v>
      </c>
      <c r="D103" s="5">
        <f>VLOOKUP(A103,'All Beta'!F:I,4,0)</f>
        <v>0.31</v>
      </c>
      <c r="E103" s="8" t="str">
        <f>RTD("tradingapp",,INDEX($A:$A, ROW()), "BidLstClsΔ%")</f>
        <v>-0.22</v>
      </c>
      <c r="F103" s="8" t="str">
        <f>RTD("tradingapp",,INDEX($A:$A, ROW()), "AskLstClsΔ%")</f>
        <v>0.09</v>
      </c>
      <c r="G103" s="12">
        <f t="shared" si="13"/>
        <v>7.000000000000001E-3</v>
      </c>
      <c r="H103" s="12">
        <f t="shared" si="14"/>
        <v>5.000000000000001E-3</v>
      </c>
      <c r="I103" s="13">
        <f t="shared" si="15"/>
        <v>0.22700000000000001</v>
      </c>
      <c r="J103" s="13">
        <f t="shared" si="16"/>
        <v>-8.4999999999999992E-2</v>
      </c>
      <c r="K103" s="5" t="str">
        <f>VLOOKUP(A103,'All Beta'!F:J,2,0)</f>
        <v>SPY</v>
      </c>
      <c r="L103" s="6" t="str">
        <f>RTD("tradingapp",,INDEX($K$1:$K$600, ROW()), "BidLstClsΔ%")</f>
        <v>0.05</v>
      </c>
      <c r="M103" s="5" t="str">
        <f>RTD("tradingapp",,INDEX($K:$K, ROW()), "AskLstClsΔ%")</f>
        <v>0.07</v>
      </c>
      <c r="N103" s="14">
        <f t="shared" si="17"/>
        <v>0.53700000000000003</v>
      </c>
      <c r="O103" s="14">
        <f t="shared" si="12"/>
        <v>-0.39500000000000002</v>
      </c>
      <c r="R103" s="7"/>
      <c r="W103" s="17"/>
      <c r="AA103" s="1"/>
      <c r="AB103" s="107"/>
    </row>
    <row r="104" spans="1:28" x14ac:dyDescent="0.3">
      <c r="A104" s="22" t="str">
        <f t="array" ref="A104">IFERROR(INDEX('All Beta'!A$2:A$1000, SMALL(IF('All Beta'!D$2:D$1000&lt;=1, ROW('All Beta'!D$2:D$1000)-ROW('All Beta'!D$2)+1), ROW(A107))), "")</f>
        <v>F</v>
      </c>
      <c r="C104" s="5">
        <f t="array" ref="C104">VLOOKUP(A104,'All Beta'!F:I,3,0)</f>
        <v>0.73</v>
      </c>
      <c r="D104" s="5">
        <f>VLOOKUP(A104,'All Beta'!F:I,4,0)</f>
        <v>0.31</v>
      </c>
      <c r="E104" s="8" t="str">
        <f>RTD("tradingapp",,INDEX($A:$A, ROW()), "BidLstClsΔ%")</f>
        <v>0.00</v>
      </c>
      <c r="F104" s="8" t="str">
        <f>RTD("tradingapp",,INDEX($A:$A, ROW()), "AskLstClsΔ%")</f>
        <v>0.08</v>
      </c>
      <c r="G104" s="12">
        <f t="shared" si="13"/>
        <v>0.1898</v>
      </c>
      <c r="H104" s="12">
        <f t="shared" si="14"/>
        <v>0.16059999999999999</v>
      </c>
      <c r="I104" s="13">
        <f t="shared" si="15"/>
        <v>0.1898</v>
      </c>
      <c r="J104" s="13">
        <f t="shared" si="16"/>
        <v>8.0599999999999991E-2</v>
      </c>
      <c r="K104" s="5" t="str">
        <f>VLOOKUP(A104,'All Beta'!F:J,2,0)</f>
        <v>IWM</v>
      </c>
      <c r="L104" s="6" t="str">
        <f>RTD("tradingapp",,INDEX($K$1:$K$600, ROW()), "BidLstClsΔ%")</f>
        <v>0.22</v>
      </c>
      <c r="M104" s="5" t="str">
        <f>RTD("tradingapp",,INDEX($K:$K, ROW()), "AskLstClsΔ%")</f>
        <v>0.26</v>
      </c>
      <c r="N104" s="14">
        <f t="shared" si="17"/>
        <v>0.49980000000000002</v>
      </c>
      <c r="O104" s="14">
        <f t="shared" si="12"/>
        <v>-0.22939999999999999</v>
      </c>
      <c r="R104" s="7"/>
      <c r="W104" s="17"/>
      <c r="AA104" s="1"/>
      <c r="AB104" s="107"/>
    </row>
    <row r="105" spans="1:28" x14ac:dyDescent="0.3">
      <c r="A105" s="22" t="str">
        <f t="array" ref="A105">IFERROR(INDEX('All Beta'!A$2:A$1000, SMALL(IF('All Beta'!D$2:D$1000&lt;=1, ROW('All Beta'!D$2:D$1000)-ROW('All Beta'!D$2)+1), ROW(A108))), "")</f>
        <v>FAST</v>
      </c>
      <c r="C105" s="5">
        <f t="array" ref="C105">VLOOKUP(A105,'All Beta'!F:I,3,0)</f>
        <v>0.75</v>
      </c>
      <c r="D105" s="5">
        <f>VLOOKUP(A105,'All Beta'!F:I,4,0)</f>
        <v>0.27</v>
      </c>
      <c r="E105" s="8" t="str">
        <f>RTD("tradingapp",,INDEX($A:$A, ROW()), "BidLstClsΔ%")</f>
        <v>-0.58</v>
      </c>
      <c r="F105" s="8" t="str">
        <f>RTD("tradingapp",,INDEX($A:$A, ROW()), "AskLstClsΔ%")</f>
        <v>1.83</v>
      </c>
      <c r="G105" s="12">
        <f t="shared" si="13"/>
        <v>5.2500000000000005E-2</v>
      </c>
      <c r="H105" s="12">
        <f t="shared" si="14"/>
        <v>3.7500000000000006E-2</v>
      </c>
      <c r="I105" s="13">
        <f t="shared" si="15"/>
        <v>0.63249999999999995</v>
      </c>
      <c r="J105" s="13">
        <f t="shared" si="16"/>
        <v>-1.7925</v>
      </c>
      <c r="K105" s="5" t="str">
        <f>VLOOKUP(A105,'All Beta'!F:J,2,0)</f>
        <v>SPY</v>
      </c>
      <c r="L105" s="6" t="str">
        <f>RTD("tradingapp",,INDEX($K$1:$K$600, ROW()), "BidLstClsΔ%")</f>
        <v>0.05</v>
      </c>
      <c r="M105" s="5" t="str">
        <f>RTD("tradingapp",,INDEX($K:$K, ROW()), "AskLstClsΔ%")</f>
        <v>0.07</v>
      </c>
      <c r="N105" s="14">
        <f t="shared" si="17"/>
        <v>0.90249999999999997</v>
      </c>
      <c r="O105" s="14">
        <f t="shared" si="12"/>
        <v>-2.0625</v>
      </c>
      <c r="R105" s="7"/>
      <c r="W105" s="17"/>
      <c r="AA105" s="1"/>
      <c r="AB105" s="107"/>
    </row>
    <row r="106" spans="1:28" x14ac:dyDescent="0.3">
      <c r="A106" s="22" t="str">
        <f t="array" ref="A106">IFERROR(INDEX('All Beta'!A$2:A$1000, SMALL(IF('All Beta'!D$2:D$1000&lt;=1, ROW('All Beta'!D$2:D$1000)-ROW('All Beta'!D$2)+1), ROW(A109))), "")</f>
        <v>FHN</v>
      </c>
      <c r="C106" s="5">
        <f t="array" ref="C106">VLOOKUP(A106,'All Beta'!F:I,3,0)</f>
        <v>0.96</v>
      </c>
      <c r="D106" s="5">
        <f>VLOOKUP(A106,'All Beta'!F:I,4,0)</f>
        <v>0.27</v>
      </c>
      <c r="E106" s="8" t="str">
        <f>RTD("tradingapp",,INDEX($A:$A, ROW()), "BidLstClsΔ%")</f>
        <v>-0.17</v>
      </c>
      <c r="F106" s="8" t="str">
        <f>RTD("tradingapp",,INDEX($A:$A, ROW()), "AskLstClsΔ%")</f>
        <v>1.18</v>
      </c>
      <c r="G106" s="12">
        <f t="shared" si="13"/>
        <v>0.4128</v>
      </c>
      <c r="H106" s="12">
        <f t="shared" si="14"/>
        <v>5.7599999999999998E-2</v>
      </c>
      <c r="I106" s="13">
        <f t="shared" si="15"/>
        <v>0.58279999999999998</v>
      </c>
      <c r="J106" s="13">
        <f t="shared" si="16"/>
        <v>-1.1223999999999998</v>
      </c>
      <c r="K106" s="5" t="str">
        <f>VLOOKUP(A106,'All Beta'!F:J,2,0)</f>
        <v>KRE</v>
      </c>
      <c r="L106" s="6" t="str">
        <f>RTD("tradingapp",,INDEX($K$1:$K$600, ROW()), "BidLstClsΔ%")</f>
        <v>0.06</v>
      </c>
      <c r="M106" s="5" t="str">
        <f>RTD("tradingapp",,INDEX($K:$K, ROW()), "AskLstClsΔ%")</f>
        <v>0.43</v>
      </c>
      <c r="N106" s="14">
        <f t="shared" si="17"/>
        <v>0.8528</v>
      </c>
      <c r="O106" s="14">
        <f t="shared" si="12"/>
        <v>-1.3923999999999999</v>
      </c>
      <c r="R106" s="7"/>
      <c r="W106" s="17"/>
      <c r="AA106" s="1"/>
      <c r="AB106" s="107"/>
    </row>
    <row r="107" spans="1:28" x14ac:dyDescent="0.3">
      <c r="A107" s="22" t="str">
        <f t="array" ref="A107">IFERROR(INDEX('All Beta'!A$2:A$1000, SMALL(IF('All Beta'!D$2:D$1000&lt;=1, ROW('All Beta'!D$2:D$1000)-ROW('All Beta'!D$2)+1), ROW(A110))), "")</f>
        <v>FI</v>
      </c>
      <c r="C107" s="5">
        <f t="array" ref="C107">VLOOKUP(A107,'All Beta'!F:I,3,0)</f>
        <v>0.9</v>
      </c>
      <c r="D107" s="5">
        <f>VLOOKUP(A107,'All Beta'!F:I,4,0)</f>
        <v>0.39</v>
      </c>
      <c r="E107" s="8" t="str">
        <f>RTD("tradingapp",,INDEX($A:$A, ROW()), "BidLstClsΔ%")</f>
        <v>-0.37</v>
      </c>
      <c r="F107" s="8" t="str">
        <f>RTD("tradingapp",,INDEX($A:$A, ROW()), "AskLstClsΔ%")</f>
        <v>-0.01</v>
      </c>
      <c r="G107" s="12">
        <f t="shared" si="13"/>
        <v>6.3000000000000014E-2</v>
      </c>
      <c r="H107" s="12">
        <f t="shared" si="14"/>
        <v>4.5000000000000005E-2</v>
      </c>
      <c r="I107" s="13">
        <f t="shared" si="15"/>
        <v>0.433</v>
      </c>
      <c r="J107" s="13">
        <f t="shared" si="16"/>
        <v>5.5000000000000007E-2</v>
      </c>
      <c r="K107" s="5" t="str">
        <f>VLOOKUP(A107,'All Beta'!F:J,2,0)</f>
        <v>SPY</v>
      </c>
      <c r="L107" s="6" t="str">
        <f>RTD("tradingapp",,INDEX($K$1:$K$600, ROW()), "BidLstClsΔ%")</f>
        <v>0.05</v>
      </c>
      <c r="M107" s="5" t="str">
        <f>RTD("tradingapp",,INDEX($K:$K, ROW()), "AskLstClsΔ%")</f>
        <v>0.07</v>
      </c>
      <c r="N107" s="14">
        <f t="shared" si="17"/>
        <v>0.82299999999999995</v>
      </c>
      <c r="O107" s="14">
        <f t="shared" si="12"/>
        <v>-0.33500000000000002</v>
      </c>
      <c r="R107" s="7"/>
      <c r="W107" s="17"/>
      <c r="AA107" s="1"/>
      <c r="AB107" s="107"/>
    </row>
    <row r="108" spans="1:28" x14ac:dyDescent="0.3">
      <c r="A108" s="22" t="str">
        <f t="array" ref="A108">IFERROR(INDEX('All Beta'!A$2:A$1000, SMALL(IF('All Beta'!D$2:D$1000&lt;=1, ROW('All Beta'!D$2:D$1000)-ROW('All Beta'!D$2)+1), ROW(A111))), "")</f>
        <v>FITB</v>
      </c>
      <c r="C108" s="5">
        <f t="array" ref="C108">VLOOKUP(A108,'All Beta'!F:I,3,0)</f>
        <v>0.79</v>
      </c>
      <c r="D108" s="5">
        <f>VLOOKUP(A108,'All Beta'!F:I,4,0)</f>
        <v>0.21</v>
      </c>
      <c r="E108" s="8" t="str">
        <f>RTD("tradingapp",,INDEX($A:$A, ROW()), "BidLstClsΔ%")</f>
        <v>-0.77</v>
      </c>
      <c r="F108" s="8" t="str">
        <f>RTD("tradingapp",,INDEX($A:$A, ROW()), "AskLstClsΔ%")</f>
        <v>0.75</v>
      </c>
      <c r="G108" s="12">
        <f t="shared" si="13"/>
        <v>0.3397</v>
      </c>
      <c r="H108" s="12">
        <f t="shared" si="14"/>
        <v>4.7399999999999998E-2</v>
      </c>
      <c r="I108" s="13">
        <f t="shared" si="15"/>
        <v>1.1097000000000001</v>
      </c>
      <c r="J108" s="13">
        <f t="shared" si="16"/>
        <v>-0.7026</v>
      </c>
      <c r="K108" s="5" t="str">
        <f>VLOOKUP(A108,'All Beta'!F:J,2,0)</f>
        <v>KRE</v>
      </c>
      <c r="L108" s="6" t="str">
        <f>RTD("tradingapp",,INDEX($K$1:$K$600, ROW()), "BidLstClsΔ%")</f>
        <v>0.06</v>
      </c>
      <c r="M108" s="5" t="str">
        <f>RTD("tradingapp",,INDEX($K:$K, ROW()), "AskLstClsΔ%")</f>
        <v>0.43</v>
      </c>
      <c r="N108" s="14">
        <f t="shared" si="17"/>
        <v>1.3197000000000001</v>
      </c>
      <c r="O108" s="14">
        <f t="shared" si="12"/>
        <v>-0.91259999999999997</v>
      </c>
      <c r="R108" s="7"/>
      <c r="W108" s="17"/>
      <c r="AA108" s="1"/>
      <c r="AB108" s="107"/>
    </row>
    <row r="109" spans="1:28" x14ac:dyDescent="0.3">
      <c r="A109" s="22" t="str">
        <f t="array" ref="A109">IFERROR(INDEX('All Beta'!A$2:A$1000, SMALL(IF('All Beta'!D$2:D$1000&lt;=1, ROW('All Beta'!D$2:D$1000)-ROW('All Beta'!D$2)+1), ROW(A112))), "")</f>
        <v>FIVE</v>
      </c>
      <c r="C109" s="5">
        <f t="array" ref="C109">VLOOKUP(A109,'All Beta'!F:I,3,0)</f>
        <v>0.99</v>
      </c>
      <c r="D109" s="5">
        <f>VLOOKUP(A109,'All Beta'!F:I,4,0)</f>
        <v>0.45</v>
      </c>
      <c r="E109" s="8" t="str">
        <f>RTD("tradingapp",,INDEX($A:$A, ROW()), "BidLstClsΔ%")</f>
        <v>-2.20</v>
      </c>
      <c r="F109" s="8" t="str">
        <f>RTD("tradingapp",,INDEX($A:$A, ROW()), "AskLstClsΔ%")</f>
        <v>1.82</v>
      </c>
      <c r="G109" s="12">
        <f t="shared" si="13"/>
        <v>0.25740000000000002</v>
      </c>
      <c r="H109" s="12">
        <f t="shared" si="14"/>
        <v>0.21779999999999999</v>
      </c>
      <c r="I109" s="13">
        <f t="shared" si="15"/>
        <v>2.4574000000000003</v>
      </c>
      <c r="J109" s="13">
        <f t="shared" si="16"/>
        <v>-1.6022000000000001</v>
      </c>
      <c r="K109" s="5" t="str">
        <f>VLOOKUP(A109,'All Beta'!F:J,2,0)</f>
        <v>IWM</v>
      </c>
      <c r="L109" s="6" t="str">
        <f>RTD("tradingapp",,INDEX($K$1:$K$600, ROW()), "BidLstClsΔ%")</f>
        <v>0.22</v>
      </c>
      <c r="M109" s="5" t="str">
        <f>RTD("tradingapp",,INDEX($K:$K, ROW()), "AskLstClsΔ%")</f>
        <v>0.26</v>
      </c>
      <c r="N109" s="14">
        <f t="shared" si="17"/>
        <v>2.9074000000000004</v>
      </c>
      <c r="O109" s="14">
        <f t="shared" si="12"/>
        <v>-2.0522</v>
      </c>
      <c r="R109" s="7"/>
      <c r="W109" s="17"/>
      <c r="AA109" s="1"/>
      <c r="AB109" s="107"/>
    </row>
    <row r="110" spans="1:28" x14ac:dyDescent="0.3">
      <c r="A110" s="22" t="str">
        <f t="array" ref="A110">IFERROR(INDEX('All Beta'!A$2:A$1000, SMALL(IF('All Beta'!D$2:D$1000&lt;=1, ROW('All Beta'!D$2:D$1000)-ROW('All Beta'!D$2)+1), ROW(A113))), "")</f>
        <v>FL</v>
      </c>
      <c r="C110" s="5">
        <f t="array" ref="C110">VLOOKUP(A110,'All Beta'!F:I,3,0)</f>
        <v>0.4</v>
      </c>
      <c r="D110" s="5">
        <f>VLOOKUP(A110,'All Beta'!F:I,4,0)</f>
        <v>0.32</v>
      </c>
      <c r="E110" s="8" t="str">
        <f>RTD("tradingapp",,INDEX($A:$A, ROW()), "BidLstClsΔ%")</f>
        <v/>
      </c>
      <c r="F110" s="8" t="str">
        <f>RTD("tradingapp",,INDEX($A:$A, ROW()), "AskLstClsΔ%")</f>
        <v/>
      </c>
      <c r="G110" s="12">
        <f t="shared" si="13"/>
        <v>0.10400000000000001</v>
      </c>
      <c r="H110" s="12">
        <f t="shared" si="14"/>
        <v>8.8000000000000009E-2</v>
      </c>
      <c r="I110" s="13" t="e">
        <f t="shared" si="15"/>
        <v>#VALUE!</v>
      </c>
      <c r="J110" s="13" t="e">
        <f t="shared" si="16"/>
        <v>#VALUE!</v>
      </c>
      <c r="K110" s="5" t="str">
        <f>VLOOKUP(A110,'All Beta'!F:J,2,0)</f>
        <v>IWM</v>
      </c>
      <c r="L110" s="6" t="str">
        <f>RTD("tradingapp",,INDEX($K$1:$K$600, ROW()), "BidLstClsΔ%")</f>
        <v>0.22</v>
      </c>
      <c r="M110" s="5" t="str">
        <f>RTD("tradingapp",,INDEX($K:$K, ROW()), "AskLstClsΔ%")</f>
        <v>0.26</v>
      </c>
      <c r="N110" s="14" t="e">
        <f t="shared" si="17"/>
        <v>#VALUE!</v>
      </c>
      <c r="O110" s="14" t="e">
        <f t="shared" si="12"/>
        <v>#VALUE!</v>
      </c>
      <c r="R110" s="7"/>
      <c r="W110" s="17"/>
      <c r="AA110" s="1"/>
      <c r="AB110" s="107"/>
    </row>
    <row r="111" spans="1:28" x14ac:dyDescent="0.3">
      <c r="A111" s="22" t="str">
        <f t="array" ref="A111">IFERROR(INDEX('All Beta'!A$2:A$1000, SMALL(IF('All Beta'!D$2:D$1000&lt;=1, ROW('All Beta'!D$2:D$1000)-ROW('All Beta'!D$2)+1), ROW(A114))), "")</f>
        <v>FOXA</v>
      </c>
      <c r="C111" s="5">
        <f t="array" ref="C111">VLOOKUP(A111,'All Beta'!F:I,3,0)</f>
        <v>0.56999999999999995</v>
      </c>
      <c r="D111" s="5">
        <f>VLOOKUP(A111,'All Beta'!F:I,4,0)</f>
        <v>0.22</v>
      </c>
      <c r="E111" s="8" t="str">
        <f>RTD("tradingapp",,INDEX($A:$A, ROW()), "BidLstClsΔ%")</f>
        <v>-0.01</v>
      </c>
      <c r="F111" s="8" t="str">
        <f>RTD("tradingapp",,INDEX($A:$A, ROW()), "AskLstClsΔ%")</f>
        <v>6.05</v>
      </c>
      <c r="G111" s="12">
        <f t="shared" si="13"/>
        <v>3.9899999999999998E-2</v>
      </c>
      <c r="H111" s="12">
        <f t="shared" si="14"/>
        <v>2.8499999999999998E-2</v>
      </c>
      <c r="I111" s="13">
        <f t="shared" si="15"/>
        <v>4.99E-2</v>
      </c>
      <c r="J111" s="13">
        <f t="shared" si="16"/>
        <v>-6.0214999999999996</v>
      </c>
      <c r="K111" s="5" t="str">
        <f>VLOOKUP(A111,'All Beta'!F:J,2,0)</f>
        <v>SPY</v>
      </c>
      <c r="L111" s="6" t="str">
        <f>RTD("tradingapp",,INDEX($K$1:$K$600, ROW()), "BidLstClsΔ%")</f>
        <v>0.05</v>
      </c>
      <c r="M111" s="5" t="str">
        <f>RTD("tradingapp",,INDEX($K:$K, ROW()), "AskLstClsΔ%")</f>
        <v>0.07</v>
      </c>
      <c r="N111" s="14">
        <f t="shared" si="17"/>
        <v>0.26990000000000003</v>
      </c>
      <c r="O111" s="14">
        <f t="shared" si="12"/>
        <v>-6.2414999999999994</v>
      </c>
      <c r="R111" s="7"/>
      <c r="W111" s="17"/>
      <c r="AA111" s="1"/>
      <c r="AB111" s="107"/>
    </row>
    <row r="112" spans="1:28" x14ac:dyDescent="0.3">
      <c r="A112" s="22" t="str">
        <f t="array" ref="A112">IFERROR(INDEX('All Beta'!A$2:A$1000, SMALL(IF('All Beta'!D$2:D$1000&lt;=1, ROW('All Beta'!D$2:D$1000)-ROW('All Beta'!D$2)+1), ROW(A115))), "")</f>
        <v>FTNT</v>
      </c>
      <c r="C112" s="5">
        <f t="array" ref="C112">VLOOKUP(A112,'All Beta'!F:I,3,0)</f>
        <v>0.98</v>
      </c>
      <c r="D112" s="5">
        <f>VLOOKUP(A112,'All Beta'!F:I,4,0)</f>
        <v>0.34</v>
      </c>
      <c r="E112" s="8" t="str">
        <f>RTD("tradingapp",,INDEX($A:$A, ROW()), "BidLstClsΔ%")</f>
        <v>-0.71</v>
      </c>
      <c r="F112" s="8" t="str">
        <f>RTD("tradingapp",,INDEX($A:$A, ROW()), "AskLstClsΔ%")</f>
        <v>0.47</v>
      </c>
      <c r="G112" s="12">
        <f t="shared" si="13"/>
        <v>6.8600000000000008E-2</v>
      </c>
      <c r="H112" s="12">
        <f t="shared" si="14"/>
        <v>4.9000000000000002E-2</v>
      </c>
      <c r="I112" s="13">
        <f t="shared" si="15"/>
        <v>0.77859999999999996</v>
      </c>
      <c r="J112" s="13">
        <f t="shared" si="16"/>
        <v>-0.42099999999999999</v>
      </c>
      <c r="K112" s="5" t="str">
        <f>VLOOKUP(A112,'All Beta'!F:J,2,0)</f>
        <v>SPY</v>
      </c>
      <c r="L112" s="6" t="str">
        <f>RTD("tradingapp",,INDEX($K$1:$K$600, ROW()), "BidLstClsΔ%")</f>
        <v>0.05</v>
      </c>
      <c r="M112" s="5" t="str">
        <f>RTD("tradingapp",,INDEX($K:$K, ROW()), "AskLstClsΔ%")</f>
        <v>0.07</v>
      </c>
      <c r="N112" s="14">
        <f t="shared" si="17"/>
        <v>1.1186</v>
      </c>
      <c r="O112" s="14">
        <f t="shared" si="12"/>
        <v>-0.76100000000000001</v>
      </c>
      <c r="R112" s="7"/>
      <c r="W112" s="17"/>
      <c r="AA112" s="1"/>
      <c r="AB112" s="107"/>
    </row>
    <row r="113" spans="1:28" x14ac:dyDescent="0.3">
      <c r="A113" s="22" t="str">
        <f t="array" ref="A113">IFERROR(INDEX('All Beta'!A$2:A$1000, SMALL(IF('All Beta'!D$2:D$1000&lt;=1, ROW('All Beta'!D$2:D$1000)-ROW('All Beta'!D$2)+1), ROW(A116))), "")</f>
        <v>GD</v>
      </c>
      <c r="C113" s="5">
        <f t="array" ref="C113">VLOOKUP(A113,'All Beta'!F:I,3,0)</f>
        <v>0.15</v>
      </c>
      <c r="D113" s="5">
        <f>VLOOKUP(A113,'All Beta'!F:I,4,0)</f>
        <v>0.27</v>
      </c>
      <c r="E113" s="8" t="str">
        <f>RTD("tradingapp",,INDEX($A:$A, ROW()), "BidLstClsΔ%")</f>
        <v>-1.11</v>
      </c>
      <c r="F113" s="8" t="str">
        <f>RTD("tradingapp",,INDEX($A:$A, ROW()), "AskLstClsΔ%")</f>
        <v>0.80</v>
      </c>
      <c r="G113" s="12">
        <f t="shared" si="13"/>
        <v>1.0500000000000001E-2</v>
      </c>
      <c r="H113" s="12">
        <f t="shared" si="14"/>
        <v>7.4999999999999997E-3</v>
      </c>
      <c r="I113" s="13">
        <f t="shared" si="15"/>
        <v>1.1205000000000001</v>
      </c>
      <c r="J113" s="13">
        <f t="shared" si="16"/>
        <v>-0.79250000000000009</v>
      </c>
      <c r="K113" s="5" t="str">
        <f>VLOOKUP(A113,'All Beta'!F:J,2,0)</f>
        <v>SPY</v>
      </c>
      <c r="L113" s="6" t="str">
        <f>RTD("tradingapp",,INDEX($K$1:$K$600, ROW()), "BidLstClsΔ%")</f>
        <v>0.05</v>
      </c>
      <c r="M113" s="5" t="str">
        <f>RTD("tradingapp",,INDEX($K:$K, ROW()), "AskLstClsΔ%")</f>
        <v>0.07</v>
      </c>
      <c r="N113" s="14">
        <f t="shared" si="17"/>
        <v>1.3905000000000001</v>
      </c>
      <c r="O113" s="14">
        <f t="shared" si="12"/>
        <v>-1.0625</v>
      </c>
      <c r="R113" s="7"/>
      <c r="W113" s="17"/>
      <c r="AA113" s="1"/>
      <c r="AB113" s="107"/>
    </row>
    <row r="114" spans="1:28" x14ac:dyDescent="0.3">
      <c r="A114" s="22" t="str">
        <f t="array" ref="A114">IFERROR(INDEX('All Beta'!A$2:A$1000, SMALL(IF('All Beta'!D$2:D$1000&lt;=1, ROW('All Beta'!D$2:D$1000)-ROW('All Beta'!D$2)+1), ROW(A117))), "")</f>
        <v>GE</v>
      </c>
      <c r="C114" s="5">
        <f t="array" ref="C114">VLOOKUP(A114,'All Beta'!F:I,3,0)</f>
        <v>0.62</v>
      </c>
      <c r="D114" s="5">
        <f>VLOOKUP(A114,'All Beta'!F:I,4,0)</f>
        <v>0.4</v>
      </c>
      <c r="E114" s="8" t="str">
        <f>RTD("tradingapp",,INDEX($A:$A, ROW()), "BidLstClsΔ%")</f>
        <v>-0.09</v>
      </c>
      <c r="F114" s="8" t="str">
        <f>RTD("tradingapp",,INDEX($A:$A, ROW()), "AskLstClsΔ%")</f>
        <v>0.45</v>
      </c>
      <c r="G114" s="12">
        <f t="shared" si="13"/>
        <v>1.24E-2</v>
      </c>
      <c r="H114" s="12">
        <f t="shared" si="14"/>
        <v>0</v>
      </c>
      <c r="I114" s="13">
        <f t="shared" si="15"/>
        <v>0.10239999999999999</v>
      </c>
      <c r="J114" s="13">
        <f t="shared" si="16"/>
        <v>-0.45</v>
      </c>
      <c r="K114" s="5" t="str">
        <f>VLOOKUP(A114,'All Beta'!F:J,2,0)</f>
        <v>QQQ</v>
      </c>
      <c r="L114" s="6" t="str">
        <f>RTD("tradingapp",,INDEX($K$1:$K$600, ROW()), "BidLstClsΔ%")</f>
        <v>0.00</v>
      </c>
      <c r="M114" s="5" t="str">
        <f>RTD("tradingapp",,INDEX($K:$K, ROW()), "AskLstClsΔ%")</f>
        <v>0.02</v>
      </c>
      <c r="N114" s="14">
        <f t="shared" si="17"/>
        <v>0.50239999999999996</v>
      </c>
      <c r="O114" s="14">
        <f t="shared" si="12"/>
        <v>-0.85000000000000009</v>
      </c>
      <c r="R114" s="7"/>
      <c r="W114" s="17"/>
      <c r="AA114" s="1"/>
      <c r="AB114" s="107"/>
    </row>
    <row r="115" spans="1:28" x14ac:dyDescent="0.3">
      <c r="A115" s="22" t="str">
        <f t="array" ref="A115">IFERROR(INDEX('All Beta'!A$2:A$1000, SMALL(IF('All Beta'!D$2:D$1000&lt;=1, ROW('All Beta'!D$2:D$1000)-ROW('All Beta'!D$2)+1), ROW(A118))), "")</f>
        <v>GEO</v>
      </c>
      <c r="C115" s="5">
        <f t="array" ref="C115">VLOOKUP(A115,'All Beta'!F:I,3,0)</f>
        <v>0.95</v>
      </c>
      <c r="D115" s="5">
        <f>VLOOKUP(A115,'All Beta'!F:I,4,0)</f>
        <v>0.7</v>
      </c>
      <c r="E115" s="8" t="str">
        <f>RTD("tradingapp",,INDEX($A:$A, ROW()), "BidLstClsΔ%")</f>
        <v>-1.25</v>
      </c>
      <c r="F115" s="8" t="str">
        <f>RTD("tradingapp",,INDEX($A:$A, ROW()), "AskLstClsΔ%")</f>
        <v>2.32</v>
      </c>
      <c r="G115" s="12">
        <f t="shared" si="13"/>
        <v>0.247</v>
      </c>
      <c r="H115" s="12">
        <f t="shared" si="14"/>
        <v>0.20899999999999999</v>
      </c>
      <c r="I115" s="13">
        <f t="shared" si="15"/>
        <v>1.4969999999999999</v>
      </c>
      <c r="J115" s="13">
        <f t="shared" si="16"/>
        <v>-2.1109999999999998</v>
      </c>
      <c r="K115" s="5" t="str">
        <f>VLOOKUP(A115,'All Beta'!F:J,2,0)</f>
        <v>IWM</v>
      </c>
      <c r="L115" s="6" t="str">
        <f>RTD("tradingapp",,INDEX($K$1:$K$600, ROW()), "BidLstClsΔ%")</f>
        <v>0.22</v>
      </c>
      <c r="M115" s="5" t="str">
        <f>RTD("tradingapp",,INDEX($K:$K, ROW()), "AskLstClsΔ%")</f>
        <v>0.26</v>
      </c>
      <c r="N115" s="14">
        <f t="shared" si="17"/>
        <v>2.1970000000000001</v>
      </c>
      <c r="O115" s="14">
        <f t="shared" si="12"/>
        <v>-2.8109999999999999</v>
      </c>
      <c r="R115" s="7"/>
      <c r="W115" s="17"/>
      <c r="AA115" s="1"/>
      <c r="AB115" s="107"/>
    </row>
    <row r="116" spans="1:28" x14ac:dyDescent="0.3">
      <c r="A116" s="22" t="str">
        <f t="array" ref="A116">IFERROR(INDEX('All Beta'!A$2:A$1000, SMALL(IF('All Beta'!D$2:D$1000&lt;=1, ROW('All Beta'!D$2:D$1000)-ROW('All Beta'!D$2)+1), ROW(A119))), "")</f>
        <v>GEV</v>
      </c>
      <c r="C116" s="5">
        <f t="array" ref="C116">VLOOKUP(A116,'All Beta'!F:I,3,0)</f>
        <v>0.93</v>
      </c>
      <c r="D116" s="5">
        <f>VLOOKUP(A116,'All Beta'!F:I,4,0)</f>
        <v>0.6</v>
      </c>
      <c r="E116" s="8" t="str">
        <f>RTD("tradingapp",,INDEX($A:$A, ROW()), "BidLstClsΔ%")</f>
        <v>-0.23</v>
      </c>
      <c r="F116" s="8" t="str">
        <f>RTD("tradingapp",,INDEX($A:$A, ROW()), "AskLstClsΔ%")</f>
        <v>0.32</v>
      </c>
      <c r="G116" s="12">
        <f t="shared" si="13"/>
        <v>1.8600000000000002E-2</v>
      </c>
      <c r="H116" s="12">
        <f t="shared" si="14"/>
        <v>0</v>
      </c>
      <c r="I116" s="13">
        <f t="shared" si="15"/>
        <v>0.24860000000000002</v>
      </c>
      <c r="J116" s="13">
        <f t="shared" si="16"/>
        <v>-0.32</v>
      </c>
      <c r="K116" s="5" t="str">
        <f>VLOOKUP(A116,'All Beta'!F:J,2,0)</f>
        <v>QQQ</v>
      </c>
      <c r="L116" s="6" t="str">
        <f>RTD("tradingapp",,INDEX($K$1:$K$600, ROW()), "BidLstClsΔ%")</f>
        <v>0.00</v>
      </c>
      <c r="M116" s="5" t="str">
        <f>RTD("tradingapp",,INDEX($K:$K, ROW()), "AskLstClsΔ%")</f>
        <v>0.02</v>
      </c>
      <c r="N116" s="14">
        <f t="shared" si="17"/>
        <v>0.84860000000000002</v>
      </c>
      <c r="O116" s="14">
        <f t="shared" si="12"/>
        <v>-0.91999999999999993</v>
      </c>
      <c r="R116" s="7"/>
      <c r="W116" s="17"/>
      <c r="AA116" s="1"/>
      <c r="AB116" s="107"/>
    </row>
    <row r="117" spans="1:28" x14ac:dyDescent="0.3">
      <c r="A117" s="22" t="str">
        <f t="array" ref="A117">IFERROR(INDEX('All Beta'!A$2:A$1000, SMALL(IF('All Beta'!D$2:D$1000&lt;=1, ROW('All Beta'!D$2:D$1000)-ROW('All Beta'!D$2)+1), ROW(A120))), "")</f>
        <v>GFI</v>
      </c>
      <c r="C117" s="5">
        <f t="array" ref="C117">VLOOKUP(A117,'All Beta'!F:I,3,0)</f>
        <v>0.95</v>
      </c>
      <c r="D117" s="5">
        <f>VLOOKUP(A117,'All Beta'!F:I,4,0)</f>
        <v>1.1399999999999999</v>
      </c>
      <c r="E117" s="8" t="str">
        <f>RTD("tradingapp",,INDEX($A:$A, ROW()), "BidLstClsΔ%")</f>
        <v>0.04</v>
      </c>
      <c r="F117" s="8" t="str">
        <f>RTD("tradingapp",,INDEX($A:$A, ROW()), "AskLstClsΔ%")</f>
        <v>1.56</v>
      </c>
      <c r="G117" s="12">
        <f t="shared" si="13"/>
        <v>0.152</v>
      </c>
      <c r="H117" s="12">
        <f t="shared" si="14"/>
        <v>0.1045</v>
      </c>
      <c r="I117" s="13">
        <f t="shared" si="15"/>
        <v>0.11199999999999999</v>
      </c>
      <c r="J117" s="13">
        <f t="shared" si="16"/>
        <v>-1.4555</v>
      </c>
      <c r="K117" s="5" t="str">
        <f>VLOOKUP(A117,'All Beta'!F:J,2,0)</f>
        <v>GDX</v>
      </c>
      <c r="L117" s="6" t="str">
        <f>RTD("tradingapp",,INDEX($K$1:$K$600, ROW()), "BidLstClsΔ%")</f>
        <v>0.11</v>
      </c>
      <c r="M117" s="5" t="str">
        <f>RTD("tradingapp",,INDEX($K:$K, ROW()), "AskLstClsΔ%")</f>
        <v>0.16</v>
      </c>
      <c r="N117" s="14">
        <f t="shared" si="17"/>
        <v>1.2519999999999998</v>
      </c>
      <c r="O117" s="14">
        <f t="shared" si="12"/>
        <v>-2.5954999999999999</v>
      </c>
      <c r="R117" s="7"/>
      <c r="W117" s="17"/>
      <c r="AA117" s="1"/>
      <c r="AB117" s="107"/>
    </row>
    <row r="118" spans="1:28" x14ac:dyDescent="0.3">
      <c r="A118" s="22" t="str">
        <f t="array" ref="A118">IFERROR(INDEX('All Beta'!A$2:A$1000, SMALL(IF('All Beta'!D$2:D$1000&lt;=1, ROW('All Beta'!D$2:D$1000)-ROW('All Beta'!D$2)+1), ROW(A121))), "")</f>
        <v>GILD</v>
      </c>
      <c r="C118" s="5">
        <f t="array" ref="C118">VLOOKUP(A118,'All Beta'!F:I,3,0)</f>
        <v>0.08</v>
      </c>
      <c r="D118" s="5">
        <f>VLOOKUP(A118,'All Beta'!F:I,4,0)</f>
        <v>0.47</v>
      </c>
      <c r="E118" s="8" t="str">
        <f>RTD("tradingapp",,INDEX($A:$A, ROW()), "BidLstClsΔ%")</f>
        <v>-1.17</v>
      </c>
      <c r="F118" s="8" t="str">
        <f>RTD("tradingapp",,INDEX($A:$A, ROW()), "AskLstClsΔ%")</f>
        <v>0.29</v>
      </c>
      <c r="G118" s="12">
        <f t="shared" si="13"/>
        <v>2.0800000000000003E-2</v>
      </c>
      <c r="H118" s="12">
        <f t="shared" si="14"/>
        <v>1.7600000000000001E-2</v>
      </c>
      <c r="I118" s="13">
        <f t="shared" si="15"/>
        <v>1.1907999999999999</v>
      </c>
      <c r="J118" s="13">
        <f t="shared" si="16"/>
        <v>-0.27239999999999998</v>
      </c>
      <c r="K118" s="5" t="str">
        <f>VLOOKUP(A118,'All Beta'!F:J,2,0)</f>
        <v>IWM</v>
      </c>
      <c r="L118" s="6" t="str">
        <f>RTD("tradingapp",,INDEX($K$1:$K$600, ROW()), "BidLstClsΔ%")</f>
        <v>0.22</v>
      </c>
      <c r="M118" s="5" t="str">
        <f>RTD("tradingapp",,INDEX($K:$K, ROW()), "AskLstClsΔ%")</f>
        <v>0.26</v>
      </c>
      <c r="N118" s="14">
        <f t="shared" si="17"/>
        <v>1.6607999999999998</v>
      </c>
      <c r="O118" s="14">
        <f t="shared" si="12"/>
        <v>-0.74239999999999995</v>
      </c>
      <c r="R118" s="7"/>
      <c r="W118" s="17"/>
      <c r="AA118" s="1"/>
      <c r="AB118" s="107"/>
    </row>
    <row r="119" spans="1:28" x14ac:dyDescent="0.3">
      <c r="A119" s="22" t="str">
        <f t="array" ref="A119">IFERROR(INDEX('All Beta'!A$2:A$1000, SMALL(IF('All Beta'!D$2:D$1000&lt;=1, ROW('All Beta'!D$2:D$1000)-ROW('All Beta'!D$2)+1), ROW(A122))), "")</f>
        <v>GIS</v>
      </c>
      <c r="C119" s="5">
        <f t="array" ref="C119">VLOOKUP(A119,'All Beta'!F:I,3,0)</f>
        <v>0.3</v>
      </c>
      <c r="D119" s="5">
        <f>VLOOKUP(A119,'All Beta'!F:I,4,0)</f>
        <v>0.35</v>
      </c>
      <c r="E119" s="8" t="str">
        <f>RTD("tradingapp",,INDEX($A:$A, ROW()), "BidLstClsΔ%")</f>
        <v>0.00</v>
      </c>
      <c r="F119" s="8" t="str">
        <f>RTD("tradingapp",,INDEX($A:$A, ROW()), "AskLstClsΔ%")</f>
        <v>0.27</v>
      </c>
      <c r="G119" s="12">
        <f t="shared" si="13"/>
        <v>7.8E-2</v>
      </c>
      <c r="H119" s="12">
        <f t="shared" si="14"/>
        <v>6.6000000000000003E-2</v>
      </c>
      <c r="I119" s="13">
        <f t="shared" si="15"/>
        <v>7.8E-2</v>
      </c>
      <c r="J119" s="13">
        <f t="shared" si="16"/>
        <v>-0.20400000000000001</v>
      </c>
      <c r="K119" s="5" t="str">
        <f>VLOOKUP(A119,'All Beta'!F:J,2,0)</f>
        <v>IWM</v>
      </c>
      <c r="L119" s="6" t="str">
        <f>RTD("tradingapp",,INDEX($K$1:$K$600, ROW()), "BidLstClsΔ%")</f>
        <v>0.22</v>
      </c>
      <c r="M119" s="5" t="str">
        <f>RTD("tradingapp",,INDEX($K:$K, ROW()), "AskLstClsΔ%")</f>
        <v>0.26</v>
      </c>
      <c r="N119" s="14">
        <f t="shared" si="17"/>
        <v>0.42799999999999999</v>
      </c>
      <c r="O119" s="14">
        <f t="shared" si="12"/>
        <v>-0.55400000000000005</v>
      </c>
      <c r="R119" s="7"/>
      <c r="W119" s="17"/>
      <c r="AA119" s="1"/>
      <c r="AB119" s="107"/>
    </row>
    <row r="120" spans="1:28" x14ac:dyDescent="0.3">
      <c r="A120" s="22" t="str">
        <f t="array" ref="A120">IFERROR(INDEX('All Beta'!A$2:A$1000, SMALL(IF('All Beta'!D$2:D$1000&lt;=1, ROW('All Beta'!D$2:D$1000)-ROW('All Beta'!D$2)+1), ROW(A123))), "")</f>
        <v>GLPI</v>
      </c>
      <c r="C120" s="5">
        <f t="array" ref="C120">VLOOKUP(A120,'All Beta'!F:I,3,0)</f>
        <v>0.28000000000000003</v>
      </c>
      <c r="D120" s="5">
        <f>VLOOKUP(A120,'All Beta'!F:I,4,0)</f>
        <v>0.24</v>
      </c>
      <c r="E120" s="8" t="str">
        <f>RTD("tradingapp",,INDEX($A:$A, ROW()), "BidLstClsΔ%")</f>
        <v>-0.50</v>
      </c>
      <c r="F120" s="8" t="str">
        <f>RTD("tradingapp",,INDEX($A:$A, ROW()), "AskLstClsΔ%")</f>
        <v>1.04</v>
      </c>
      <c r="G120" s="12">
        <f t="shared" si="13"/>
        <v>7.2800000000000004E-2</v>
      </c>
      <c r="H120" s="12">
        <f t="shared" si="14"/>
        <v>6.1600000000000009E-2</v>
      </c>
      <c r="I120" s="13">
        <f t="shared" si="15"/>
        <v>0.57279999999999998</v>
      </c>
      <c r="J120" s="13">
        <f t="shared" si="16"/>
        <v>-0.97840000000000005</v>
      </c>
      <c r="K120" s="5" t="str">
        <f>VLOOKUP(A120,'All Beta'!F:J,2,0)</f>
        <v>IWM</v>
      </c>
      <c r="L120" s="6" t="str">
        <f>RTD("tradingapp",,INDEX($K$1:$K$600, ROW()), "BidLstClsΔ%")</f>
        <v>0.22</v>
      </c>
      <c r="M120" s="5" t="str">
        <f>RTD("tradingapp",,INDEX($K:$K, ROW()), "AskLstClsΔ%")</f>
        <v>0.26</v>
      </c>
      <c r="N120" s="14">
        <f t="shared" si="17"/>
        <v>0.81279999999999997</v>
      </c>
      <c r="O120" s="14">
        <f t="shared" si="12"/>
        <v>-1.2183999999999999</v>
      </c>
      <c r="R120" s="7"/>
      <c r="W120" s="17"/>
      <c r="AA120" s="1"/>
      <c r="AB120" s="107"/>
    </row>
    <row r="121" spans="1:28" x14ac:dyDescent="0.3">
      <c r="A121" s="22" t="str">
        <f t="array" ref="A121">IFERROR(INDEX('All Beta'!A$2:A$1000, SMALL(IF('All Beta'!D$2:D$1000&lt;=1, ROW('All Beta'!D$2:D$1000)-ROW('All Beta'!D$2)+1), ROW(A124))), "")</f>
        <v>GM</v>
      </c>
      <c r="C121" s="5">
        <f t="array" ref="C121">VLOOKUP(A121,'All Beta'!F:I,3,0)</f>
        <v>0.94</v>
      </c>
      <c r="D121" s="5">
        <f>VLOOKUP(A121,'All Beta'!F:I,4,0)</f>
        <v>0.35</v>
      </c>
      <c r="E121" s="8" t="str">
        <f>RTD("tradingapp",,INDEX($A:$A, ROW()), "BidLstClsΔ%")</f>
        <v>0.05</v>
      </c>
      <c r="F121" s="8" t="str">
        <f>RTD("tradingapp",,INDEX($A:$A, ROW()), "AskLstClsΔ%")</f>
        <v>0.11</v>
      </c>
      <c r="G121" s="12">
        <f t="shared" si="13"/>
        <v>0.24440000000000001</v>
      </c>
      <c r="H121" s="12">
        <f t="shared" si="14"/>
        <v>0.20679999999999998</v>
      </c>
      <c r="I121" s="13">
        <f t="shared" si="15"/>
        <v>0.19440000000000002</v>
      </c>
      <c r="J121" s="13">
        <f t="shared" si="16"/>
        <v>9.6799999999999983E-2</v>
      </c>
      <c r="K121" s="5" t="str">
        <f>VLOOKUP(A121,'All Beta'!F:J,2,0)</f>
        <v>IWM</v>
      </c>
      <c r="L121" s="6" t="str">
        <f>RTD("tradingapp",,INDEX($K$1:$K$600, ROW()), "BidLstClsΔ%")</f>
        <v>0.22</v>
      </c>
      <c r="M121" s="5" t="str">
        <f>RTD("tradingapp",,INDEX($K:$K, ROW()), "AskLstClsΔ%")</f>
        <v>0.26</v>
      </c>
      <c r="N121" s="14">
        <f t="shared" si="17"/>
        <v>0.5444</v>
      </c>
      <c r="O121" s="14">
        <f t="shared" si="12"/>
        <v>-0.25319999999999998</v>
      </c>
      <c r="R121" s="7"/>
      <c r="W121" s="17"/>
      <c r="AA121" s="1"/>
      <c r="AB121" s="107"/>
    </row>
    <row r="122" spans="1:28" x14ac:dyDescent="0.3">
      <c r="A122" s="22" t="str">
        <f t="array" ref="A122">IFERROR(INDEX('All Beta'!A$2:A$1000, SMALL(IF('All Beta'!D$2:D$1000&lt;=1, ROW('All Beta'!D$2:D$1000)-ROW('All Beta'!D$2)+1), ROW(A125))), "")</f>
        <v>GME</v>
      </c>
      <c r="C122" s="5" t="e">
        <f t="array" ref="C122">VLOOKUP(A122,'All Beta'!F:I,3,0)</f>
        <v>#N/A</v>
      </c>
      <c r="D122" s="5" t="e">
        <f>VLOOKUP(A122,'All Beta'!F:I,4,0)</f>
        <v>#N/A</v>
      </c>
      <c r="E122" s="8" t="str">
        <f>RTD("tradingapp",,INDEX($A:$A, ROW()), "BidLstClsΔ%")</f>
        <v>0.11</v>
      </c>
      <c r="F122" s="8" t="str">
        <f>RTD("tradingapp",,INDEX($A:$A, ROW()), "AskLstClsΔ%")</f>
        <v>0.19</v>
      </c>
      <c r="G122" s="12" t="e">
        <f t="shared" si="13"/>
        <v>#N/A</v>
      </c>
      <c r="H122" s="12" t="e">
        <f t="shared" si="14"/>
        <v>#N/A</v>
      </c>
      <c r="I122" s="13" t="e">
        <f t="shared" si="15"/>
        <v>#N/A</v>
      </c>
      <c r="J122" s="13" t="e">
        <f t="shared" si="16"/>
        <v>#N/A</v>
      </c>
      <c r="K122" s="5" t="e">
        <f>VLOOKUP(A122,'All Beta'!F:J,2,0)</f>
        <v>#N/A</v>
      </c>
      <c r="L122" s="6" t="e">
        <f>RTD("tradingapp",,INDEX($K$1:$K$600, ROW()), "BidLstClsΔ%")</f>
        <v>#N/A</v>
      </c>
      <c r="M122" s="5" t="e">
        <f>RTD("tradingapp",,INDEX($K:$K, ROW()), "AskLstClsΔ%")</f>
        <v>#N/A</v>
      </c>
      <c r="N122" s="14" t="e">
        <f t="shared" si="17"/>
        <v>#N/A</v>
      </c>
      <c r="O122" s="14" t="e">
        <f t="shared" si="12"/>
        <v>#N/A</v>
      </c>
      <c r="R122" s="7"/>
      <c r="W122" s="17"/>
      <c r="AA122" s="1"/>
      <c r="AB122" s="107"/>
    </row>
    <row r="123" spans="1:28" x14ac:dyDescent="0.3">
      <c r="A123" s="22" t="str">
        <f t="array" ref="A123">IFERROR(INDEX('All Beta'!A$2:A$1000, SMALL(IF('All Beta'!D$2:D$1000&lt;=1, ROW('All Beta'!D$2:D$1000)-ROW('All Beta'!D$2)+1), ROW(A126))), "")</f>
        <v>GNRC</v>
      </c>
      <c r="C123" s="5">
        <f t="array" ref="C123">VLOOKUP(A123,'All Beta'!F:I,3,0)</f>
        <v>0.98</v>
      </c>
      <c r="D123" s="5">
        <f>VLOOKUP(A123,'All Beta'!F:I,4,0)</f>
        <v>0.37</v>
      </c>
      <c r="E123" s="8" t="str">
        <f>RTD("tradingapp",,INDEX($A:$A, ROW()), "BidLstClsΔ%")</f>
        <v>-0.60</v>
      </c>
      <c r="F123" s="8" t="str">
        <f>RTD("tradingapp",,INDEX($A:$A, ROW()), "AskLstClsΔ%")</f>
        <v>2.77</v>
      </c>
      <c r="G123" s="12">
        <f t="shared" si="13"/>
        <v>0.25480000000000003</v>
      </c>
      <c r="H123" s="12">
        <f t="shared" si="14"/>
        <v>0.21559999999999999</v>
      </c>
      <c r="I123" s="13">
        <f t="shared" si="15"/>
        <v>0.8548</v>
      </c>
      <c r="J123" s="13">
        <f t="shared" si="16"/>
        <v>-2.5544000000000002</v>
      </c>
      <c r="K123" s="5" t="str">
        <f>VLOOKUP(A123,'All Beta'!F:J,2,0)</f>
        <v>IWM</v>
      </c>
      <c r="L123" s="6" t="str">
        <f>RTD("tradingapp",,INDEX($K$1:$K$600, ROW()), "BidLstClsΔ%")</f>
        <v>0.22</v>
      </c>
      <c r="M123" s="5" t="str">
        <f>RTD("tradingapp",,INDEX($K:$K, ROW()), "AskLstClsΔ%")</f>
        <v>0.26</v>
      </c>
      <c r="N123" s="14">
        <f t="shared" si="17"/>
        <v>1.2248000000000001</v>
      </c>
      <c r="O123" s="14">
        <f t="shared" si="12"/>
        <v>-2.9244000000000003</v>
      </c>
      <c r="R123" s="7"/>
      <c r="W123" s="17"/>
      <c r="AA123" s="1"/>
      <c r="AB123" s="107"/>
    </row>
    <row r="124" spans="1:28" x14ac:dyDescent="0.3">
      <c r="A124" s="22" t="str">
        <f t="array" ref="A124">IFERROR(INDEX('All Beta'!A$2:A$1000, SMALL(IF('All Beta'!D$2:D$1000&lt;=1, ROW('All Beta'!D$2:D$1000)-ROW('All Beta'!D$2)+1), ROW(A127))), "")</f>
        <v>GPN</v>
      </c>
      <c r="C124" s="5">
        <f t="array" ref="C124">VLOOKUP(A124,'All Beta'!F:I,3,0)</f>
        <v>0.84</v>
      </c>
      <c r="D124" s="5">
        <f>VLOOKUP(A124,'All Beta'!F:I,4,0)</f>
        <v>0.51</v>
      </c>
      <c r="E124" s="8" t="str">
        <f>RTD("tradingapp",,INDEX($A:$A, ROW()), "BidLstClsΔ%")</f>
        <v>-3.24</v>
      </c>
      <c r="F124" s="8" t="str">
        <f>RTD("tradingapp",,INDEX($A:$A, ROW()), "AskLstClsΔ%")</f>
        <v>1.59</v>
      </c>
      <c r="G124" s="12">
        <f t="shared" si="13"/>
        <v>0.21840000000000001</v>
      </c>
      <c r="H124" s="12">
        <f t="shared" si="14"/>
        <v>0.18479999999999999</v>
      </c>
      <c r="I124" s="13">
        <f t="shared" si="15"/>
        <v>3.4584000000000001</v>
      </c>
      <c r="J124" s="13">
        <f t="shared" si="16"/>
        <v>-1.4052</v>
      </c>
      <c r="K124" s="5" t="str">
        <f>VLOOKUP(A124,'All Beta'!F:J,2,0)</f>
        <v>IWM</v>
      </c>
      <c r="L124" s="6" t="str">
        <f>RTD("tradingapp",,INDEX($K$1:$K$600, ROW()), "BidLstClsΔ%")</f>
        <v>0.22</v>
      </c>
      <c r="M124" s="5" t="str">
        <f>RTD("tradingapp",,INDEX($K:$K, ROW()), "AskLstClsΔ%")</f>
        <v>0.26</v>
      </c>
      <c r="N124" s="14">
        <f t="shared" si="17"/>
        <v>3.9683999999999999</v>
      </c>
      <c r="O124" s="14">
        <f t="shared" si="12"/>
        <v>-1.9152</v>
      </c>
      <c r="R124" s="7"/>
      <c r="W124" s="17"/>
      <c r="AA124" s="1"/>
      <c r="AB124" s="107"/>
    </row>
    <row r="125" spans="1:28" x14ac:dyDescent="0.3">
      <c r="A125" s="22" t="str">
        <f t="array" ref="A125">IFERROR(INDEX('All Beta'!A$2:A$1000, SMALL(IF('All Beta'!D$2:D$1000&lt;=1, ROW('All Beta'!D$2:D$1000)-ROW('All Beta'!D$2)+1), ROW(A128))), "")</f>
        <v>GT</v>
      </c>
      <c r="C125" s="5">
        <f t="array" ref="C125">VLOOKUP(A125,'All Beta'!F:I,3,0)</f>
        <v>0.99</v>
      </c>
      <c r="D125" s="5">
        <f>VLOOKUP(A125,'All Beta'!F:I,4,0)</f>
        <v>0.46</v>
      </c>
      <c r="E125" s="8" t="str">
        <f>RTD("tradingapp",,INDEX($A:$A, ROW()), "BidLstClsΔ%")</f>
        <v>0.00</v>
      </c>
      <c r="F125" s="8" t="str">
        <f>RTD("tradingapp",,INDEX($A:$A, ROW()), "AskLstClsΔ%")</f>
        <v>0.24</v>
      </c>
      <c r="G125" s="12">
        <f t="shared" si="13"/>
        <v>0.25740000000000002</v>
      </c>
      <c r="H125" s="12">
        <f t="shared" si="14"/>
        <v>0.21779999999999999</v>
      </c>
      <c r="I125" s="13">
        <f t="shared" si="15"/>
        <v>0.25740000000000002</v>
      </c>
      <c r="J125" s="13">
        <f t="shared" si="16"/>
        <v>-2.2199999999999998E-2</v>
      </c>
      <c r="K125" s="5" t="str">
        <f>VLOOKUP(A125,'All Beta'!F:J,2,0)</f>
        <v>IWM</v>
      </c>
      <c r="L125" s="6" t="str">
        <f>RTD("tradingapp",,INDEX($K$1:$K$600, ROW()), "BidLstClsΔ%")</f>
        <v>0.22</v>
      </c>
      <c r="M125" s="5" t="str">
        <f>RTD("tradingapp",,INDEX($K:$K, ROW()), "AskLstClsΔ%")</f>
        <v>0.26</v>
      </c>
      <c r="N125" s="14">
        <f t="shared" si="17"/>
        <v>0.71740000000000004</v>
      </c>
      <c r="O125" s="14">
        <f t="shared" si="12"/>
        <v>-0.48220000000000002</v>
      </c>
      <c r="R125" s="7"/>
      <c r="W125" s="17"/>
      <c r="AA125" s="1"/>
      <c r="AB125" s="107"/>
    </row>
    <row r="126" spans="1:28" x14ac:dyDescent="0.3">
      <c r="A126" s="22" t="str">
        <f t="array" ref="A126">IFERROR(INDEX('All Beta'!A$2:A$1000, SMALL(IF('All Beta'!D$2:D$1000&lt;=1, ROW('All Beta'!D$2:D$1000)-ROW('All Beta'!D$2)+1), ROW(A129))), "")</f>
        <v>HAS</v>
      </c>
      <c r="C126" s="5">
        <f t="array" ref="C126">VLOOKUP(A126,'All Beta'!F:I,3,0)</f>
        <v>0.42</v>
      </c>
      <c r="D126" s="5">
        <f>VLOOKUP(A126,'All Beta'!F:I,4,0)</f>
        <v>0.27</v>
      </c>
      <c r="E126" s="8" t="str">
        <f>RTD("tradingapp",,INDEX($A:$A, ROW()), "BidLstClsΔ%")</f>
        <v>-1.02</v>
      </c>
      <c r="F126" s="8" t="str">
        <f>RTD("tradingapp",,INDEX($A:$A, ROW()), "AskLstClsΔ%")</f>
        <v>1.14</v>
      </c>
      <c r="G126" s="12">
        <f t="shared" si="13"/>
        <v>0.10920000000000001</v>
      </c>
      <c r="H126" s="12">
        <f t="shared" si="14"/>
        <v>9.2399999999999996E-2</v>
      </c>
      <c r="I126" s="13">
        <f t="shared" si="15"/>
        <v>1.1292</v>
      </c>
      <c r="J126" s="13">
        <f t="shared" si="16"/>
        <v>-1.0475999999999999</v>
      </c>
      <c r="K126" s="5" t="str">
        <f>VLOOKUP(A126,'All Beta'!F:J,2,0)</f>
        <v>IWM</v>
      </c>
      <c r="L126" s="6" t="str">
        <f>RTD("tradingapp",,INDEX($K$1:$K$600, ROW()), "BidLstClsΔ%")</f>
        <v>0.22</v>
      </c>
      <c r="M126" s="5" t="str">
        <f>RTD("tradingapp",,INDEX($K:$K, ROW()), "AskLstClsΔ%")</f>
        <v>0.26</v>
      </c>
      <c r="N126" s="14">
        <f t="shared" si="17"/>
        <v>1.3992</v>
      </c>
      <c r="O126" s="14">
        <f t="shared" si="12"/>
        <v>-1.3175999999999999</v>
      </c>
      <c r="R126" s="7"/>
      <c r="W126" s="17"/>
      <c r="AA126" s="1"/>
      <c r="AB126" s="107"/>
    </row>
    <row r="127" spans="1:28" x14ac:dyDescent="0.3">
      <c r="A127" s="22" t="str">
        <f t="array" ref="A127">IFERROR(INDEX('All Beta'!A$2:A$1000, SMALL(IF('All Beta'!D$2:D$1000&lt;=1, ROW('All Beta'!D$2:D$1000)-ROW('All Beta'!D$2)+1), ROW(A130))), "")</f>
        <v>HBAN</v>
      </c>
      <c r="C127" s="5">
        <f t="array" ref="C127">VLOOKUP(A127,'All Beta'!F:I,3,0)</f>
        <v>0.72</v>
      </c>
      <c r="D127" s="5">
        <f>VLOOKUP(A127,'All Beta'!F:I,4,0)</f>
        <v>0.28999999999999998</v>
      </c>
      <c r="E127" s="8" t="str">
        <f>RTD("tradingapp",,INDEX($A:$A, ROW()), "BidLstClsΔ%")</f>
        <v>-0.69</v>
      </c>
      <c r="F127" s="8" t="str">
        <f>RTD("tradingapp",,INDEX($A:$A, ROW()), "AskLstClsΔ%")</f>
        <v>0.17</v>
      </c>
      <c r="G127" s="12">
        <f t="shared" si="13"/>
        <v>0.30959999999999999</v>
      </c>
      <c r="H127" s="12">
        <f t="shared" si="14"/>
        <v>4.3199999999999995E-2</v>
      </c>
      <c r="I127" s="13">
        <f t="shared" si="15"/>
        <v>0.99959999999999993</v>
      </c>
      <c r="J127" s="13">
        <f t="shared" si="16"/>
        <v>-0.12680000000000002</v>
      </c>
      <c r="K127" s="5" t="str">
        <f>VLOOKUP(A127,'All Beta'!F:J,2,0)</f>
        <v>KRE</v>
      </c>
      <c r="L127" s="6" t="str">
        <f>RTD("tradingapp",,INDEX($K$1:$K$600, ROW()), "BidLstClsΔ%")</f>
        <v>0.06</v>
      </c>
      <c r="M127" s="5" t="str">
        <f>RTD("tradingapp",,INDEX($K:$K, ROW()), "AskLstClsΔ%")</f>
        <v>0.43</v>
      </c>
      <c r="N127" s="14">
        <f t="shared" si="17"/>
        <v>1.2895999999999999</v>
      </c>
      <c r="O127" s="14">
        <f t="shared" si="12"/>
        <v>-0.4168</v>
      </c>
      <c r="R127" s="7"/>
      <c r="W127" s="17"/>
      <c r="AA127" s="1"/>
      <c r="AB127" s="107"/>
    </row>
    <row r="128" spans="1:28" x14ac:dyDescent="0.3">
      <c r="A128" s="22" t="str">
        <f t="array" ref="A128">IFERROR(INDEX('All Beta'!A$2:A$1000, SMALL(IF('All Beta'!D$2:D$1000&lt;=1, ROW('All Beta'!D$2:D$1000)-ROW('All Beta'!D$2)+1), ROW(A131))), "")</f>
        <v>HCA</v>
      </c>
      <c r="C128" s="5">
        <f t="array" ref="C128">VLOOKUP(A128,'All Beta'!F:I,3,0)</f>
        <v>0.14000000000000001</v>
      </c>
      <c r="D128" s="5">
        <f>VLOOKUP(A128,'All Beta'!F:I,4,0)</f>
        <v>0.37</v>
      </c>
      <c r="E128" s="8" t="str">
        <f>RTD("tradingapp",,INDEX($A:$A, ROW()), "BidLstClsΔ%")</f>
        <v>-5.18</v>
      </c>
      <c r="F128" s="8" t="str">
        <f>RTD("tradingapp",,INDEX($A:$A, ROW()), "AskLstClsΔ%")</f>
        <v>3.21</v>
      </c>
      <c r="G128" s="12">
        <f t="shared" si="13"/>
        <v>3.6400000000000002E-2</v>
      </c>
      <c r="H128" s="12">
        <f t="shared" si="14"/>
        <v>3.0800000000000004E-2</v>
      </c>
      <c r="I128" s="13">
        <f t="shared" si="15"/>
        <v>5.2164000000000001</v>
      </c>
      <c r="J128" s="13">
        <f t="shared" si="16"/>
        <v>-3.1791999999999998</v>
      </c>
      <c r="K128" s="5" t="str">
        <f>VLOOKUP(A128,'All Beta'!F:J,2,0)</f>
        <v>IWM</v>
      </c>
      <c r="L128" s="6" t="str">
        <f>RTD("tradingapp",,INDEX($K$1:$K$600, ROW()), "BidLstClsΔ%")</f>
        <v>0.22</v>
      </c>
      <c r="M128" s="5" t="str">
        <f>RTD("tradingapp",,INDEX($K:$K, ROW()), "AskLstClsΔ%")</f>
        <v>0.26</v>
      </c>
      <c r="N128" s="14">
        <f t="shared" si="17"/>
        <v>5.5864000000000003</v>
      </c>
      <c r="O128" s="14">
        <f t="shared" si="12"/>
        <v>-3.5491999999999999</v>
      </c>
      <c r="R128" s="7"/>
      <c r="W128" s="17"/>
      <c r="AA128" s="1"/>
      <c r="AB128" s="107"/>
    </row>
    <row r="129" spans="1:28" x14ac:dyDescent="0.3">
      <c r="A129" s="22" t="str">
        <f t="array" ref="A129">IFERROR(INDEX('All Beta'!A$2:A$1000, SMALL(IF('All Beta'!D$2:D$1000&lt;=1, ROW('All Beta'!D$2:D$1000)-ROW('All Beta'!D$2)+1), ROW(A132))), "")</f>
        <v>HD</v>
      </c>
      <c r="C129" s="5">
        <f t="array" ref="C129">VLOOKUP(A129,'All Beta'!F:I,3,0)</f>
        <v>0.4</v>
      </c>
      <c r="D129" s="5">
        <f>VLOOKUP(A129,'All Beta'!F:I,4,0)</f>
        <v>0.35</v>
      </c>
      <c r="E129" s="8" t="str">
        <f>RTD("tradingapp",,INDEX($A:$A, ROW()), "BidLstClsΔ%")</f>
        <v>0.00</v>
      </c>
      <c r="F129" s="8" t="str">
        <f>RTD("tradingapp",,INDEX($A:$A, ROW()), "AskLstClsΔ%")</f>
        <v>0.29</v>
      </c>
      <c r="G129" s="12">
        <f t="shared" si="13"/>
        <v>0.10400000000000001</v>
      </c>
      <c r="H129" s="12">
        <f t="shared" si="14"/>
        <v>8.8000000000000009E-2</v>
      </c>
      <c r="I129" s="13">
        <f t="shared" si="15"/>
        <v>0.10400000000000001</v>
      </c>
      <c r="J129" s="13">
        <f t="shared" si="16"/>
        <v>-0.20199999999999996</v>
      </c>
      <c r="K129" s="5" t="str">
        <f>VLOOKUP(A129,'All Beta'!F:J,2,0)</f>
        <v>IWM</v>
      </c>
      <c r="L129" s="6" t="str">
        <f>RTD("tradingapp",,INDEX($K$1:$K$600, ROW()), "BidLstClsΔ%")</f>
        <v>0.22</v>
      </c>
      <c r="M129" s="5" t="str">
        <f>RTD("tradingapp",,INDEX($K:$K, ROW()), "AskLstClsΔ%")</f>
        <v>0.26</v>
      </c>
      <c r="N129" s="14">
        <f t="shared" si="17"/>
        <v>0.45399999999999996</v>
      </c>
      <c r="O129" s="14">
        <f t="shared" si="12"/>
        <v>-0.55199999999999994</v>
      </c>
      <c r="R129" s="7"/>
      <c r="W129" s="17"/>
      <c r="AA129" s="1"/>
      <c r="AB129" s="107"/>
    </row>
    <row r="130" spans="1:28" x14ac:dyDescent="0.3">
      <c r="A130" s="22" t="str">
        <f t="array" ref="A130">IFERROR(INDEX('All Beta'!A$2:A$1000, SMALL(IF('All Beta'!D$2:D$1000&lt;=1, ROW('All Beta'!D$2:D$1000)-ROW('All Beta'!D$2)+1), ROW(A133))), "")</f>
        <v>HE</v>
      </c>
      <c r="C130" s="5">
        <f t="array" ref="C130">VLOOKUP(A130,'All Beta'!F:I,3,0)</f>
        <v>0.52</v>
      </c>
      <c r="D130" s="5">
        <f>VLOOKUP(A130,'All Beta'!F:I,4,0)</f>
        <v>0.37</v>
      </c>
      <c r="E130" s="8" t="str">
        <f>RTD("tradingapp",,INDEX($A:$A, ROW()), "BidLstClsΔ%")</f>
        <v>-0.08</v>
      </c>
      <c r="F130" s="8" t="str">
        <f>RTD("tradingapp",,INDEX($A:$A, ROW()), "AskLstClsΔ%")</f>
        <v>0.52</v>
      </c>
      <c r="G130" s="12">
        <f t="shared" si="13"/>
        <v>0.13520000000000001</v>
      </c>
      <c r="H130" s="12">
        <f t="shared" si="14"/>
        <v>0.1144</v>
      </c>
      <c r="I130" s="13">
        <f t="shared" si="15"/>
        <v>0.2152</v>
      </c>
      <c r="J130" s="13">
        <f t="shared" si="16"/>
        <v>-0.40560000000000002</v>
      </c>
      <c r="K130" s="5" t="str">
        <f>VLOOKUP(A130,'All Beta'!F:J,2,0)</f>
        <v>IWM</v>
      </c>
      <c r="L130" s="6" t="str">
        <f>RTD("tradingapp",,INDEX($K$1:$K$600, ROW()), "BidLstClsΔ%")</f>
        <v>0.22</v>
      </c>
      <c r="M130" s="5" t="str">
        <f>RTD("tradingapp",,INDEX($K:$K, ROW()), "AskLstClsΔ%")</f>
        <v>0.26</v>
      </c>
      <c r="N130" s="14">
        <f t="shared" si="17"/>
        <v>0.58519999999999994</v>
      </c>
      <c r="O130" s="14">
        <f t="shared" ref="O130:O193" si="18">J130-D130</f>
        <v>-0.77560000000000007</v>
      </c>
      <c r="R130" s="7"/>
      <c r="W130" s="17"/>
      <c r="AA130" s="1"/>
      <c r="AB130" s="107"/>
    </row>
    <row r="131" spans="1:28" x14ac:dyDescent="0.3">
      <c r="A131" s="22" t="str">
        <f t="array" ref="A131">IFERROR(INDEX('All Beta'!A$2:A$1000, SMALL(IF('All Beta'!D$2:D$1000&lt;=1, ROW('All Beta'!D$2:D$1000)-ROW('All Beta'!D$2)+1), ROW(A134))), "")</f>
        <v>HON</v>
      </c>
      <c r="C131" s="5">
        <f t="array" ref="C131">VLOOKUP(A131,'All Beta'!F:I,3,0)</f>
        <v>0.57999999999999996</v>
      </c>
      <c r="D131" s="5">
        <f>VLOOKUP(A131,'All Beta'!F:I,4,0)</f>
        <v>0.24</v>
      </c>
      <c r="E131" s="8" t="str">
        <f>RTD("tradingapp",,INDEX($A:$A, ROW()), "BidLstClsΔ%")</f>
        <v>-0.14</v>
      </c>
      <c r="F131" s="8" t="str">
        <f>RTD("tradingapp",,INDEX($A:$A, ROW()), "AskLstClsΔ%")</f>
        <v>0.23</v>
      </c>
      <c r="G131" s="12">
        <f t="shared" si="13"/>
        <v>4.0600000000000004E-2</v>
      </c>
      <c r="H131" s="12">
        <f t="shared" si="14"/>
        <v>2.8999999999999998E-2</v>
      </c>
      <c r="I131" s="13">
        <f t="shared" si="15"/>
        <v>0.18060000000000001</v>
      </c>
      <c r="J131" s="13">
        <f t="shared" si="16"/>
        <v>-0.20100000000000001</v>
      </c>
      <c r="K131" s="5" t="str">
        <f>VLOOKUP(A131,'All Beta'!F:J,2,0)</f>
        <v>SPY</v>
      </c>
      <c r="L131" s="6" t="str">
        <f>RTD("tradingapp",,INDEX($K$1:$K$600, ROW()), "BidLstClsΔ%")</f>
        <v>0.05</v>
      </c>
      <c r="M131" s="5" t="str">
        <f>RTD("tradingapp",,INDEX($K:$K, ROW()), "AskLstClsΔ%")</f>
        <v>0.07</v>
      </c>
      <c r="N131" s="14">
        <f t="shared" si="17"/>
        <v>0.42059999999999997</v>
      </c>
      <c r="O131" s="14">
        <f t="shared" si="18"/>
        <v>-0.441</v>
      </c>
      <c r="R131" s="7"/>
      <c r="W131" s="17"/>
      <c r="AA131" s="1"/>
      <c r="AB131" s="107"/>
    </row>
    <row r="132" spans="1:28" x14ac:dyDescent="0.3">
      <c r="A132" s="22" t="str">
        <f t="array" ref="A132">IFERROR(INDEX('All Beta'!A$2:A$1000, SMALL(IF('All Beta'!D$2:D$1000&lt;=1, ROW('All Beta'!D$2:D$1000)-ROW('All Beta'!D$2)+1), ROW(A135))), "")</f>
        <v>HPQ</v>
      </c>
      <c r="C132" s="5" t="e">
        <f t="array" ref="C132">VLOOKUP(A132,'All Beta'!F:I,3,0)</f>
        <v>#N/A</v>
      </c>
      <c r="D132" s="5" t="e">
        <f>VLOOKUP(A132,'All Beta'!F:I,4,0)</f>
        <v>#N/A</v>
      </c>
      <c r="E132" s="8" t="str">
        <f>RTD("tradingapp",,INDEX($A:$A, ROW()), "BidLstClsΔ%")</f>
        <v>0.00</v>
      </c>
      <c r="F132" s="8" t="str">
        <f>RTD("tradingapp",,INDEX($A:$A, ROW()), "AskLstClsΔ%")</f>
        <v>0.36</v>
      </c>
      <c r="G132" s="12" t="e">
        <f t="shared" si="13"/>
        <v>#N/A</v>
      </c>
      <c r="H132" s="12" t="e">
        <f t="shared" si="14"/>
        <v>#N/A</v>
      </c>
      <c r="I132" s="13" t="e">
        <f t="shared" si="15"/>
        <v>#N/A</v>
      </c>
      <c r="J132" s="13" t="e">
        <f t="shared" si="16"/>
        <v>#N/A</v>
      </c>
      <c r="K132" s="5" t="e">
        <f>VLOOKUP(A132,'All Beta'!F:J,2,0)</f>
        <v>#N/A</v>
      </c>
      <c r="L132" s="6" t="e">
        <f>RTD("tradingapp",,INDEX($K$1:$K$600, ROW()), "BidLstClsΔ%")</f>
        <v>#N/A</v>
      </c>
      <c r="M132" s="5" t="e">
        <f>RTD("tradingapp",,INDEX($K:$K, ROW()), "AskLstClsΔ%")</f>
        <v>#N/A</v>
      </c>
      <c r="N132" s="14" t="e">
        <f t="shared" si="17"/>
        <v>#N/A</v>
      </c>
      <c r="O132" s="14" t="e">
        <f t="shared" si="18"/>
        <v>#N/A</v>
      </c>
      <c r="R132" s="7"/>
      <c r="W132" s="17"/>
      <c r="AA132" s="1"/>
      <c r="AB132" s="107"/>
    </row>
    <row r="133" spans="1:28" x14ac:dyDescent="0.3">
      <c r="A133" s="22" t="str">
        <f t="array" ref="A133">IFERROR(INDEX('All Beta'!A$2:A$1000, SMALL(IF('All Beta'!D$2:D$1000&lt;=1, ROW('All Beta'!D$2:D$1000)-ROW('All Beta'!D$2)+1), ROW(A136))), "")</f>
        <v>HRL</v>
      </c>
      <c r="C133" s="5">
        <f t="array" ref="C133">VLOOKUP(A133,'All Beta'!F:I,3,0)</f>
        <v>0.17</v>
      </c>
      <c r="D133" s="5">
        <f>VLOOKUP(A133,'All Beta'!F:I,4,0)</f>
        <v>0.28000000000000003</v>
      </c>
      <c r="E133" s="8" t="str">
        <f>RTD("tradingapp",,INDEX($A:$A, ROW()), "BidLstClsΔ%")</f>
        <v>-0.72</v>
      </c>
      <c r="F133" s="8" t="str">
        <f>RTD("tradingapp",,INDEX($A:$A, ROW()), "AskLstClsΔ%")</f>
        <v>0.80</v>
      </c>
      <c r="G133" s="12">
        <f t="shared" si="13"/>
        <v>4.4200000000000003E-2</v>
      </c>
      <c r="H133" s="12">
        <f t="shared" si="14"/>
        <v>3.7400000000000003E-2</v>
      </c>
      <c r="I133" s="13">
        <f t="shared" si="15"/>
        <v>0.76419999999999999</v>
      </c>
      <c r="J133" s="13">
        <f t="shared" si="16"/>
        <v>-0.76260000000000006</v>
      </c>
      <c r="K133" s="5" t="str">
        <f>VLOOKUP(A133,'All Beta'!F:J,2,0)</f>
        <v>IWM</v>
      </c>
      <c r="L133" s="6" t="str">
        <f>RTD("tradingapp",,INDEX($K$1:$K$600, ROW()), "BidLstClsΔ%")</f>
        <v>0.22</v>
      </c>
      <c r="M133" s="5" t="str">
        <f>RTD("tradingapp",,INDEX($K:$K, ROW()), "AskLstClsΔ%")</f>
        <v>0.26</v>
      </c>
      <c r="N133" s="14">
        <f t="shared" si="17"/>
        <v>1.0442</v>
      </c>
      <c r="O133" s="14">
        <f t="shared" si="18"/>
        <v>-1.0426000000000002</v>
      </c>
      <c r="R133" s="7"/>
      <c r="W133" s="17"/>
      <c r="AA133" s="1"/>
      <c r="AB133" s="107"/>
    </row>
    <row r="134" spans="1:28" x14ac:dyDescent="0.3">
      <c r="A134" s="22" t="str">
        <f t="array" ref="A134">IFERROR(INDEX('All Beta'!A$2:A$1000, SMALL(IF('All Beta'!D$2:D$1000&lt;=1, ROW('All Beta'!D$2:D$1000)-ROW('All Beta'!D$2)+1), ROW(A137))), "")</f>
        <v>HST</v>
      </c>
      <c r="C134" s="5">
        <f t="array" ref="C134">VLOOKUP(A134,'All Beta'!F:I,3,0)</f>
        <v>0.76</v>
      </c>
      <c r="D134" s="5">
        <f>VLOOKUP(A134,'All Beta'!F:I,4,0)</f>
        <v>0.27</v>
      </c>
      <c r="E134" s="8" t="str">
        <f>RTD("tradingapp",,INDEX($A:$A, ROW()), "BidLstClsΔ%")</f>
        <v>-1.03</v>
      </c>
      <c r="F134" s="8" t="str">
        <f>RTD("tradingapp",,INDEX($A:$A, ROW()), "AskLstClsΔ%")</f>
        <v>0.28</v>
      </c>
      <c r="G134" s="12">
        <f t="shared" si="13"/>
        <v>0.1976</v>
      </c>
      <c r="H134" s="12">
        <f t="shared" si="14"/>
        <v>0.16720000000000002</v>
      </c>
      <c r="I134" s="13">
        <f t="shared" si="15"/>
        <v>1.2276</v>
      </c>
      <c r="J134" s="13">
        <f t="shared" si="16"/>
        <v>-0.11280000000000001</v>
      </c>
      <c r="K134" s="5" t="str">
        <f>VLOOKUP(A134,'All Beta'!F:J,2,0)</f>
        <v>IWM</v>
      </c>
      <c r="L134" s="6" t="str">
        <f>RTD("tradingapp",,INDEX($K$1:$K$600, ROW()), "BidLstClsΔ%")</f>
        <v>0.22</v>
      </c>
      <c r="M134" s="5" t="str">
        <f>RTD("tradingapp",,INDEX($K:$K, ROW()), "AskLstClsΔ%")</f>
        <v>0.26</v>
      </c>
      <c r="N134" s="14">
        <f t="shared" si="17"/>
        <v>1.4976</v>
      </c>
      <c r="O134" s="14">
        <f t="shared" si="18"/>
        <v>-0.38280000000000003</v>
      </c>
      <c r="R134" s="7"/>
      <c r="W134" s="17"/>
      <c r="AA134" s="1"/>
      <c r="AB134" s="107"/>
    </row>
    <row r="135" spans="1:28" x14ac:dyDescent="0.3">
      <c r="A135" s="22" t="str">
        <f t="array" ref="A135">IFERROR(INDEX('All Beta'!A$2:A$1000, SMALL(IF('All Beta'!D$2:D$1000&lt;=1, ROW('All Beta'!D$2:D$1000)-ROW('All Beta'!D$2)+1), ROW(A138))), "")</f>
        <v>HSY</v>
      </c>
      <c r="C135" s="5">
        <f t="array" ref="C135">VLOOKUP(A135,'All Beta'!F:I,3,0)</f>
        <v>0</v>
      </c>
      <c r="D135" s="5">
        <f>VLOOKUP(A135,'All Beta'!F:I,4,0)</f>
        <v>0.37</v>
      </c>
      <c r="E135" s="8" t="str">
        <f>RTD("tradingapp",,INDEX($A:$A, ROW()), "BidLstClsΔ%")</f>
        <v>-2.56</v>
      </c>
      <c r="F135" s="8" t="str">
        <f>RTD("tradingapp",,INDEX($A:$A, ROW()), "AskLstClsΔ%")</f>
        <v>1.62</v>
      </c>
      <c r="G135" s="12">
        <f t="shared" si="13"/>
        <v>0</v>
      </c>
      <c r="H135" s="12">
        <f t="shared" si="14"/>
        <v>0</v>
      </c>
      <c r="I135" s="13">
        <f t="shared" si="15"/>
        <v>2.56</v>
      </c>
      <c r="J135" s="13">
        <f t="shared" si="16"/>
        <v>-1.62</v>
      </c>
      <c r="K135" s="5" t="str">
        <f>VLOOKUP(A135,'All Beta'!F:J,2,0)</f>
        <v>SPY</v>
      </c>
      <c r="L135" s="6" t="str">
        <f>RTD("tradingapp",,INDEX($K$1:$K$600, ROW()), "BidLstClsΔ%")</f>
        <v>0.05</v>
      </c>
      <c r="M135" s="5" t="str">
        <f>RTD("tradingapp",,INDEX($K:$K, ROW()), "AskLstClsΔ%")</f>
        <v>0.07</v>
      </c>
      <c r="N135" s="14">
        <f t="shared" si="17"/>
        <v>2.93</v>
      </c>
      <c r="O135" s="14">
        <f t="shared" si="18"/>
        <v>-1.9900000000000002</v>
      </c>
      <c r="R135" s="7"/>
      <c r="W135" s="17"/>
      <c r="AA135" s="1"/>
      <c r="AB135" s="107"/>
    </row>
    <row r="136" spans="1:28" x14ac:dyDescent="0.3">
      <c r="A136" s="22" t="str">
        <f t="array" ref="A136">IFERROR(INDEX('All Beta'!A$2:A$1000, SMALL(IF('All Beta'!D$2:D$1000&lt;=1, ROW('All Beta'!D$2:D$1000)-ROW('All Beta'!D$2)+1), ROW(A139))), "")</f>
        <v>HUM</v>
      </c>
      <c r="C136" s="5">
        <f t="array" ref="C136">VLOOKUP(A136,'All Beta'!F:I,3,0)</f>
        <v>0.35</v>
      </c>
      <c r="D136" s="5">
        <f>VLOOKUP(A136,'All Beta'!F:I,4,0)</f>
        <v>0.49</v>
      </c>
      <c r="E136" s="8" t="str">
        <f>RTD("tradingapp",,INDEX($A:$A, ROW()), "BidLstClsΔ%")</f>
        <v>-1.13</v>
      </c>
      <c r="F136" s="8" t="str">
        <f>RTD("tradingapp",,INDEX($A:$A, ROW()), "AskLstClsΔ%")</f>
        <v>0.43</v>
      </c>
      <c r="G136" s="12">
        <f t="shared" si="13"/>
        <v>9.0999999999999998E-2</v>
      </c>
      <c r="H136" s="12">
        <f t="shared" si="14"/>
        <v>7.6999999999999999E-2</v>
      </c>
      <c r="I136" s="13">
        <f t="shared" si="15"/>
        <v>1.2209999999999999</v>
      </c>
      <c r="J136" s="13">
        <f t="shared" si="16"/>
        <v>-0.35299999999999998</v>
      </c>
      <c r="K136" s="5" t="str">
        <f>VLOOKUP(A136,'All Beta'!F:J,2,0)</f>
        <v>IWM</v>
      </c>
      <c r="L136" s="6" t="str">
        <f>RTD("tradingapp",,INDEX($K$1:$K$600, ROW()), "BidLstClsΔ%")</f>
        <v>0.22</v>
      </c>
      <c r="M136" s="5" t="str">
        <f>RTD("tradingapp",,INDEX($K:$K, ROW()), "AskLstClsΔ%")</f>
        <v>0.26</v>
      </c>
      <c r="N136" s="14">
        <f t="shared" si="17"/>
        <v>1.7109999999999999</v>
      </c>
      <c r="O136" s="14">
        <f t="shared" si="18"/>
        <v>-0.84299999999999997</v>
      </c>
      <c r="R136" s="7"/>
      <c r="W136" s="17"/>
      <c r="AA136" s="1"/>
      <c r="AB136" s="107"/>
    </row>
    <row r="137" spans="1:28" x14ac:dyDescent="0.3">
      <c r="A137" s="22" t="str">
        <f t="array" ref="A137">IFERROR(INDEX('All Beta'!A$2:A$1000, SMALL(IF('All Beta'!D$2:D$1000&lt;=1, ROW('All Beta'!D$2:D$1000)-ROW('All Beta'!D$2)+1), ROW(A140))), "")</f>
        <v>HWM</v>
      </c>
      <c r="C137" s="5">
        <f t="array" ref="C137">VLOOKUP(A137,'All Beta'!F:I,3,0)</f>
        <v>0.84</v>
      </c>
      <c r="D137" s="5">
        <f>VLOOKUP(A137,'All Beta'!F:I,4,0)</f>
        <v>0.35</v>
      </c>
      <c r="E137" s="8" t="str">
        <f>RTD("tradingapp",,INDEX($A:$A, ROW()), "BidLstClsΔ%")</f>
        <v>-0.77</v>
      </c>
      <c r="F137" s="8" t="str">
        <f>RTD("tradingapp",,INDEX($A:$A, ROW()), "AskLstClsΔ%")</f>
        <v>2.25</v>
      </c>
      <c r="G137" s="12">
        <f t="shared" si="13"/>
        <v>5.8800000000000005E-2</v>
      </c>
      <c r="H137" s="12">
        <f t="shared" si="14"/>
        <v>4.2000000000000003E-2</v>
      </c>
      <c r="I137" s="13">
        <f t="shared" si="15"/>
        <v>0.82879999999999998</v>
      </c>
      <c r="J137" s="13">
        <f t="shared" si="16"/>
        <v>-2.2080000000000002</v>
      </c>
      <c r="K137" s="5" t="str">
        <f>VLOOKUP(A137,'All Beta'!F:J,2,0)</f>
        <v>SPY</v>
      </c>
      <c r="L137" s="6" t="str">
        <f>RTD("tradingapp",,INDEX($K$1:$K$600, ROW()), "BidLstClsΔ%")</f>
        <v>0.05</v>
      </c>
      <c r="M137" s="5" t="str">
        <f>RTD("tradingapp",,INDEX($K:$K, ROW()), "AskLstClsΔ%")</f>
        <v>0.07</v>
      </c>
      <c r="N137" s="14">
        <f t="shared" si="17"/>
        <v>1.1787999999999998</v>
      </c>
      <c r="O137" s="14">
        <f t="shared" si="18"/>
        <v>-2.5580000000000003</v>
      </c>
      <c r="R137" s="7"/>
      <c r="W137" s="17"/>
      <c r="AA137" s="1"/>
      <c r="AB137" s="107"/>
    </row>
    <row r="138" spans="1:28" x14ac:dyDescent="0.3">
      <c r="A138" s="22" t="str">
        <f t="array" ref="A138">IFERROR(INDEX('All Beta'!A$2:A$1000, SMALL(IF('All Beta'!D$2:D$1000&lt;=1, ROW('All Beta'!D$2:D$1000)-ROW('All Beta'!D$2)+1), ROW(A141))), "")</f>
        <v>IBM</v>
      </c>
      <c r="C138" s="5">
        <f t="array" ref="C138">VLOOKUP(A138,'All Beta'!F:I,3,0)</f>
        <v>0.75</v>
      </c>
      <c r="D138" s="5">
        <f>VLOOKUP(A138,'All Beta'!F:I,4,0)</f>
        <v>0.27</v>
      </c>
      <c r="E138" s="8" t="str">
        <f>RTD("tradingapp",,INDEX($A:$A, ROW()), "BidLstClsΔ%")</f>
        <v>-0.02</v>
      </c>
      <c r="F138" s="8" t="str">
        <f>RTD("tradingapp",,INDEX($A:$A, ROW()), "AskLstClsΔ%")</f>
        <v>0.17</v>
      </c>
      <c r="G138" s="12">
        <f t="shared" ref="G138:G169" si="19">C138*M138</f>
        <v>5.2500000000000005E-2</v>
      </c>
      <c r="H138" s="12">
        <f t="shared" ref="H138:H169" si="20">C138*L138</f>
        <v>3.7500000000000006E-2</v>
      </c>
      <c r="I138" s="13">
        <f t="shared" ref="I138:I169" si="21">G138-E138</f>
        <v>7.2500000000000009E-2</v>
      </c>
      <c r="J138" s="13">
        <f t="shared" ref="J138:J169" si="22">H138-F138</f>
        <v>-0.13250000000000001</v>
      </c>
      <c r="K138" s="5" t="str">
        <f>VLOOKUP(A138,'All Beta'!F:J,2,0)</f>
        <v>SPY</v>
      </c>
      <c r="L138" s="6" t="str">
        <f>RTD("tradingapp",,INDEX($K$1:$K$600, ROW()), "BidLstClsΔ%")</f>
        <v>0.05</v>
      </c>
      <c r="M138" s="5" t="str">
        <f>RTD("tradingapp",,INDEX($K:$K, ROW()), "AskLstClsΔ%")</f>
        <v>0.07</v>
      </c>
      <c r="N138" s="14">
        <f t="shared" ref="N138:N169" si="23">I138+D138</f>
        <v>0.34250000000000003</v>
      </c>
      <c r="O138" s="14">
        <f t="shared" si="18"/>
        <v>-0.40250000000000002</v>
      </c>
      <c r="R138" s="7"/>
      <c r="W138" s="17"/>
      <c r="AA138" s="1"/>
      <c r="AB138" s="107"/>
    </row>
    <row r="139" spans="1:28" x14ac:dyDescent="0.3">
      <c r="A139" s="22" t="str">
        <f t="array" ref="A139">IFERROR(INDEX('All Beta'!A$2:A$1000, SMALL(IF('All Beta'!D$2:D$1000&lt;=1, ROW('All Beta'!D$2:D$1000)-ROW('All Beta'!D$2)+1), ROW(A142))), "")</f>
        <v>INCY</v>
      </c>
      <c r="C139" s="5">
        <f t="array" ref="C139">VLOOKUP(A139,'All Beta'!F:I,3,0)</f>
        <v>0.85</v>
      </c>
      <c r="D139" s="5">
        <f>VLOOKUP(A139,'All Beta'!F:I,4,0)</f>
        <v>0.39</v>
      </c>
      <c r="E139" s="8" t="str">
        <f>RTD("tradingapp",,INDEX($A:$A, ROW()), "BidLstClsΔ%")</f>
        <v>-0.78</v>
      </c>
      <c r="F139" s="8" t="str">
        <f>RTD("tradingapp",,INDEX($A:$A, ROW()), "AskLstClsΔ%")</f>
        <v>0.73</v>
      </c>
      <c r="G139" s="12">
        <f t="shared" si="19"/>
        <v>5.9500000000000004E-2</v>
      </c>
      <c r="H139" s="12">
        <f t="shared" si="20"/>
        <v>4.2500000000000003E-2</v>
      </c>
      <c r="I139" s="13">
        <f t="shared" si="21"/>
        <v>0.83950000000000002</v>
      </c>
      <c r="J139" s="13">
        <f t="shared" si="22"/>
        <v>-0.6875</v>
      </c>
      <c r="K139" s="5" t="str">
        <f>VLOOKUP(A139,'All Beta'!F:J,2,0)</f>
        <v>SPY</v>
      </c>
      <c r="L139" s="6" t="str">
        <f>RTD("tradingapp",,INDEX($K$1:$K$600, ROW()), "BidLstClsΔ%")</f>
        <v>0.05</v>
      </c>
      <c r="M139" s="5" t="str">
        <f>RTD("tradingapp",,INDEX($K:$K, ROW()), "AskLstClsΔ%")</f>
        <v>0.07</v>
      </c>
      <c r="N139" s="14">
        <f t="shared" si="23"/>
        <v>1.2295</v>
      </c>
      <c r="O139" s="14">
        <f t="shared" si="18"/>
        <v>-1.0775000000000001</v>
      </c>
      <c r="R139" s="7"/>
      <c r="W139" s="17"/>
      <c r="AA139" s="1"/>
      <c r="AB139" s="107"/>
    </row>
    <row r="140" spans="1:28" x14ac:dyDescent="0.3">
      <c r="A140" s="22" t="str">
        <f t="array" ref="A140">IFERROR(INDEX('All Beta'!A$2:A$1000, SMALL(IF('All Beta'!D$2:D$1000&lt;=1, ROW('All Beta'!D$2:D$1000)-ROW('All Beta'!D$2)+1), ROW(A143))), "")</f>
        <v>INTU</v>
      </c>
      <c r="C140" s="5">
        <f t="array" ref="C140">VLOOKUP(A140,'All Beta'!F:I,3,0)</f>
        <v>0.39</v>
      </c>
      <c r="D140" s="5">
        <f>VLOOKUP(A140,'All Beta'!F:I,4,0)</f>
        <v>0.36</v>
      </c>
      <c r="E140" s="8" t="str">
        <f>RTD("tradingapp",,INDEX($A:$A, ROW()), "BidLstClsΔ%")</f>
        <v>0.03</v>
      </c>
      <c r="F140" s="8" t="str">
        <f>RTD("tradingapp",,INDEX($A:$A, ROW()), "AskLstClsΔ%")</f>
        <v>0.74</v>
      </c>
      <c r="G140" s="12">
        <f t="shared" si="19"/>
        <v>2.7300000000000005E-2</v>
      </c>
      <c r="H140" s="12">
        <f t="shared" si="20"/>
        <v>1.9500000000000003E-2</v>
      </c>
      <c r="I140" s="13">
        <f t="shared" si="21"/>
        <v>-2.6999999999999941E-3</v>
      </c>
      <c r="J140" s="13">
        <f t="shared" si="22"/>
        <v>-0.72050000000000003</v>
      </c>
      <c r="K140" s="5" t="str">
        <f>VLOOKUP(A140,'All Beta'!F:J,2,0)</f>
        <v>SPY</v>
      </c>
      <c r="L140" s="6" t="str">
        <f>RTD("tradingapp",,INDEX($K$1:$K$600, ROW()), "BidLstClsΔ%")</f>
        <v>0.05</v>
      </c>
      <c r="M140" s="5" t="str">
        <f>RTD("tradingapp",,INDEX($K:$K, ROW()), "AskLstClsΔ%")</f>
        <v>0.07</v>
      </c>
      <c r="N140" s="14">
        <f t="shared" si="23"/>
        <v>0.35730000000000001</v>
      </c>
      <c r="O140" s="14">
        <f t="shared" si="18"/>
        <v>-1.0805</v>
      </c>
      <c r="R140" s="7"/>
      <c r="W140" s="17"/>
      <c r="AA140" s="1"/>
      <c r="AB140" s="107"/>
    </row>
    <row r="141" spans="1:28" x14ac:dyDescent="0.3">
      <c r="A141" s="22" t="str">
        <f t="array" ref="A141">IFERROR(INDEX('All Beta'!A$2:A$1000, SMALL(IF('All Beta'!D$2:D$1000&lt;=1, ROW('All Beta'!D$2:D$1000)-ROW('All Beta'!D$2)+1), ROW(A144))), "")</f>
        <v>INVH</v>
      </c>
      <c r="C141" s="5">
        <f t="array" ref="C141">VLOOKUP(A141,'All Beta'!F:I,3,0)</f>
        <v>0.11</v>
      </c>
      <c r="D141" s="5">
        <f>VLOOKUP(A141,'All Beta'!F:I,4,0)</f>
        <v>0.32</v>
      </c>
      <c r="E141" s="8" t="str">
        <f>RTD("tradingapp",,INDEX($A:$A, ROW()), "BidLstClsΔ%")</f>
        <v>0.00</v>
      </c>
      <c r="F141" s="8" t="str">
        <f>RTD("tradingapp",,INDEX($A:$A, ROW()), "AskLstClsΔ%")</f>
        <v>1.88</v>
      </c>
      <c r="G141" s="12">
        <f t="shared" si="19"/>
        <v>7.7000000000000011E-3</v>
      </c>
      <c r="H141" s="12">
        <f t="shared" si="20"/>
        <v>5.5000000000000005E-3</v>
      </c>
      <c r="I141" s="13">
        <f t="shared" si="21"/>
        <v>7.7000000000000011E-3</v>
      </c>
      <c r="J141" s="13">
        <f t="shared" si="22"/>
        <v>-1.8744999999999998</v>
      </c>
      <c r="K141" s="5" t="str">
        <f>VLOOKUP(A141,'All Beta'!F:J,2,0)</f>
        <v>SPY</v>
      </c>
      <c r="L141" s="6" t="str">
        <f>RTD("tradingapp",,INDEX($K$1:$K$600, ROW()), "BidLstClsΔ%")</f>
        <v>0.05</v>
      </c>
      <c r="M141" s="5" t="str">
        <f>RTD("tradingapp",,INDEX($K:$K, ROW()), "AskLstClsΔ%")</f>
        <v>0.07</v>
      </c>
      <c r="N141" s="14">
        <f t="shared" si="23"/>
        <v>0.32769999999999999</v>
      </c>
      <c r="O141" s="14">
        <f t="shared" si="18"/>
        <v>-2.1944999999999997</v>
      </c>
      <c r="R141" s="7"/>
      <c r="W141" s="17"/>
      <c r="AA141" s="1"/>
      <c r="AB141" s="107"/>
    </row>
    <row r="142" spans="1:28" x14ac:dyDescent="0.3">
      <c r="A142" s="22" t="str">
        <f t="array" ref="A142">IFERROR(INDEX('All Beta'!A$2:A$1000, SMALL(IF('All Beta'!D$2:D$1000&lt;=1, ROW('All Beta'!D$2:D$1000)-ROW('All Beta'!D$2)+1), ROW(A145))), "")</f>
        <v>IPG</v>
      </c>
      <c r="C142" s="5">
        <f t="array" ref="C142">VLOOKUP(A142,'All Beta'!F:I,3,0)</f>
        <v>0.68</v>
      </c>
      <c r="D142" s="5">
        <f>VLOOKUP(A142,'All Beta'!F:I,4,0)</f>
        <v>0.38</v>
      </c>
      <c r="E142" s="8" t="str">
        <f>RTD("tradingapp",,INDEX($A:$A, ROW()), "BidLstClsΔ%")</f>
        <v>-1.40</v>
      </c>
      <c r="F142" s="8" t="str">
        <f>RTD("tradingapp",,INDEX($A:$A, ROW()), "AskLstClsΔ%")</f>
        <v>1.67</v>
      </c>
      <c r="G142" s="12">
        <f t="shared" si="19"/>
        <v>0.17680000000000001</v>
      </c>
      <c r="H142" s="12">
        <f t="shared" si="20"/>
        <v>0.14960000000000001</v>
      </c>
      <c r="I142" s="13">
        <f t="shared" si="21"/>
        <v>1.5768</v>
      </c>
      <c r="J142" s="13">
        <f t="shared" si="22"/>
        <v>-1.5204</v>
      </c>
      <c r="K142" s="5" t="str">
        <f>VLOOKUP(A142,'All Beta'!F:J,2,0)</f>
        <v>IWM</v>
      </c>
      <c r="L142" s="6" t="str">
        <f>RTD("tradingapp",,INDEX($K$1:$K$600, ROW()), "BidLstClsΔ%")</f>
        <v>0.22</v>
      </c>
      <c r="M142" s="5" t="str">
        <f>RTD("tradingapp",,INDEX($K:$K, ROW()), "AskLstClsΔ%")</f>
        <v>0.26</v>
      </c>
      <c r="N142" s="14">
        <f t="shared" si="23"/>
        <v>1.9567999999999999</v>
      </c>
      <c r="O142" s="14">
        <f t="shared" si="18"/>
        <v>-1.9003999999999999</v>
      </c>
      <c r="R142" s="7"/>
      <c r="W142" s="17"/>
      <c r="AA142" s="1"/>
      <c r="AB142" s="107"/>
    </row>
    <row r="143" spans="1:28" x14ac:dyDescent="0.3">
      <c r="A143" s="22" t="str">
        <f t="array" ref="A143">IFERROR(INDEX('All Beta'!A$2:A$1000, SMALL(IF('All Beta'!D$2:D$1000&lt;=1, ROW('All Beta'!D$2:D$1000)-ROW('All Beta'!D$2)+1), ROW(A146))), "")</f>
        <v>IRDM</v>
      </c>
      <c r="C143" s="5">
        <f t="array" ref="C143">VLOOKUP(A143,'All Beta'!F:I,3,0)</f>
        <v>0.84</v>
      </c>
      <c r="D143" s="5">
        <f>VLOOKUP(A143,'All Beta'!F:I,4,0)</f>
        <v>0.44</v>
      </c>
      <c r="E143" s="8" t="str">
        <f>RTD("tradingapp",,INDEX($A:$A, ROW()), "BidLstClsΔ%")</f>
        <v>-0.51</v>
      </c>
      <c r="F143" s="8" t="str">
        <f>RTD("tradingapp",,INDEX($A:$A, ROW()), "AskLstClsΔ%")</f>
        <v>0.63</v>
      </c>
      <c r="G143" s="12">
        <f t="shared" si="19"/>
        <v>0.21840000000000001</v>
      </c>
      <c r="H143" s="12">
        <f t="shared" si="20"/>
        <v>0.18479999999999999</v>
      </c>
      <c r="I143" s="13">
        <f t="shared" si="21"/>
        <v>0.72840000000000005</v>
      </c>
      <c r="J143" s="13">
        <f t="shared" si="22"/>
        <v>-0.44520000000000004</v>
      </c>
      <c r="K143" s="5" t="str">
        <f>VLOOKUP(A143,'All Beta'!F:J,2,0)</f>
        <v>IWM</v>
      </c>
      <c r="L143" s="6" t="str">
        <f>RTD("tradingapp",,INDEX($K$1:$K$600, ROW()), "BidLstClsΔ%")</f>
        <v>0.22</v>
      </c>
      <c r="M143" s="5" t="str">
        <f>RTD("tradingapp",,INDEX($K:$K, ROW()), "AskLstClsΔ%")</f>
        <v>0.26</v>
      </c>
      <c r="N143" s="14">
        <f t="shared" si="23"/>
        <v>1.1684000000000001</v>
      </c>
      <c r="O143" s="14">
        <f t="shared" si="18"/>
        <v>-0.88519999999999999</v>
      </c>
      <c r="R143" s="7"/>
      <c r="W143" s="17"/>
      <c r="AA143" s="1"/>
      <c r="AB143" s="107"/>
    </row>
    <row r="144" spans="1:28" x14ac:dyDescent="0.3">
      <c r="A144" s="22" t="str">
        <f t="array" ref="A144">IFERROR(INDEX('All Beta'!A$2:A$1000, SMALL(IF('All Beta'!D$2:D$1000&lt;=1, ROW('All Beta'!D$2:D$1000)-ROW('All Beta'!D$2)+1), ROW(A147))), "")</f>
        <v>IRM</v>
      </c>
      <c r="C144" s="5">
        <f t="array" ref="C144">VLOOKUP(A144,'All Beta'!F:I,3,0)</f>
        <v>0.33</v>
      </c>
      <c r="D144" s="5">
        <f>VLOOKUP(A144,'All Beta'!F:I,4,0)</f>
        <v>0.31</v>
      </c>
      <c r="E144" s="8" t="str">
        <f>RTD("tradingapp",,INDEX($A:$A, ROW()), "BidLstClsΔ%")</f>
        <v>-0.02</v>
      </c>
      <c r="F144" s="8" t="str">
        <f>RTD("tradingapp",,INDEX($A:$A, ROW()), "AskLstClsΔ%")</f>
        <v>3.72</v>
      </c>
      <c r="G144" s="12">
        <f t="shared" si="19"/>
        <v>8.5800000000000001E-2</v>
      </c>
      <c r="H144" s="12">
        <f t="shared" si="20"/>
        <v>7.2599999999999998E-2</v>
      </c>
      <c r="I144" s="13">
        <f t="shared" si="21"/>
        <v>0.10580000000000001</v>
      </c>
      <c r="J144" s="13">
        <f t="shared" si="22"/>
        <v>-3.6474000000000002</v>
      </c>
      <c r="K144" s="5" t="str">
        <f>VLOOKUP(A144,'All Beta'!F:J,2,0)</f>
        <v>IWM</v>
      </c>
      <c r="L144" s="6" t="str">
        <f>RTD("tradingapp",,INDEX($K$1:$K$600, ROW()), "BidLstClsΔ%")</f>
        <v>0.22</v>
      </c>
      <c r="M144" s="5" t="str">
        <f>RTD("tradingapp",,INDEX($K:$K, ROW()), "AskLstClsΔ%")</f>
        <v>0.26</v>
      </c>
      <c r="N144" s="14">
        <f t="shared" si="23"/>
        <v>0.4158</v>
      </c>
      <c r="O144" s="14">
        <f t="shared" si="18"/>
        <v>-3.9574000000000003</v>
      </c>
      <c r="R144" s="7"/>
      <c r="W144" s="17"/>
      <c r="AA144" s="1"/>
      <c r="AB144" s="107"/>
    </row>
    <row r="145" spans="1:28" x14ac:dyDescent="0.3">
      <c r="A145" s="22" t="str">
        <f t="array" ref="A145">IFERROR(INDEX('All Beta'!A$2:A$1000, SMALL(IF('All Beta'!D$2:D$1000&lt;=1, ROW('All Beta'!D$2:D$1000)-ROW('All Beta'!D$2)+1), ROW(A148))), "")</f>
        <v>ISRG</v>
      </c>
      <c r="C145" s="5">
        <f t="array" ref="C145">VLOOKUP(A145,'All Beta'!F:I,3,0)</f>
        <v>0.94</v>
      </c>
      <c r="D145" s="5">
        <f>VLOOKUP(A145,'All Beta'!F:I,4,0)</f>
        <v>0.3</v>
      </c>
      <c r="E145" s="8" t="str">
        <f>RTD("tradingapp",,INDEX($A:$A, ROW()), "BidLstClsΔ%")</f>
        <v>-1.57</v>
      </c>
      <c r="F145" s="8" t="str">
        <f>RTD("tradingapp",,INDEX($A:$A, ROW()), "AskLstClsΔ%")</f>
        <v>-1.12</v>
      </c>
      <c r="G145" s="12">
        <f t="shared" si="19"/>
        <v>6.5799999999999997E-2</v>
      </c>
      <c r="H145" s="12">
        <f t="shared" si="20"/>
        <v>4.7E-2</v>
      </c>
      <c r="I145" s="13">
        <f t="shared" si="21"/>
        <v>1.6358000000000001</v>
      </c>
      <c r="J145" s="13">
        <f t="shared" si="22"/>
        <v>1.167</v>
      </c>
      <c r="K145" s="5" t="str">
        <f>VLOOKUP(A145,'All Beta'!F:J,2,0)</f>
        <v>SPY</v>
      </c>
      <c r="L145" s="6" t="str">
        <f>RTD("tradingapp",,INDEX($K$1:$K$600, ROW()), "BidLstClsΔ%")</f>
        <v>0.05</v>
      </c>
      <c r="M145" s="5" t="str">
        <f>RTD("tradingapp",,INDEX($K:$K, ROW()), "AskLstClsΔ%")</f>
        <v>0.07</v>
      </c>
      <c r="N145" s="14">
        <f t="shared" si="23"/>
        <v>1.9358000000000002</v>
      </c>
      <c r="O145" s="14">
        <f t="shared" si="18"/>
        <v>0.86699999999999999</v>
      </c>
      <c r="R145" s="7"/>
      <c r="W145" s="17"/>
      <c r="AA145" s="1"/>
      <c r="AB145" s="107"/>
    </row>
    <row r="146" spans="1:28" x14ac:dyDescent="0.3">
      <c r="A146" s="22" t="str">
        <f t="array" ref="A146">IFERROR(INDEX('All Beta'!A$2:A$1000, SMALL(IF('All Beta'!D$2:D$1000&lt;=1, ROW('All Beta'!D$2:D$1000)-ROW('All Beta'!D$2)+1), ROW(A149))), "")</f>
        <v>JNJ</v>
      </c>
      <c r="C146" s="5">
        <f t="array" ref="C146">VLOOKUP(A146,'All Beta'!F:I,3,0)</f>
        <v>0</v>
      </c>
      <c r="D146" s="5">
        <f>VLOOKUP(A146,'All Beta'!F:I,4,0)</f>
        <v>0.3</v>
      </c>
      <c r="E146" s="8" t="str">
        <f>RTD("tradingapp",,INDEX($A:$A, ROW()), "BidLstClsΔ%")</f>
        <v>-0.22</v>
      </c>
      <c r="F146" s="8" t="str">
        <f>RTD("tradingapp",,INDEX($A:$A, ROW()), "AskLstClsΔ%")</f>
        <v>0.06</v>
      </c>
      <c r="G146" s="12">
        <f t="shared" si="19"/>
        <v>0</v>
      </c>
      <c r="H146" s="12">
        <f t="shared" si="20"/>
        <v>0</v>
      </c>
      <c r="I146" s="13">
        <f t="shared" si="21"/>
        <v>0.22</v>
      </c>
      <c r="J146" s="13">
        <f t="shared" si="22"/>
        <v>-0.06</v>
      </c>
      <c r="K146" s="5" t="str">
        <f>VLOOKUP(A146,'All Beta'!F:J,2,0)</f>
        <v>SPY</v>
      </c>
      <c r="L146" s="6" t="str">
        <f>RTD("tradingapp",,INDEX($K$1:$K$600, ROW()), "BidLstClsΔ%")</f>
        <v>0.05</v>
      </c>
      <c r="M146" s="5" t="str">
        <f>RTD("tradingapp",,INDEX($K:$K, ROW()), "AskLstClsΔ%")</f>
        <v>0.07</v>
      </c>
      <c r="N146" s="14">
        <f t="shared" si="23"/>
        <v>0.52</v>
      </c>
      <c r="O146" s="14">
        <f t="shared" si="18"/>
        <v>-0.36</v>
      </c>
      <c r="R146" s="7"/>
      <c r="W146" s="17"/>
      <c r="AA146" s="1"/>
      <c r="AB146" s="107"/>
    </row>
    <row r="147" spans="1:28" x14ac:dyDescent="0.3">
      <c r="A147" s="22" t="str">
        <f t="array" ref="A147">IFERROR(INDEX('All Beta'!A$2:A$1000, SMALL(IF('All Beta'!D$2:D$1000&lt;=1, ROW('All Beta'!D$2:D$1000)-ROW('All Beta'!D$2)+1), ROW(A150))), "")</f>
        <v>JPM</v>
      </c>
      <c r="C147" s="5">
        <f t="array" ref="C147">VLOOKUP(A147,'All Beta'!F:I,3,0)</f>
        <v>0.99</v>
      </c>
      <c r="D147" s="5">
        <f>VLOOKUP(A147,'All Beta'!F:I,4,0)</f>
        <v>0.18</v>
      </c>
      <c r="E147" s="8" t="str">
        <f>RTD("tradingapp",,INDEX($A:$A, ROW()), "BidLstClsΔ%")</f>
        <v>0.03</v>
      </c>
      <c r="F147" s="8" t="str">
        <f>RTD("tradingapp",,INDEX($A:$A, ROW()), "AskLstClsΔ%")</f>
        <v>0.12</v>
      </c>
      <c r="G147" s="12">
        <f t="shared" si="19"/>
        <v>8.9099999999999999E-2</v>
      </c>
      <c r="H147" s="12">
        <f t="shared" si="20"/>
        <v>2.9699999999999997E-2</v>
      </c>
      <c r="I147" s="13">
        <f t="shared" si="21"/>
        <v>5.91E-2</v>
      </c>
      <c r="J147" s="13">
        <f t="shared" si="22"/>
        <v>-9.0299999999999991E-2</v>
      </c>
      <c r="K147" s="5" t="str">
        <f>VLOOKUP(A147,'All Beta'!F:J,2,0)</f>
        <v>XLF</v>
      </c>
      <c r="L147" s="6" t="str">
        <f>RTD("tradingapp",,INDEX($K$1:$K$600, ROW()), "BidLstClsΔ%")</f>
        <v>0.03</v>
      </c>
      <c r="M147" s="5" t="str">
        <f>RTD("tradingapp",,INDEX($K:$K, ROW()), "AskLstClsΔ%")</f>
        <v>0.09</v>
      </c>
      <c r="N147" s="14">
        <f t="shared" si="23"/>
        <v>0.23909999999999998</v>
      </c>
      <c r="O147" s="14">
        <f t="shared" si="18"/>
        <v>-0.27029999999999998</v>
      </c>
      <c r="R147" s="7"/>
      <c r="W147" s="17"/>
      <c r="AA147" s="1"/>
      <c r="AB147" s="107"/>
    </row>
    <row r="148" spans="1:28" x14ac:dyDescent="0.3">
      <c r="A148" s="22" t="str">
        <f t="array" ref="A148">IFERROR(INDEX('All Beta'!A$2:A$1000, SMALL(IF('All Beta'!D$2:D$1000&lt;=1, ROW('All Beta'!D$2:D$1000)-ROW('All Beta'!D$2)+1), ROW(A151))), "")</f>
        <v>K</v>
      </c>
      <c r="C148" s="5">
        <f t="array" ref="C148">VLOOKUP(A148,'All Beta'!F:I,3,0)</f>
        <v>0.13</v>
      </c>
      <c r="D148" s="5">
        <f>VLOOKUP(A148,'All Beta'!F:I,4,0)</f>
        <v>0.13</v>
      </c>
      <c r="E148" s="8" t="str">
        <f>RTD("tradingapp",,INDEX($A:$A, ROW()), "BidLstClsΔ%")</f>
        <v>-0.97</v>
      </c>
      <c r="F148" s="8" t="str">
        <f>RTD("tradingapp",,INDEX($A:$A, ROW()), "AskLstClsΔ%")</f>
        <v>0.85</v>
      </c>
      <c r="G148" s="12">
        <f t="shared" si="19"/>
        <v>9.1000000000000004E-3</v>
      </c>
      <c r="H148" s="12">
        <f t="shared" si="20"/>
        <v>6.5000000000000006E-3</v>
      </c>
      <c r="I148" s="13">
        <f t="shared" si="21"/>
        <v>0.97909999999999997</v>
      </c>
      <c r="J148" s="13">
        <f t="shared" si="22"/>
        <v>-0.84350000000000003</v>
      </c>
      <c r="K148" s="5" t="str">
        <f>VLOOKUP(A148,'All Beta'!F:J,2,0)</f>
        <v>SPY</v>
      </c>
      <c r="L148" s="6" t="str">
        <f>RTD("tradingapp",,INDEX($K$1:$K$600, ROW()), "BidLstClsΔ%")</f>
        <v>0.05</v>
      </c>
      <c r="M148" s="5" t="str">
        <f>RTD("tradingapp",,INDEX($K:$K, ROW()), "AskLstClsΔ%")</f>
        <v>0.07</v>
      </c>
      <c r="N148" s="14">
        <f t="shared" si="23"/>
        <v>1.1091</v>
      </c>
      <c r="O148" s="14">
        <f t="shared" si="18"/>
        <v>-0.97350000000000003</v>
      </c>
      <c r="R148" s="7"/>
      <c r="W148" s="17"/>
      <c r="AA148" s="1"/>
      <c r="AB148" s="107"/>
    </row>
    <row r="149" spans="1:28" x14ac:dyDescent="0.3">
      <c r="A149" s="22" t="str">
        <f t="array" ref="A149">IFERROR(INDEX('All Beta'!A$2:A$1000, SMALL(IF('All Beta'!D$2:D$1000&lt;=1, ROW('All Beta'!D$2:D$1000)-ROW('All Beta'!D$2)+1), ROW(A152))), "")</f>
        <v>KDP</v>
      </c>
      <c r="C149" s="5">
        <f t="array" ref="C149">VLOOKUP(A149,'All Beta'!F:I,3,0)</f>
        <v>0.14000000000000001</v>
      </c>
      <c r="D149" s="5">
        <f>VLOOKUP(A149,'All Beta'!F:I,4,0)</f>
        <v>0.32</v>
      </c>
      <c r="E149" s="8" t="str">
        <f>RTD("tradingapp",,INDEX($A:$A, ROW()), "BidLstClsΔ%")</f>
        <v>-0.38</v>
      </c>
      <c r="F149" s="8" t="str">
        <f>RTD("tradingapp",,INDEX($A:$A, ROW()), "AskLstClsΔ%")</f>
        <v>-0.03</v>
      </c>
      <c r="G149" s="12">
        <f t="shared" si="19"/>
        <v>3.6400000000000002E-2</v>
      </c>
      <c r="H149" s="12">
        <f t="shared" si="20"/>
        <v>3.0800000000000004E-2</v>
      </c>
      <c r="I149" s="13">
        <f t="shared" si="21"/>
        <v>0.41639999999999999</v>
      </c>
      <c r="J149" s="13">
        <f t="shared" si="22"/>
        <v>6.0800000000000007E-2</v>
      </c>
      <c r="K149" s="5" t="str">
        <f>VLOOKUP(A149,'All Beta'!F:J,2,0)</f>
        <v>IWM</v>
      </c>
      <c r="L149" s="6" t="str">
        <f>RTD("tradingapp",,INDEX($K$1:$K$600, ROW()), "BidLstClsΔ%")</f>
        <v>0.22</v>
      </c>
      <c r="M149" s="5" t="str">
        <f>RTD("tradingapp",,INDEX($K:$K, ROW()), "AskLstClsΔ%")</f>
        <v>0.26</v>
      </c>
      <c r="N149" s="14">
        <f t="shared" si="23"/>
        <v>0.73639999999999994</v>
      </c>
      <c r="O149" s="14">
        <f t="shared" si="18"/>
        <v>-0.25919999999999999</v>
      </c>
      <c r="R149" s="7"/>
      <c r="W149" s="17"/>
      <c r="AA149" s="1"/>
      <c r="AB149" s="107"/>
    </row>
    <row r="150" spans="1:28" x14ac:dyDescent="0.3">
      <c r="A150" s="22" t="str">
        <f t="array" ref="A150">IFERROR(INDEX('All Beta'!A$2:A$1000, SMALL(IF('All Beta'!D$2:D$1000&lt;=1, ROW('All Beta'!D$2:D$1000)-ROW('All Beta'!D$2)+1), ROW(A153))), "")</f>
        <v>KHC</v>
      </c>
      <c r="C150" s="5">
        <f t="array" ref="C150">VLOOKUP(A150,'All Beta'!F:I,3,0)</f>
        <v>0.4</v>
      </c>
      <c r="D150" s="5">
        <f>VLOOKUP(A150,'All Beta'!F:I,4,0)</f>
        <v>0.26</v>
      </c>
      <c r="E150" s="8" t="str">
        <f>RTD("tradingapp",,INDEX($A:$A, ROW()), "BidLstClsΔ%")</f>
        <v>-0.52</v>
      </c>
      <c r="F150" s="8" t="str">
        <f>RTD("tradingapp",,INDEX($A:$A, ROW()), "AskLstClsΔ%")</f>
        <v>0.18</v>
      </c>
      <c r="G150" s="12">
        <f t="shared" si="19"/>
        <v>2.8000000000000004E-2</v>
      </c>
      <c r="H150" s="12">
        <f t="shared" si="20"/>
        <v>2.0000000000000004E-2</v>
      </c>
      <c r="I150" s="13">
        <f t="shared" si="21"/>
        <v>0.54800000000000004</v>
      </c>
      <c r="J150" s="13">
        <f t="shared" si="22"/>
        <v>-0.15999999999999998</v>
      </c>
      <c r="K150" s="5" t="str">
        <f>VLOOKUP(A150,'All Beta'!F:J,2,0)</f>
        <v>SPY</v>
      </c>
      <c r="L150" s="6" t="str">
        <f>RTD("tradingapp",,INDEX($K$1:$K$600, ROW()), "BidLstClsΔ%")</f>
        <v>0.05</v>
      </c>
      <c r="M150" s="5" t="str">
        <f>RTD("tradingapp",,INDEX($K:$K, ROW()), "AskLstClsΔ%")</f>
        <v>0.07</v>
      </c>
      <c r="N150" s="14">
        <f t="shared" si="23"/>
        <v>0.80800000000000005</v>
      </c>
      <c r="O150" s="14">
        <f t="shared" si="18"/>
        <v>-0.42</v>
      </c>
      <c r="R150" s="7"/>
      <c r="W150" s="17"/>
      <c r="AA150" s="1"/>
      <c r="AB150" s="107"/>
    </row>
    <row r="151" spans="1:28" x14ac:dyDescent="0.3">
      <c r="A151" s="22" t="str">
        <f t="array" ref="A151">IFERROR(INDEX('All Beta'!A$2:A$1000, SMALL(IF('All Beta'!D$2:D$1000&lt;=1, ROW('All Beta'!D$2:D$1000)-ROW('All Beta'!D$2)+1), ROW(A154))), "")</f>
        <v>KMB</v>
      </c>
      <c r="C151" s="5">
        <f t="array" ref="C151">VLOOKUP(A151,'All Beta'!F:I,3,0)</f>
        <v>0</v>
      </c>
      <c r="D151" s="5">
        <f>VLOOKUP(A151,'All Beta'!F:I,4,0)</f>
        <v>0.23</v>
      </c>
      <c r="E151" s="8" t="str">
        <f>RTD("tradingapp",,INDEX($A:$A, ROW()), "BidLstClsΔ%")</f>
        <v>-0.42</v>
      </c>
      <c r="F151" s="8" t="str">
        <f>RTD("tradingapp",,INDEX($A:$A, ROW()), "AskLstClsΔ%")</f>
        <v>1.02</v>
      </c>
      <c r="G151" s="12">
        <f t="shared" si="19"/>
        <v>0</v>
      </c>
      <c r="H151" s="12">
        <f t="shared" si="20"/>
        <v>0</v>
      </c>
      <c r="I151" s="13">
        <f t="shared" si="21"/>
        <v>0.42</v>
      </c>
      <c r="J151" s="13">
        <f t="shared" si="22"/>
        <v>-1.02</v>
      </c>
      <c r="K151" s="5" t="str">
        <f>VLOOKUP(A151,'All Beta'!F:J,2,0)</f>
        <v>SPY</v>
      </c>
      <c r="L151" s="6" t="str">
        <f>RTD("tradingapp",,INDEX($K$1:$K$600, ROW()), "BidLstClsΔ%")</f>
        <v>0.05</v>
      </c>
      <c r="M151" s="5" t="str">
        <f>RTD("tradingapp",,INDEX($K:$K, ROW()), "AskLstClsΔ%")</f>
        <v>0.07</v>
      </c>
      <c r="N151" s="14">
        <f t="shared" si="23"/>
        <v>0.65</v>
      </c>
      <c r="O151" s="14">
        <f t="shared" si="18"/>
        <v>-1.25</v>
      </c>
      <c r="R151" s="7"/>
      <c r="W151" s="17"/>
      <c r="AA151" s="1"/>
      <c r="AB151" s="107"/>
    </row>
    <row r="152" spans="1:28" x14ac:dyDescent="0.3">
      <c r="A152" s="22" t="str">
        <f t="array" ref="A152">IFERROR(INDEX('All Beta'!A$2:A$1000, SMALL(IF('All Beta'!D$2:D$1000&lt;=1, ROW('All Beta'!D$2:D$1000)-ROW('All Beta'!D$2)+1), ROW(A155))), "")</f>
        <v>KMI</v>
      </c>
      <c r="C152" s="5">
        <f t="array" ref="C152">VLOOKUP(A152,'All Beta'!F:I,3,0)</f>
        <v>0.46</v>
      </c>
      <c r="D152" s="5">
        <f>VLOOKUP(A152,'All Beta'!F:I,4,0)</f>
        <v>0.37</v>
      </c>
      <c r="E152" s="8" t="str">
        <f>RTD("tradingapp",,INDEX($A:$A, ROW()), "BidLstClsΔ%")</f>
        <v>0.00</v>
      </c>
      <c r="F152" s="8" t="str">
        <f>RTD("tradingapp",,INDEX($A:$A, ROW()), "AskLstClsΔ%")</f>
        <v>0.75</v>
      </c>
      <c r="G152" s="12">
        <f t="shared" si="19"/>
        <v>6.4400000000000013E-2</v>
      </c>
      <c r="H152" s="12">
        <f t="shared" si="20"/>
        <v>9.1999999999999998E-3</v>
      </c>
      <c r="I152" s="13">
        <f t="shared" si="21"/>
        <v>6.4400000000000013E-2</v>
      </c>
      <c r="J152" s="13">
        <f t="shared" si="22"/>
        <v>-0.74080000000000001</v>
      </c>
      <c r="K152" s="5" t="str">
        <f>VLOOKUP(A152,'All Beta'!F:J,2,0)</f>
        <v>XLE</v>
      </c>
      <c r="L152" s="6" t="str">
        <f>RTD("tradingapp",,INDEX($K$1:$K$600, ROW()), "BidLstClsΔ%")</f>
        <v>0.02</v>
      </c>
      <c r="M152" s="5" t="str">
        <f>RTD("tradingapp",,INDEX($K:$K, ROW()), "AskLstClsΔ%")</f>
        <v>0.14</v>
      </c>
      <c r="N152" s="14">
        <f t="shared" si="23"/>
        <v>0.43440000000000001</v>
      </c>
      <c r="O152" s="14">
        <f t="shared" si="18"/>
        <v>-1.1108</v>
      </c>
      <c r="R152" s="7"/>
      <c r="W152" s="17"/>
      <c r="AA152" s="1"/>
      <c r="AB152" s="107"/>
    </row>
    <row r="153" spans="1:28" x14ac:dyDescent="0.3">
      <c r="A153" s="22" t="str">
        <f t="array" ref="A153">IFERROR(INDEX('All Beta'!A$2:A$1000, SMALL(IF('All Beta'!D$2:D$1000&lt;=1, ROW('All Beta'!D$2:D$1000)-ROW('All Beta'!D$2)+1), ROW(A156))), "")</f>
        <v>KO</v>
      </c>
      <c r="C153" s="5">
        <f t="array" ref="C153">VLOOKUP(A153,'All Beta'!F:I,3,0)</f>
        <v>0.1</v>
      </c>
      <c r="D153" s="5">
        <f>VLOOKUP(A153,'All Beta'!F:I,4,0)</f>
        <v>0.25</v>
      </c>
      <c r="E153" s="8" t="str">
        <f>RTD("tradingapp",,INDEX($A:$A, ROW()), "BidLstClsΔ%")</f>
        <v>0.04</v>
      </c>
      <c r="F153" s="8" t="str">
        <f>RTD("tradingapp",,INDEX($A:$A, ROW()), "AskLstClsΔ%")</f>
        <v>0.07</v>
      </c>
      <c r="G153" s="12">
        <f t="shared" si="19"/>
        <v>2.6000000000000002E-2</v>
      </c>
      <c r="H153" s="12">
        <f t="shared" si="20"/>
        <v>2.2000000000000002E-2</v>
      </c>
      <c r="I153" s="13">
        <f t="shared" si="21"/>
        <v>-1.3999999999999999E-2</v>
      </c>
      <c r="J153" s="13">
        <f t="shared" si="22"/>
        <v>-4.8000000000000001E-2</v>
      </c>
      <c r="K153" s="5" t="str">
        <f>VLOOKUP(A153,'All Beta'!F:J,2,0)</f>
        <v>IWM</v>
      </c>
      <c r="L153" s="6" t="str">
        <f>RTD("tradingapp",,INDEX($K$1:$K$600, ROW()), "BidLstClsΔ%")</f>
        <v>0.22</v>
      </c>
      <c r="M153" s="5" t="str">
        <f>RTD("tradingapp",,INDEX($K:$K, ROW()), "AskLstClsΔ%")</f>
        <v>0.26</v>
      </c>
      <c r="N153" s="14">
        <f t="shared" si="23"/>
        <v>0.23599999999999999</v>
      </c>
      <c r="O153" s="14">
        <f t="shared" si="18"/>
        <v>-0.29799999999999999</v>
      </c>
      <c r="R153" s="7"/>
      <c r="W153" s="17"/>
      <c r="AA153" s="1"/>
      <c r="AB153" s="107"/>
    </row>
    <row r="154" spans="1:28" x14ac:dyDescent="0.3">
      <c r="A154" s="22" t="str">
        <f t="array" ref="A154">IFERROR(INDEX('All Beta'!A$2:A$1000, SMALL(IF('All Beta'!D$2:D$1000&lt;=1, ROW('All Beta'!D$2:D$1000)-ROW('All Beta'!D$2)+1), ROW(A157))), "")</f>
        <v>KR</v>
      </c>
      <c r="C154" s="5">
        <f t="array" ref="C154">VLOOKUP(A154,'All Beta'!F:I,3,0)</f>
        <v>-0.2</v>
      </c>
      <c r="D154" s="5">
        <f>VLOOKUP(A154,'All Beta'!F:I,4,0)</f>
        <v>0.31</v>
      </c>
      <c r="E154" s="8" t="str">
        <f>RTD("tradingapp",,INDEX($A:$A, ROW()), "BidLstClsΔ%")</f>
        <v>-0.38</v>
      </c>
      <c r="F154" s="8" t="str">
        <f>RTD("tradingapp",,INDEX($A:$A, ROW()), "AskLstClsΔ%")</f>
        <v>0.04</v>
      </c>
      <c r="G154" s="12">
        <f t="shared" si="19"/>
        <v>-5.2000000000000005E-2</v>
      </c>
      <c r="H154" s="12">
        <f t="shared" si="20"/>
        <v>-4.4000000000000004E-2</v>
      </c>
      <c r="I154" s="13">
        <f t="shared" si="21"/>
        <v>0.32800000000000001</v>
      </c>
      <c r="J154" s="13">
        <f t="shared" si="22"/>
        <v>-8.4000000000000005E-2</v>
      </c>
      <c r="K154" s="5" t="str">
        <f>VLOOKUP(A154,'All Beta'!F:J,2,0)</f>
        <v>IWM</v>
      </c>
      <c r="L154" s="6" t="str">
        <f>RTD("tradingapp",,INDEX($K$1:$K$600, ROW()), "BidLstClsΔ%")</f>
        <v>0.22</v>
      </c>
      <c r="M154" s="5" t="str">
        <f>RTD("tradingapp",,INDEX($K:$K, ROW()), "AskLstClsΔ%")</f>
        <v>0.26</v>
      </c>
      <c r="N154" s="14">
        <f t="shared" si="23"/>
        <v>0.63800000000000001</v>
      </c>
      <c r="O154" s="14">
        <f t="shared" si="18"/>
        <v>-0.39400000000000002</v>
      </c>
      <c r="R154" s="7"/>
      <c r="W154" s="17"/>
      <c r="AA154" s="1"/>
      <c r="AB154" s="107"/>
    </row>
    <row r="155" spans="1:28" x14ac:dyDescent="0.3">
      <c r="A155" s="22" t="str">
        <f t="array" ref="A155">IFERROR(INDEX('All Beta'!A$2:A$1000, SMALL(IF('All Beta'!D$2:D$1000&lt;=1, ROW('All Beta'!D$2:D$1000)-ROW('All Beta'!D$2)+1), ROW(A158))), "")</f>
        <v>KVUE</v>
      </c>
      <c r="C155" s="5">
        <f t="array" ref="C155">VLOOKUP(A155,'All Beta'!F:I,3,0)</f>
        <v>0.2</v>
      </c>
      <c r="D155" s="5">
        <f>VLOOKUP(A155,'All Beta'!F:I,4,0)</f>
        <v>0.46</v>
      </c>
      <c r="E155" s="8" t="str">
        <f>RTD("tradingapp",,INDEX($A:$A, ROW()), "BidLstClsΔ%")</f>
        <v>0.23</v>
      </c>
      <c r="F155" s="8" t="str">
        <f>RTD("tradingapp",,INDEX($A:$A, ROW()), "AskLstClsΔ%")</f>
        <v>0.41</v>
      </c>
      <c r="G155" s="12">
        <f t="shared" si="19"/>
        <v>5.2000000000000005E-2</v>
      </c>
      <c r="H155" s="12">
        <f t="shared" si="20"/>
        <v>4.4000000000000004E-2</v>
      </c>
      <c r="I155" s="13">
        <f t="shared" si="21"/>
        <v>-0.17799999999999999</v>
      </c>
      <c r="J155" s="13">
        <f t="shared" si="22"/>
        <v>-0.36599999999999999</v>
      </c>
      <c r="K155" s="5" t="str">
        <f>VLOOKUP(A155,'All Beta'!F:J,2,0)</f>
        <v>IWM</v>
      </c>
      <c r="L155" s="6" t="str">
        <f>RTD("tradingapp",,INDEX($K$1:$K$600, ROW()), "BidLstClsΔ%")</f>
        <v>0.22</v>
      </c>
      <c r="M155" s="5" t="str">
        <f>RTD("tradingapp",,INDEX($K:$K, ROW()), "AskLstClsΔ%")</f>
        <v>0.26</v>
      </c>
      <c r="N155" s="14">
        <f t="shared" si="23"/>
        <v>0.28200000000000003</v>
      </c>
      <c r="O155" s="14">
        <f t="shared" si="18"/>
        <v>-0.82600000000000007</v>
      </c>
      <c r="R155" s="7"/>
      <c r="W155" s="17"/>
      <c r="AA155" s="1"/>
      <c r="AB155" s="107"/>
    </row>
    <row r="156" spans="1:28" x14ac:dyDescent="0.3">
      <c r="A156" s="22" t="str">
        <f t="array" ref="A156">IFERROR(INDEX('All Beta'!A$2:A$1000, SMALL(IF('All Beta'!D$2:D$1000&lt;=1, ROW('All Beta'!D$2:D$1000)-ROW('All Beta'!D$2)+1), ROW(A159))), "")</f>
        <v>KVYO</v>
      </c>
      <c r="C156" s="5">
        <f t="array" ref="C156">VLOOKUP(A156,'All Beta'!F:I,3,0)</f>
        <v>0.99</v>
      </c>
      <c r="D156" s="5">
        <f>VLOOKUP(A156,'All Beta'!F:I,4,0)</f>
        <v>0.66</v>
      </c>
      <c r="E156" s="8" t="str">
        <f>RTD("tradingapp",,INDEX($A:$A, ROW()), "BidLstClsΔ%")</f>
        <v>-4.99</v>
      </c>
      <c r="F156" s="8" t="str">
        <f>RTD("tradingapp",,INDEX($A:$A, ROW()), "AskLstClsΔ%")</f>
        <v>1.98</v>
      </c>
      <c r="G156" s="12">
        <f t="shared" si="19"/>
        <v>0.25740000000000002</v>
      </c>
      <c r="H156" s="12">
        <f t="shared" si="20"/>
        <v>0.21779999999999999</v>
      </c>
      <c r="I156" s="13">
        <f t="shared" si="21"/>
        <v>5.2473999999999998</v>
      </c>
      <c r="J156" s="13">
        <f t="shared" si="22"/>
        <v>-1.7622</v>
      </c>
      <c r="K156" s="5" t="str">
        <f>VLOOKUP(A156,'All Beta'!F:J,2,0)</f>
        <v>IWM</v>
      </c>
      <c r="L156" s="6" t="str">
        <f>RTD("tradingapp",,INDEX($K$1:$K$600, ROW()), "BidLstClsΔ%")</f>
        <v>0.22</v>
      </c>
      <c r="M156" s="5" t="str">
        <f>RTD("tradingapp",,INDEX($K:$K, ROW()), "AskLstClsΔ%")</f>
        <v>0.26</v>
      </c>
      <c r="N156" s="14">
        <f t="shared" si="23"/>
        <v>5.9074</v>
      </c>
      <c r="O156" s="14">
        <f t="shared" si="18"/>
        <v>-2.4222000000000001</v>
      </c>
      <c r="R156" s="7"/>
      <c r="W156" s="17"/>
      <c r="AA156" s="1"/>
      <c r="AB156" s="107"/>
    </row>
    <row r="157" spans="1:28" s="120" customFormat="1" x14ac:dyDescent="0.3">
      <c r="A157" s="22" t="str">
        <f t="array" ref="A157">IFERROR(INDEX('All Beta'!A$2:A$1000, SMALL(IF('All Beta'!D$2:D$1000&lt;=1, ROW('All Beta'!D$2:D$1000)-ROW('All Beta'!D$2)+1), ROW(A160))), "")</f>
        <v>LEVI</v>
      </c>
      <c r="C157" s="5">
        <f t="array" ref="C157">VLOOKUP(A157,'All Beta'!F:I,3,0)</f>
        <v>0.69</v>
      </c>
      <c r="D157" s="5">
        <f>VLOOKUP(A157,'All Beta'!F:I,4,0)</f>
        <v>0.47</v>
      </c>
      <c r="E157" s="122" t="str">
        <f>RTD("tradingapp",,INDEX($A:$A, ROW()), "BidLstClsΔ%")</f>
        <v>-0.47</v>
      </c>
      <c r="F157" s="122" t="str">
        <f>RTD("tradingapp",,INDEX($A:$A, ROW()), "AskLstClsΔ%")</f>
        <v>0.81</v>
      </c>
      <c r="G157" s="123">
        <f t="shared" si="19"/>
        <v>0.1794</v>
      </c>
      <c r="H157" s="123">
        <f t="shared" si="20"/>
        <v>0.15179999999999999</v>
      </c>
      <c r="I157" s="124">
        <f t="shared" si="21"/>
        <v>0.64939999999999998</v>
      </c>
      <c r="J157" s="124">
        <f t="shared" si="22"/>
        <v>-0.65820000000000012</v>
      </c>
      <c r="K157" s="121" t="str">
        <f>VLOOKUP(A157,'All Beta'!F:J,2,0)</f>
        <v>IWM</v>
      </c>
      <c r="L157" s="125" t="str">
        <f>RTD("tradingapp",,INDEX($K$1:$K$600, ROW()), "BidLstClsΔ%")</f>
        <v>0.22</v>
      </c>
      <c r="M157" s="121" t="str">
        <f>RTD("tradingapp",,INDEX($K:$K, ROW()), "AskLstClsΔ%")</f>
        <v>0.26</v>
      </c>
      <c r="N157" s="126">
        <f t="shared" si="23"/>
        <v>1.1194</v>
      </c>
      <c r="O157" s="126">
        <f t="shared" si="18"/>
        <v>-1.1282000000000001</v>
      </c>
      <c r="W157" s="127"/>
      <c r="AA157" s="128"/>
      <c r="AB157" s="129"/>
    </row>
    <row r="158" spans="1:28" s="120" customFormat="1" x14ac:dyDescent="0.3">
      <c r="A158" s="22" t="str">
        <f t="array" ref="A158">IFERROR(INDEX('All Beta'!A$2:A$1000, SMALL(IF('All Beta'!D$2:D$1000&lt;=1, ROW('All Beta'!D$2:D$1000)-ROW('All Beta'!D$2)+1), ROW(A161))), "")</f>
        <v>LIN</v>
      </c>
      <c r="C158" s="5">
        <f t="array" ref="C158">VLOOKUP(A158,'All Beta'!F:I,3,0)</f>
        <v>0.25</v>
      </c>
      <c r="D158" s="5">
        <f>VLOOKUP(A158,'All Beta'!F:I,4,0)</f>
        <v>0.31</v>
      </c>
      <c r="E158" s="122" t="str">
        <f>RTD("tradingapp",,INDEX($A:$A, ROW()), "BidLstClsΔ%")</f>
        <v>-2.00</v>
      </c>
      <c r="F158" s="122" t="str">
        <f>RTD("tradingapp",,INDEX($A:$A, ROW()), "AskLstClsΔ%")</f>
        <v>1.37</v>
      </c>
      <c r="G158" s="123">
        <f t="shared" si="19"/>
        <v>1.7500000000000002E-2</v>
      </c>
      <c r="H158" s="123">
        <f t="shared" si="20"/>
        <v>1.2500000000000001E-2</v>
      </c>
      <c r="I158" s="124">
        <f t="shared" si="21"/>
        <v>2.0175000000000001</v>
      </c>
      <c r="J158" s="124">
        <f t="shared" si="22"/>
        <v>-1.3575000000000002</v>
      </c>
      <c r="K158" s="121" t="str">
        <f>VLOOKUP(A158,'All Beta'!F:J,2,0)</f>
        <v>SPY</v>
      </c>
      <c r="L158" s="125" t="str">
        <f>RTD("tradingapp",,INDEX($K$1:$K$600, ROW()), "BidLstClsΔ%")</f>
        <v>0.05</v>
      </c>
      <c r="M158" s="121" t="str">
        <f>RTD("tradingapp",,INDEX($K:$K, ROW()), "AskLstClsΔ%")</f>
        <v>0.07</v>
      </c>
      <c r="N158" s="126">
        <f t="shared" si="23"/>
        <v>2.3275000000000001</v>
      </c>
      <c r="O158" s="126">
        <f t="shared" si="18"/>
        <v>-1.6675000000000002</v>
      </c>
      <c r="W158" s="127"/>
      <c r="AA158" s="128"/>
      <c r="AB158" s="129"/>
    </row>
    <row r="159" spans="1:28" x14ac:dyDescent="0.3">
      <c r="A159" s="22" t="str">
        <f t="array" ref="A159">IFERROR(INDEX('All Beta'!A$2:A$1000, SMALL(IF('All Beta'!D$2:D$1000&lt;=1, ROW('All Beta'!D$2:D$1000)-ROW('All Beta'!D$2)+1), ROW(A162))), "")</f>
        <v>LLY</v>
      </c>
      <c r="C159" s="5">
        <f t="array" ref="C159">VLOOKUP(A159,'All Beta'!F:I,3,0)</f>
        <v>0.46</v>
      </c>
      <c r="D159" s="5">
        <f>VLOOKUP(A159,'All Beta'!F:I,4,0)</f>
        <v>0.57999999999999996</v>
      </c>
      <c r="E159" s="8" t="str">
        <f>RTD("tradingapp",,INDEX($A:$A, ROW()), "BidLstClsΔ%")</f>
        <v>-0.16</v>
      </c>
      <c r="F159" s="8" t="str">
        <f>RTD("tradingapp",,INDEX($A:$A, ROW()), "AskLstClsΔ%")</f>
        <v>0.00</v>
      </c>
      <c r="G159" s="12">
        <f t="shared" si="19"/>
        <v>0.11960000000000001</v>
      </c>
      <c r="H159" s="12">
        <f t="shared" si="20"/>
        <v>0.1012</v>
      </c>
      <c r="I159" s="13">
        <f t="shared" si="21"/>
        <v>0.27960000000000002</v>
      </c>
      <c r="J159" s="13">
        <f t="shared" si="22"/>
        <v>0.1012</v>
      </c>
      <c r="K159" s="5" t="str">
        <f>VLOOKUP(A159,'All Beta'!F:J,2,0)</f>
        <v>IWM</v>
      </c>
      <c r="L159" s="6" t="str">
        <f>RTD("tradingapp",,INDEX($K$1:$K$600, ROW()), "BidLstClsΔ%")</f>
        <v>0.22</v>
      </c>
      <c r="M159" s="5" t="str">
        <f>RTD("tradingapp",,INDEX($K:$K, ROW()), "AskLstClsΔ%")</f>
        <v>0.26</v>
      </c>
      <c r="N159" s="14">
        <f t="shared" si="23"/>
        <v>0.85959999999999992</v>
      </c>
      <c r="O159" s="14">
        <f t="shared" si="18"/>
        <v>-0.47879999999999995</v>
      </c>
      <c r="R159" s="7"/>
      <c r="W159" s="17"/>
      <c r="AA159" s="1"/>
      <c r="AB159" s="107"/>
    </row>
    <row r="160" spans="1:28" x14ac:dyDescent="0.3">
      <c r="A160" s="22" t="str">
        <f t="array" ref="A160">IFERROR(INDEX('All Beta'!A$2:A$1000, SMALL(IF('All Beta'!D$2:D$1000&lt;=1, ROW('All Beta'!D$2:D$1000)-ROW('All Beta'!D$2)+1), ROW(A163))), "")</f>
        <v>LMT</v>
      </c>
      <c r="C160" s="5">
        <f t="array" ref="C160">VLOOKUP(A160,'All Beta'!F:I,3,0)</f>
        <v>0</v>
      </c>
      <c r="D160" s="5">
        <f>VLOOKUP(A160,'All Beta'!F:I,4,0)</f>
        <v>0.43</v>
      </c>
      <c r="E160" s="8" t="str">
        <f>RTD("tradingapp",,INDEX($A:$A, ROW()), "BidLstClsΔ%")</f>
        <v>-0.25</v>
      </c>
      <c r="F160" s="8" t="str">
        <f>RTD("tradingapp",,INDEX($A:$A, ROW()), "AskLstClsΔ%")</f>
        <v>0.15</v>
      </c>
      <c r="G160" s="12">
        <f t="shared" si="19"/>
        <v>0</v>
      </c>
      <c r="H160" s="12">
        <f t="shared" si="20"/>
        <v>0</v>
      </c>
      <c r="I160" s="13">
        <f t="shared" si="21"/>
        <v>0.25</v>
      </c>
      <c r="J160" s="13">
        <f t="shared" si="22"/>
        <v>-0.15</v>
      </c>
      <c r="K160" s="5" t="str">
        <f>VLOOKUP(A160,'All Beta'!F:J,2,0)</f>
        <v>IWM</v>
      </c>
      <c r="L160" s="6" t="str">
        <f>RTD("tradingapp",,INDEX($K$1:$K$600, ROW()), "BidLstClsΔ%")</f>
        <v>0.22</v>
      </c>
      <c r="M160" s="5" t="str">
        <f>RTD("tradingapp",,INDEX($K:$K, ROW()), "AskLstClsΔ%")</f>
        <v>0.26</v>
      </c>
      <c r="N160" s="14">
        <f t="shared" si="23"/>
        <v>0.67999999999999994</v>
      </c>
      <c r="O160" s="14">
        <f t="shared" si="18"/>
        <v>-0.57999999999999996</v>
      </c>
      <c r="R160" s="7"/>
      <c r="W160" s="17"/>
      <c r="AA160" s="1"/>
      <c r="AB160" s="107"/>
    </row>
    <row r="161" spans="1:28" x14ac:dyDescent="0.3">
      <c r="A161" s="22" t="str">
        <f t="array" ref="A161">IFERROR(INDEX('All Beta'!A$2:A$1000, SMALL(IF('All Beta'!D$2:D$1000&lt;=1, ROW('All Beta'!D$2:D$1000)-ROW('All Beta'!D$2)+1), ROW(A164))), "")</f>
        <v>LOW</v>
      </c>
      <c r="C161" s="5">
        <f t="array" ref="C161">VLOOKUP(A161,'All Beta'!F:I,3,0)</f>
        <v>0.47</v>
      </c>
      <c r="D161" s="5">
        <f>VLOOKUP(A161,'All Beta'!F:I,4,0)</f>
        <v>0.36</v>
      </c>
      <c r="E161" s="8" t="str">
        <f>RTD("tradingapp",,INDEX($A:$A, ROW()), "BidLstClsΔ%")</f>
        <v>-0.12</v>
      </c>
      <c r="F161" s="8" t="str">
        <f>RTD("tradingapp",,INDEX($A:$A, ROW()), "AskLstClsΔ%")</f>
        <v>0.10</v>
      </c>
      <c r="G161" s="12">
        <f t="shared" si="19"/>
        <v>0.1222</v>
      </c>
      <c r="H161" s="12">
        <f t="shared" si="20"/>
        <v>0.10339999999999999</v>
      </c>
      <c r="I161" s="13">
        <f t="shared" si="21"/>
        <v>0.2422</v>
      </c>
      <c r="J161" s="13">
        <f t="shared" si="22"/>
        <v>3.3999999999999864E-3</v>
      </c>
      <c r="K161" s="5" t="str">
        <f>VLOOKUP(A161,'All Beta'!F:J,2,0)</f>
        <v>IWM</v>
      </c>
      <c r="L161" s="6" t="str">
        <f>RTD("tradingapp",,INDEX($K$1:$K$600, ROW()), "BidLstClsΔ%")</f>
        <v>0.22</v>
      </c>
      <c r="M161" s="5" t="str">
        <f>RTD("tradingapp",,INDEX($K:$K, ROW()), "AskLstClsΔ%")</f>
        <v>0.26</v>
      </c>
      <c r="N161" s="14">
        <f t="shared" si="23"/>
        <v>0.60219999999999996</v>
      </c>
      <c r="O161" s="14">
        <f t="shared" si="18"/>
        <v>-0.35660000000000003</v>
      </c>
      <c r="R161" s="7"/>
      <c r="W161" s="17"/>
      <c r="AA161" s="1"/>
      <c r="AB161" s="107"/>
    </row>
    <row r="162" spans="1:28" x14ac:dyDescent="0.3">
      <c r="A162" s="22" t="str">
        <f t="array" ref="A162">IFERROR(INDEX('All Beta'!A$2:A$1000, SMALL(IF('All Beta'!D$2:D$1000&lt;=1, ROW('All Beta'!D$2:D$1000)-ROW('All Beta'!D$2)+1), ROW(A165))), "")</f>
        <v>LULU</v>
      </c>
      <c r="C162" s="5">
        <f t="array" ref="C162">VLOOKUP(A162,'All Beta'!F:I,3,0)</f>
        <v>0.86</v>
      </c>
      <c r="D162" s="5">
        <f>VLOOKUP(A162,'All Beta'!F:I,4,0)</f>
        <v>0.5</v>
      </c>
      <c r="E162" s="8" t="str">
        <f>RTD("tradingapp",,INDEX($A:$A, ROW()), "BidLstClsΔ%")</f>
        <v>0.02</v>
      </c>
      <c r="F162" s="8" t="str">
        <f>RTD("tradingapp",,INDEX($A:$A, ROW()), "AskLstClsΔ%")</f>
        <v>0.04</v>
      </c>
      <c r="G162" s="12">
        <f t="shared" si="19"/>
        <v>0.22359999999999999</v>
      </c>
      <c r="H162" s="12">
        <f t="shared" si="20"/>
        <v>0.18920000000000001</v>
      </c>
      <c r="I162" s="13">
        <f t="shared" si="21"/>
        <v>0.2036</v>
      </c>
      <c r="J162" s="13">
        <f t="shared" si="22"/>
        <v>0.1492</v>
      </c>
      <c r="K162" s="5" t="str">
        <f>VLOOKUP(A162,'All Beta'!F:J,2,0)</f>
        <v>IWM</v>
      </c>
      <c r="L162" s="6" t="str">
        <f>RTD("tradingapp",,INDEX($K$1:$K$600, ROW()), "BidLstClsΔ%")</f>
        <v>0.22</v>
      </c>
      <c r="M162" s="5" t="str">
        <f>RTD("tradingapp",,INDEX($K:$K, ROW()), "AskLstClsΔ%")</f>
        <v>0.26</v>
      </c>
      <c r="N162" s="14">
        <f t="shared" si="23"/>
        <v>0.7036</v>
      </c>
      <c r="O162" s="14">
        <f t="shared" si="18"/>
        <v>-0.3508</v>
      </c>
      <c r="R162" s="7"/>
      <c r="W162" s="17"/>
      <c r="AA162" s="1"/>
      <c r="AB162" s="107"/>
    </row>
    <row r="163" spans="1:28" x14ac:dyDescent="0.3">
      <c r="A163" s="22" t="str">
        <f t="array" ref="A163">IFERROR(INDEX('All Beta'!A$2:A$1000, SMALL(IF('All Beta'!D$2:D$1000&lt;=1, ROW('All Beta'!D$2:D$1000)-ROW('All Beta'!D$2)+1), ROW(A166))), "")</f>
        <v>LUV</v>
      </c>
      <c r="C163" s="5">
        <f t="array" ref="C163">VLOOKUP(A163,'All Beta'!F:I,3,0)</f>
        <v>0.85</v>
      </c>
      <c r="D163" s="5">
        <f>VLOOKUP(A163,'All Beta'!F:I,4,0)</f>
        <v>0.47</v>
      </c>
      <c r="E163" s="8" t="str">
        <f>RTD("tradingapp",,INDEX($A:$A, ROW()), "BidLstClsΔ%")</f>
        <v>0.09</v>
      </c>
      <c r="F163" s="8" t="str">
        <f>RTD("tradingapp",,INDEX($A:$A, ROW()), "AskLstClsΔ%")</f>
        <v>1.08</v>
      </c>
      <c r="G163" s="12">
        <f t="shared" si="19"/>
        <v>0.221</v>
      </c>
      <c r="H163" s="12">
        <f t="shared" si="20"/>
        <v>0.187</v>
      </c>
      <c r="I163" s="13">
        <f t="shared" si="21"/>
        <v>0.13100000000000001</v>
      </c>
      <c r="J163" s="13">
        <f t="shared" si="22"/>
        <v>-0.89300000000000002</v>
      </c>
      <c r="K163" s="5" t="str">
        <f>VLOOKUP(A163,'All Beta'!F:J,2,0)</f>
        <v>IWM</v>
      </c>
      <c r="L163" s="6" t="str">
        <f>RTD("tradingapp",,INDEX($K$1:$K$600, ROW()), "BidLstClsΔ%")</f>
        <v>0.22</v>
      </c>
      <c r="M163" s="5" t="str">
        <f>RTD("tradingapp",,INDEX($K:$K, ROW()), "AskLstClsΔ%")</f>
        <v>0.26</v>
      </c>
      <c r="N163" s="14">
        <f t="shared" si="23"/>
        <v>0.60099999999999998</v>
      </c>
      <c r="O163" s="14">
        <f t="shared" si="18"/>
        <v>-1.363</v>
      </c>
      <c r="R163" s="7"/>
      <c r="W163" s="17"/>
      <c r="AA163" s="1"/>
      <c r="AB163" s="107"/>
    </row>
    <row r="164" spans="1:28" x14ac:dyDescent="0.3">
      <c r="A164" s="22" t="str">
        <f t="array" ref="A164">IFERROR(INDEX('All Beta'!A$2:A$1000, SMALL(IF('All Beta'!D$2:D$1000&lt;=1, ROW('All Beta'!D$2:D$1000)-ROW('All Beta'!D$2)+1), ROW(A167))), "")</f>
        <v>LVS</v>
      </c>
      <c r="C164" s="5">
        <f t="array" ref="C164">VLOOKUP(A164,'All Beta'!F:I,3,0)</f>
        <v>0.87</v>
      </c>
      <c r="D164" s="5">
        <f>VLOOKUP(A164,'All Beta'!F:I,4,0)</f>
        <v>0.53</v>
      </c>
      <c r="E164" s="8" t="str">
        <f>RTD("tradingapp",,INDEX($A:$A, ROW()), "BidLstClsΔ%")</f>
        <v>-0.88</v>
      </c>
      <c r="F164" s="8" t="str">
        <f>RTD("tradingapp",,INDEX($A:$A, ROW()), "AskLstClsΔ%")</f>
        <v>0.01</v>
      </c>
      <c r="G164" s="12">
        <f t="shared" si="19"/>
        <v>0.22620000000000001</v>
      </c>
      <c r="H164" s="12">
        <f t="shared" si="20"/>
        <v>0.19139999999999999</v>
      </c>
      <c r="I164" s="13">
        <f t="shared" si="21"/>
        <v>1.1062000000000001</v>
      </c>
      <c r="J164" s="13">
        <f t="shared" si="22"/>
        <v>0.18139999999999998</v>
      </c>
      <c r="K164" s="5" t="str">
        <f>VLOOKUP(A164,'All Beta'!F:J,2,0)</f>
        <v>IWM</v>
      </c>
      <c r="L164" s="6" t="str">
        <f>RTD("tradingapp",,INDEX($K$1:$K$600, ROW()), "BidLstClsΔ%")</f>
        <v>0.22</v>
      </c>
      <c r="M164" s="5" t="str">
        <f>RTD("tradingapp",,INDEX($K:$K, ROW()), "AskLstClsΔ%")</f>
        <v>0.26</v>
      </c>
      <c r="N164" s="14">
        <f t="shared" si="23"/>
        <v>1.6362000000000001</v>
      </c>
      <c r="O164" s="14">
        <f t="shared" si="18"/>
        <v>-0.34860000000000002</v>
      </c>
      <c r="R164" s="7"/>
      <c r="W164" s="17"/>
      <c r="AA164" s="1"/>
      <c r="AB164" s="107"/>
    </row>
    <row r="165" spans="1:28" x14ac:dyDescent="0.3">
      <c r="A165" s="22" t="str">
        <f t="array" ref="A165">IFERROR(INDEX('All Beta'!A$2:A$1000, SMALL(IF('All Beta'!D$2:D$1000&lt;=1, ROW('All Beta'!D$2:D$1000)-ROW('All Beta'!D$2)+1), ROW(A168))), "")</f>
        <v>MA</v>
      </c>
      <c r="C165" s="5">
        <f t="array" ref="C165">VLOOKUP(A165,'All Beta'!F:I,3,0)</f>
        <v>0.6</v>
      </c>
      <c r="D165" s="5">
        <f>VLOOKUP(A165,'All Beta'!F:I,4,0)</f>
        <v>0.32</v>
      </c>
      <c r="E165" s="8" t="str">
        <f>RTD("tradingapp",,INDEX($A:$A, ROW()), "BidLstClsΔ%")</f>
        <v>-0.49</v>
      </c>
      <c r="F165" s="8" t="str">
        <f>RTD("tradingapp",,INDEX($A:$A, ROW()), "AskLstClsΔ%")</f>
        <v>0.13</v>
      </c>
      <c r="G165" s="12">
        <f t="shared" si="19"/>
        <v>4.2000000000000003E-2</v>
      </c>
      <c r="H165" s="12">
        <f t="shared" si="20"/>
        <v>0.03</v>
      </c>
      <c r="I165" s="13">
        <f t="shared" si="21"/>
        <v>0.53200000000000003</v>
      </c>
      <c r="J165" s="13">
        <f t="shared" si="22"/>
        <v>-0.1</v>
      </c>
      <c r="K165" s="5" t="str">
        <f>VLOOKUP(A165,'All Beta'!F:J,2,0)</f>
        <v>SPY</v>
      </c>
      <c r="L165" s="6" t="str">
        <f>RTD("tradingapp",,INDEX($K$1:$K$600, ROW()), "BidLstClsΔ%")</f>
        <v>0.05</v>
      </c>
      <c r="M165" s="5" t="str">
        <f>RTD("tradingapp",,INDEX($K:$K, ROW()), "AskLstClsΔ%")</f>
        <v>0.07</v>
      </c>
      <c r="N165" s="14">
        <f t="shared" si="23"/>
        <v>0.85200000000000009</v>
      </c>
      <c r="O165" s="14">
        <f t="shared" si="18"/>
        <v>-0.42000000000000004</v>
      </c>
      <c r="R165" s="7"/>
      <c r="W165" s="17"/>
      <c r="AA165" s="1"/>
      <c r="AB165" s="107"/>
    </row>
    <row r="166" spans="1:28" x14ac:dyDescent="0.3">
      <c r="A166" s="22" t="str">
        <f t="array" ref="A166">IFERROR(INDEX('All Beta'!A$2:A$1000, SMALL(IF('All Beta'!D$2:D$1000&lt;=1, ROW('All Beta'!D$2:D$1000)-ROW('All Beta'!D$2)+1), ROW(A169))), "")</f>
        <v>MAA</v>
      </c>
      <c r="C166" s="5">
        <f t="array" ref="C166">VLOOKUP(A166,'All Beta'!F:I,3,0)</f>
        <v>0.13</v>
      </c>
      <c r="D166" s="5">
        <f>VLOOKUP(A166,'All Beta'!F:I,4,0)</f>
        <v>0.36</v>
      </c>
      <c r="E166" s="8" t="str">
        <f>RTD("tradingapp",,INDEX($A:$A, ROW()), "BidLstClsΔ%")</f>
        <v>-0.48</v>
      </c>
      <c r="F166" s="8" t="str">
        <f>RTD("tradingapp",,INDEX($A:$A, ROW()), "AskLstClsΔ%")</f>
        <v>2.18</v>
      </c>
      <c r="G166" s="12">
        <f t="shared" si="19"/>
        <v>9.1000000000000004E-3</v>
      </c>
      <c r="H166" s="12">
        <f t="shared" si="20"/>
        <v>6.5000000000000006E-3</v>
      </c>
      <c r="I166" s="13">
        <f t="shared" si="21"/>
        <v>0.48909999999999998</v>
      </c>
      <c r="J166" s="13">
        <f t="shared" si="22"/>
        <v>-2.1735000000000002</v>
      </c>
      <c r="K166" s="5" t="str">
        <f>VLOOKUP(A166,'All Beta'!F:J,2,0)</f>
        <v>SPY</v>
      </c>
      <c r="L166" s="6" t="str">
        <f>RTD("tradingapp",,INDEX($K$1:$K$600, ROW()), "BidLstClsΔ%")</f>
        <v>0.05</v>
      </c>
      <c r="M166" s="5" t="str">
        <f>RTD("tradingapp",,INDEX($K:$K, ROW()), "AskLstClsΔ%")</f>
        <v>0.07</v>
      </c>
      <c r="N166" s="14">
        <f t="shared" si="23"/>
        <v>0.84909999999999997</v>
      </c>
      <c r="O166" s="14">
        <f t="shared" si="18"/>
        <v>-2.5335000000000001</v>
      </c>
      <c r="R166" s="7"/>
      <c r="W166" s="17"/>
      <c r="AA166" s="1"/>
      <c r="AB166" s="107"/>
    </row>
    <row r="167" spans="1:28" x14ac:dyDescent="0.3">
      <c r="A167" s="22" t="str">
        <f t="array" ref="A167">IFERROR(INDEX('All Beta'!A$2:A$1000, SMALL(IF('All Beta'!D$2:D$1000&lt;=1, ROW('All Beta'!D$2:D$1000)-ROW('All Beta'!D$2)+1), ROW(A170))), "")</f>
        <v>MCD</v>
      </c>
      <c r="C167" s="5">
        <f t="array" ref="C167">VLOOKUP(A167,'All Beta'!F:I,3,0)</f>
        <v>0.11</v>
      </c>
      <c r="D167" s="5">
        <f>VLOOKUP(A167,'All Beta'!F:I,4,0)</f>
        <v>0.25</v>
      </c>
      <c r="E167" s="8" t="str">
        <f>RTD("tradingapp",,INDEX($A:$A, ROW()), "BidLstClsΔ%")</f>
        <v>0.00</v>
      </c>
      <c r="F167" s="8" t="str">
        <f>RTD("tradingapp",,INDEX($A:$A, ROW()), "AskLstClsΔ%")</f>
        <v>0.63</v>
      </c>
      <c r="G167" s="12">
        <f t="shared" si="19"/>
        <v>7.7000000000000011E-3</v>
      </c>
      <c r="H167" s="12">
        <f t="shared" si="20"/>
        <v>5.5000000000000005E-3</v>
      </c>
      <c r="I167" s="13">
        <f t="shared" si="21"/>
        <v>7.7000000000000011E-3</v>
      </c>
      <c r="J167" s="13">
        <f t="shared" si="22"/>
        <v>-0.62450000000000006</v>
      </c>
      <c r="K167" s="5" t="str">
        <f>VLOOKUP(A167,'All Beta'!F:J,2,0)</f>
        <v>SPY</v>
      </c>
      <c r="L167" s="6" t="str">
        <f>RTD("tradingapp",,INDEX($K$1:$K$600, ROW()), "BidLstClsΔ%")</f>
        <v>0.05</v>
      </c>
      <c r="M167" s="5" t="str">
        <f>RTD("tradingapp",,INDEX($K:$K, ROW()), "AskLstClsΔ%")</f>
        <v>0.07</v>
      </c>
      <c r="N167" s="14">
        <f t="shared" si="23"/>
        <v>0.25769999999999998</v>
      </c>
      <c r="O167" s="14">
        <f t="shared" si="18"/>
        <v>-0.87450000000000006</v>
      </c>
      <c r="R167" s="7"/>
      <c r="W167" s="17"/>
      <c r="AA167" s="1"/>
      <c r="AB167" s="107"/>
    </row>
    <row r="168" spans="1:28" x14ac:dyDescent="0.3">
      <c r="A168" s="22" t="str">
        <f t="array" ref="A168">IFERROR(INDEX('All Beta'!A$2:A$1000, SMALL(IF('All Beta'!D$2:D$1000&lt;=1, ROW('All Beta'!D$2:D$1000)-ROW('All Beta'!D$2)+1), ROW(A171))), "")</f>
        <v>MCK</v>
      </c>
      <c r="C168" s="5">
        <f t="array" ref="C168">VLOOKUP(A168,'All Beta'!F:I,3,0)</f>
        <v>0.15</v>
      </c>
      <c r="D168" s="5">
        <f>VLOOKUP(A168,'All Beta'!F:I,4,0)</f>
        <v>0.38</v>
      </c>
      <c r="E168" s="8" t="str">
        <f>RTD("tradingapp",,INDEX($A:$A, ROW()), "BidLstClsΔ%")</f>
        <v>-2.75</v>
      </c>
      <c r="F168" s="8" t="str">
        <f>RTD("tradingapp",,INDEX($A:$A, ROW()), "AskLstClsΔ%")</f>
        <v>1.23</v>
      </c>
      <c r="G168" s="12">
        <f t="shared" si="19"/>
        <v>1.0500000000000001E-2</v>
      </c>
      <c r="H168" s="12">
        <f t="shared" si="20"/>
        <v>7.4999999999999997E-3</v>
      </c>
      <c r="I168" s="13">
        <f t="shared" si="21"/>
        <v>2.7605</v>
      </c>
      <c r="J168" s="13">
        <f t="shared" si="22"/>
        <v>-1.2224999999999999</v>
      </c>
      <c r="K168" s="5" t="str">
        <f>VLOOKUP(A168,'All Beta'!F:J,2,0)</f>
        <v>SPY</v>
      </c>
      <c r="L168" s="6" t="str">
        <f>RTD("tradingapp",,INDEX($K$1:$K$600, ROW()), "BidLstClsΔ%")</f>
        <v>0.05</v>
      </c>
      <c r="M168" s="5" t="str">
        <f>RTD("tradingapp",,INDEX($K:$K, ROW()), "AskLstClsΔ%")</f>
        <v>0.07</v>
      </c>
      <c r="N168" s="14">
        <f t="shared" si="23"/>
        <v>3.1404999999999998</v>
      </c>
      <c r="O168" s="14">
        <f t="shared" si="18"/>
        <v>-1.6025</v>
      </c>
      <c r="R168" s="7"/>
      <c r="W168" s="17"/>
      <c r="AA168" s="1"/>
      <c r="AB168" s="107"/>
    </row>
    <row r="169" spans="1:28" x14ac:dyDescent="0.3">
      <c r="A169" s="22" t="str">
        <f t="array" ref="A169">IFERROR(INDEX('All Beta'!A$2:A$1000, SMALL(IF('All Beta'!D$2:D$1000&lt;=1, ROW('All Beta'!D$2:D$1000)-ROW('All Beta'!D$2)+1), ROW(A172))), "")</f>
        <v>MDLZ</v>
      </c>
      <c r="C169" s="5">
        <f t="array" ref="C169">VLOOKUP(A169,'All Beta'!F:I,3,0)</f>
        <v>0.28000000000000003</v>
      </c>
      <c r="D169" s="5">
        <f>VLOOKUP(A169,'All Beta'!F:I,4,0)</f>
        <v>0.27</v>
      </c>
      <c r="E169" s="8" t="str">
        <f>RTD("tradingapp",,INDEX($A:$A, ROW()), "BidLstClsΔ%")</f>
        <v>-0.09</v>
      </c>
      <c r="F169" s="8" t="str">
        <f>RTD("tradingapp",,INDEX($A:$A, ROW()), "AskLstClsΔ%")</f>
        <v>0.09</v>
      </c>
      <c r="G169" s="12">
        <f t="shared" si="19"/>
        <v>1.9600000000000003E-2</v>
      </c>
      <c r="H169" s="12">
        <f t="shared" si="20"/>
        <v>1.4000000000000002E-2</v>
      </c>
      <c r="I169" s="13">
        <f t="shared" si="21"/>
        <v>0.1096</v>
      </c>
      <c r="J169" s="13">
        <f t="shared" si="22"/>
        <v>-7.5999999999999998E-2</v>
      </c>
      <c r="K169" s="5" t="str">
        <f>VLOOKUP(A169,'All Beta'!F:J,2,0)</f>
        <v>SPY</v>
      </c>
      <c r="L169" s="6" t="str">
        <f>RTD("tradingapp",,INDEX($K$1:$K$600, ROW()), "BidLstClsΔ%")</f>
        <v>0.05</v>
      </c>
      <c r="M169" s="5" t="str">
        <f>RTD("tradingapp",,INDEX($K:$K, ROW()), "AskLstClsΔ%")</f>
        <v>0.07</v>
      </c>
      <c r="N169" s="14">
        <f t="shared" si="23"/>
        <v>0.37960000000000005</v>
      </c>
      <c r="O169" s="14">
        <f t="shared" si="18"/>
        <v>-0.34600000000000003</v>
      </c>
      <c r="R169" s="7"/>
      <c r="W169" s="17"/>
      <c r="AA169" s="1"/>
      <c r="AB169" s="107"/>
    </row>
    <row r="170" spans="1:28" x14ac:dyDescent="0.3">
      <c r="A170" s="22" t="str">
        <f t="array" ref="A170">IFERROR(INDEX('All Beta'!A$2:A$1000, SMALL(IF('All Beta'!D$2:D$1000&lt;=1, ROW('All Beta'!D$2:D$1000)-ROW('All Beta'!D$2)+1), ROW(A173))), "")</f>
        <v>MDT</v>
      </c>
      <c r="C170" s="5">
        <f t="array" ref="C170">VLOOKUP(A170,'All Beta'!F:I,3,0)</f>
        <v>0.19</v>
      </c>
      <c r="D170" s="5">
        <f>VLOOKUP(A170,'All Beta'!F:I,4,0)</f>
        <v>0.33</v>
      </c>
      <c r="E170" s="8" t="str">
        <f>RTD("tradingapp",,INDEX($A:$A, ROW()), "BidLstClsΔ%")</f>
        <v>-1.45</v>
      </c>
      <c r="F170" s="8" t="str">
        <f>RTD("tradingapp",,INDEX($A:$A, ROW()), "AskLstClsΔ%")</f>
        <v>0.21</v>
      </c>
      <c r="G170" s="12">
        <f t="shared" ref="G170:G206" si="24">C170*M170</f>
        <v>1.3300000000000001E-2</v>
      </c>
      <c r="H170" s="12">
        <f t="shared" ref="H170:H206" si="25">C170*L170</f>
        <v>9.5000000000000015E-3</v>
      </c>
      <c r="I170" s="13">
        <f t="shared" ref="I170:I206" si="26">G170-E170</f>
        <v>1.4633</v>
      </c>
      <c r="J170" s="13">
        <f t="shared" ref="J170:J206" si="27">H170-F170</f>
        <v>-0.20049999999999998</v>
      </c>
      <c r="K170" s="5" t="str">
        <f>VLOOKUP(A170,'All Beta'!F:J,2,0)</f>
        <v>SPY</v>
      </c>
      <c r="L170" s="6" t="str">
        <f>RTD("tradingapp",,INDEX($K$1:$K$600, ROW()), "BidLstClsΔ%")</f>
        <v>0.05</v>
      </c>
      <c r="M170" s="5" t="str">
        <f>RTD("tradingapp",,INDEX($K:$K, ROW()), "AskLstClsΔ%")</f>
        <v>0.07</v>
      </c>
      <c r="N170" s="14">
        <f t="shared" ref="N170:N206" si="28">I170+D170</f>
        <v>1.7933000000000001</v>
      </c>
      <c r="O170" s="14">
        <f t="shared" si="18"/>
        <v>-0.53049999999999997</v>
      </c>
      <c r="R170" s="7"/>
      <c r="W170" s="17"/>
      <c r="AA170" s="1"/>
      <c r="AB170" s="107"/>
    </row>
    <row r="171" spans="1:28" x14ac:dyDescent="0.3">
      <c r="A171" s="22" t="str">
        <f t="array" ref="A171">IFERROR(INDEX('All Beta'!A$2:A$1000, SMALL(IF('All Beta'!D$2:D$1000&lt;=1, ROW('All Beta'!D$2:D$1000)-ROW('All Beta'!D$2)+1), ROW(A174))), "")</f>
        <v>MMM</v>
      </c>
      <c r="C171" s="5">
        <f t="array" ref="C171">VLOOKUP(A171,'All Beta'!F:I,3,0)</f>
        <v>0.76</v>
      </c>
      <c r="D171" s="5">
        <f>VLOOKUP(A171,'All Beta'!F:I,4,0)</f>
        <v>0.25</v>
      </c>
      <c r="E171" s="8" t="str">
        <f>RTD("tradingapp",,INDEX($A:$A, ROW()), "BidLstClsΔ%")</f>
        <v>-1.68</v>
      </c>
      <c r="F171" s="8" t="str">
        <f>RTD("tradingapp",,INDEX($A:$A, ROW()), "AskLstClsΔ%")</f>
        <v>1.95</v>
      </c>
      <c r="G171" s="12">
        <f t="shared" si="24"/>
        <v>0.1976</v>
      </c>
      <c r="H171" s="12">
        <f t="shared" si="25"/>
        <v>0.16720000000000002</v>
      </c>
      <c r="I171" s="13">
        <f t="shared" si="26"/>
        <v>1.8775999999999999</v>
      </c>
      <c r="J171" s="13">
        <f t="shared" si="27"/>
        <v>-1.7827999999999999</v>
      </c>
      <c r="K171" s="5" t="str">
        <f>VLOOKUP(A171,'All Beta'!F:J,2,0)</f>
        <v>IWM</v>
      </c>
      <c r="L171" s="6" t="str">
        <f>RTD("tradingapp",,INDEX($K$1:$K$600, ROW()), "BidLstClsΔ%")</f>
        <v>0.22</v>
      </c>
      <c r="M171" s="5" t="str">
        <f>RTD("tradingapp",,INDEX($K:$K, ROW()), "AskLstClsΔ%")</f>
        <v>0.26</v>
      </c>
      <c r="N171" s="14">
        <f t="shared" si="28"/>
        <v>2.1276000000000002</v>
      </c>
      <c r="O171" s="14">
        <f t="shared" si="18"/>
        <v>-2.0327999999999999</v>
      </c>
      <c r="R171" s="7"/>
      <c r="W171" s="17"/>
      <c r="AA171" s="1"/>
      <c r="AB171" s="107"/>
    </row>
    <row r="172" spans="1:28" x14ac:dyDescent="0.3">
      <c r="A172" s="22" t="str">
        <f t="array" ref="A172">IFERROR(INDEX('All Beta'!A$2:A$1000, SMALL(IF('All Beta'!D$2:D$1000&lt;=1, ROW('All Beta'!D$2:D$1000)-ROW('All Beta'!D$2)+1), ROW(A175))), "")</f>
        <v>MNST</v>
      </c>
      <c r="C172" s="5">
        <f t="array" ref="C172">VLOOKUP(A172,'All Beta'!F:I,3,0)</f>
        <v>0.32</v>
      </c>
      <c r="D172" s="5">
        <f>VLOOKUP(A172,'All Beta'!F:I,4,0)</f>
        <v>0.28999999999999998</v>
      </c>
      <c r="E172" s="8" t="str">
        <f>RTD("tradingapp",,INDEX($A:$A, ROW()), "BidLstClsΔ%")</f>
        <v>-0.93</v>
      </c>
      <c r="F172" s="8" t="str">
        <f>RTD("tradingapp",,INDEX($A:$A, ROW()), "AskLstClsΔ%")</f>
        <v>0.07</v>
      </c>
      <c r="G172" s="12">
        <f t="shared" si="24"/>
        <v>2.2400000000000003E-2</v>
      </c>
      <c r="H172" s="12">
        <f t="shared" si="25"/>
        <v>1.6E-2</v>
      </c>
      <c r="I172" s="13">
        <f t="shared" si="26"/>
        <v>0.95240000000000002</v>
      </c>
      <c r="J172" s="13">
        <f t="shared" si="27"/>
        <v>-5.4000000000000006E-2</v>
      </c>
      <c r="K172" s="5" t="str">
        <f>VLOOKUP(A172,'All Beta'!F:J,2,0)</f>
        <v>SPY</v>
      </c>
      <c r="L172" s="6" t="str">
        <f>RTD("tradingapp",,INDEX($K$1:$K$600, ROW()), "BidLstClsΔ%")</f>
        <v>0.05</v>
      </c>
      <c r="M172" s="5" t="str">
        <f>RTD("tradingapp",,INDEX($K:$K, ROW()), "AskLstClsΔ%")</f>
        <v>0.07</v>
      </c>
      <c r="N172" s="14">
        <f t="shared" si="28"/>
        <v>1.2423999999999999</v>
      </c>
      <c r="O172" s="14">
        <f t="shared" si="18"/>
        <v>-0.34399999999999997</v>
      </c>
      <c r="R172" s="7"/>
      <c r="W172" s="17"/>
      <c r="AA172" s="1"/>
      <c r="AB172" s="107"/>
    </row>
    <row r="173" spans="1:28" x14ac:dyDescent="0.3">
      <c r="A173" s="22" t="str">
        <f t="array" ref="A173">IFERROR(INDEX('All Beta'!A$2:A$1000, SMALL(IF('All Beta'!D$2:D$1000&lt;=1, ROW('All Beta'!D$2:D$1000)-ROW('All Beta'!D$2)+1), ROW(A176))), "")</f>
        <v>MO</v>
      </c>
      <c r="C173" s="5">
        <f t="array" ref="C173">VLOOKUP(A173,'All Beta'!F:I,3,0)</f>
        <v>-0.09</v>
      </c>
      <c r="D173" s="5">
        <f>VLOOKUP(A173,'All Beta'!F:I,4,0)</f>
        <v>0.2</v>
      </c>
      <c r="E173" s="8" t="str">
        <f>RTD("tradingapp",,INDEX($A:$A, ROW()), "BidLstClsΔ%")</f>
        <v>-0.03</v>
      </c>
      <c r="F173" s="8" t="str">
        <f>RTD("tradingapp",,INDEX($A:$A, ROW()), "AskLstClsΔ%")</f>
        <v>0.03</v>
      </c>
      <c r="G173" s="12">
        <f t="shared" si="24"/>
        <v>-2.3400000000000001E-2</v>
      </c>
      <c r="H173" s="12">
        <f t="shared" si="25"/>
        <v>-1.9799999999999998E-2</v>
      </c>
      <c r="I173" s="13">
        <f t="shared" si="26"/>
        <v>6.5999999999999982E-3</v>
      </c>
      <c r="J173" s="13">
        <f t="shared" si="27"/>
        <v>-4.9799999999999997E-2</v>
      </c>
      <c r="K173" s="5" t="str">
        <f>VLOOKUP(A173,'All Beta'!F:J,2,0)</f>
        <v>IWM</v>
      </c>
      <c r="L173" s="6" t="str">
        <f>RTD("tradingapp",,INDEX($K$1:$K$600, ROW()), "BidLstClsΔ%")</f>
        <v>0.22</v>
      </c>
      <c r="M173" s="5" t="str">
        <f>RTD("tradingapp",,INDEX($K:$K, ROW()), "AskLstClsΔ%")</f>
        <v>0.26</v>
      </c>
      <c r="N173" s="14">
        <f t="shared" si="28"/>
        <v>0.20660000000000001</v>
      </c>
      <c r="O173" s="14">
        <f t="shared" si="18"/>
        <v>-0.24980000000000002</v>
      </c>
      <c r="R173" s="7"/>
      <c r="W173" s="17"/>
      <c r="AA173" s="1"/>
      <c r="AB173" s="107"/>
    </row>
    <row r="174" spans="1:28" x14ac:dyDescent="0.3">
      <c r="A174" s="22" t="str">
        <f t="array" ref="A174">IFERROR(INDEX('All Beta'!A$2:A$1000, SMALL(IF('All Beta'!D$2:D$1000&lt;=1, ROW('All Beta'!D$2:D$1000)-ROW('All Beta'!D$2)+1), ROW(A177))), "")</f>
        <v>MOS</v>
      </c>
      <c r="C174" s="5">
        <f t="array" ref="C174">VLOOKUP(A174,'All Beta'!F:I,3,0)</f>
        <v>0.4</v>
      </c>
      <c r="D174" s="5">
        <f>VLOOKUP(A174,'All Beta'!F:I,4,0)</f>
        <v>0.48</v>
      </c>
      <c r="E174" s="8" t="str">
        <f>RTD("tradingapp",,INDEX($A:$A, ROW()), "BidLstClsΔ%")</f>
        <v>-0.64</v>
      </c>
      <c r="F174" s="8" t="str">
        <f>RTD("tradingapp",,INDEX($A:$A, ROW()), "AskLstClsΔ%")</f>
        <v>0.61</v>
      </c>
      <c r="G174" s="12">
        <f t="shared" si="24"/>
        <v>0.10400000000000001</v>
      </c>
      <c r="H174" s="12">
        <f t="shared" si="25"/>
        <v>8.8000000000000009E-2</v>
      </c>
      <c r="I174" s="13">
        <f t="shared" si="26"/>
        <v>0.74399999999999999</v>
      </c>
      <c r="J174" s="13">
        <f t="shared" si="27"/>
        <v>-0.52200000000000002</v>
      </c>
      <c r="K174" s="5" t="str">
        <f>VLOOKUP(A174,'All Beta'!F:J,2,0)</f>
        <v>IWM</v>
      </c>
      <c r="L174" s="6" t="str">
        <f>RTD("tradingapp",,INDEX($K$1:$K$600, ROW()), "BidLstClsΔ%")</f>
        <v>0.22</v>
      </c>
      <c r="M174" s="5" t="str">
        <f>RTD("tradingapp",,INDEX($K:$K, ROW()), "AskLstClsΔ%")</f>
        <v>0.26</v>
      </c>
      <c r="N174" s="14">
        <f t="shared" si="28"/>
        <v>1.224</v>
      </c>
      <c r="O174" s="14">
        <f t="shared" si="18"/>
        <v>-1.002</v>
      </c>
      <c r="R174" s="7"/>
      <c r="W174" s="17"/>
      <c r="AA174" s="1"/>
      <c r="AB174" s="107"/>
    </row>
    <row r="175" spans="1:28" x14ac:dyDescent="0.3">
      <c r="A175" s="22" t="str">
        <f t="array" ref="A175">IFERROR(INDEX('All Beta'!A$2:A$1000, SMALL(IF('All Beta'!D$2:D$1000&lt;=1, ROW('All Beta'!D$2:D$1000)-ROW('All Beta'!D$2)+1), ROW(A178))), "")</f>
        <v>MP</v>
      </c>
      <c r="C175" s="5">
        <f t="array" ref="C175">VLOOKUP(A175,'All Beta'!F:I,3,0)</f>
        <v>0.87</v>
      </c>
      <c r="D175" s="5">
        <f>VLOOKUP(A175,'All Beta'!F:I,4,0)</f>
        <v>2.5499999999999998</v>
      </c>
      <c r="E175" s="8" t="str">
        <f>RTD("tradingapp",,INDEX($A:$A, ROW()), "BidLstClsΔ%")</f>
        <v>0.04</v>
      </c>
      <c r="F175" s="8" t="str">
        <f>RTD("tradingapp",,INDEX($A:$A, ROW()), "AskLstClsΔ%")</f>
        <v>0.09</v>
      </c>
      <c r="G175" s="12">
        <f t="shared" si="24"/>
        <v>0.22620000000000001</v>
      </c>
      <c r="H175" s="12">
        <f t="shared" si="25"/>
        <v>0.19139999999999999</v>
      </c>
      <c r="I175" s="13">
        <f t="shared" si="26"/>
        <v>0.1862</v>
      </c>
      <c r="J175" s="13">
        <f t="shared" si="27"/>
        <v>0.10139999999999999</v>
      </c>
      <c r="K175" s="5" t="str">
        <f>VLOOKUP(A175,'All Beta'!F:J,2,0)</f>
        <v>IWM</v>
      </c>
      <c r="L175" s="6" t="str">
        <f>RTD("tradingapp",,INDEX($K$1:$K$600, ROW()), "BidLstClsΔ%")</f>
        <v>0.22</v>
      </c>
      <c r="M175" s="5" t="str">
        <f>RTD("tradingapp",,INDEX($K:$K, ROW()), "AskLstClsΔ%")</f>
        <v>0.26</v>
      </c>
      <c r="N175" s="14">
        <f t="shared" si="28"/>
        <v>2.7361999999999997</v>
      </c>
      <c r="O175" s="14">
        <f t="shared" si="18"/>
        <v>-2.4485999999999999</v>
      </c>
      <c r="R175" s="7"/>
      <c r="W175" s="17"/>
      <c r="AA175" s="1"/>
      <c r="AB175" s="107"/>
    </row>
    <row r="176" spans="1:28" x14ac:dyDescent="0.3">
      <c r="A176" s="22" t="str">
        <f t="array" ref="A176">IFERROR(INDEX('All Beta'!A$2:A$1000, SMALL(IF('All Beta'!D$2:D$1000&lt;=1, ROW('All Beta'!D$2:D$1000)-ROW('All Beta'!D$2)+1), ROW(A179))), "")</f>
        <v>MRK</v>
      </c>
      <c r="C176" s="5">
        <f t="array" ref="C176">VLOOKUP(A176,'All Beta'!F:I,3,0)</f>
        <v>0.33</v>
      </c>
      <c r="D176" s="5">
        <f>VLOOKUP(A176,'All Beta'!F:I,4,0)</f>
        <v>0.34</v>
      </c>
      <c r="E176" s="8" t="str">
        <f>RTD("tradingapp",,INDEX($A:$A, ROW()), "BidLstClsΔ%")</f>
        <v>0.03</v>
      </c>
      <c r="F176" s="8" t="str">
        <f>RTD("tradingapp",,INDEX($A:$A, ROW()), "AskLstClsΔ%")</f>
        <v>0.12</v>
      </c>
      <c r="G176" s="12">
        <f t="shared" si="24"/>
        <v>8.5800000000000001E-2</v>
      </c>
      <c r="H176" s="12">
        <f t="shared" si="25"/>
        <v>7.2599999999999998E-2</v>
      </c>
      <c r="I176" s="13">
        <f t="shared" si="26"/>
        <v>5.5800000000000002E-2</v>
      </c>
      <c r="J176" s="13">
        <f t="shared" si="27"/>
        <v>-4.7399999999999998E-2</v>
      </c>
      <c r="K176" s="5" t="str">
        <f>VLOOKUP(A176,'All Beta'!F:J,2,0)</f>
        <v>IWM</v>
      </c>
      <c r="L176" s="6" t="str">
        <f>RTD("tradingapp",,INDEX($K$1:$K$600, ROW()), "BidLstClsΔ%")</f>
        <v>0.22</v>
      </c>
      <c r="M176" s="5" t="str">
        <f>RTD("tradingapp",,INDEX($K:$K, ROW()), "AskLstClsΔ%")</f>
        <v>0.26</v>
      </c>
      <c r="N176" s="14">
        <f t="shared" si="28"/>
        <v>0.39580000000000004</v>
      </c>
      <c r="O176" s="14">
        <f t="shared" si="18"/>
        <v>-0.38740000000000002</v>
      </c>
      <c r="R176" s="7"/>
      <c r="W176" s="17"/>
      <c r="AA176" s="1"/>
      <c r="AB176" s="107"/>
    </row>
    <row r="177" spans="1:28" x14ac:dyDescent="0.3">
      <c r="A177" s="22" t="str">
        <f t="array" ref="A177">IFERROR(INDEX('All Beta'!A$2:A$1000, SMALL(IF('All Beta'!D$2:D$1000&lt;=1, ROW('All Beta'!D$2:D$1000)-ROW('All Beta'!D$2)+1), ROW(A180))), "")</f>
        <v>MSFT</v>
      </c>
      <c r="C177" s="5">
        <f t="array" ref="C177">VLOOKUP(A177,'All Beta'!F:I,3,0)</f>
        <v>0.84</v>
      </c>
      <c r="D177" s="5">
        <f>VLOOKUP(A177,'All Beta'!F:I,4,0)</f>
        <v>0.27</v>
      </c>
      <c r="E177" s="8" t="str">
        <f>RTD("tradingapp",,INDEX($A:$A, ROW()), "BidLstClsΔ%")</f>
        <v>-0.02</v>
      </c>
      <c r="F177" s="8" t="str">
        <f>RTD("tradingapp",,INDEX($A:$A, ROW()), "AskLstClsΔ%")</f>
        <v>0.00</v>
      </c>
      <c r="G177" s="12">
        <f t="shared" si="24"/>
        <v>5.8800000000000005E-2</v>
      </c>
      <c r="H177" s="12">
        <f t="shared" si="25"/>
        <v>4.2000000000000003E-2</v>
      </c>
      <c r="I177" s="13">
        <f t="shared" si="26"/>
        <v>7.8800000000000009E-2</v>
      </c>
      <c r="J177" s="13">
        <f t="shared" si="27"/>
        <v>4.2000000000000003E-2</v>
      </c>
      <c r="K177" s="5" t="str">
        <f>VLOOKUP(A177,'All Beta'!F:J,2,0)</f>
        <v>SPY</v>
      </c>
      <c r="L177" s="6" t="str">
        <f>RTD("tradingapp",,INDEX($K$1:$K$600, ROW()), "BidLstClsΔ%")</f>
        <v>0.05</v>
      </c>
      <c r="M177" s="5" t="str">
        <f>RTD("tradingapp",,INDEX($K:$K, ROW()), "AskLstClsΔ%")</f>
        <v>0.07</v>
      </c>
      <c r="N177" s="14">
        <f t="shared" si="28"/>
        <v>0.3488</v>
      </c>
      <c r="O177" s="14">
        <f t="shared" si="18"/>
        <v>-0.22800000000000001</v>
      </c>
      <c r="R177" s="7"/>
      <c r="W177" s="17"/>
      <c r="AA177" s="1"/>
      <c r="AB177" s="107"/>
    </row>
    <row r="178" spans="1:28" x14ac:dyDescent="0.3">
      <c r="A178" s="22" t="str">
        <f t="array" ref="A178">IFERROR(INDEX('All Beta'!A$2:A$1000, SMALL(IF('All Beta'!D$2:D$1000&lt;=1, ROW('All Beta'!D$2:D$1000)-ROW('All Beta'!D$2)+1), ROW(A181))), "")</f>
        <v>MTCH</v>
      </c>
      <c r="C178" s="5">
        <f t="array" ref="C178">VLOOKUP(A178,'All Beta'!F:I,3,0)</f>
        <v>0.61</v>
      </c>
      <c r="D178" s="5">
        <f>VLOOKUP(A178,'All Beta'!F:I,4,0)</f>
        <v>0.36</v>
      </c>
      <c r="E178" s="8" t="str">
        <f>RTD("tradingapp",,INDEX($A:$A, ROW()), "BidLstClsΔ%")</f>
        <v>-0.11</v>
      </c>
      <c r="F178" s="8" t="str">
        <f>RTD("tradingapp",,INDEX($A:$A, ROW()), "AskLstClsΔ%")</f>
        <v>0.83</v>
      </c>
      <c r="G178" s="12">
        <f t="shared" si="24"/>
        <v>0.15859999999999999</v>
      </c>
      <c r="H178" s="12">
        <f t="shared" si="25"/>
        <v>0.13419999999999999</v>
      </c>
      <c r="I178" s="13">
        <f t="shared" si="26"/>
        <v>0.26860000000000001</v>
      </c>
      <c r="J178" s="13">
        <f t="shared" si="27"/>
        <v>-0.69579999999999997</v>
      </c>
      <c r="K178" s="5" t="str">
        <f>VLOOKUP(A178,'All Beta'!F:J,2,0)</f>
        <v>IWM</v>
      </c>
      <c r="L178" s="6" t="str">
        <f>RTD("tradingapp",,INDEX($K$1:$K$600, ROW()), "BidLstClsΔ%")</f>
        <v>0.22</v>
      </c>
      <c r="M178" s="5" t="str">
        <f>RTD("tradingapp",,INDEX($K:$K, ROW()), "AskLstClsΔ%")</f>
        <v>0.26</v>
      </c>
      <c r="N178" s="14">
        <f t="shared" si="28"/>
        <v>0.62860000000000005</v>
      </c>
      <c r="O178" s="14">
        <f t="shared" si="18"/>
        <v>-1.0558000000000001</v>
      </c>
      <c r="R178" s="7"/>
      <c r="W178" s="17"/>
      <c r="AA178" s="1"/>
      <c r="AB178" s="107"/>
    </row>
    <row r="179" spans="1:28" x14ac:dyDescent="0.3">
      <c r="A179" s="22" t="str">
        <f t="array" ref="A179">IFERROR(INDEX('All Beta'!A$2:A$1000, SMALL(IF('All Beta'!D$2:D$1000&lt;=1, ROW('All Beta'!D$2:D$1000)-ROW('All Beta'!D$2)+1), ROW(A182))), "")</f>
        <v>NDAQ</v>
      </c>
      <c r="C179" s="5">
        <f t="array" ref="C179">VLOOKUP(A179,'All Beta'!F:I,3,0)</f>
        <v>0.83</v>
      </c>
      <c r="D179" s="5">
        <f>VLOOKUP(A179,'All Beta'!F:I,4,0)</f>
        <v>0.18</v>
      </c>
      <c r="E179" s="8" t="str">
        <f>RTD("tradingapp",,INDEX($A:$A, ROW()), "BidLstClsΔ%")</f>
        <v>0.00</v>
      </c>
      <c r="F179" s="8" t="str">
        <f>RTD("tradingapp",,INDEX($A:$A, ROW()), "AskLstClsΔ%")</f>
        <v>0.16</v>
      </c>
      <c r="G179" s="12">
        <f t="shared" si="24"/>
        <v>5.8100000000000006E-2</v>
      </c>
      <c r="H179" s="12">
        <f t="shared" si="25"/>
        <v>4.1500000000000002E-2</v>
      </c>
      <c r="I179" s="13">
        <f t="shared" si="26"/>
        <v>5.8100000000000006E-2</v>
      </c>
      <c r="J179" s="13">
        <f t="shared" si="27"/>
        <v>-0.11849999999999999</v>
      </c>
      <c r="K179" s="5" t="str">
        <f>VLOOKUP(A179,'All Beta'!F:J,2,0)</f>
        <v>SPY</v>
      </c>
      <c r="L179" s="6" t="str">
        <f>RTD("tradingapp",,INDEX($K$1:$K$600, ROW()), "BidLstClsΔ%")</f>
        <v>0.05</v>
      </c>
      <c r="M179" s="5" t="str">
        <f>RTD("tradingapp",,INDEX($K:$K, ROW()), "AskLstClsΔ%")</f>
        <v>0.07</v>
      </c>
      <c r="N179" s="14">
        <f t="shared" si="28"/>
        <v>0.23810000000000001</v>
      </c>
      <c r="O179" s="14">
        <f t="shared" si="18"/>
        <v>-0.29849999999999999</v>
      </c>
      <c r="R179" s="7"/>
      <c r="W179" s="17"/>
      <c r="AA179" s="1"/>
      <c r="AB179" s="107"/>
    </row>
    <row r="180" spans="1:28" x14ac:dyDescent="0.3">
      <c r="A180" s="22" t="str">
        <f t="array" ref="A180">IFERROR(INDEX('All Beta'!A$2:A$1000, SMALL(IF('All Beta'!D$2:D$1000&lt;=1, ROW('All Beta'!D$2:D$1000)-ROW('All Beta'!D$2)+1), ROW(A183))), "")</f>
        <v>NEE</v>
      </c>
      <c r="C180" s="5">
        <f t="array" ref="C180">VLOOKUP(A180,'All Beta'!F:I,3,0)</f>
        <v>0.46</v>
      </c>
      <c r="D180" s="5">
        <f>VLOOKUP(A180,'All Beta'!F:I,4,0)</f>
        <v>0.43</v>
      </c>
      <c r="E180" s="8" t="str">
        <f>RTD("tradingapp",,INDEX($A:$A, ROW()), "BidLstClsΔ%")</f>
        <v>-0.04</v>
      </c>
      <c r="F180" s="8" t="str">
        <f>RTD("tradingapp",,INDEX($A:$A, ROW()), "AskLstClsΔ%")</f>
        <v>0.02</v>
      </c>
      <c r="G180" s="12">
        <f t="shared" si="24"/>
        <v>0.11960000000000001</v>
      </c>
      <c r="H180" s="12">
        <f t="shared" si="25"/>
        <v>0.1012</v>
      </c>
      <c r="I180" s="13">
        <f t="shared" si="26"/>
        <v>0.15960000000000002</v>
      </c>
      <c r="J180" s="13">
        <f t="shared" si="27"/>
        <v>8.1199999999999994E-2</v>
      </c>
      <c r="K180" s="5" t="str">
        <f>VLOOKUP(A180,'All Beta'!F:J,2,0)</f>
        <v>IWM</v>
      </c>
      <c r="L180" s="6" t="str">
        <f>RTD("tradingapp",,INDEX($K$1:$K$600, ROW()), "BidLstClsΔ%")</f>
        <v>0.22</v>
      </c>
      <c r="M180" s="5" t="str">
        <f>RTD("tradingapp",,INDEX($K:$K, ROW()), "AskLstClsΔ%")</f>
        <v>0.26</v>
      </c>
      <c r="N180" s="14">
        <f t="shared" si="28"/>
        <v>0.58960000000000001</v>
      </c>
      <c r="O180" s="14">
        <f t="shared" si="18"/>
        <v>-0.3488</v>
      </c>
      <c r="R180" s="7"/>
      <c r="W180" s="17"/>
      <c r="AA180" s="1"/>
      <c r="AB180" s="107"/>
    </row>
    <row r="181" spans="1:28" x14ac:dyDescent="0.3">
      <c r="A181" s="22" t="str">
        <f t="array" ref="A181">IFERROR(INDEX('All Beta'!A$2:A$1000, SMALL(IF('All Beta'!D$2:D$1000&lt;=1, ROW('All Beta'!D$2:D$1000)-ROW('All Beta'!D$2)+1), ROW(A184))), "")</f>
        <v>NEM</v>
      </c>
      <c r="C181" s="5" t="e">
        <f t="array" ref="C181">VLOOKUP(A181,'All Beta'!F:I,3,0)</f>
        <v>#N/A</v>
      </c>
      <c r="D181" s="5" t="e">
        <f>VLOOKUP(A181,'All Beta'!F:I,4,0)</f>
        <v>#N/A</v>
      </c>
      <c r="E181" s="8" t="str">
        <f>RTD("tradingapp",,INDEX($A:$A, ROW()), "BidLstClsΔ%")</f>
        <v>0.15</v>
      </c>
      <c r="F181" s="8" t="str">
        <f>RTD("tradingapp",,INDEX($A:$A, ROW()), "AskLstClsΔ%")</f>
        <v>0.34</v>
      </c>
      <c r="G181" s="12" t="e">
        <f t="shared" si="24"/>
        <v>#N/A</v>
      </c>
      <c r="H181" s="12" t="e">
        <f t="shared" si="25"/>
        <v>#N/A</v>
      </c>
      <c r="I181" s="13" t="e">
        <f t="shared" si="26"/>
        <v>#N/A</v>
      </c>
      <c r="J181" s="13" t="e">
        <f t="shared" si="27"/>
        <v>#N/A</v>
      </c>
      <c r="K181" s="5" t="e">
        <f>VLOOKUP(A181,'All Beta'!F:J,2,0)</f>
        <v>#N/A</v>
      </c>
      <c r="L181" s="6" t="e">
        <f>RTD("tradingapp",,INDEX($K$1:$K$600, ROW()), "BidLstClsΔ%")</f>
        <v>#N/A</v>
      </c>
      <c r="M181" s="5" t="e">
        <f>RTD("tradingapp",,INDEX($K:$K, ROW()), "AskLstClsΔ%")</f>
        <v>#N/A</v>
      </c>
      <c r="N181" s="14" t="e">
        <f t="shared" si="28"/>
        <v>#N/A</v>
      </c>
      <c r="O181" s="14" t="e">
        <f t="shared" si="18"/>
        <v>#N/A</v>
      </c>
      <c r="R181" s="7"/>
      <c r="W181" s="17"/>
      <c r="AA181" s="1"/>
      <c r="AB181" s="107"/>
    </row>
    <row r="182" spans="1:28" x14ac:dyDescent="0.3">
      <c r="A182" s="22" t="str">
        <f t="array" ref="A182">IFERROR(INDEX('All Beta'!A$2:A$1000, SMALL(IF('All Beta'!D$2:D$1000&lt;=1, ROW('All Beta'!D$2:D$1000)-ROW('All Beta'!D$2)+1), ROW(A185))), "")</f>
        <v>NFLX</v>
      </c>
      <c r="C182" s="5">
        <f t="array" ref="C182">VLOOKUP(A182,'All Beta'!F:I,3,0)</f>
        <v>0.65</v>
      </c>
      <c r="D182" s="5">
        <f>VLOOKUP(A182,'All Beta'!F:I,4,0)</f>
        <v>0.28000000000000003</v>
      </c>
      <c r="E182" s="8" t="str">
        <f>RTD("tradingapp",,INDEX($A:$A, ROW()), "BidLstClsΔ%")</f>
        <v>-0.25</v>
      </c>
      <c r="F182" s="8" t="str">
        <f>RTD("tradingapp",,INDEX($A:$A, ROW()), "AskLstClsΔ%")</f>
        <v>0.00</v>
      </c>
      <c r="G182" s="12">
        <f t="shared" si="24"/>
        <v>1.3000000000000001E-2</v>
      </c>
      <c r="H182" s="12">
        <f t="shared" si="25"/>
        <v>0</v>
      </c>
      <c r="I182" s="13">
        <f t="shared" si="26"/>
        <v>0.26300000000000001</v>
      </c>
      <c r="J182" s="13">
        <f t="shared" si="27"/>
        <v>0</v>
      </c>
      <c r="K182" s="5" t="str">
        <f>VLOOKUP(A182,'All Beta'!F:J,2,0)</f>
        <v>QQQ</v>
      </c>
      <c r="L182" s="6" t="str">
        <f>RTD("tradingapp",,INDEX($K$1:$K$600, ROW()), "BidLstClsΔ%")</f>
        <v>0.00</v>
      </c>
      <c r="M182" s="5" t="str">
        <f>RTD("tradingapp",,INDEX($K:$K, ROW()), "AskLstClsΔ%")</f>
        <v>0.02</v>
      </c>
      <c r="N182" s="14">
        <f t="shared" si="28"/>
        <v>0.54300000000000004</v>
      </c>
      <c r="O182" s="14">
        <f t="shared" si="18"/>
        <v>-0.28000000000000003</v>
      </c>
      <c r="R182" s="7"/>
      <c r="W182" s="17"/>
      <c r="AA182" s="1"/>
      <c r="AB182" s="107"/>
    </row>
    <row r="183" spans="1:28" x14ac:dyDescent="0.3">
      <c r="A183" s="22" t="str">
        <f t="array" ref="A183">IFERROR(INDEX('All Beta'!A$2:A$1000, SMALL(IF('All Beta'!D$2:D$1000&lt;=1, ROW('All Beta'!D$2:D$1000)-ROW('All Beta'!D$2)+1), ROW(A186))), "")</f>
        <v>NI</v>
      </c>
      <c r="C183" s="5">
        <f t="array" ref="C183">VLOOKUP(A183,'All Beta'!F:I,3,0)</f>
        <v>0.05</v>
      </c>
      <c r="D183" s="5">
        <f>VLOOKUP(A183,'All Beta'!F:I,4,0)</f>
        <v>0.32</v>
      </c>
      <c r="E183" s="8" t="str">
        <f>RTD("tradingapp",,INDEX($A:$A, ROW()), "BidLstClsΔ%")</f>
        <v>-1.03</v>
      </c>
      <c r="F183" s="8" t="str">
        <f>RTD("tradingapp",,INDEX($A:$A, ROW()), "AskLstClsΔ%")</f>
        <v>0.23</v>
      </c>
      <c r="G183" s="12">
        <f t="shared" si="24"/>
        <v>1.3000000000000001E-2</v>
      </c>
      <c r="H183" s="12">
        <f t="shared" si="25"/>
        <v>1.1000000000000001E-2</v>
      </c>
      <c r="I183" s="13">
        <f t="shared" si="26"/>
        <v>1.0429999999999999</v>
      </c>
      <c r="J183" s="13">
        <f t="shared" si="27"/>
        <v>-0.219</v>
      </c>
      <c r="K183" s="5" t="str">
        <f>VLOOKUP(A183,'All Beta'!F:J,2,0)</f>
        <v>IWM</v>
      </c>
      <c r="L183" s="6" t="str">
        <f>RTD("tradingapp",,INDEX($K$1:$K$600, ROW()), "BidLstClsΔ%")</f>
        <v>0.22</v>
      </c>
      <c r="M183" s="5" t="str">
        <f>RTD("tradingapp",,INDEX($K:$K, ROW()), "AskLstClsΔ%")</f>
        <v>0.26</v>
      </c>
      <c r="N183" s="14">
        <f t="shared" si="28"/>
        <v>1.363</v>
      </c>
      <c r="O183" s="14">
        <f t="shared" si="18"/>
        <v>-0.53900000000000003</v>
      </c>
      <c r="R183" s="7"/>
      <c r="W183" s="17"/>
      <c r="AA183" s="1"/>
      <c r="AB183" s="107"/>
    </row>
    <row r="184" spans="1:28" x14ac:dyDescent="0.3">
      <c r="A184" s="22" t="str">
        <f t="array" ref="A184">IFERROR(INDEX('All Beta'!A$2:A$1000, SMALL(IF('All Beta'!D$2:D$1000&lt;=1, ROW('All Beta'!D$2:D$1000)-ROW('All Beta'!D$2)+1), ROW(A187))), "")</f>
        <v>NKE</v>
      </c>
      <c r="C184" s="5" t="e">
        <f t="array" ref="C184">VLOOKUP(A184,'All Beta'!F:I,3,0)</f>
        <v>#N/A</v>
      </c>
      <c r="D184" s="5" t="e">
        <f>VLOOKUP(A184,'All Beta'!F:I,4,0)</f>
        <v>#N/A</v>
      </c>
      <c r="E184" s="8" t="str">
        <f>RTD("tradingapp",,INDEX($A:$A, ROW()), "BidLstClsΔ%")</f>
        <v>0.02</v>
      </c>
      <c r="F184" s="8" t="str">
        <f>RTD("tradingapp",,INDEX($A:$A, ROW()), "AskLstClsΔ%")</f>
        <v>0.18</v>
      </c>
      <c r="G184" s="12" t="e">
        <f t="shared" si="24"/>
        <v>#N/A</v>
      </c>
      <c r="H184" s="12" t="e">
        <f t="shared" si="25"/>
        <v>#N/A</v>
      </c>
      <c r="I184" s="13" t="e">
        <f t="shared" si="26"/>
        <v>#N/A</v>
      </c>
      <c r="J184" s="13" t="e">
        <f t="shared" si="27"/>
        <v>#N/A</v>
      </c>
      <c r="K184" s="5" t="e">
        <f>VLOOKUP(A184,'All Beta'!F:J,2,0)</f>
        <v>#N/A</v>
      </c>
      <c r="L184" s="6" t="e">
        <f>RTD("tradingapp",,INDEX($K$1:$K$600, ROW()), "BidLstClsΔ%")</f>
        <v>#N/A</v>
      </c>
      <c r="M184" s="5" t="e">
        <f>RTD("tradingapp",,INDEX($K:$K, ROW()), "AskLstClsΔ%")</f>
        <v>#N/A</v>
      </c>
      <c r="N184" s="14" t="e">
        <f t="shared" si="28"/>
        <v>#N/A</v>
      </c>
      <c r="O184" s="14" t="e">
        <f t="shared" si="18"/>
        <v>#N/A</v>
      </c>
      <c r="R184" s="7"/>
      <c r="W184" s="17"/>
      <c r="AA184" s="1"/>
      <c r="AB184" s="107"/>
    </row>
    <row r="185" spans="1:28" x14ac:dyDescent="0.3">
      <c r="A185" s="22" t="str">
        <f t="array" ref="A185">IFERROR(INDEX('All Beta'!A$2:A$1000, SMALL(IF('All Beta'!D$2:D$1000&lt;=1, ROW('All Beta'!D$2:D$1000)-ROW('All Beta'!D$2)+1), ROW(A188))), "")</f>
        <v>NLY</v>
      </c>
      <c r="C185" s="5">
        <f t="array" ref="C185">VLOOKUP(A185,'All Beta'!F:I,3,0)</f>
        <v>0.7</v>
      </c>
      <c r="D185" s="5">
        <f>VLOOKUP(A185,'All Beta'!F:I,4,0)</f>
        <v>0.16</v>
      </c>
      <c r="E185" s="8" t="str">
        <f>RTD("tradingapp",,INDEX($A:$A, ROW()), "BidLstClsΔ%")</f>
        <v>0.00</v>
      </c>
      <c r="F185" s="8" t="str">
        <f>RTD("tradingapp",,INDEX($A:$A, ROW()), "AskLstClsΔ%")</f>
        <v>0.48</v>
      </c>
      <c r="G185" s="12">
        <f t="shared" si="24"/>
        <v>4.9000000000000002E-2</v>
      </c>
      <c r="H185" s="12">
        <f t="shared" si="25"/>
        <v>3.4999999999999996E-2</v>
      </c>
      <c r="I185" s="13">
        <f t="shared" si="26"/>
        <v>4.9000000000000002E-2</v>
      </c>
      <c r="J185" s="13">
        <f t="shared" si="27"/>
        <v>-0.44500000000000001</v>
      </c>
      <c r="K185" s="5" t="str">
        <f>VLOOKUP(A185,'All Beta'!F:J,2,0)</f>
        <v>SPY</v>
      </c>
      <c r="L185" s="6" t="str">
        <f>RTD("tradingapp",,INDEX($K$1:$K$600, ROW()), "BidLstClsΔ%")</f>
        <v>0.05</v>
      </c>
      <c r="M185" s="5" t="str">
        <f>RTD("tradingapp",,INDEX($K:$K, ROW()), "AskLstClsΔ%")</f>
        <v>0.07</v>
      </c>
      <c r="N185" s="14">
        <f t="shared" si="28"/>
        <v>0.20900000000000002</v>
      </c>
      <c r="O185" s="14">
        <f t="shared" si="18"/>
        <v>-0.60499999999999998</v>
      </c>
      <c r="R185" s="7"/>
      <c r="W185" s="17"/>
      <c r="AA185" s="1"/>
      <c r="AB185" s="107"/>
    </row>
    <row r="186" spans="1:28" x14ac:dyDescent="0.3">
      <c r="A186" s="22" t="str">
        <f t="array" ref="A186">IFERROR(INDEX('All Beta'!A$2:A$1000, SMALL(IF('All Beta'!D$2:D$1000&lt;=1, ROW('All Beta'!D$2:D$1000)-ROW('All Beta'!D$2)+1), ROW(A189))), "")</f>
        <v>NMAX</v>
      </c>
      <c r="C186" s="5">
        <f t="array" ref="C186">VLOOKUP(A186,'All Beta'!F:I,3,0)</f>
        <v>0.36</v>
      </c>
      <c r="D186" s="5">
        <f>VLOOKUP(A186,'All Beta'!F:I,4,0)</f>
        <v>1.01</v>
      </c>
      <c r="E186" s="8" t="str">
        <f>RTD("tradingapp",,INDEX($A:$A, ROW()), "BidLstClsΔ%")</f>
        <v>0.00</v>
      </c>
      <c r="F186" s="8" t="str">
        <f>RTD("tradingapp",,INDEX($A:$A, ROW()), "AskLstClsΔ%")</f>
        <v>0.85</v>
      </c>
      <c r="G186" s="12">
        <f t="shared" si="24"/>
        <v>7.1999999999999998E-3</v>
      </c>
      <c r="H186" s="12">
        <f t="shared" si="25"/>
        <v>0</v>
      </c>
      <c r="I186" s="13">
        <f t="shared" si="26"/>
        <v>7.1999999999999998E-3</v>
      </c>
      <c r="J186" s="13">
        <f t="shared" si="27"/>
        <v>-0.85</v>
      </c>
      <c r="K186" s="5" t="str">
        <f>VLOOKUP(A186,'All Beta'!F:J,2,0)</f>
        <v>QQQ</v>
      </c>
      <c r="L186" s="6" t="str">
        <f>RTD("tradingapp",,INDEX($K$1:$K$600, ROW()), "BidLstClsΔ%")</f>
        <v>0.00</v>
      </c>
      <c r="M186" s="5" t="str">
        <f>RTD("tradingapp",,INDEX($K:$K, ROW()), "AskLstClsΔ%")</f>
        <v>0.02</v>
      </c>
      <c r="N186" s="14">
        <f t="shared" si="28"/>
        <v>1.0172000000000001</v>
      </c>
      <c r="O186" s="14">
        <f t="shared" si="18"/>
        <v>-1.8599999999999999</v>
      </c>
      <c r="R186" s="7"/>
      <c r="W186" s="17"/>
      <c r="AA186" s="1"/>
      <c r="AB186" s="107"/>
    </row>
    <row r="187" spans="1:28" x14ac:dyDescent="0.3">
      <c r="A187" s="22" t="str">
        <f t="array" ref="A187">IFERROR(INDEX('All Beta'!A$2:A$1000, SMALL(IF('All Beta'!D$2:D$1000&lt;=1, ROW('All Beta'!D$2:D$1000)-ROW('All Beta'!D$2)+1), ROW(A190))), "")</f>
        <v>NOC</v>
      </c>
      <c r="C187" s="5">
        <f t="array" ref="C187">VLOOKUP(A187,'All Beta'!F:I,3,0)</f>
        <v>-0.09</v>
      </c>
      <c r="D187" s="5">
        <f>VLOOKUP(A187,'All Beta'!F:I,4,0)</f>
        <v>0.37</v>
      </c>
      <c r="E187" s="8" t="str">
        <f>RTD("tradingapp",,INDEX($A:$A, ROW()), "BidLstClsΔ%")</f>
        <v>-2.60</v>
      </c>
      <c r="F187" s="8" t="str">
        <f>RTD("tradingapp",,INDEX($A:$A, ROW()), "AskLstClsΔ%")</f>
        <v>0.67</v>
      </c>
      <c r="G187" s="12">
        <f t="shared" si="24"/>
        <v>-2.3400000000000001E-2</v>
      </c>
      <c r="H187" s="12">
        <f t="shared" si="25"/>
        <v>-1.9799999999999998E-2</v>
      </c>
      <c r="I187" s="13">
        <f t="shared" si="26"/>
        <v>2.5766</v>
      </c>
      <c r="J187" s="13">
        <f t="shared" si="27"/>
        <v>-0.68980000000000008</v>
      </c>
      <c r="K187" s="5" t="str">
        <f>VLOOKUP(A187,'All Beta'!F:J,2,0)</f>
        <v>IWM</v>
      </c>
      <c r="L187" s="6" t="str">
        <f>RTD("tradingapp",,INDEX($K$1:$K$600, ROW()), "BidLstClsΔ%")</f>
        <v>0.22</v>
      </c>
      <c r="M187" s="5" t="str">
        <f>RTD("tradingapp",,INDEX($K:$K, ROW()), "AskLstClsΔ%")</f>
        <v>0.26</v>
      </c>
      <c r="N187" s="14">
        <f t="shared" si="28"/>
        <v>2.9466000000000001</v>
      </c>
      <c r="O187" s="14">
        <f t="shared" si="18"/>
        <v>-1.0598000000000001</v>
      </c>
      <c r="R187" s="7"/>
      <c r="W187" s="17"/>
      <c r="AA187" s="1"/>
      <c r="AB187" s="107"/>
    </row>
    <row r="188" spans="1:28" x14ac:dyDescent="0.3">
      <c r="A188" s="22" t="str">
        <f t="array" ref="A188">IFERROR(INDEX('All Beta'!A$2:A$1000, SMALL(IF('All Beta'!D$2:D$1000&lt;=1, ROW('All Beta'!D$2:D$1000)-ROW('All Beta'!D$2)+1), ROW(A191))), "")</f>
        <v>NOW</v>
      </c>
      <c r="C188" s="5">
        <f t="array" ref="C188">VLOOKUP(A188,'All Beta'!F:I,3,0)</f>
        <v>0.71</v>
      </c>
      <c r="D188" s="5">
        <f>VLOOKUP(A188,'All Beta'!F:I,4,0)</f>
        <v>0.32</v>
      </c>
      <c r="E188" s="8" t="str">
        <f>RTD("tradingapp",,INDEX($A:$A, ROW()), "BidLstClsΔ%")</f>
        <v>0.05</v>
      </c>
      <c r="F188" s="8" t="str">
        <f>RTD("tradingapp",,INDEX($A:$A, ROW()), "AskLstClsΔ%")</f>
        <v>0.48</v>
      </c>
      <c r="G188" s="12">
        <f t="shared" si="24"/>
        <v>4.9700000000000001E-2</v>
      </c>
      <c r="H188" s="12">
        <f t="shared" si="25"/>
        <v>3.5499999999999997E-2</v>
      </c>
      <c r="I188" s="13">
        <f t="shared" si="26"/>
        <v>-3.0000000000000165E-4</v>
      </c>
      <c r="J188" s="13">
        <f t="shared" si="27"/>
        <v>-0.44450000000000001</v>
      </c>
      <c r="K188" s="5" t="str">
        <f>VLOOKUP(A188,'All Beta'!F:J,2,0)</f>
        <v>SPY</v>
      </c>
      <c r="L188" s="6" t="str">
        <f>RTD("tradingapp",,INDEX($K$1:$K$600, ROW()), "BidLstClsΔ%")</f>
        <v>0.05</v>
      </c>
      <c r="M188" s="5" t="str">
        <f>RTD("tradingapp",,INDEX($K:$K, ROW()), "AskLstClsΔ%")</f>
        <v>0.07</v>
      </c>
      <c r="N188" s="14">
        <f t="shared" si="28"/>
        <v>0.31969999999999998</v>
      </c>
      <c r="O188" s="14">
        <f t="shared" si="18"/>
        <v>-0.76449999999999996</v>
      </c>
      <c r="R188" s="7"/>
      <c r="W188" s="17"/>
      <c r="AA188" s="1"/>
      <c r="AB188" s="107"/>
    </row>
    <row r="189" spans="1:28" x14ac:dyDescent="0.3">
      <c r="A189" s="22" t="str">
        <f t="array" ref="A189">IFERROR(INDEX('All Beta'!A$2:A$1000, SMALL(IF('All Beta'!D$2:D$1000&lt;=1, ROW('All Beta'!D$2:D$1000)-ROW('All Beta'!D$2)+1), ROW(A192))), "")</f>
        <v>NSC</v>
      </c>
      <c r="C189" s="5">
        <f t="array" ref="C189">VLOOKUP(A189,'All Beta'!F:I,3,0)</f>
        <v>0.96</v>
      </c>
      <c r="D189" s="5">
        <f>VLOOKUP(A189,'All Beta'!F:I,4,0)</f>
        <v>0.35</v>
      </c>
      <c r="E189" s="8" t="str">
        <f>RTD("tradingapp",,INDEX($A:$A, ROW()), "BidLstClsΔ%")</f>
        <v>-1.47</v>
      </c>
      <c r="F189" s="8" t="str">
        <f>RTD("tradingapp",,INDEX($A:$A, ROW()), "AskLstClsΔ%")</f>
        <v>1.59</v>
      </c>
      <c r="G189" s="12">
        <f t="shared" si="24"/>
        <v>6.720000000000001E-2</v>
      </c>
      <c r="H189" s="12">
        <f t="shared" si="25"/>
        <v>4.8000000000000001E-2</v>
      </c>
      <c r="I189" s="13">
        <f t="shared" si="26"/>
        <v>1.5371999999999999</v>
      </c>
      <c r="J189" s="13">
        <f t="shared" si="27"/>
        <v>-1.542</v>
      </c>
      <c r="K189" s="5" t="str">
        <f>VLOOKUP(A189,'All Beta'!F:J,2,0)</f>
        <v>SPY</v>
      </c>
      <c r="L189" s="6" t="str">
        <f>RTD("tradingapp",,INDEX($K$1:$K$600, ROW()), "BidLstClsΔ%")</f>
        <v>0.05</v>
      </c>
      <c r="M189" s="5" t="str">
        <f>RTD("tradingapp",,INDEX($K:$K, ROW()), "AskLstClsΔ%")</f>
        <v>0.07</v>
      </c>
      <c r="N189" s="14">
        <f t="shared" si="28"/>
        <v>1.8872</v>
      </c>
      <c r="O189" s="14">
        <f t="shared" si="18"/>
        <v>-1.8919999999999999</v>
      </c>
      <c r="R189" s="7"/>
      <c r="W189" s="17"/>
      <c r="AA189" s="1"/>
      <c r="AB189" s="107"/>
    </row>
    <row r="190" spans="1:28" x14ac:dyDescent="0.3">
      <c r="A190" s="22" t="str">
        <f t="array" ref="A190">IFERROR(INDEX('All Beta'!A$2:A$1000, SMALL(IF('All Beta'!D$2:D$1000&lt;=1, ROW('All Beta'!D$2:D$1000)-ROW('All Beta'!D$2)+1), ROW(A193))), "")</f>
        <v>NTNX</v>
      </c>
      <c r="C190" s="5">
        <f t="array" ref="C190">VLOOKUP(A190,'All Beta'!F:I,3,0)</f>
        <v>0.72</v>
      </c>
      <c r="D190" s="5">
        <f>VLOOKUP(A190,'All Beta'!F:I,4,0)</f>
        <v>0.51</v>
      </c>
      <c r="E190" s="8" t="str">
        <f>RTD("tradingapp",,INDEX($A:$A, ROW()), "BidLstClsΔ%")</f>
        <v>-1.01</v>
      </c>
      <c r="F190" s="8" t="str">
        <f>RTD("tradingapp",,INDEX($A:$A, ROW()), "AskLstClsΔ%")</f>
        <v>0.92</v>
      </c>
      <c r="G190" s="12">
        <f t="shared" si="24"/>
        <v>1.44E-2</v>
      </c>
      <c r="H190" s="12">
        <f t="shared" si="25"/>
        <v>0</v>
      </c>
      <c r="I190" s="13">
        <f t="shared" si="26"/>
        <v>1.0244</v>
      </c>
      <c r="J190" s="13">
        <f t="shared" si="27"/>
        <v>-0.92</v>
      </c>
      <c r="K190" s="5" t="str">
        <f>VLOOKUP(A190,'All Beta'!F:J,2,0)</f>
        <v>QQQ</v>
      </c>
      <c r="L190" s="6" t="str">
        <f>RTD("tradingapp",,INDEX($K$1:$K$600, ROW()), "BidLstClsΔ%")</f>
        <v>0.00</v>
      </c>
      <c r="M190" s="5" t="str">
        <f>RTD("tradingapp",,INDEX($K:$K, ROW()), "AskLstClsΔ%")</f>
        <v>0.02</v>
      </c>
      <c r="N190" s="14">
        <f t="shared" si="28"/>
        <v>1.5344</v>
      </c>
      <c r="O190" s="14">
        <f t="shared" si="18"/>
        <v>-1.4300000000000002</v>
      </c>
      <c r="R190" s="7"/>
      <c r="W190" s="17"/>
      <c r="AA190" s="1"/>
      <c r="AB190" s="107"/>
    </row>
    <row r="191" spans="1:28" x14ac:dyDescent="0.3">
      <c r="A191" s="22" t="str">
        <f t="array" ref="A191">IFERROR(INDEX('All Beta'!A$2:A$1000, SMALL(IF('All Beta'!D$2:D$1000&lt;=1, ROW('All Beta'!D$2:D$1000)-ROW('All Beta'!D$2)+1), ROW(A194))), "")</f>
        <v>NTRA</v>
      </c>
      <c r="C191" s="5">
        <f t="array" ref="C191">VLOOKUP(A191,'All Beta'!F:I,3,0)</f>
        <v>0.69</v>
      </c>
      <c r="D191" s="5">
        <f>VLOOKUP(A191,'All Beta'!F:I,4,0)</f>
        <v>0.43</v>
      </c>
      <c r="E191" s="8" t="str">
        <f>RTD("tradingapp",,INDEX($A:$A, ROW()), "BidLstClsΔ%")</f>
        <v>-0.55</v>
      </c>
      <c r="F191" s="8" t="str">
        <f>RTD("tradingapp",,INDEX($A:$A, ROW()), "AskLstClsΔ%")</f>
        <v>0.88</v>
      </c>
      <c r="G191" s="12">
        <f t="shared" si="24"/>
        <v>0.1794</v>
      </c>
      <c r="H191" s="12">
        <f t="shared" si="25"/>
        <v>0.15179999999999999</v>
      </c>
      <c r="I191" s="13">
        <f t="shared" si="26"/>
        <v>0.72940000000000005</v>
      </c>
      <c r="J191" s="13">
        <f t="shared" si="27"/>
        <v>-0.72819999999999996</v>
      </c>
      <c r="K191" s="5" t="str">
        <f>VLOOKUP(A191,'All Beta'!F:J,2,0)</f>
        <v>IWM</v>
      </c>
      <c r="L191" s="6" t="str">
        <f>RTD("tradingapp",,INDEX($K$1:$K$600, ROW()), "BidLstClsΔ%")</f>
        <v>0.22</v>
      </c>
      <c r="M191" s="5" t="str">
        <f>RTD("tradingapp",,INDEX($K:$K, ROW()), "AskLstClsΔ%")</f>
        <v>0.26</v>
      </c>
      <c r="N191" s="14">
        <f t="shared" si="28"/>
        <v>1.1594</v>
      </c>
      <c r="O191" s="14">
        <f t="shared" si="18"/>
        <v>-1.1581999999999999</v>
      </c>
      <c r="R191" s="7"/>
      <c r="W191" s="17"/>
      <c r="AA191" s="1"/>
      <c r="AB191" s="107"/>
    </row>
    <row r="192" spans="1:28" x14ac:dyDescent="0.3">
      <c r="A192" s="22" t="str">
        <f t="array" ref="A192">IFERROR(INDEX('All Beta'!A$2:A$1000, SMALL(IF('All Beta'!D$2:D$1000&lt;=1, ROW('All Beta'!D$2:D$1000)-ROW('All Beta'!D$2)+1), ROW(A195))), "")</f>
        <v>O</v>
      </c>
      <c r="C192" s="5">
        <f t="array" ref="C192">VLOOKUP(A192,'All Beta'!F:I,3,0)</f>
        <v>0.18</v>
      </c>
      <c r="D192" s="5">
        <f>VLOOKUP(A192,'All Beta'!F:I,4,0)</f>
        <v>0.26</v>
      </c>
      <c r="E192" s="8" t="str">
        <f>RTD("tradingapp",,INDEX($A:$A, ROW()), "BidLstClsΔ%")</f>
        <v>0.03</v>
      </c>
      <c r="F192" s="8" t="str">
        <f>RTD("tradingapp",,INDEX($A:$A, ROW()), "AskLstClsΔ%")</f>
        <v>0.20</v>
      </c>
      <c r="G192" s="12">
        <f t="shared" si="24"/>
        <v>1.26E-2</v>
      </c>
      <c r="H192" s="12">
        <f t="shared" si="25"/>
        <v>8.9999999999999993E-3</v>
      </c>
      <c r="I192" s="13">
        <f t="shared" si="26"/>
        <v>-1.7399999999999999E-2</v>
      </c>
      <c r="J192" s="13">
        <f t="shared" si="27"/>
        <v>-0.191</v>
      </c>
      <c r="K192" s="5" t="str">
        <f>VLOOKUP(A192,'All Beta'!F:J,2,0)</f>
        <v>SPY</v>
      </c>
      <c r="L192" s="6" t="str">
        <f>RTD("tradingapp",,INDEX($K$1:$K$600, ROW()), "BidLstClsΔ%")</f>
        <v>0.05</v>
      </c>
      <c r="M192" s="5" t="str">
        <f>RTD("tradingapp",,INDEX($K:$K, ROW()), "AskLstClsΔ%")</f>
        <v>0.07</v>
      </c>
      <c r="N192" s="14">
        <f t="shared" si="28"/>
        <v>0.24260000000000001</v>
      </c>
      <c r="O192" s="14">
        <f t="shared" si="18"/>
        <v>-0.45100000000000001</v>
      </c>
      <c r="R192" s="7"/>
      <c r="W192" s="17"/>
      <c r="AA192" s="1"/>
      <c r="AB192" s="107"/>
    </row>
    <row r="193" spans="1:28" x14ac:dyDescent="0.3">
      <c r="A193" s="22" t="str">
        <f t="array" ref="A193">IFERROR(INDEX('All Beta'!A$2:A$1000, SMALL(IF('All Beta'!D$2:D$1000&lt;=1, ROW('All Beta'!D$2:D$1000)-ROW('All Beta'!D$2)+1), ROW(A196))), "")</f>
        <v>OHI</v>
      </c>
      <c r="C193" s="5">
        <f t="array" ref="C193">VLOOKUP(A193,'All Beta'!F:I,3,0)</f>
        <v>0</v>
      </c>
      <c r="D193" s="5">
        <f>VLOOKUP(A193,'All Beta'!F:I,4,0)</f>
        <v>0.3</v>
      </c>
      <c r="E193" s="8" t="str">
        <f>RTD("tradingapp",,INDEX($A:$A, ROW()), "BidLstClsΔ%")</f>
        <v>-0.99</v>
      </c>
      <c r="F193" s="8" t="str">
        <f>RTD("tradingapp",,INDEX($A:$A, ROW()), "AskLstClsΔ%")</f>
        <v>1.27</v>
      </c>
      <c r="G193" s="12">
        <f t="shared" si="24"/>
        <v>0</v>
      </c>
      <c r="H193" s="12">
        <f t="shared" si="25"/>
        <v>0</v>
      </c>
      <c r="I193" s="13">
        <f t="shared" si="26"/>
        <v>0.99</v>
      </c>
      <c r="J193" s="13">
        <f t="shared" si="27"/>
        <v>-1.27</v>
      </c>
      <c r="K193" s="5" t="str">
        <f>VLOOKUP(A193,'All Beta'!F:J,2,0)</f>
        <v>IWM</v>
      </c>
      <c r="L193" s="6" t="str">
        <f>RTD("tradingapp",,INDEX($K$1:$K$600, ROW()), "BidLstClsΔ%")</f>
        <v>0.22</v>
      </c>
      <c r="M193" s="5" t="str">
        <f>RTD("tradingapp",,INDEX($K:$K, ROW()), "AskLstClsΔ%")</f>
        <v>0.26</v>
      </c>
      <c r="N193" s="14">
        <f t="shared" si="28"/>
        <v>1.29</v>
      </c>
      <c r="O193" s="14">
        <f t="shared" si="18"/>
        <v>-1.57</v>
      </c>
      <c r="R193" s="7"/>
      <c r="W193" s="17"/>
      <c r="AA193" s="1"/>
      <c r="AB193" s="107"/>
    </row>
    <row r="194" spans="1:28" x14ac:dyDescent="0.3">
      <c r="A194" s="22" t="str">
        <f t="array" ref="A194">IFERROR(INDEX('All Beta'!A$2:A$1000, SMALL(IF('All Beta'!D$2:D$1000&lt;=1, ROW('All Beta'!D$2:D$1000)-ROW('All Beta'!D$2)+1), ROW(A197))), "")</f>
        <v>OKTA</v>
      </c>
      <c r="C194" s="5">
        <f t="array" ref="C194">VLOOKUP(A194,'All Beta'!F:I,3,0)</f>
        <v>0.82</v>
      </c>
      <c r="D194" s="5">
        <f>VLOOKUP(A194,'All Beta'!F:I,4,0)</f>
        <v>0.36</v>
      </c>
      <c r="E194" s="8" t="str">
        <f>RTD("tradingapp",,INDEX($A:$A, ROW()), "BidLstClsΔ%")</f>
        <v>0.15</v>
      </c>
      <c r="F194" s="8" t="str">
        <f>RTD("tradingapp",,INDEX($A:$A, ROW()), "AskLstClsΔ%")</f>
        <v>0.36</v>
      </c>
      <c r="G194" s="12">
        <f t="shared" si="24"/>
        <v>1.6399999999999998E-2</v>
      </c>
      <c r="H194" s="12">
        <f t="shared" si="25"/>
        <v>0</v>
      </c>
      <c r="I194" s="13">
        <f t="shared" si="26"/>
        <v>-0.1336</v>
      </c>
      <c r="J194" s="13">
        <f t="shared" si="27"/>
        <v>-0.36</v>
      </c>
      <c r="K194" s="5" t="str">
        <f>VLOOKUP(A194,'All Beta'!F:J,2,0)</f>
        <v>QQQ</v>
      </c>
      <c r="L194" s="6" t="str">
        <f>RTD("tradingapp",,INDEX($K$1:$K$600, ROW()), "BidLstClsΔ%")</f>
        <v>0.00</v>
      </c>
      <c r="M194" s="5" t="str">
        <f>RTD("tradingapp",,INDEX($K:$K, ROW()), "AskLstClsΔ%")</f>
        <v>0.02</v>
      </c>
      <c r="N194" s="14">
        <f t="shared" si="28"/>
        <v>0.22639999999999999</v>
      </c>
      <c r="O194" s="14">
        <f t="shared" ref="O194:O257" si="29">J194-D194</f>
        <v>-0.72</v>
      </c>
      <c r="R194" s="7"/>
      <c r="W194" s="17"/>
      <c r="AA194" s="1"/>
      <c r="AB194" s="107"/>
    </row>
    <row r="195" spans="1:28" x14ac:dyDescent="0.3">
      <c r="A195" s="22" t="str">
        <f t="array" ref="A195">IFERROR(INDEX('All Beta'!A$2:A$1000, SMALL(IF('All Beta'!D$2:D$1000&lt;=1, ROW('All Beta'!D$2:D$1000)-ROW('All Beta'!D$2)+1), ROW(A198))), "")</f>
        <v>OMDA</v>
      </c>
      <c r="C195" s="5">
        <f t="array" ref="C195">VLOOKUP(A195,'All Beta'!F:I,3,0)</f>
        <v>0.08</v>
      </c>
      <c r="D195" s="5">
        <f>VLOOKUP(A195,'All Beta'!F:I,4,0)</f>
        <v>0.91</v>
      </c>
      <c r="E195" s="8" t="str">
        <f>RTD("tradingapp",,INDEX($A:$A, ROW()), "BidLstClsΔ%")</f>
        <v>-2.17</v>
      </c>
      <c r="F195" s="8" t="str">
        <f>RTD("tradingapp",,INDEX($A:$A, ROW()), "AskLstClsΔ%")</f>
        <v>1.08</v>
      </c>
      <c r="G195" s="12">
        <f t="shared" si="24"/>
        <v>2.0800000000000003E-2</v>
      </c>
      <c r="H195" s="12">
        <f t="shared" si="25"/>
        <v>1.7600000000000001E-2</v>
      </c>
      <c r="I195" s="13">
        <f t="shared" si="26"/>
        <v>2.1907999999999999</v>
      </c>
      <c r="J195" s="13">
        <f t="shared" si="27"/>
        <v>-1.0624</v>
      </c>
      <c r="K195" s="5" t="str">
        <f>VLOOKUP(A195,'All Beta'!F:J,2,0)</f>
        <v>IWM</v>
      </c>
      <c r="L195" s="6" t="str">
        <f>RTD("tradingapp",,INDEX($K$1:$K$600, ROW()), "BidLstClsΔ%")</f>
        <v>0.22</v>
      </c>
      <c r="M195" s="5" t="str">
        <f>RTD("tradingapp",,INDEX($K:$K, ROW()), "AskLstClsΔ%")</f>
        <v>0.26</v>
      </c>
      <c r="N195" s="14">
        <f t="shared" si="28"/>
        <v>3.1008</v>
      </c>
      <c r="O195" s="14">
        <f t="shared" si="29"/>
        <v>-1.9723999999999999</v>
      </c>
      <c r="R195" s="7"/>
      <c r="W195" s="17"/>
      <c r="AA195" s="1"/>
      <c r="AB195" s="107"/>
    </row>
    <row r="196" spans="1:28" x14ac:dyDescent="0.3">
      <c r="A196" s="22" t="str">
        <f t="array" ref="A196">IFERROR(INDEX('All Beta'!A$2:A$1000, SMALL(IF('All Beta'!D$2:D$1000&lt;=1, ROW('All Beta'!D$2:D$1000)-ROW('All Beta'!D$2)+1), ROW(A199))), "")</f>
        <v>PAGS</v>
      </c>
      <c r="C196" s="5">
        <f t="array" ref="C196">VLOOKUP(A196,'All Beta'!F:I,3,0)</f>
        <v>0.77</v>
      </c>
      <c r="D196" s="5">
        <f>VLOOKUP(A196,'All Beta'!F:I,4,0)</f>
        <v>0.77</v>
      </c>
      <c r="E196" s="8" t="str">
        <f>RTD("tradingapp",,INDEX($A:$A, ROW()), "BidLstClsΔ%")</f>
        <v>-1.15</v>
      </c>
      <c r="F196" s="8" t="str">
        <f>RTD("tradingapp",,INDEX($A:$A, ROW()), "AskLstClsΔ%")</f>
        <v>0.00</v>
      </c>
      <c r="G196" s="12">
        <f t="shared" si="24"/>
        <v>0.20020000000000002</v>
      </c>
      <c r="H196" s="12">
        <f t="shared" si="25"/>
        <v>0.1694</v>
      </c>
      <c r="I196" s="13">
        <f t="shared" si="26"/>
        <v>1.3501999999999998</v>
      </c>
      <c r="J196" s="13">
        <f t="shared" si="27"/>
        <v>0.1694</v>
      </c>
      <c r="K196" s="5" t="str">
        <f>VLOOKUP(A196,'All Beta'!F:J,2,0)</f>
        <v>IWM</v>
      </c>
      <c r="L196" s="6" t="str">
        <f>RTD("tradingapp",,INDEX($K$1:$K$600, ROW()), "BidLstClsΔ%")</f>
        <v>0.22</v>
      </c>
      <c r="M196" s="5" t="str">
        <f>RTD("tradingapp",,INDEX($K:$K, ROW()), "AskLstClsΔ%")</f>
        <v>0.26</v>
      </c>
      <c r="N196" s="14">
        <f t="shared" si="28"/>
        <v>2.1201999999999996</v>
      </c>
      <c r="O196" s="14">
        <f t="shared" si="29"/>
        <v>-0.60060000000000002</v>
      </c>
      <c r="R196" s="7"/>
      <c r="W196" s="17"/>
      <c r="AA196" s="1"/>
      <c r="AB196" s="107"/>
    </row>
    <row r="197" spans="1:28" x14ac:dyDescent="0.3">
      <c r="A197" s="22" t="str">
        <f t="array" ref="A197">IFERROR(INDEX('All Beta'!A$2:A$1000, SMALL(IF('All Beta'!D$2:D$1000&lt;=1, ROW('All Beta'!D$2:D$1000)-ROW('All Beta'!D$2)+1), ROW(A200))), "")</f>
        <v>PANW</v>
      </c>
      <c r="C197" s="5">
        <f t="array" ref="C197">VLOOKUP(A197,'All Beta'!F:I,3,0)</f>
        <v>0.61</v>
      </c>
      <c r="D197" s="5">
        <f>VLOOKUP(A197,'All Beta'!F:I,4,0)</f>
        <v>0.27</v>
      </c>
      <c r="E197" s="8" t="str">
        <f>RTD("tradingapp",,INDEX($A:$A, ROW()), "BidLstClsΔ%")</f>
        <v>0.00</v>
      </c>
      <c r="F197" s="8" t="str">
        <f>RTD("tradingapp",,INDEX($A:$A, ROW()), "AskLstClsΔ%")</f>
        <v>0.14</v>
      </c>
      <c r="G197" s="12">
        <f t="shared" si="24"/>
        <v>1.2200000000000001E-2</v>
      </c>
      <c r="H197" s="12">
        <f t="shared" si="25"/>
        <v>0</v>
      </c>
      <c r="I197" s="13">
        <f t="shared" si="26"/>
        <v>1.2200000000000001E-2</v>
      </c>
      <c r="J197" s="13">
        <f t="shared" si="27"/>
        <v>-0.14000000000000001</v>
      </c>
      <c r="K197" s="5" t="str">
        <f>VLOOKUP(A197,'All Beta'!F:J,2,0)</f>
        <v>QQQ</v>
      </c>
      <c r="L197" s="6" t="str">
        <f>RTD("tradingapp",,INDEX($K$1:$K$600, ROW()), "BidLstClsΔ%")</f>
        <v>0.00</v>
      </c>
      <c r="M197" s="5" t="str">
        <f>RTD("tradingapp",,INDEX($K:$K, ROW()), "AskLstClsΔ%")</f>
        <v>0.02</v>
      </c>
      <c r="N197" s="14">
        <f t="shared" si="28"/>
        <v>0.28220000000000001</v>
      </c>
      <c r="O197" s="14">
        <f t="shared" si="29"/>
        <v>-0.41000000000000003</v>
      </c>
      <c r="R197" s="7"/>
      <c r="W197" s="17"/>
      <c r="AA197" s="1"/>
      <c r="AB197" s="107"/>
    </row>
    <row r="198" spans="1:28" x14ac:dyDescent="0.3">
      <c r="A198" s="22" t="str">
        <f t="array" ref="A198">IFERROR(INDEX('All Beta'!A$2:A$1000, SMALL(IF('All Beta'!D$2:D$1000&lt;=1, ROW('All Beta'!D$2:D$1000)-ROW('All Beta'!D$2)+1), ROW(A201))), "")</f>
        <v>PAYC</v>
      </c>
      <c r="C198" s="5">
        <f t="array" ref="C198">VLOOKUP(A198,'All Beta'!F:I,3,0)</f>
        <v>0.47</v>
      </c>
      <c r="D198" s="5">
        <f>VLOOKUP(A198,'All Beta'!F:I,4,0)</f>
        <v>0.3</v>
      </c>
      <c r="E198" s="8" t="str">
        <f>RTD("tradingapp",,INDEX($A:$A, ROW()), "BidLstClsΔ%")</f>
        <v>-2.59</v>
      </c>
      <c r="F198" s="8" t="str">
        <f>RTD("tradingapp",,INDEX($A:$A, ROW()), "AskLstClsΔ%")</f>
        <v>2.56</v>
      </c>
      <c r="G198" s="12">
        <f t="shared" si="24"/>
        <v>0.1222</v>
      </c>
      <c r="H198" s="12">
        <f t="shared" si="25"/>
        <v>0.10339999999999999</v>
      </c>
      <c r="I198" s="13">
        <f t="shared" si="26"/>
        <v>2.7121999999999997</v>
      </c>
      <c r="J198" s="13">
        <f t="shared" si="27"/>
        <v>-2.4565999999999999</v>
      </c>
      <c r="K198" s="5" t="str">
        <f>VLOOKUP(A198,'All Beta'!F:J,2,0)</f>
        <v>IWM</v>
      </c>
      <c r="L198" s="6" t="str">
        <f>RTD("tradingapp",,INDEX($K$1:$K$600, ROW()), "BidLstClsΔ%")</f>
        <v>0.22</v>
      </c>
      <c r="M198" s="5" t="str">
        <f>RTD("tradingapp",,INDEX($K:$K, ROW()), "AskLstClsΔ%")</f>
        <v>0.26</v>
      </c>
      <c r="N198" s="14">
        <f t="shared" si="28"/>
        <v>3.0121999999999995</v>
      </c>
      <c r="O198" s="14">
        <f t="shared" si="29"/>
        <v>-2.7565999999999997</v>
      </c>
      <c r="R198" s="7"/>
      <c r="W198" s="17"/>
      <c r="AA198" s="1"/>
      <c r="AB198" s="107"/>
    </row>
    <row r="199" spans="1:28" x14ac:dyDescent="0.3">
      <c r="A199" s="22" t="str">
        <f t="array" ref="A199">IFERROR(INDEX('All Beta'!A$2:A$1000, SMALL(IF('All Beta'!D$2:D$1000&lt;=1, ROW('All Beta'!D$2:D$1000)-ROW('All Beta'!D$2)+1), ROW(A202))), "")</f>
        <v>PAYX</v>
      </c>
      <c r="C199" s="5">
        <f t="array" ref="C199">VLOOKUP(A199,'All Beta'!F:I,3,0)</f>
        <v>0.2</v>
      </c>
      <c r="D199" s="5">
        <f>VLOOKUP(A199,'All Beta'!F:I,4,0)</f>
        <v>0.28999999999999998</v>
      </c>
      <c r="E199" s="8" t="str">
        <f>RTD("tradingapp",,INDEX($A:$A, ROW()), "BidLstClsΔ%")</f>
        <v>0.12</v>
      </c>
      <c r="F199" s="8" t="str">
        <f>RTD("tradingapp",,INDEX($A:$A, ROW()), "AskLstClsΔ%")</f>
        <v>1.34</v>
      </c>
      <c r="G199" s="12">
        <f t="shared" si="24"/>
        <v>1.4000000000000002E-2</v>
      </c>
      <c r="H199" s="12">
        <f t="shared" si="25"/>
        <v>1.0000000000000002E-2</v>
      </c>
      <c r="I199" s="13">
        <f t="shared" si="26"/>
        <v>-0.106</v>
      </c>
      <c r="J199" s="13">
        <f t="shared" si="27"/>
        <v>-1.33</v>
      </c>
      <c r="K199" s="5" t="str">
        <f>VLOOKUP(A199,'All Beta'!F:J,2,0)</f>
        <v>SPY</v>
      </c>
      <c r="L199" s="6" t="str">
        <f>RTD("tradingapp",,INDEX($K$1:$K$600, ROW()), "BidLstClsΔ%")</f>
        <v>0.05</v>
      </c>
      <c r="M199" s="5" t="str">
        <f>RTD("tradingapp",,INDEX($K:$K, ROW()), "AskLstClsΔ%")</f>
        <v>0.07</v>
      </c>
      <c r="N199" s="14">
        <f t="shared" si="28"/>
        <v>0.184</v>
      </c>
      <c r="O199" s="14">
        <f t="shared" si="29"/>
        <v>-1.62</v>
      </c>
      <c r="R199" s="7"/>
      <c r="W199" s="17"/>
      <c r="AA199" s="1"/>
      <c r="AB199" s="107"/>
    </row>
    <row r="200" spans="1:28" x14ac:dyDescent="0.3">
      <c r="A200" s="22" t="str">
        <f t="array" ref="A200">IFERROR(INDEX('All Beta'!A$2:A$1000, SMALL(IF('All Beta'!D$2:D$1000&lt;=1, ROW('All Beta'!D$2:D$1000)-ROW('All Beta'!D$2)+1), ROW(A203))), "")</f>
        <v>PCAR</v>
      </c>
      <c r="C200" s="5">
        <f t="array" ref="C200">VLOOKUP(A200,'All Beta'!F:I,3,0)</f>
        <v>0.56000000000000005</v>
      </c>
      <c r="D200" s="5">
        <f>VLOOKUP(A200,'All Beta'!F:I,4,0)</f>
        <v>0.26</v>
      </c>
      <c r="E200" s="8" t="str">
        <f>RTD("tradingapp",,INDEX($A:$A, ROW()), "BidLstClsΔ%")</f>
        <v>-1.87</v>
      </c>
      <c r="F200" s="8" t="str">
        <f>RTD("tradingapp",,INDEX($A:$A, ROW()), "AskLstClsΔ%")</f>
        <v>2.56</v>
      </c>
      <c r="G200" s="12">
        <f t="shared" si="24"/>
        <v>0.14560000000000001</v>
      </c>
      <c r="H200" s="12">
        <f t="shared" si="25"/>
        <v>0.12320000000000002</v>
      </c>
      <c r="I200" s="13">
        <f t="shared" si="26"/>
        <v>2.0156000000000001</v>
      </c>
      <c r="J200" s="13">
        <f t="shared" si="27"/>
        <v>-2.4367999999999999</v>
      </c>
      <c r="K200" s="5" t="str">
        <f>VLOOKUP(A200,'All Beta'!F:J,2,0)</f>
        <v>IWM</v>
      </c>
      <c r="L200" s="6" t="str">
        <f>RTD("tradingapp",,INDEX($K$1:$K$600, ROW()), "BidLstClsΔ%")</f>
        <v>0.22</v>
      </c>
      <c r="M200" s="5" t="str">
        <f>RTD("tradingapp",,INDEX($K:$K, ROW()), "AskLstClsΔ%")</f>
        <v>0.26</v>
      </c>
      <c r="N200" s="14">
        <f t="shared" si="28"/>
        <v>2.2755999999999998</v>
      </c>
      <c r="O200" s="14">
        <f t="shared" si="29"/>
        <v>-2.6967999999999996</v>
      </c>
      <c r="R200" s="7"/>
      <c r="W200" s="17"/>
      <c r="AA200" s="1"/>
      <c r="AB200" s="107"/>
    </row>
    <row r="201" spans="1:28" x14ac:dyDescent="0.3">
      <c r="A201" s="22" t="str">
        <f t="array" ref="A201">IFERROR(INDEX('All Beta'!A$2:A$1000, SMALL(IF('All Beta'!D$2:D$1000&lt;=1, ROW('All Beta'!D$2:D$1000)-ROW('All Beta'!D$2)+1), ROW(A204))), "")</f>
        <v>PCG</v>
      </c>
      <c r="C201" s="5">
        <f t="array" ref="C201">VLOOKUP(A201,'All Beta'!F:I,3,0)</f>
        <v>0.3</v>
      </c>
      <c r="D201" s="5">
        <f>VLOOKUP(A201,'All Beta'!F:I,4,0)</f>
        <v>0.36</v>
      </c>
      <c r="E201" s="8" t="str">
        <f>RTD("tradingapp",,INDEX($A:$A, ROW()), "BidLstClsΔ%")</f>
        <v>-0.06</v>
      </c>
      <c r="F201" s="8" t="str">
        <f>RTD("tradingapp",,INDEX($A:$A, ROW()), "AskLstClsΔ%")</f>
        <v>0.61</v>
      </c>
      <c r="G201" s="12">
        <f t="shared" si="24"/>
        <v>7.8E-2</v>
      </c>
      <c r="H201" s="12">
        <f t="shared" si="25"/>
        <v>6.6000000000000003E-2</v>
      </c>
      <c r="I201" s="13">
        <f t="shared" si="26"/>
        <v>0.13800000000000001</v>
      </c>
      <c r="J201" s="13">
        <f t="shared" si="27"/>
        <v>-0.54400000000000004</v>
      </c>
      <c r="K201" s="5" t="str">
        <f>VLOOKUP(A201,'All Beta'!F:J,2,0)</f>
        <v>IWM</v>
      </c>
      <c r="L201" s="6" t="str">
        <f>RTD("tradingapp",,INDEX($K$1:$K$600, ROW()), "BidLstClsΔ%")</f>
        <v>0.22</v>
      </c>
      <c r="M201" s="5" t="str">
        <f>RTD("tradingapp",,INDEX($K:$K, ROW()), "AskLstClsΔ%")</f>
        <v>0.26</v>
      </c>
      <c r="N201" s="14">
        <f t="shared" si="28"/>
        <v>0.498</v>
      </c>
      <c r="O201" s="14">
        <f t="shared" si="29"/>
        <v>-0.90400000000000003</v>
      </c>
      <c r="R201" s="7"/>
      <c r="W201" s="17"/>
      <c r="AA201" s="1"/>
      <c r="AB201" s="107"/>
    </row>
    <row r="202" spans="1:28" x14ac:dyDescent="0.3">
      <c r="A202" s="22" t="str">
        <f t="array" ref="A202">IFERROR(INDEX('All Beta'!A$2:A$1000, SMALL(IF('All Beta'!D$2:D$1000&lt;=1, ROW('All Beta'!D$2:D$1000)-ROW('All Beta'!D$2)+1), ROW(A205))), "")</f>
        <v>PENN</v>
      </c>
      <c r="C202" s="5">
        <f t="array" ref="C202">VLOOKUP(A202,'All Beta'!F:I,3,0)</f>
        <v>0.99</v>
      </c>
      <c r="D202" s="5">
        <f>VLOOKUP(A202,'All Beta'!F:I,4,0)</f>
        <v>0.49</v>
      </c>
      <c r="E202" s="8" t="str">
        <f>RTD("tradingapp",,INDEX($A:$A, ROW()), "BidLstClsΔ%")</f>
        <v>-2.94</v>
      </c>
      <c r="F202" s="8" t="str">
        <f>RTD("tradingapp",,INDEX($A:$A, ROW()), "AskLstClsΔ%")</f>
        <v>1.57</v>
      </c>
      <c r="G202" s="12">
        <f t="shared" si="24"/>
        <v>0.25740000000000002</v>
      </c>
      <c r="H202" s="12">
        <f t="shared" si="25"/>
        <v>0.21779999999999999</v>
      </c>
      <c r="I202" s="13">
        <f t="shared" si="26"/>
        <v>3.1974</v>
      </c>
      <c r="J202" s="13">
        <f t="shared" si="27"/>
        <v>-1.3522000000000001</v>
      </c>
      <c r="K202" s="5" t="str">
        <f>VLOOKUP(A202,'All Beta'!F:J,2,0)</f>
        <v>IWM</v>
      </c>
      <c r="L202" s="6" t="str">
        <f>RTD("tradingapp",,INDEX($K$1:$K$600, ROW()), "BidLstClsΔ%")</f>
        <v>0.22</v>
      </c>
      <c r="M202" s="5" t="str">
        <f>RTD("tradingapp",,INDEX($K:$K, ROW()), "AskLstClsΔ%")</f>
        <v>0.26</v>
      </c>
      <c r="N202" s="14">
        <f t="shared" si="28"/>
        <v>3.6874000000000002</v>
      </c>
      <c r="O202" s="14">
        <f t="shared" si="29"/>
        <v>-1.8422000000000001</v>
      </c>
      <c r="R202" s="7"/>
      <c r="W202" s="17"/>
      <c r="AA202" s="1"/>
      <c r="AB202" s="107"/>
    </row>
    <row r="203" spans="1:28" x14ac:dyDescent="0.3">
      <c r="A203" s="22" t="str">
        <f t="array" ref="A203">IFERROR(INDEX('All Beta'!A$2:A$1000, SMALL(IF('All Beta'!D$2:D$1000&lt;=1, ROW('All Beta'!D$2:D$1000)-ROW('All Beta'!D$2)+1), ROW(A206))), "")</f>
        <v>PEP</v>
      </c>
      <c r="C203" s="5">
        <f t="array" ref="C203">VLOOKUP(A203,'All Beta'!F:I,3,0)</f>
        <v>0.17</v>
      </c>
      <c r="D203" s="5">
        <f>VLOOKUP(A203,'All Beta'!F:I,4,0)</f>
        <v>0.38</v>
      </c>
      <c r="E203" s="8" t="str">
        <f>RTD("tradingapp",,INDEX($A:$A, ROW()), "BidLstClsΔ%")</f>
        <v>-0.39</v>
      </c>
      <c r="F203" s="8" t="str">
        <f>RTD("tradingapp",,INDEX($A:$A, ROW()), "AskLstClsΔ%")</f>
        <v>0.05</v>
      </c>
      <c r="G203" s="12">
        <f t="shared" si="24"/>
        <v>4.4200000000000003E-2</v>
      </c>
      <c r="H203" s="12">
        <f t="shared" si="25"/>
        <v>3.7400000000000003E-2</v>
      </c>
      <c r="I203" s="13">
        <f t="shared" si="26"/>
        <v>0.43420000000000003</v>
      </c>
      <c r="J203" s="13">
        <f t="shared" si="27"/>
        <v>-1.26E-2</v>
      </c>
      <c r="K203" s="5" t="str">
        <f>VLOOKUP(A203,'All Beta'!F:J,2,0)</f>
        <v>IWM</v>
      </c>
      <c r="L203" s="6" t="str">
        <f>RTD("tradingapp",,INDEX($K$1:$K$600, ROW()), "BidLstClsΔ%")</f>
        <v>0.22</v>
      </c>
      <c r="M203" s="5" t="str">
        <f>RTD("tradingapp",,INDEX($K:$K, ROW()), "AskLstClsΔ%")</f>
        <v>0.26</v>
      </c>
      <c r="N203" s="14">
        <f t="shared" si="28"/>
        <v>0.81420000000000003</v>
      </c>
      <c r="O203" s="14">
        <f t="shared" si="29"/>
        <v>-0.3926</v>
      </c>
      <c r="R203" s="7"/>
      <c r="W203" s="17"/>
      <c r="AA203" s="1"/>
      <c r="AB203" s="107"/>
    </row>
    <row r="204" spans="1:28" x14ac:dyDescent="0.3">
      <c r="A204" s="22" t="str">
        <f t="array" ref="A204">IFERROR(INDEX('All Beta'!A$2:A$1000, SMALL(IF('All Beta'!D$2:D$1000&lt;=1, ROW('All Beta'!D$2:D$1000)-ROW('All Beta'!D$2)+1), ROW(A207))), "")</f>
        <v>PFE</v>
      </c>
      <c r="C204" s="5">
        <f t="array" ref="C204">VLOOKUP(A204,'All Beta'!F:I,3,0)</f>
        <v>0.26</v>
      </c>
      <c r="D204" s="5">
        <f>VLOOKUP(A204,'All Beta'!F:I,4,0)</f>
        <v>0.26</v>
      </c>
      <c r="E204" s="8" t="str">
        <f>RTD("tradingapp",,INDEX($A:$A, ROW()), "BidLstClsΔ%")</f>
        <v>-0.08</v>
      </c>
      <c r="F204" s="8" t="str">
        <f>RTD("tradingapp",,INDEX($A:$A, ROW()), "AskLstClsΔ%")</f>
        <v>-0.04</v>
      </c>
      <c r="G204" s="12">
        <f t="shared" si="24"/>
        <v>6.7600000000000007E-2</v>
      </c>
      <c r="H204" s="12">
        <f t="shared" si="25"/>
        <v>5.7200000000000001E-2</v>
      </c>
      <c r="I204" s="13">
        <f t="shared" si="26"/>
        <v>0.14760000000000001</v>
      </c>
      <c r="J204" s="13">
        <f t="shared" si="27"/>
        <v>9.7200000000000009E-2</v>
      </c>
      <c r="K204" s="5" t="str">
        <f>VLOOKUP(A204,'All Beta'!F:J,2,0)</f>
        <v>IWM</v>
      </c>
      <c r="L204" s="6" t="str">
        <f>RTD("tradingapp",,INDEX($K$1:$K$600, ROW()), "BidLstClsΔ%")</f>
        <v>0.22</v>
      </c>
      <c r="M204" s="5" t="str">
        <f>RTD("tradingapp",,INDEX($K:$K, ROW()), "AskLstClsΔ%")</f>
        <v>0.26</v>
      </c>
      <c r="N204" s="14">
        <f t="shared" si="28"/>
        <v>0.40760000000000002</v>
      </c>
      <c r="O204" s="14">
        <f t="shared" si="29"/>
        <v>-0.1628</v>
      </c>
      <c r="R204" s="7"/>
      <c r="W204" s="17"/>
      <c r="AA204" s="1"/>
      <c r="AB204" s="107"/>
    </row>
    <row r="205" spans="1:28" x14ac:dyDescent="0.3">
      <c r="A205" s="22" t="str">
        <f t="array" ref="A205">IFERROR(INDEX('All Beta'!A$2:A$1000, SMALL(IF('All Beta'!D$2:D$1000&lt;=1, ROW('All Beta'!D$2:D$1000)-ROW('All Beta'!D$2)+1), ROW(A208))), "")</f>
        <v>PG</v>
      </c>
      <c r="C205" s="5">
        <f t="array" ref="C205">VLOOKUP(A205,'All Beta'!F:I,3,0)</f>
        <v>0.13</v>
      </c>
      <c r="D205" s="5">
        <f>VLOOKUP(A205,'All Beta'!F:I,4,0)</f>
        <v>0.28000000000000003</v>
      </c>
      <c r="E205" s="8" t="str">
        <f>RTD("tradingapp",,INDEX($A:$A, ROW()), "BidLstClsΔ%")</f>
        <v>-0.12</v>
      </c>
      <c r="F205" s="8" t="str">
        <f>RTD("tradingapp",,INDEX($A:$A, ROW()), "AskLstClsΔ%")</f>
        <v>0.10</v>
      </c>
      <c r="G205" s="12">
        <f t="shared" si="24"/>
        <v>9.1000000000000004E-3</v>
      </c>
      <c r="H205" s="12">
        <f t="shared" si="25"/>
        <v>6.5000000000000006E-3</v>
      </c>
      <c r="I205" s="13">
        <f t="shared" si="26"/>
        <v>0.12909999999999999</v>
      </c>
      <c r="J205" s="13">
        <f t="shared" si="27"/>
        <v>-9.35E-2</v>
      </c>
      <c r="K205" s="5" t="str">
        <f>VLOOKUP(A205,'All Beta'!F:J,2,0)</f>
        <v>SPY</v>
      </c>
      <c r="L205" s="6" t="str">
        <f>RTD("tradingapp",,INDEX($K$1:$K$600, ROW()), "BidLstClsΔ%")</f>
        <v>0.05</v>
      </c>
      <c r="M205" s="5" t="str">
        <f>RTD("tradingapp",,INDEX($K:$K, ROW()), "AskLstClsΔ%")</f>
        <v>0.07</v>
      </c>
      <c r="N205" s="14">
        <f t="shared" si="28"/>
        <v>0.40910000000000002</v>
      </c>
      <c r="O205" s="14">
        <f t="shared" si="29"/>
        <v>-0.37350000000000005</v>
      </c>
      <c r="R205" s="7"/>
      <c r="W205" s="17"/>
      <c r="AA205" s="1"/>
      <c r="AB205" s="107"/>
    </row>
    <row r="206" spans="1:28" x14ac:dyDescent="0.3">
      <c r="A206" s="22" t="str">
        <f t="array" ref="A206">IFERROR(INDEX('All Beta'!A$2:A$1000, SMALL(IF('All Beta'!D$2:D$1000&lt;=1, ROW('All Beta'!D$2:D$1000)-ROW('All Beta'!D$2)+1), ROW(A209))), "")</f>
        <v>PGR</v>
      </c>
      <c r="C206" s="5">
        <f t="array" ref="C206">VLOOKUP(A206,'All Beta'!F:I,3,0)</f>
        <v>0.42</v>
      </c>
      <c r="D206" s="5">
        <f>VLOOKUP(A206,'All Beta'!F:I,4,0)</f>
        <v>0.31</v>
      </c>
      <c r="E206" s="8" t="str">
        <f>RTD("tradingapp",,INDEX($A:$A, ROW()), "BidLstClsΔ%")</f>
        <v>-2.08</v>
      </c>
      <c r="F206" s="8" t="str">
        <f>RTD("tradingapp",,INDEX($A:$A, ROW()), "AskLstClsΔ%")</f>
        <v>0.00</v>
      </c>
      <c r="G206" s="12">
        <f t="shared" si="24"/>
        <v>3.78E-2</v>
      </c>
      <c r="H206" s="12">
        <f t="shared" si="25"/>
        <v>1.2599999999999998E-2</v>
      </c>
      <c r="I206" s="13">
        <f t="shared" si="26"/>
        <v>2.1177999999999999</v>
      </c>
      <c r="J206" s="13">
        <f t="shared" si="27"/>
        <v>1.2599999999999998E-2</v>
      </c>
      <c r="K206" s="5" t="str">
        <f>VLOOKUP(A206,'All Beta'!F:J,2,0)</f>
        <v>XLF</v>
      </c>
      <c r="L206" s="6" t="str">
        <f>RTD("tradingapp",,INDEX($K$1:$K$600, ROW()), "BidLstClsΔ%")</f>
        <v>0.03</v>
      </c>
      <c r="M206" s="5" t="str">
        <f>RTD("tradingapp",,INDEX($K:$K, ROW()), "AskLstClsΔ%")</f>
        <v>0.09</v>
      </c>
      <c r="N206" s="14">
        <f t="shared" si="28"/>
        <v>2.4278</v>
      </c>
      <c r="O206" s="14">
        <f t="shared" si="29"/>
        <v>-0.2974</v>
      </c>
      <c r="R206" s="7"/>
      <c r="W206" s="17"/>
      <c r="AA206" s="1"/>
      <c r="AB206" s="107"/>
    </row>
    <row r="207" spans="1:28" x14ac:dyDescent="0.3">
      <c r="A207" s="22" t="str">
        <f t="array" ref="A207">IFERROR(INDEX('All Beta'!A$2:A$1000, SMALL(IF('All Beta'!D$2:D$1000&lt;=1, ROW('All Beta'!D$2:D$1000)-ROW('All Beta'!D$2)+1), ROW(A210))), "")</f>
        <v>PLD</v>
      </c>
      <c r="C207" s="5">
        <f t="array" ref="C207">VLOOKUP(A207,'All Beta'!F:I,3,0)</f>
        <v>0.45</v>
      </c>
      <c r="D207" s="5">
        <f>VLOOKUP(A207,'All Beta'!F:I,4,0)</f>
        <v>0.38</v>
      </c>
      <c r="E207" s="8" t="str">
        <f>RTD("tradingapp",,INDEX($A:$A, ROW()), "BidLstClsΔ%")</f>
        <v>0.00</v>
      </c>
      <c r="F207" s="8" t="str">
        <f>RTD("tradingapp",,INDEX($A:$A, ROW()), "AskLstClsΔ%")</f>
        <v>0.60</v>
      </c>
      <c r="G207" s="12">
        <f t="shared" ref="G207:G270" si="30">C207*M207</f>
        <v>0.11700000000000001</v>
      </c>
      <c r="H207" s="12">
        <f t="shared" ref="H207:H270" si="31">C207*L207</f>
        <v>9.9000000000000005E-2</v>
      </c>
      <c r="I207" s="13">
        <f t="shared" ref="I207:I270" si="32">G207-E207</f>
        <v>0.11700000000000001</v>
      </c>
      <c r="J207" s="13">
        <f t="shared" ref="J207:J270" si="33">H207-F207</f>
        <v>-0.501</v>
      </c>
      <c r="K207" s="5" t="str">
        <f>VLOOKUP(A207,'All Beta'!F:J,2,0)</f>
        <v>IWM</v>
      </c>
      <c r="L207" s="6" t="str">
        <f>RTD("tradingapp",,INDEX($K$1:$K$600, ROW()), "BidLstClsΔ%")</f>
        <v>0.22</v>
      </c>
      <c r="M207" s="5" t="str">
        <f>RTD("tradingapp",,INDEX($K:$K, ROW()), "AskLstClsΔ%")</f>
        <v>0.26</v>
      </c>
      <c r="N207" s="14">
        <f t="shared" ref="N207:N270" si="34">I207+D207</f>
        <v>0.497</v>
      </c>
      <c r="O207" s="14">
        <f t="shared" si="29"/>
        <v>-0.88100000000000001</v>
      </c>
      <c r="R207" s="7"/>
      <c r="W207" s="17"/>
      <c r="AA207" s="1"/>
      <c r="AB207" s="107"/>
    </row>
    <row r="208" spans="1:28" x14ac:dyDescent="0.3">
      <c r="A208" s="22" t="str">
        <f t="array" ref="A208">IFERROR(INDEX('All Beta'!A$2:A$1000, SMALL(IF('All Beta'!D$2:D$1000&lt;=1, ROW('All Beta'!D$2:D$1000)-ROW('All Beta'!D$2)+1), ROW(A211))), "")</f>
        <v>PM</v>
      </c>
      <c r="C208" s="5">
        <f t="array" ref="C208">VLOOKUP(A208,'All Beta'!F:I,3,0)</f>
        <v>-0.04</v>
      </c>
      <c r="D208" s="5">
        <f>VLOOKUP(A208,'All Beta'!F:I,4,0)</f>
        <v>0.35</v>
      </c>
      <c r="E208" s="8" t="str">
        <f>RTD("tradingapp",,INDEX($A:$A, ROW()), "BidLstClsΔ%")</f>
        <v>-0.61</v>
      </c>
      <c r="F208" s="8" t="str">
        <f>RTD("tradingapp",,INDEX($A:$A, ROW()), "AskLstClsΔ%")</f>
        <v>0.73</v>
      </c>
      <c r="G208" s="12">
        <f t="shared" si="30"/>
        <v>-2.8000000000000004E-3</v>
      </c>
      <c r="H208" s="12">
        <f t="shared" si="31"/>
        <v>-2E-3</v>
      </c>
      <c r="I208" s="13">
        <f t="shared" si="32"/>
        <v>0.60719999999999996</v>
      </c>
      <c r="J208" s="13">
        <f t="shared" si="33"/>
        <v>-0.73199999999999998</v>
      </c>
      <c r="K208" s="5" t="str">
        <f>VLOOKUP(A208,'All Beta'!F:J,2,0)</f>
        <v>SPY</v>
      </c>
      <c r="L208" s="6" t="str">
        <f>RTD("tradingapp",,INDEX($K$1:$K$600, ROW()), "BidLstClsΔ%")</f>
        <v>0.05</v>
      </c>
      <c r="M208" s="5" t="str">
        <f>RTD("tradingapp",,INDEX($K:$K, ROW()), "AskLstClsΔ%")</f>
        <v>0.07</v>
      </c>
      <c r="N208" s="14">
        <f t="shared" si="34"/>
        <v>0.95719999999999994</v>
      </c>
      <c r="O208" s="14">
        <f t="shared" si="29"/>
        <v>-1.0819999999999999</v>
      </c>
      <c r="R208" s="7"/>
      <c r="W208" s="17"/>
      <c r="AA208" s="1"/>
      <c r="AB208" s="107"/>
    </row>
    <row r="209" spans="1:28" x14ac:dyDescent="0.3">
      <c r="A209" s="22" t="str">
        <f t="array" ref="A209">IFERROR(INDEX('All Beta'!A$2:A$1000, SMALL(IF('All Beta'!D$2:D$1000&lt;=1, ROW('All Beta'!D$2:D$1000)-ROW('All Beta'!D$2)+1), ROW(A212))), "")</f>
        <v>PPL</v>
      </c>
      <c r="C209" s="5">
        <f t="array" ref="C209">VLOOKUP(A209,'All Beta'!F:I,3,0)</f>
        <v>0.33</v>
      </c>
      <c r="D209" s="5">
        <f>VLOOKUP(A209,'All Beta'!F:I,4,0)</f>
        <v>0.28000000000000003</v>
      </c>
      <c r="E209" s="8" t="str">
        <f>RTD("tradingapp",,INDEX($A:$A, ROW()), "BidLstClsΔ%")</f>
        <v>0.00</v>
      </c>
      <c r="F209" s="8" t="str">
        <f>RTD("tradingapp",,INDEX($A:$A, ROW()), "AskLstClsΔ%")</f>
        <v>0.13</v>
      </c>
      <c r="G209" s="12">
        <f t="shared" si="30"/>
        <v>2.3100000000000002E-2</v>
      </c>
      <c r="H209" s="12">
        <f t="shared" si="31"/>
        <v>1.6500000000000001E-2</v>
      </c>
      <c r="I209" s="13">
        <f t="shared" si="32"/>
        <v>2.3100000000000002E-2</v>
      </c>
      <c r="J209" s="13">
        <f t="shared" si="33"/>
        <v>-0.1135</v>
      </c>
      <c r="K209" s="5" t="str">
        <f>VLOOKUP(A209,'All Beta'!F:J,2,0)</f>
        <v>SPY</v>
      </c>
      <c r="L209" s="6" t="str">
        <f>RTD("tradingapp",,INDEX($K$1:$K$600, ROW()), "BidLstClsΔ%")</f>
        <v>0.05</v>
      </c>
      <c r="M209" s="5" t="str">
        <f>RTD("tradingapp",,INDEX($K:$K, ROW()), "AskLstClsΔ%")</f>
        <v>0.07</v>
      </c>
      <c r="N209" s="14">
        <f t="shared" si="34"/>
        <v>0.30310000000000004</v>
      </c>
      <c r="O209" s="14">
        <f t="shared" si="29"/>
        <v>-0.39350000000000002</v>
      </c>
      <c r="R209" s="7"/>
      <c r="W209" s="17"/>
      <c r="AA209" s="1"/>
      <c r="AB209" s="107"/>
    </row>
    <row r="210" spans="1:28" x14ac:dyDescent="0.3">
      <c r="A210" s="22" t="str">
        <f t="array" ref="A210">IFERROR(INDEX('All Beta'!A$2:A$1000, SMALL(IF('All Beta'!D$2:D$1000&lt;=1, ROW('All Beta'!D$2:D$1000)-ROW('All Beta'!D$2)+1), ROW(A213))), "")</f>
        <v>PSA</v>
      </c>
      <c r="C210" s="5">
        <f t="array" ref="C210">VLOOKUP(A210,'All Beta'!F:I,3,0)</f>
        <v>0.25</v>
      </c>
      <c r="D210" s="5">
        <f>VLOOKUP(A210,'All Beta'!F:I,4,0)</f>
        <v>0.38</v>
      </c>
      <c r="E210" s="8" t="str">
        <f>RTD("tradingapp",,INDEX($A:$A, ROW()), "BidLstClsΔ%")</f>
        <v>-0.60</v>
      </c>
      <c r="F210" s="8" t="str">
        <f>RTD("tradingapp",,INDEX($A:$A, ROW()), "AskLstClsΔ%")</f>
        <v>1.52</v>
      </c>
      <c r="G210" s="12">
        <f t="shared" si="30"/>
        <v>1.7500000000000002E-2</v>
      </c>
      <c r="H210" s="12">
        <f t="shared" si="31"/>
        <v>1.2500000000000001E-2</v>
      </c>
      <c r="I210" s="13">
        <f t="shared" si="32"/>
        <v>0.61749999999999994</v>
      </c>
      <c r="J210" s="13">
        <f t="shared" si="33"/>
        <v>-1.5075000000000001</v>
      </c>
      <c r="K210" s="5" t="str">
        <f>VLOOKUP(A210,'All Beta'!F:J,2,0)</f>
        <v>SPY</v>
      </c>
      <c r="L210" s="6" t="str">
        <f>RTD("tradingapp",,INDEX($K$1:$K$600, ROW()), "BidLstClsΔ%")</f>
        <v>0.05</v>
      </c>
      <c r="M210" s="5" t="str">
        <f>RTD("tradingapp",,INDEX($K:$K, ROW()), "AskLstClsΔ%")</f>
        <v>0.07</v>
      </c>
      <c r="N210" s="14">
        <f t="shared" si="34"/>
        <v>0.99749999999999994</v>
      </c>
      <c r="O210" s="14">
        <f t="shared" si="29"/>
        <v>-1.8875000000000002</v>
      </c>
      <c r="R210" s="7"/>
      <c r="W210" s="17"/>
      <c r="AA210" s="1"/>
      <c r="AB210" s="107"/>
    </row>
    <row r="211" spans="1:28" x14ac:dyDescent="0.3">
      <c r="A211" s="22" t="str">
        <f t="array" ref="A211">IFERROR(INDEX('All Beta'!A$2:A$1000, SMALL(IF('All Beta'!D$2:D$1000&lt;=1, ROW('All Beta'!D$2:D$1000)-ROW('All Beta'!D$2)+1), ROW(A214))), "")</f>
        <v>PYPL</v>
      </c>
      <c r="C211" s="5">
        <f t="array" ref="C211">VLOOKUP(A211,'All Beta'!F:I,3,0)</f>
        <v>0.92</v>
      </c>
      <c r="D211" s="5">
        <f>VLOOKUP(A211,'All Beta'!F:I,4,0)</f>
        <v>0.34</v>
      </c>
      <c r="E211" s="8" t="str">
        <f>RTD("tradingapp",,INDEX($A:$A, ROW()), "BidLstClsΔ%")</f>
        <v>0.20</v>
      </c>
      <c r="F211" s="8" t="str">
        <f>RTD("tradingapp",,INDEX($A:$A, ROW()), "AskLstClsΔ%")</f>
        <v>0.27</v>
      </c>
      <c r="G211" s="12">
        <f t="shared" si="30"/>
        <v>0.23920000000000002</v>
      </c>
      <c r="H211" s="12">
        <f t="shared" si="31"/>
        <v>0.2024</v>
      </c>
      <c r="I211" s="13">
        <f t="shared" si="32"/>
        <v>3.9200000000000013E-2</v>
      </c>
      <c r="J211" s="13">
        <f t="shared" si="33"/>
        <v>-6.7600000000000021E-2</v>
      </c>
      <c r="K211" s="5" t="str">
        <f>VLOOKUP(A211,'All Beta'!F:J,2,0)</f>
        <v>IWM</v>
      </c>
      <c r="L211" s="6" t="str">
        <f>RTD("tradingapp",,INDEX($K$1:$K$600, ROW()), "BidLstClsΔ%")</f>
        <v>0.22</v>
      </c>
      <c r="M211" s="5" t="str">
        <f>RTD("tradingapp",,INDEX($K:$K, ROW()), "AskLstClsΔ%")</f>
        <v>0.26</v>
      </c>
      <c r="N211" s="14">
        <f t="shared" si="34"/>
        <v>0.37920000000000004</v>
      </c>
      <c r="O211" s="14">
        <f t="shared" si="29"/>
        <v>-0.40760000000000007</v>
      </c>
      <c r="R211" s="7"/>
      <c r="W211" s="17"/>
      <c r="AA211" s="1"/>
      <c r="AB211" s="107"/>
    </row>
    <row r="212" spans="1:28" x14ac:dyDescent="0.3">
      <c r="A212" s="22" t="str">
        <f t="array" ref="A212">IFERROR(INDEX('All Beta'!A$2:A$1000, SMALL(IF('All Beta'!D$2:D$1000&lt;=1, ROW('All Beta'!D$2:D$1000)-ROW('All Beta'!D$2)+1), ROW(A215))), "")</f>
        <v>QCOM</v>
      </c>
      <c r="C212" s="5">
        <f t="array" ref="C212">VLOOKUP(A212,'All Beta'!F:I,3,0)</f>
        <v>0.88</v>
      </c>
      <c r="D212" s="5">
        <f>VLOOKUP(A212,'All Beta'!F:I,4,0)</f>
        <v>0.37</v>
      </c>
      <c r="E212" s="8" t="str">
        <f>RTD("tradingapp",,INDEX($A:$A, ROW()), "BidLstClsΔ%")</f>
        <v>-0.02</v>
      </c>
      <c r="F212" s="8" t="str">
        <f>RTD("tradingapp",,INDEX($A:$A, ROW()), "AskLstClsΔ%")</f>
        <v>0.14</v>
      </c>
      <c r="G212" s="12">
        <f t="shared" si="30"/>
        <v>0.2288</v>
      </c>
      <c r="H212" s="12">
        <f t="shared" si="31"/>
        <v>0.19359999999999999</v>
      </c>
      <c r="I212" s="13">
        <f t="shared" si="32"/>
        <v>0.24879999999999999</v>
      </c>
      <c r="J212" s="13">
        <f t="shared" si="33"/>
        <v>5.3599999999999981E-2</v>
      </c>
      <c r="K212" s="5" t="str">
        <f>VLOOKUP(A212,'All Beta'!F:J,2,0)</f>
        <v>IWM</v>
      </c>
      <c r="L212" s="6" t="str">
        <f>RTD("tradingapp",,INDEX($K$1:$K$600, ROW()), "BidLstClsΔ%")</f>
        <v>0.22</v>
      </c>
      <c r="M212" s="5" t="str">
        <f>RTD("tradingapp",,INDEX($K:$K, ROW()), "AskLstClsΔ%")</f>
        <v>0.26</v>
      </c>
      <c r="N212" s="14">
        <f t="shared" si="34"/>
        <v>0.61880000000000002</v>
      </c>
      <c r="O212" s="14">
        <f t="shared" si="29"/>
        <v>-0.31640000000000001</v>
      </c>
      <c r="R212" s="7"/>
      <c r="W212" s="17"/>
      <c r="AA212" s="1"/>
      <c r="AB212" s="107"/>
    </row>
    <row r="213" spans="1:28" x14ac:dyDescent="0.3">
      <c r="A213" s="22" t="str">
        <f t="array" ref="A213">IFERROR(INDEX('All Beta'!A$2:A$1000, SMALL(IF('All Beta'!D$2:D$1000&lt;=1, ROW('All Beta'!D$2:D$1000)-ROW('All Beta'!D$2)+1), ROW(A216))), "")</f>
        <v>RBLX</v>
      </c>
      <c r="C213" s="5">
        <f t="array" ref="C213">VLOOKUP(A213,'All Beta'!F:I,3,0)</f>
        <v>0.7</v>
      </c>
      <c r="D213" s="5">
        <f>VLOOKUP(A213,'All Beta'!F:I,4,0)</f>
        <v>0.78</v>
      </c>
      <c r="E213" s="8" t="str">
        <f>RTD("tradingapp",,INDEX($A:$A, ROW()), "BidLstClsΔ%")</f>
        <v>0.00</v>
      </c>
      <c r="F213" s="8" t="str">
        <f>RTD("tradingapp",,INDEX($A:$A, ROW()), "AskLstClsΔ%")</f>
        <v>0.19</v>
      </c>
      <c r="G213" s="12">
        <f t="shared" si="30"/>
        <v>1.3999999999999999E-2</v>
      </c>
      <c r="H213" s="12">
        <f t="shared" si="31"/>
        <v>0</v>
      </c>
      <c r="I213" s="13">
        <f t="shared" si="32"/>
        <v>1.3999999999999999E-2</v>
      </c>
      <c r="J213" s="13">
        <f t="shared" si="33"/>
        <v>-0.19</v>
      </c>
      <c r="K213" s="5" t="str">
        <f>VLOOKUP(A213,'All Beta'!F:J,2,0)</f>
        <v>QQQ</v>
      </c>
      <c r="L213" s="6" t="str">
        <f>RTD("tradingapp",,INDEX($K$1:$K$600, ROW()), "BidLstClsΔ%")</f>
        <v>0.00</v>
      </c>
      <c r="M213" s="5" t="str">
        <f>RTD("tradingapp",,INDEX($K:$K, ROW()), "AskLstClsΔ%")</f>
        <v>0.02</v>
      </c>
      <c r="N213" s="14">
        <f t="shared" si="34"/>
        <v>0.79400000000000004</v>
      </c>
      <c r="O213" s="14">
        <f t="shared" si="29"/>
        <v>-0.97</v>
      </c>
      <c r="R213" s="7"/>
      <c r="W213" s="17"/>
      <c r="AA213" s="1"/>
      <c r="AB213" s="107"/>
    </row>
    <row r="214" spans="1:28" x14ac:dyDescent="0.3">
      <c r="A214" s="22" t="str">
        <f t="array" ref="A214">IFERROR(INDEX('All Beta'!A$2:A$1000, SMALL(IF('All Beta'!D$2:D$1000&lt;=1, ROW('All Beta'!D$2:D$1000)-ROW('All Beta'!D$2)+1), ROW(A217))), "")</f>
        <v>REGN</v>
      </c>
      <c r="C214" s="5">
        <f t="array" ref="C214">VLOOKUP(A214,'All Beta'!F:I,3,0)</f>
        <v>0.78</v>
      </c>
      <c r="D214" s="5">
        <f>VLOOKUP(A214,'All Beta'!F:I,4,0)</f>
        <v>0.38</v>
      </c>
      <c r="E214" s="8" t="str">
        <f>RTD("tradingapp",,INDEX($A:$A, ROW()), "BidLstClsΔ%")</f>
        <v>-0.40</v>
      </c>
      <c r="F214" s="8" t="str">
        <f>RTD("tradingapp",,INDEX($A:$A, ROW()), "AskLstClsΔ%")</f>
        <v>0.00</v>
      </c>
      <c r="G214" s="12">
        <f t="shared" si="30"/>
        <v>5.460000000000001E-2</v>
      </c>
      <c r="H214" s="12">
        <f t="shared" si="31"/>
        <v>3.9000000000000007E-2</v>
      </c>
      <c r="I214" s="13">
        <f t="shared" si="32"/>
        <v>0.4546</v>
      </c>
      <c r="J214" s="13">
        <f t="shared" si="33"/>
        <v>3.9000000000000007E-2</v>
      </c>
      <c r="K214" s="5" t="str">
        <f>VLOOKUP(A214,'All Beta'!F:J,2,0)</f>
        <v>SPY</v>
      </c>
      <c r="L214" s="6" t="str">
        <f>RTD("tradingapp",,INDEX($K$1:$K$600, ROW()), "BidLstClsΔ%")</f>
        <v>0.05</v>
      </c>
      <c r="M214" s="5" t="str">
        <f>RTD("tradingapp",,INDEX($K:$K, ROW()), "AskLstClsΔ%")</f>
        <v>0.07</v>
      </c>
      <c r="N214" s="14">
        <f t="shared" si="34"/>
        <v>0.83460000000000001</v>
      </c>
      <c r="O214" s="14">
        <f t="shared" si="29"/>
        <v>-0.34099999999999997</v>
      </c>
      <c r="R214" s="7"/>
      <c r="W214" s="17"/>
      <c r="AA214" s="1"/>
      <c r="AB214" s="107"/>
    </row>
    <row r="215" spans="1:28" x14ac:dyDescent="0.3">
      <c r="A215" s="22" t="str">
        <f t="array" ref="A215">IFERROR(INDEX('All Beta'!A$2:A$1000, SMALL(IF('All Beta'!D$2:D$1000&lt;=1, ROW('All Beta'!D$2:D$1000)-ROW('All Beta'!D$2)+1), ROW(A218))), "")</f>
        <v>RL</v>
      </c>
      <c r="C215" s="5">
        <f t="array" ref="C215">VLOOKUP(A215,'All Beta'!F:I,3,0)</f>
        <v>0.9</v>
      </c>
      <c r="D215" s="5">
        <f>VLOOKUP(A215,'All Beta'!F:I,4,0)</f>
        <v>0.4</v>
      </c>
      <c r="E215" s="8" t="str">
        <f>RTD("tradingapp",,INDEX($A:$A, ROW()), "BidLstClsΔ%")</f>
        <v>-3.68</v>
      </c>
      <c r="F215" s="8" t="str">
        <f>RTD("tradingapp",,INDEX($A:$A, ROW()), "AskLstClsΔ%")</f>
        <v>2.39</v>
      </c>
      <c r="G215" s="12">
        <f t="shared" si="30"/>
        <v>0.23400000000000001</v>
      </c>
      <c r="H215" s="12">
        <f t="shared" si="31"/>
        <v>0.19800000000000001</v>
      </c>
      <c r="I215" s="13">
        <f t="shared" si="32"/>
        <v>3.9140000000000001</v>
      </c>
      <c r="J215" s="13">
        <f t="shared" si="33"/>
        <v>-2.1920000000000002</v>
      </c>
      <c r="K215" s="5" t="str">
        <f>VLOOKUP(A215,'All Beta'!F:J,2,0)</f>
        <v>IWM</v>
      </c>
      <c r="L215" s="6" t="str">
        <f>RTD("tradingapp",,INDEX($K$1:$K$600, ROW()), "BidLstClsΔ%")</f>
        <v>0.22</v>
      </c>
      <c r="M215" s="5" t="str">
        <f>RTD("tradingapp",,INDEX($K:$K, ROW()), "AskLstClsΔ%")</f>
        <v>0.26</v>
      </c>
      <c r="N215" s="14">
        <f t="shared" si="34"/>
        <v>4.3140000000000001</v>
      </c>
      <c r="O215" s="14">
        <f t="shared" si="29"/>
        <v>-2.5920000000000001</v>
      </c>
      <c r="R215" s="7"/>
      <c r="W215" s="17"/>
      <c r="AA215" s="1"/>
      <c r="AB215" s="107"/>
    </row>
    <row r="216" spans="1:28" x14ac:dyDescent="0.3">
      <c r="A216" s="22" t="str">
        <f t="array" ref="A216">IFERROR(INDEX('All Beta'!A$2:A$1000, SMALL(IF('All Beta'!D$2:D$1000&lt;=1, ROW('All Beta'!D$2:D$1000)-ROW('All Beta'!D$2)+1), ROW(A219))), "")</f>
        <v>ROST</v>
      </c>
      <c r="C216" s="5">
        <f t="array" ref="C216">VLOOKUP(A216,'All Beta'!F:I,3,0)</f>
        <v>0.47</v>
      </c>
      <c r="D216" s="5">
        <f>VLOOKUP(A216,'All Beta'!F:I,4,0)</f>
        <v>0.25</v>
      </c>
      <c r="E216" s="8" t="str">
        <f>RTD("tradingapp",,INDEX($A:$A, ROW()), "BidLstClsΔ%")</f>
        <v>-0.08</v>
      </c>
      <c r="F216" s="8" t="str">
        <f>RTD("tradingapp",,INDEX($A:$A, ROW()), "AskLstClsΔ%")</f>
        <v>1.43</v>
      </c>
      <c r="G216" s="12">
        <f t="shared" si="30"/>
        <v>0.1222</v>
      </c>
      <c r="H216" s="12">
        <f t="shared" si="31"/>
        <v>0.10339999999999999</v>
      </c>
      <c r="I216" s="13">
        <f t="shared" si="32"/>
        <v>0.20219999999999999</v>
      </c>
      <c r="J216" s="13">
        <f t="shared" si="33"/>
        <v>-1.3266</v>
      </c>
      <c r="K216" s="5" t="str">
        <f>VLOOKUP(A216,'All Beta'!F:J,2,0)</f>
        <v>IWM</v>
      </c>
      <c r="L216" s="6" t="str">
        <f>RTD("tradingapp",,INDEX($K$1:$K$600, ROW()), "BidLstClsΔ%")</f>
        <v>0.22</v>
      </c>
      <c r="M216" s="5" t="str">
        <f>RTD("tradingapp",,INDEX($K:$K, ROW()), "AskLstClsΔ%")</f>
        <v>0.26</v>
      </c>
      <c r="N216" s="14">
        <f t="shared" si="34"/>
        <v>0.45219999999999999</v>
      </c>
      <c r="O216" s="14">
        <f t="shared" si="29"/>
        <v>-1.5766</v>
      </c>
      <c r="R216" s="7"/>
      <c r="W216" s="17"/>
      <c r="AA216" s="1"/>
      <c r="AB216" s="107"/>
    </row>
    <row r="217" spans="1:28" x14ac:dyDescent="0.3">
      <c r="A217" s="22" t="str">
        <f t="array" ref="A217">IFERROR(INDEX('All Beta'!A$2:A$1000, SMALL(IF('All Beta'!D$2:D$1000&lt;=1, ROW('All Beta'!D$2:D$1000)-ROW('All Beta'!D$2)+1), ROW(A220))), "")</f>
        <v>RTX</v>
      </c>
      <c r="C217" s="5">
        <f t="array" ref="C217">VLOOKUP(A217,'All Beta'!F:I,3,0)</f>
        <v>0.21</v>
      </c>
      <c r="D217" s="5">
        <f>VLOOKUP(A217,'All Beta'!F:I,4,0)</f>
        <v>0.33</v>
      </c>
      <c r="E217" s="8" t="str">
        <f>RTD("tradingapp",,INDEX($A:$A, ROW()), "BidLstClsΔ%")</f>
        <v>-0.39</v>
      </c>
      <c r="F217" s="8" t="str">
        <f>RTD("tradingapp",,INDEX($A:$A, ROW()), "AskLstClsΔ%")</f>
        <v>0.21</v>
      </c>
      <c r="G217" s="12">
        <f t="shared" si="30"/>
        <v>5.4600000000000003E-2</v>
      </c>
      <c r="H217" s="12">
        <f t="shared" si="31"/>
        <v>4.6199999999999998E-2</v>
      </c>
      <c r="I217" s="13">
        <f t="shared" si="32"/>
        <v>0.4446</v>
      </c>
      <c r="J217" s="13">
        <f t="shared" si="33"/>
        <v>-0.1638</v>
      </c>
      <c r="K217" s="5" t="str">
        <f>VLOOKUP(A217,'All Beta'!F:J,2,0)</f>
        <v>IWM</v>
      </c>
      <c r="L217" s="6" t="str">
        <f>RTD("tradingapp",,INDEX($K$1:$K$600, ROW()), "BidLstClsΔ%")</f>
        <v>0.22</v>
      </c>
      <c r="M217" s="5" t="str">
        <f>RTD("tradingapp",,INDEX($K:$K, ROW()), "AskLstClsΔ%")</f>
        <v>0.26</v>
      </c>
      <c r="N217" s="14">
        <f t="shared" si="34"/>
        <v>0.77459999999999996</v>
      </c>
      <c r="O217" s="14">
        <f t="shared" si="29"/>
        <v>-0.49380000000000002</v>
      </c>
      <c r="R217" s="7"/>
      <c r="W217" s="17"/>
      <c r="AA217" s="1"/>
      <c r="AB217" s="107"/>
    </row>
    <row r="218" spans="1:28" x14ac:dyDescent="0.3">
      <c r="A218" s="22" t="str">
        <f t="array" ref="A218">IFERROR(INDEX('All Beta'!A$2:A$1000, SMALL(IF('All Beta'!D$2:D$1000&lt;=1, ROW('All Beta'!D$2:D$1000)-ROW('All Beta'!D$2)+1), ROW(A221))), "")</f>
        <v>S</v>
      </c>
      <c r="C218" s="5">
        <f t="array" ref="C218">VLOOKUP(A218,'All Beta'!F:I,3,0)</f>
        <v>0.77</v>
      </c>
      <c r="D218" s="5">
        <f>VLOOKUP(A218,'All Beta'!F:I,4,0)</f>
        <v>0.5</v>
      </c>
      <c r="E218" s="8" t="str">
        <f>RTD("tradingapp",,INDEX($A:$A, ROW()), "BidLstClsΔ%")</f>
        <v>0.32</v>
      </c>
      <c r="F218" s="8" t="str">
        <f>RTD("tradingapp",,INDEX($A:$A, ROW()), "AskLstClsΔ%")</f>
        <v>0.60</v>
      </c>
      <c r="G218" s="12">
        <f t="shared" si="30"/>
        <v>0.20020000000000002</v>
      </c>
      <c r="H218" s="12">
        <f t="shared" si="31"/>
        <v>0.1694</v>
      </c>
      <c r="I218" s="13">
        <f t="shared" si="32"/>
        <v>-0.11979999999999999</v>
      </c>
      <c r="J218" s="13">
        <f t="shared" si="33"/>
        <v>-0.43059999999999998</v>
      </c>
      <c r="K218" s="5" t="str">
        <f>VLOOKUP(A218,'All Beta'!F:J,2,0)</f>
        <v>IWM</v>
      </c>
      <c r="L218" s="6" t="str">
        <f>RTD("tradingapp",,INDEX($K$1:$K$600, ROW()), "BidLstClsΔ%")</f>
        <v>0.22</v>
      </c>
      <c r="M218" s="5" t="str">
        <f>RTD("tradingapp",,INDEX($K:$K, ROW()), "AskLstClsΔ%")</f>
        <v>0.26</v>
      </c>
      <c r="N218" s="14">
        <f t="shared" si="34"/>
        <v>0.38019999999999998</v>
      </c>
      <c r="O218" s="14">
        <f t="shared" si="29"/>
        <v>-0.93059999999999998</v>
      </c>
      <c r="R218" s="7"/>
      <c r="W218" s="17"/>
      <c r="AA218" s="1"/>
      <c r="AB218" s="107"/>
    </row>
    <row r="219" spans="1:28" x14ac:dyDescent="0.3">
      <c r="A219" s="22" t="str">
        <f t="array" ref="A219">IFERROR(INDEX('All Beta'!A$2:A$1000, SMALL(IF('All Beta'!D$2:D$1000&lt;=1, ROW('All Beta'!D$2:D$1000)-ROW('All Beta'!D$2)+1), ROW(A222))), "")</f>
        <v>SBAC</v>
      </c>
      <c r="C219" s="5">
        <f t="array" ref="C219">VLOOKUP(A219,'All Beta'!F:I,3,0)</f>
        <v>0.1</v>
      </c>
      <c r="D219" s="5">
        <f>VLOOKUP(A219,'All Beta'!F:I,4,0)</f>
        <v>0.57999999999999996</v>
      </c>
      <c r="E219" s="8" t="str">
        <f>RTD("tradingapp",,INDEX($A:$A, ROW()), "BidLstClsΔ%")</f>
        <v>0.13</v>
      </c>
      <c r="F219" s="8" t="str">
        <f>RTD("tradingapp",,INDEX($A:$A, ROW()), "AskLstClsΔ%")</f>
        <v>1.41</v>
      </c>
      <c r="G219" s="12">
        <f t="shared" si="30"/>
        <v>2.6000000000000002E-2</v>
      </c>
      <c r="H219" s="12">
        <f t="shared" si="31"/>
        <v>2.2000000000000002E-2</v>
      </c>
      <c r="I219" s="13">
        <f t="shared" si="32"/>
        <v>-0.10400000000000001</v>
      </c>
      <c r="J219" s="13">
        <f t="shared" si="33"/>
        <v>-1.3879999999999999</v>
      </c>
      <c r="K219" s="5" t="str">
        <f>VLOOKUP(A219,'All Beta'!F:J,2,0)</f>
        <v>IWM</v>
      </c>
      <c r="L219" s="6" t="str">
        <f>RTD("tradingapp",,INDEX($K$1:$K$600, ROW()), "BidLstClsΔ%")</f>
        <v>0.22</v>
      </c>
      <c r="M219" s="5" t="str">
        <f>RTD("tradingapp",,INDEX($K:$K, ROW()), "AskLstClsΔ%")</f>
        <v>0.26</v>
      </c>
      <c r="N219" s="14">
        <f t="shared" si="34"/>
        <v>0.47599999999999998</v>
      </c>
      <c r="O219" s="14">
        <f t="shared" si="29"/>
        <v>-1.968</v>
      </c>
      <c r="R219" s="7"/>
      <c r="W219" s="17"/>
      <c r="AA219" s="1"/>
      <c r="AB219" s="107"/>
    </row>
    <row r="220" spans="1:28" x14ac:dyDescent="0.3">
      <c r="A220" s="22" t="str">
        <f t="array" ref="A220">IFERROR(INDEX('All Beta'!A$2:A$1000, SMALL(IF('All Beta'!D$2:D$1000&lt;=1, ROW('All Beta'!D$2:D$1000)-ROW('All Beta'!D$2)+1), ROW(A223))), "")</f>
        <v>SBUX</v>
      </c>
      <c r="C220" s="5">
        <f t="array" ref="C220">VLOOKUP(A220,'All Beta'!F:I,3,0)</f>
        <v>0.54</v>
      </c>
      <c r="D220" s="5">
        <f>VLOOKUP(A220,'All Beta'!F:I,4,0)</f>
        <v>0.37</v>
      </c>
      <c r="E220" s="8" t="str">
        <f>RTD("tradingapp",,INDEX($A:$A, ROW()), "BidLstClsΔ%")</f>
        <v>0.04</v>
      </c>
      <c r="F220" s="8" t="str">
        <f>RTD("tradingapp",,INDEX($A:$A, ROW()), "AskLstClsΔ%")</f>
        <v>0.33</v>
      </c>
      <c r="G220" s="12">
        <f t="shared" si="30"/>
        <v>0.14040000000000002</v>
      </c>
      <c r="H220" s="12">
        <f t="shared" si="31"/>
        <v>0.1188</v>
      </c>
      <c r="I220" s="13">
        <f t="shared" si="32"/>
        <v>0.10040000000000002</v>
      </c>
      <c r="J220" s="13">
        <f t="shared" si="33"/>
        <v>-0.2112</v>
      </c>
      <c r="K220" s="5" t="str">
        <f>VLOOKUP(A220,'All Beta'!F:J,2,0)</f>
        <v>IWM</v>
      </c>
      <c r="L220" s="6" t="str">
        <f>RTD("tradingapp",,INDEX($K$1:$K$600, ROW()), "BidLstClsΔ%")</f>
        <v>0.22</v>
      </c>
      <c r="M220" s="5" t="str">
        <f>RTD("tradingapp",,INDEX($K:$K, ROW()), "AskLstClsΔ%")</f>
        <v>0.26</v>
      </c>
      <c r="N220" s="14">
        <f t="shared" si="34"/>
        <v>0.47040000000000004</v>
      </c>
      <c r="O220" s="14">
        <f t="shared" si="29"/>
        <v>-0.58119999999999994</v>
      </c>
      <c r="R220" s="7"/>
      <c r="W220" s="17"/>
      <c r="AA220" s="1"/>
      <c r="AB220" s="107"/>
    </row>
    <row r="221" spans="1:28" x14ac:dyDescent="0.3">
      <c r="A221" s="22" t="str">
        <f t="array" ref="A221">IFERROR(INDEX('All Beta'!A$2:A$1000, SMALL(IF('All Beta'!D$2:D$1000&lt;=1, ROW('All Beta'!D$2:D$1000)-ROW('All Beta'!D$2)+1), ROW(A224))), "")</f>
        <v>SCHW</v>
      </c>
      <c r="C221" s="5">
        <f t="array" ref="C221">VLOOKUP(A221,'All Beta'!F:I,3,0)</f>
        <v>0.71</v>
      </c>
      <c r="D221" s="5">
        <f>VLOOKUP(A221,'All Beta'!F:I,4,0)</f>
        <v>0.17</v>
      </c>
      <c r="E221" s="8" t="str">
        <f>RTD("tradingapp",,INDEX($A:$A, ROW()), "BidLstClsΔ%")</f>
        <v>-0.40</v>
      </c>
      <c r="F221" s="8" t="str">
        <f>RTD("tradingapp",,INDEX($A:$A, ROW()), "AskLstClsΔ%")</f>
        <v>0.27</v>
      </c>
      <c r="G221" s="12">
        <f t="shared" si="30"/>
        <v>6.3899999999999998E-2</v>
      </c>
      <c r="H221" s="12">
        <f t="shared" si="31"/>
        <v>2.1299999999999999E-2</v>
      </c>
      <c r="I221" s="13">
        <f t="shared" si="32"/>
        <v>0.46390000000000003</v>
      </c>
      <c r="J221" s="13">
        <f t="shared" si="33"/>
        <v>-0.24870000000000003</v>
      </c>
      <c r="K221" s="5" t="str">
        <f>VLOOKUP(A221,'All Beta'!F:J,2,0)</f>
        <v>XLF</v>
      </c>
      <c r="L221" s="6" t="str">
        <f>RTD("tradingapp",,INDEX($K$1:$K$600, ROW()), "BidLstClsΔ%")</f>
        <v>0.03</v>
      </c>
      <c r="M221" s="5" t="str">
        <f>RTD("tradingapp",,INDEX($K:$K, ROW()), "AskLstClsΔ%")</f>
        <v>0.09</v>
      </c>
      <c r="N221" s="14">
        <f t="shared" si="34"/>
        <v>0.63390000000000002</v>
      </c>
      <c r="O221" s="14">
        <f t="shared" si="29"/>
        <v>-0.41870000000000007</v>
      </c>
      <c r="R221" s="7"/>
      <c r="W221" s="17"/>
      <c r="AA221" s="1"/>
      <c r="AB221" s="107"/>
    </row>
    <row r="222" spans="1:28" x14ac:dyDescent="0.3">
      <c r="A222" s="22" t="str">
        <f t="array" ref="A222">IFERROR(INDEX('All Beta'!A$2:A$1000, SMALL(IF('All Beta'!D$2:D$1000&lt;=1, ROW('All Beta'!D$2:D$1000)-ROW('All Beta'!D$2)+1), ROW(A225))), "")</f>
        <v>SFM</v>
      </c>
      <c r="C222" s="5">
        <f t="array" ref="C222">VLOOKUP(A222,'All Beta'!F:I,3,0)</f>
        <v>0.06</v>
      </c>
      <c r="D222" s="5">
        <f>VLOOKUP(A222,'All Beta'!F:I,4,0)</f>
        <v>0.41</v>
      </c>
      <c r="E222" s="8" t="str">
        <f>RTD("tradingapp",,INDEX($A:$A, ROW()), "BidLstClsΔ%")</f>
        <v>-0.63</v>
      </c>
      <c r="F222" s="8" t="str">
        <f>RTD("tradingapp",,INDEX($A:$A, ROW()), "AskLstClsΔ%")</f>
        <v>1.95</v>
      </c>
      <c r="G222" s="12">
        <f t="shared" si="30"/>
        <v>1.1999999999999999E-3</v>
      </c>
      <c r="H222" s="12">
        <f t="shared" si="31"/>
        <v>0</v>
      </c>
      <c r="I222" s="13">
        <f t="shared" si="32"/>
        <v>0.63119999999999998</v>
      </c>
      <c r="J222" s="13">
        <f t="shared" si="33"/>
        <v>-1.95</v>
      </c>
      <c r="K222" s="5" t="str">
        <f>VLOOKUP(A222,'All Beta'!F:J,2,0)</f>
        <v>QQQ</v>
      </c>
      <c r="L222" s="6" t="str">
        <f>RTD("tradingapp",,INDEX($K$1:$K$600, ROW()), "BidLstClsΔ%")</f>
        <v>0.00</v>
      </c>
      <c r="M222" s="5" t="str">
        <f>RTD("tradingapp",,INDEX($K:$K, ROW()), "AskLstClsΔ%")</f>
        <v>0.02</v>
      </c>
      <c r="N222" s="14">
        <f t="shared" si="34"/>
        <v>1.0411999999999999</v>
      </c>
      <c r="O222" s="14">
        <f t="shared" si="29"/>
        <v>-2.36</v>
      </c>
      <c r="R222" s="7"/>
      <c r="W222" s="17"/>
      <c r="AA222" s="1"/>
      <c r="AB222" s="107"/>
    </row>
    <row r="223" spans="1:28" x14ac:dyDescent="0.3">
      <c r="A223" s="22" t="str">
        <f t="array" ref="A223">IFERROR(INDEX('All Beta'!A$2:A$1000, SMALL(IF('All Beta'!D$2:D$1000&lt;=1, ROW('All Beta'!D$2:D$1000)-ROW('All Beta'!D$2)+1), ROW(A226))), "")</f>
        <v>SHEL</v>
      </c>
      <c r="C223" s="5">
        <f t="array" ref="C223">VLOOKUP(A223,'All Beta'!F:I,3,0)</f>
        <v>0.61</v>
      </c>
      <c r="D223" s="5">
        <f>VLOOKUP(A223,'All Beta'!F:I,4,0)</f>
        <v>0.56000000000000005</v>
      </c>
      <c r="E223" s="8" t="str">
        <f>RTD("tradingapp",,INDEX($A:$A, ROW()), "BidLstClsΔ%")</f>
        <v>-0.56</v>
      </c>
      <c r="F223" s="8" t="str">
        <f>RTD("tradingapp",,INDEX($A:$A, ROW()), "AskLstClsΔ%")</f>
        <v>0.23</v>
      </c>
      <c r="G223" s="12">
        <f t="shared" si="30"/>
        <v>8.5400000000000004E-2</v>
      </c>
      <c r="H223" s="12">
        <f t="shared" si="31"/>
        <v>1.2200000000000001E-2</v>
      </c>
      <c r="I223" s="13">
        <f t="shared" si="32"/>
        <v>0.64540000000000008</v>
      </c>
      <c r="J223" s="13">
        <f t="shared" si="33"/>
        <v>-0.21780000000000002</v>
      </c>
      <c r="K223" s="5" t="str">
        <f>VLOOKUP(A223,'All Beta'!F:J,2,0)</f>
        <v>XLE</v>
      </c>
      <c r="L223" s="6" t="str">
        <f>RTD("tradingapp",,INDEX($K$1:$K$600, ROW()), "BidLstClsΔ%")</f>
        <v>0.02</v>
      </c>
      <c r="M223" s="5" t="str">
        <f>RTD("tradingapp",,INDEX($K:$K, ROW()), "AskLstClsΔ%")</f>
        <v>0.14</v>
      </c>
      <c r="N223" s="14">
        <f t="shared" si="34"/>
        <v>1.2054</v>
      </c>
      <c r="O223" s="14">
        <f t="shared" si="29"/>
        <v>-0.77780000000000005</v>
      </c>
      <c r="R223" s="7"/>
      <c r="W223" s="17"/>
      <c r="AA223" s="1"/>
      <c r="AB223" s="107"/>
    </row>
    <row r="224" spans="1:28" x14ac:dyDescent="0.3">
      <c r="A224" s="22" t="str">
        <f t="array" ref="A224">IFERROR(INDEX('All Beta'!A$2:A$1000, SMALL(IF('All Beta'!D$2:D$1000&lt;=1, ROW('All Beta'!D$2:D$1000)-ROW('All Beta'!D$2)+1), ROW(A227))), "")</f>
        <v>SKX</v>
      </c>
      <c r="C224" s="5">
        <f t="array" ref="C224">VLOOKUP(A224,'All Beta'!F:I,3,0)</f>
        <v>0.05</v>
      </c>
      <c r="D224" s="5">
        <f>VLOOKUP(A224,'All Beta'!F:I,4,0)</f>
        <v>7.0000000000000007E-2</v>
      </c>
      <c r="E224" s="8" t="str">
        <f>RTD("tradingapp",,INDEX($A:$A, ROW()), "BidLstClsΔ%")</f>
        <v/>
      </c>
      <c r="F224" s="8" t="str">
        <f>RTD("tradingapp",,INDEX($A:$A, ROW()), "AskLstClsΔ%")</f>
        <v/>
      </c>
      <c r="G224" s="12">
        <f t="shared" si="30"/>
        <v>1.3000000000000001E-2</v>
      </c>
      <c r="H224" s="12">
        <f t="shared" si="31"/>
        <v>1.1000000000000001E-2</v>
      </c>
      <c r="I224" s="13" t="e">
        <f t="shared" si="32"/>
        <v>#VALUE!</v>
      </c>
      <c r="J224" s="13" t="e">
        <f t="shared" si="33"/>
        <v>#VALUE!</v>
      </c>
      <c r="K224" s="5" t="str">
        <f>VLOOKUP(A224,'All Beta'!F:J,2,0)</f>
        <v>IWM</v>
      </c>
      <c r="L224" s="6" t="str">
        <f>RTD("tradingapp",,INDEX($K$1:$K$600, ROW()), "BidLstClsΔ%")</f>
        <v>0.22</v>
      </c>
      <c r="M224" s="5" t="str">
        <f>RTD("tradingapp",,INDEX($K:$K, ROW()), "AskLstClsΔ%")</f>
        <v>0.26</v>
      </c>
      <c r="N224" s="14" t="e">
        <f t="shared" si="34"/>
        <v>#VALUE!</v>
      </c>
      <c r="O224" s="14" t="e">
        <f t="shared" si="29"/>
        <v>#VALUE!</v>
      </c>
      <c r="R224" s="7"/>
      <c r="W224" s="17"/>
      <c r="AA224" s="1"/>
      <c r="AB224" s="107"/>
    </row>
    <row r="225" spans="1:28" x14ac:dyDescent="0.3">
      <c r="A225" s="22" t="str">
        <f t="array" ref="A225">IFERROR(INDEX('All Beta'!A$2:A$1000, SMALL(IF('All Beta'!D$2:D$1000&lt;=1, ROW('All Beta'!D$2:D$1000)-ROW('All Beta'!D$2)+1), ROW(A228))), "")</f>
        <v>SLG</v>
      </c>
      <c r="C225" s="5">
        <f t="array" ref="C225">VLOOKUP(A225,'All Beta'!F:I,3,0)</f>
        <v>0.57999999999999996</v>
      </c>
      <c r="D225" s="5">
        <f>VLOOKUP(A225,'All Beta'!F:I,4,0)</f>
        <v>0.47</v>
      </c>
      <c r="E225" s="8" t="str">
        <f>RTD("tradingapp",,INDEX($A:$A, ROW()), "BidLstClsΔ%")</f>
        <v>-3.27</v>
      </c>
      <c r="F225" s="8" t="str">
        <f>RTD("tradingapp",,INDEX($A:$A, ROW()), "AskLstClsΔ%")</f>
        <v>2.13</v>
      </c>
      <c r="G225" s="12">
        <f t="shared" si="30"/>
        <v>0.15079999999999999</v>
      </c>
      <c r="H225" s="12">
        <f t="shared" si="31"/>
        <v>0.12759999999999999</v>
      </c>
      <c r="I225" s="13">
        <f t="shared" si="32"/>
        <v>3.4207999999999998</v>
      </c>
      <c r="J225" s="13">
        <f t="shared" si="33"/>
        <v>-2.0023999999999997</v>
      </c>
      <c r="K225" s="5" t="str">
        <f>VLOOKUP(A225,'All Beta'!F:J,2,0)</f>
        <v>IWM</v>
      </c>
      <c r="L225" s="6" t="str">
        <f>RTD("tradingapp",,INDEX($K$1:$K$600, ROW()), "BidLstClsΔ%")</f>
        <v>0.22</v>
      </c>
      <c r="M225" s="5" t="str">
        <f>RTD("tradingapp",,INDEX($K:$K, ROW()), "AskLstClsΔ%")</f>
        <v>0.26</v>
      </c>
      <c r="N225" s="14">
        <f t="shared" si="34"/>
        <v>3.8907999999999996</v>
      </c>
      <c r="O225" s="14">
        <f t="shared" si="29"/>
        <v>-2.4723999999999995</v>
      </c>
      <c r="R225" s="7"/>
      <c r="W225" s="17"/>
      <c r="AA225" s="1"/>
      <c r="AB225" s="107"/>
    </row>
    <row r="226" spans="1:28" x14ac:dyDescent="0.3">
      <c r="A226" s="22" t="str">
        <f t="array" ref="A226">IFERROR(INDEX('All Beta'!A$2:A$1000, SMALL(IF('All Beta'!D$2:D$1000&lt;=1, ROW('All Beta'!D$2:D$1000)-ROW('All Beta'!D$2)+1), ROW(A229))), "")</f>
        <v>SNPS</v>
      </c>
      <c r="C226" s="5" t="e">
        <f t="array" ref="C226">VLOOKUP(A226,'All Beta'!F:I,3,0)</f>
        <v>#N/A</v>
      </c>
      <c r="D226" s="5" t="e">
        <f>VLOOKUP(A226,'All Beta'!F:I,4,0)</f>
        <v>#N/A</v>
      </c>
      <c r="E226" s="8" t="str">
        <f>RTD("tradingapp",,INDEX($A:$A, ROW()), "BidLstClsΔ%")</f>
        <v>0.19</v>
      </c>
      <c r="F226" s="8" t="str">
        <f>RTD("tradingapp",,INDEX($A:$A, ROW()), "AskLstClsΔ%")</f>
        <v>0.34</v>
      </c>
      <c r="G226" s="12" t="e">
        <f t="shared" si="30"/>
        <v>#N/A</v>
      </c>
      <c r="H226" s="12" t="e">
        <f t="shared" si="31"/>
        <v>#N/A</v>
      </c>
      <c r="I226" s="13" t="e">
        <f t="shared" si="32"/>
        <v>#N/A</v>
      </c>
      <c r="J226" s="13" t="e">
        <f t="shared" si="33"/>
        <v>#N/A</v>
      </c>
      <c r="K226" s="5" t="e">
        <f>VLOOKUP(A226,'All Beta'!F:J,2,0)</f>
        <v>#N/A</v>
      </c>
      <c r="L226" s="6" t="e">
        <f>RTD("tradingapp",,INDEX($K$1:$K$600, ROW()), "BidLstClsΔ%")</f>
        <v>#N/A</v>
      </c>
      <c r="M226" s="5" t="e">
        <f>RTD("tradingapp",,INDEX($K:$K, ROW()), "AskLstClsΔ%")</f>
        <v>#N/A</v>
      </c>
      <c r="N226" s="14" t="e">
        <f t="shared" si="34"/>
        <v>#N/A</v>
      </c>
      <c r="O226" s="14" t="e">
        <f t="shared" si="29"/>
        <v>#N/A</v>
      </c>
      <c r="R226" s="7"/>
      <c r="W226" s="17"/>
      <c r="AA226" s="1"/>
      <c r="AB226" s="107"/>
    </row>
    <row r="227" spans="1:28" x14ac:dyDescent="0.3">
      <c r="A227" s="22" t="str">
        <f t="array" ref="A227">IFERROR(INDEX('All Beta'!A$2:A$1000, SMALL(IF('All Beta'!D$2:D$1000&lt;=1, ROW('All Beta'!D$2:D$1000)-ROW('All Beta'!D$2)+1), ROW(A230))), "")</f>
        <v>SO</v>
      </c>
      <c r="C227" s="5">
        <f t="array" ref="C227">VLOOKUP(A227,'All Beta'!F:I,3,0)</f>
        <v>-0.05</v>
      </c>
      <c r="D227" s="5">
        <f>VLOOKUP(A227,'All Beta'!F:I,4,0)</f>
        <v>0.26</v>
      </c>
      <c r="E227" s="8" t="str">
        <f>RTD("tradingapp",,INDEX($A:$A, ROW()), "BidLstClsΔ%")</f>
        <v>-1.49</v>
      </c>
      <c r="F227" s="8" t="str">
        <f>RTD("tradingapp",,INDEX($A:$A, ROW()), "AskLstClsΔ%")</f>
        <v>0.11</v>
      </c>
      <c r="G227" s="12">
        <f t="shared" si="30"/>
        <v>-3.5000000000000005E-3</v>
      </c>
      <c r="H227" s="12">
        <f t="shared" si="31"/>
        <v>-2.5000000000000005E-3</v>
      </c>
      <c r="I227" s="13">
        <f t="shared" si="32"/>
        <v>1.4864999999999999</v>
      </c>
      <c r="J227" s="13">
        <f t="shared" si="33"/>
        <v>-0.1125</v>
      </c>
      <c r="K227" s="5" t="str">
        <f>VLOOKUP(A227,'All Beta'!F:J,2,0)</f>
        <v>SPY</v>
      </c>
      <c r="L227" s="6" t="str">
        <f>RTD("tradingapp",,INDEX($K$1:$K$600, ROW()), "BidLstClsΔ%")</f>
        <v>0.05</v>
      </c>
      <c r="M227" s="5" t="str">
        <f>RTD("tradingapp",,INDEX($K:$K, ROW()), "AskLstClsΔ%")</f>
        <v>0.07</v>
      </c>
      <c r="N227" s="14">
        <f t="shared" si="34"/>
        <v>1.7464999999999999</v>
      </c>
      <c r="O227" s="14">
        <f t="shared" si="29"/>
        <v>-0.3725</v>
      </c>
      <c r="R227" s="7"/>
      <c r="W227" s="17"/>
      <c r="AA227" s="1"/>
      <c r="AB227" s="107"/>
    </row>
    <row r="228" spans="1:28" x14ac:dyDescent="0.3">
      <c r="A228" s="22" t="str">
        <f t="array" ref="A228">IFERROR(INDEX('All Beta'!A$2:A$1000, SMALL(IF('All Beta'!D$2:D$1000&lt;=1, ROW('All Beta'!D$2:D$1000)-ROW('All Beta'!D$2)+1), ROW(A231))), "")</f>
        <v>SOLV</v>
      </c>
      <c r="C228" s="5">
        <f t="array" ref="C228">VLOOKUP(A228,'All Beta'!F:I,3,0)</f>
        <v>0.73</v>
      </c>
      <c r="D228" s="5">
        <f>VLOOKUP(A228,'All Beta'!F:I,4,0)</f>
        <v>0.35</v>
      </c>
      <c r="E228" s="8" t="str">
        <f>RTD("tradingapp",,INDEX($A:$A, ROW()), "BidLstClsΔ%")</f>
        <v>-1.14</v>
      </c>
      <c r="F228" s="8" t="str">
        <f>RTD("tradingapp",,INDEX($A:$A, ROW()), "AskLstClsΔ%")</f>
        <v>1.01</v>
      </c>
      <c r="G228" s="12">
        <f t="shared" si="30"/>
        <v>5.1100000000000007E-2</v>
      </c>
      <c r="H228" s="12">
        <f t="shared" si="31"/>
        <v>3.6499999999999998E-2</v>
      </c>
      <c r="I228" s="13">
        <f t="shared" si="32"/>
        <v>1.1910999999999998</v>
      </c>
      <c r="J228" s="13">
        <f t="shared" si="33"/>
        <v>-0.97350000000000003</v>
      </c>
      <c r="K228" s="5" t="str">
        <f>VLOOKUP(A228,'All Beta'!F:J,2,0)</f>
        <v>SPY</v>
      </c>
      <c r="L228" s="6" t="str">
        <f>RTD("tradingapp",,INDEX($K$1:$K$600, ROW()), "BidLstClsΔ%")</f>
        <v>0.05</v>
      </c>
      <c r="M228" s="5" t="str">
        <f>RTD("tradingapp",,INDEX($K:$K, ROW()), "AskLstClsΔ%")</f>
        <v>0.07</v>
      </c>
      <c r="N228" s="14">
        <f t="shared" si="34"/>
        <v>1.5410999999999997</v>
      </c>
      <c r="O228" s="14">
        <f t="shared" si="29"/>
        <v>-1.3235000000000001</v>
      </c>
      <c r="R228" s="7"/>
      <c r="W228" s="17"/>
      <c r="AA228" s="1"/>
      <c r="AB228" s="107"/>
    </row>
    <row r="229" spans="1:28" x14ac:dyDescent="0.3">
      <c r="A229" s="22" t="str">
        <f t="array" ref="A229">IFERROR(INDEX('All Beta'!A$2:A$1000, SMALL(IF('All Beta'!D$2:D$1000&lt;=1, ROW('All Beta'!D$2:D$1000)-ROW('All Beta'!D$2)+1), ROW(A232))), "")</f>
        <v>SPG</v>
      </c>
      <c r="C229" s="5">
        <f t="array" ref="C229">VLOOKUP(A229,'All Beta'!F:I,3,0)</f>
        <v>0.48</v>
      </c>
      <c r="D229" s="5">
        <f>VLOOKUP(A229,'All Beta'!F:I,4,0)</f>
        <v>0.25</v>
      </c>
      <c r="E229" s="8" t="str">
        <f>RTD("tradingapp",,INDEX($A:$A, ROW()), "BidLstClsΔ%")</f>
        <v>-0.39</v>
      </c>
      <c r="F229" s="8" t="str">
        <f>RTD("tradingapp",,INDEX($A:$A, ROW()), "AskLstClsΔ%")</f>
        <v>1.02</v>
      </c>
      <c r="G229" s="12">
        <f t="shared" si="30"/>
        <v>0.12479999999999999</v>
      </c>
      <c r="H229" s="12">
        <f t="shared" si="31"/>
        <v>0.1056</v>
      </c>
      <c r="I229" s="13">
        <f t="shared" si="32"/>
        <v>0.51480000000000004</v>
      </c>
      <c r="J229" s="13">
        <f t="shared" si="33"/>
        <v>-0.91439999999999999</v>
      </c>
      <c r="K229" s="5" t="str">
        <f>VLOOKUP(A229,'All Beta'!F:J,2,0)</f>
        <v>IWM</v>
      </c>
      <c r="L229" s="6" t="str">
        <f>RTD("tradingapp",,INDEX($K$1:$K$600, ROW()), "BidLstClsΔ%")</f>
        <v>0.22</v>
      </c>
      <c r="M229" s="5" t="str">
        <f>RTD("tradingapp",,INDEX($K:$K, ROW()), "AskLstClsΔ%")</f>
        <v>0.26</v>
      </c>
      <c r="N229" s="14">
        <f t="shared" si="34"/>
        <v>0.76480000000000004</v>
      </c>
      <c r="O229" s="14">
        <f t="shared" si="29"/>
        <v>-1.1644000000000001</v>
      </c>
      <c r="R229" s="7"/>
      <c r="W229" s="17"/>
      <c r="AA229" s="1"/>
      <c r="AB229" s="107"/>
    </row>
    <row r="230" spans="1:28" x14ac:dyDescent="0.3">
      <c r="A230" s="22" t="str">
        <f t="array" ref="A230">IFERROR(INDEX('All Beta'!A$2:A$1000, SMALL(IF('All Beta'!D$2:D$1000&lt;=1, ROW('All Beta'!D$2:D$1000)-ROW('All Beta'!D$2)+1), ROW(A233))), "")</f>
        <v>SPOT</v>
      </c>
      <c r="C230" s="5">
        <f t="array" ref="C230">VLOOKUP(A230,'All Beta'!F:I,3,0)</f>
        <v>0.38</v>
      </c>
      <c r="D230" s="5">
        <f>VLOOKUP(A230,'All Beta'!F:I,4,0)</f>
        <v>0.5</v>
      </c>
      <c r="E230" s="8" t="str">
        <f>RTD("tradingapp",,INDEX($A:$A, ROW()), "BidLstClsΔ%")</f>
        <v>-0.40</v>
      </c>
      <c r="F230" s="8" t="str">
        <f>RTD("tradingapp",,INDEX($A:$A, ROW()), "AskLstClsΔ%")</f>
        <v>0.75</v>
      </c>
      <c r="G230" s="12">
        <f t="shared" si="30"/>
        <v>7.6E-3</v>
      </c>
      <c r="H230" s="12">
        <f t="shared" si="31"/>
        <v>0</v>
      </c>
      <c r="I230" s="13">
        <f t="shared" si="32"/>
        <v>0.40760000000000002</v>
      </c>
      <c r="J230" s="13">
        <f t="shared" si="33"/>
        <v>-0.75</v>
      </c>
      <c r="K230" s="5" t="str">
        <f>VLOOKUP(A230,'All Beta'!F:J,2,0)</f>
        <v>QQQ</v>
      </c>
      <c r="L230" s="6" t="str">
        <f>RTD("tradingapp",,INDEX($K$1:$K$600, ROW()), "BidLstClsΔ%")</f>
        <v>0.00</v>
      </c>
      <c r="M230" s="5" t="str">
        <f>RTD("tradingapp",,INDEX($K:$K, ROW()), "AskLstClsΔ%")</f>
        <v>0.02</v>
      </c>
      <c r="N230" s="14">
        <f t="shared" si="34"/>
        <v>0.90759999999999996</v>
      </c>
      <c r="O230" s="14">
        <f t="shared" si="29"/>
        <v>-1.25</v>
      </c>
      <c r="R230" s="7"/>
      <c r="W230" s="17"/>
      <c r="AA230" s="1"/>
      <c r="AB230" s="107"/>
    </row>
    <row r="231" spans="1:28" x14ac:dyDescent="0.3">
      <c r="A231" s="22" t="str">
        <f t="array" ref="A231">IFERROR(INDEX('All Beta'!A$2:A$1000, SMALL(IF('All Beta'!D$2:D$1000&lt;=1, ROW('All Beta'!D$2:D$1000)-ROW('All Beta'!D$2)+1), ROW(A234))), "")</f>
        <v>SPR</v>
      </c>
      <c r="C231" s="5">
        <f t="array" ref="C231">VLOOKUP(A231,'All Beta'!F:I,3,0)</f>
        <v>0.3</v>
      </c>
      <c r="D231" s="5">
        <f>VLOOKUP(A231,'All Beta'!F:I,4,0)</f>
        <v>0.36</v>
      </c>
      <c r="E231" s="8" t="str">
        <f>RTD("tradingapp",,INDEX($A:$A, ROW()), "BidLstClsΔ%")</f>
        <v>-0.15</v>
      </c>
      <c r="F231" s="8" t="str">
        <f>RTD("tradingapp",,INDEX($A:$A, ROW()), "AskLstClsΔ%")</f>
        <v>2.20</v>
      </c>
      <c r="G231" s="12">
        <f t="shared" si="30"/>
        <v>7.8E-2</v>
      </c>
      <c r="H231" s="12">
        <f t="shared" si="31"/>
        <v>6.6000000000000003E-2</v>
      </c>
      <c r="I231" s="13">
        <f t="shared" si="32"/>
        <v>0.22799999999999998</v>
      </c>
      <c r="J231" s="13">
        <f t="shared" si="33"/>
        <v>-2.1340000000000003</v>
      </c>
      <c r="K231" s="5" t="str">
        <f>VLOOKUP(A231,'All Beta'!F:J,2,0)</f>
        <v>IWM</v>
      </c>
      <c r="L231" s="6" t="str">
        <f>RTD("tradingapp",,INDEX($K$1:$K$600, ROW()), "BidLstClsΔ%")</f>
        <v>0.22</v>
      </c>
      <c r="M231" s="5" t="str">
        <f>RTD("tradingapp",,INDEX($K:$K, ROW()), "AskLstClsΔ%")</f>
        <v>0.26</v>
      </c>
      <c r="N231" s="14">
        <f t="shared" si="34"/>
        <v>0.58799999999999997</v>
      </c>
      <c r="O231" s="14">
        <f t="shared" si="29"/>
        <v>-2.4940000000000002</v>
      </c>
      <c r="R231" s="7"/>
      <c r="W231" s="17"/>
      <c r="AA231" s="1"/>
      <c r="AB231" s="107"/>
    </row>
    <row r="232" spans="1:28" x14ac:dyDescent="0.3">
      <c r="A232" s="22" t="str">
        <f t="array" ref="A232">IFERROR(INDEX('All Beta'!A$2:A$1000, SMALL(IF('All Beta'!D$2:D$1000&lt;=1, ROW('All Beta'!D$2:D$1000)-ROW('All Beta'!D$2)+1), ROW(A235))), "")</f>
        <v>SRE</v>
      </c>
      <c r="C232" s="5">
        <f t="array" ref="C232">VLOOKUP(A232,'All Beta'!F:I,3,0)</f>
        <v>0.62</v>
      </c>
      <c r="D232" s="5">
        <f>VLOOKUP(A232,'All Beta'!F:I,4,0)</f>
        <v>0.31</v>
      </c>
      <c r="E232" s="8" t="str">
        <f>RTD("tradingapp",,INDEX($A:$A, ROW()), "BidLstClsΔ%")</f>
        <v>-1.60</v>
      </c>
      <c r="F232" s="8" t="str">
        <f>RTD("tradingapp",,INDEX($A:$A, ROW()), "AskLstClsΔ%")</f>
        <v>0.19</v>
      </c>
      <c r="G232" s="12">
        <f t="shared" si="30"/>
        <v>4.3400000000000001E-2</v>
      </c>
      <c r="H232" s="12">
        <f t="shared" si="31"/>
        <v>3.1E-2</v>
      </c>
      <c r="I232" s="13">
        <f t="shared" si="32"/>
        <v>1.6434000000000002</v>
      </c>
      <c r="J232" s="13">
        <f t="shared" si="33"/>
        <v>-0.159</v>
      </c>
      <c r="K232" s="5" t="str">
        <f>VLOOKUP(A232,'All Beta'!F:J,2,0)</f>
        <v>SPY</v>
      </c>
      <c r="L232" s="6" t="str">
        <f>RTD("tradingapp",,INDEX($K$1:$K$600, ROW()), "BidLstClsΔ%")</f>
        <v>0.05</v>
      </c>
      <c r="M232" s="5" t="str">
        <f>RTD("tradingapp",,INDEX($K:$K, ROW()), "AskLstClsΔ%")</f>
        <v>0.07</v>
      </c>
      <c r="N232" s="14">
        <f t="shared" si="34"/>
        <v>1.9534000000000002</v>
      </c>
      <c r="O232" s="14">
        <f t="shared" si="29"/>
        <v>-0.46899999999999997</v>
      </c>
      <c r="R232" s="7"/>
      <c r="W232" s="17"/>
      <c r="AA232" s="1"/>
      <c r="AB232" s="107"/>
    </row>
    <row r="233" spans="1:28" x14ac:dyDescent="0.3">
      <c r="A233" s="22" t="str">
        <f t="array" ref="A233">IFERROR(INDEX('All Beta'!A$2:A$1000, SMALL(IF('All Beta'!D$2:D$1000&lt;=1, ROW('All Beta'!D$2:D$1000)-ROW('All Beta'!D$2)+1), ROW(A236))), "")</f>
        <v>STNE</v>
      </c>
      <c r="C233" s="5">
        <f t="array" ref="C233">VLOOKUP(A233,'All Beta'!F:I,3,0)</f>
        <v>0.91</v>
      </c>
      <c r="D233" s="5">
        <f>VLOOKUP(A233,'All Beta'!F:I,4,0)</f>
        <v>0.56999999999999995</v>
      </c>
      <c r="E233" s="8" t="str">
        <f>RTD("tradingapp",,INDEX($A:$A, ROW()), "BidLstClsΔ%")</f>
        <v>-1.97</v>
      </c>
      <c r="F233" s="8" t="str">
        <f>RTD("tradingapp",,INDEX($A:$A, ROW()), "AskLstClsΔ%")</f>
        <v>0.42</v>
      </c>
      <c r="G233" s="12">
        <f t="shared" si="30"/>
        <v>0.2366</v>
      </c>
      <c r="H233" s="12">
        <f t="shared" si="31"/>
        <v>0.20020000000000002</v>
      </c>
      <c r="I233" s="13">
        <f t="shared" si="32"/>
        <v>2.2065999999999999</v>
      </c>
      <c r="J233" s="13">
        <f t="shared" si="33"/>
        <v>-0.21979999999999997</v>
      </c>
      <c r="K233" s="5" t="str">
        <f>VLOOKUP(A233,'All Beta'!F:J,2,0)</f>
        <v>IWM</v>
      </c>
      <c r="L233" s="6" t="str">
        <f>RTD("tradingapp",,INDEX($K$1:$K$600, ROW()), "BidLstClsΔ%")</f>
        <v>0.22</v>
      </c>
      <c r="M233" s="5" t="str">
        <f>RTD("tradingapp",,INDEX($K:$K, ROW()), "AskLstClsΔ%")</f>
        <v>0.26</v>
      </c>
      <c r="N233" s="14">
        <f t="shared" si="34"/>
        <v>2.7765999999999997</v>
      </c>
      <c r="O233" s="14">
        <f t="shared" si="29"/>
        <v>-0.78979999999999995</v>
      </c>
      <c r="R233" s="7"/>
      <c r="W233" s="17"/>
      <c r="AA233" s="1"/>
      <c r="AB233" s="107"/>
    </row>
    <row r="234" spans="1:28" x14ac:dyDescent="0.3">
      <c r="A234" s="22" t="str">
        <f t="array" ref="A234">IFERROR(INDEX('All Beta'!A$2:A$1000, SMALL(IF('All Beta'!D$2:D$1000&lt;=1, ROW('All Beta'!D$2:D$1000)-ROW('All Beta'!D$2)+1), ROW(A237))), "")</f>
        <v>STRK</v>
      </c>
      <c r="C234" s="5">
        <f t="array" ref="C234">VLOOKUP(A234,'All Beta'!F:I,3,0)</f>
        <v>0.74</v>
      </c>
      <c r="D234" s="5">
        <f>VLOOKUP(A234,'All Beta'!F:I,4,0)</f>
        <v>0.77</v>
      </c>
      <c r="E234" s="8" t="str">
        <f>RTD("tradingapp",,INDEX($A:$A, ROW()), "BidLstClsΔ%")</f>
        <v>-0.80</v>
      </c>
      <c r="F234" s="8" t="str">
        <f>RTD("tradingapp",,INDEX($A:$A, ROW()), "AskLstClsΔ%")</f>
        <v>2.68</v>
      </c>
      <c r="G234" s="12">
        <f t="shared" si="30"/>
        <v>0.19240000000000002</v>
      </c>
      <c r="H234" s="12">
        <f t="shared" si="31"/>
        <v>0.1628</v>
      </c>
      <c r="I234" s="13">
        <f t="shared" si="32"/>
        <v>0.99240000000000006</v>
      </c>
      <c r="J234" s="13">
        <f t="shared" si="33"/>
        <v>-2.5172000000000003</v>
      </c>
      <c r="K234" s="5" t="str">
        <f>VLOOKUP(A234,'All Beta'!F:J,2,0)</f>
        <v>IWM</v>
      </c>
      <c r="L234" s="6" t="str">
        <f>RTD("tradingapp",,INDEX($K$1:$K$600, ROW()), "BidLstClsΔ%")</f>
        <v>0.22</v>
      </c>
      <c r="M234" s="5" t="str">
        <f>RTD("tradingapp",,INDEX($K:$K, ROW()), "AskLstClsΔ%")</f>
        <v>0.26</v>
      </c>
      <c r="N234" s="14">
        <f t="shared" si="34"/>
        <v>1.7624</v>
      </c>
      <c r="O234" s="14">
        <f t="shared" si="29"/>
        <v>-3.2872000000000003</v>
      </c>
      <c r="R234" s="7"/>
      <c r="W234" s="17"/>
      <c r="AA234" s="1"/>
      <c r="AB234" s="107"/>
    </row>
    <row r="235" spans="1:28" x14ac:dyDescent="0.3">
      <c r="A235" s="22" t="str">
        <f t="array" ref="A235">IFERROR(INDEX('All Beta'!A$2:A$1000, SMALL(IF('All Beta'!D$2:D$1000&lt;=1, ROW('All Beta'!D$2:D$1000)-ROW('All Beta'!D$2)+1), ROW(A238))), "")</f>
        <v>STWD</v>
      </c>
      <c r="C235" s="5">
        <f t="array" ref="C235">VLOOKUP(A235,'All Beta'!F:I,3,0)</f>
        <v>0.37</v>
      </c>
      <c r="D235" s="5">
        <f>VLOOKUP(A235,'All Beta'!F:I,4,0)</f>
        <v>0.23</v>
      </c>
      <c r="E235" s="8" t="str">
        <f>RTD("tradingapp",,INDEX($A:$A, ROW()), "BidLstClsΔ%")</f>
        <v>-0.05</v>
      </c>
      <c r="F235" s="8" t="str">
        <f>RTD("tradingapp",,INDEX($A:$A, ROW()), "AskLstClsΔ%")</f>
        <v>1.05</v>
      </c>
      <c r="G235" s="12">
        <f t="shared" si="30"/>
        <v>9.6200000000000008E-2</v>
      </c>
      <c r="H235" s="12">
        <f t="shared" si="31"/>
        <v>8.14E-2</v>
      </c>
      <c r="I235" s="13">
        <f t="shared" si="32"/>
        <v>0.1462</v>
      </c>
      <c r="J235" s="13">
        <f t="shared" si="33"/>
        <v>-0.96860000000000002</v>
      </c>
      <c r="K235" s="5" t="str">
        <f>VLOOKUP(A235,'All Beta'!F:J,2,0)</f>
        <v>IWM</v>
      </c>
      <c r="L235" s="6" t="str">
        <f>RTD("tradingapp",,INDEX($K$1:$K$600, ROW()), "BidLstClsΔ%")</f>
        <v>0.22</v>
      </c>
      <c r="M235" s="5" t="str">
        <f>RTD("tradingapp",,INDEX($K:$K, ROW()), "AskLstClsΔ%")</f>
        <v>0.26</v>
      </c>
      <c r="N235" s="14">
        <f t="shared" si="34"/>
        <v>0.37619999999999998</v>
      </c>
      <c r="O235" s="14">
        <f t="shared" si="29"/>
        <v>-1.1986000000000001</v>
      </c>
      <c r="R235" s="7"/>
      <c r="W235" s="17"/>
      <c r="AA235" s="1"/>
      <c r="AB235" s="107"/>
    </row>
    <row r="236" spans="1:28" x14ac:dyDescent="0.3">
      <c r="A236" s="22" t="str">
        <f t="array" ref="A236">IFERROR(INDEX('All Beta'!A$2:A$1000, SMALL(IF('All Beta'!D$2:D$1000&lt;=1, ROW('All Beta'!D$2:D$1000)-ROW('All Beta'!D$2)+1), ROW(A239))), "")</f>
        <v>STZ</v>
      </c>
      <c r="C236" s="5">
        <f t="array" ref="C236">VLOOKUP(A236,'All Beta'!F:I,3,0)</f>
        <v>0.43</v>
      </c>
      <c r="D236" s="5">
        <f>VLOOKUP(A236,'All Beta'!F:I,4,0)</f>
        <v>0.47</v>
      </c>
      <c r="E236" s="8" t="str">
        <f>RTD("tradingapp",,INDEX($A:$A, ROW()), "BidLstClsΔ%")</f>
        <v>-0.26</v>
      </c>
      <c r="F236" s="8" t="str">
        <f>RTD("tradingapp",,INDEX($A:$A, ROW()), "AskLstClsΔ%")</f>
        <v>0.44</v>
      </c>
      <c r="G236" s="12">
        <f t="shared" si="30"/>
        <v>0.1118</v>
      </c>
      <c r="H236" s="12">
        <f t="shared" si="31"/>
        <v>9.4600000000000004E-2</v>
      </c>
      <c r="I236" s="13">
        <f t="shared" si="32"/>
        <v>0.37180000000000002</v>
      </c>
      <c r="J236" s="13">
        <f t="shared" si="33"/>
        <v>-0.34539999999999998</v>
      </c>
      <c r="K236" s="5" t="str">
        <f>VLOOKUP(A236,'All Beta'!F:J,2,0)</f>
        <v>IWM</v>
      </c>
      <c r="L236" s="6" t="str">
        <f>RTD("tradingapp",,INDEX($K$1:$K$600, ROW()), "BidLstClsΔ%")</f>
        <v>0.22</v>
      </c>
      <c r="M236" s="5" t="str">
        <f>RTD("tradingapp",,INDEX($K:$K, ROW()), "AskLstClsΔ%")</f>
        <v>0.26</v>
      </c>
      <c r="N236" s="14">
        <f t="shared" si="34"/>
        <v>0.84179999999999999</v>
      </c>
      <c r="O236" s="14">
        <f t="shared" si="29"/>
        <v>-0.8153999999999999</v>
      </c>
      <c r="R236" s="7"/>
      <c r="W236" s="17"/>
      <c r="AA236" s="1"/>
      <c r="AB236" s="107"/>
    </row>
    <row r="237" spans="1:28" x14ac:dyDescent="0.3">
      <c r="A237" s="22" t="str">
        <f t="array" ref="A237">IFERROR(INDEX('All Beta'!A$2:A$1000, SMALL(IF('All Beta'!D$2:D$1000&lt;=1, ROW('All Beta'!D$2:D$1000)-ROW('All Beta'!D$2)+1), ROW(A240))), "")</f>
        <v>SYK</v>
      </c>
      <c r="C237" s="5">
        <f t="array" ref="C237">VLOOKUP(A237,'All Beta'!F:I,3,0)</f>
        <v>0.7</v>
      </c>
      <c r="D237" s="5">
        <f>VLOOKUP(A237,'All Beta'!F:I,4,0)</f>
        <v>0.28000000000000003</v>
      </c>
      <c r="E237" s="8" t="str">
        <f>RTD("tradingapp",,INDEX($A:$A, ROW()), "BidLstClsΔ%")</f>
        <v>-1.27</v>
      </c>
      <c r="F237" s="8" t="str">
        <f>RTD("tradingapp",,INDEX($A:$A, ROW()), "AskLstClsΔ%")</f>
        <v>0.73</v>
      </c>
      <c r="G237" s="12">
        <f t="shared" si="30"/>
        <v>4.9000000000000002E-2</v>
      </c>
      <c r="H237" s="12">
        <f t="shared" si="31"/>
        <v>3.4999999999999996E-2</v>
      </c>
      <c r="I237" s="13">
        <f t="shared" si="32"/>
        <v>1.319</v>
      </c>
      <c r="J237" s="13">
        <f t="shared" si="33"/>
        <v>-0.69499999999999995</v>
      </c>
      <c r="K237" s="5" t="str">
        <f>VLOOKUP(A237,'All Beta'!F:J,2,0)</f>
        <v>SPY</v>
      </c>
      <c r="L237" s="6" t="str">
        <f>RTD("tradingapp",,INDEX($K$1:$K$600, ROW()), "BidLstClsΔ%")</f>
        <v>0.05</v>
      </c>
      <c r="M237" s="5" t="str">
        <f>RTD("tradingapp",,INDEX($K:$K, ROW()), "AskLstClsΔ%")</f>
        <v>0.07</v>
      </c>
      <c r="N237" s="14">
        <f t="shared" si="34"/>
        <v>1.599</v>
      </c>
      <c r="O237" s="14">
        <f t="shared" si="29"/>
        <v>-0.97499999999999998</v>
      </c>
      <c r="R237" s="7"/>
      <c r="W237" s="17"/>
      <c r="AA237" s="1"/>
      <c r="AB237" s="107"/>
    </row>
    <row r="238" spans="1:28" x14ac:dyDescent="0.3">
      <c r="A238" s="22" t="str">
        <f t="array" ref="A238">IFERROR(INDEX('All Beta'!A$2:A$1000, SMALL(IF('All Beta'!D$2:D$1000&lt;=1, ROW('All Beta'!D$2:D$1000)-ROW('All Beta'!D$2)+1), ROW(A241))), "")</f>
        <v>T</v>
      </c>
      <c r="C238" s="5">
        <f t="array" ref="C238">VLOOKUP(A238,'All Beta'!F:I,3,0)</f>
        <v>0</v>
      </c>
      <c r="D238" s="5">
        <f>VLOOKUP(A238,'All Beta'!F:I,4,0)</f>
        <v>0.34</v>
      </c>
      <c r="E238" s="8" t="str">
        <f>RTD("tradingapp",,INDEX($A:$A, ROW()), "BidLstClsΔ%")</f>
        <v>0.03</v>
      </c>
      <c r="F238" s="8" t="str">
        <f>RTD("tradingapp",,INDEX($A:$A, ROW()), "AskLstClsΔ%")</f>
        <v>0.07</v>
      </c>
      <c r="G238" s="12">
        <f t="shared" si="30"/>
        <v>0</v>
      </c>
      <c r="H238" s="12">
        <f t="shared" si="31"/>
        <v>0</v>
      </c>
      <c r="I238" s="13">
        <f t="shared" si="32"/>
        <v>-0.03</v>
      </c>
      <c r="J238" s="13">
        <f t="shared" si="33"/>
        <v>-7.0000000000000007E-2</v>
      </c>
      <c r="K238" s="5" t="str">
        <f>VLOOKUP(A238,'All Beta'!F:J,2,0)</f>
        <v>SPY</v>
      </c>
      <c r="L238" s="6" t="str">
        <f>RTD("tradingapp",,INDEX($K$1:$K$600, ROW()), "BidLstClsΔ%")</f>
        <v>0.05</v>
      </c>
      <c r="M238" s="5" t="str">
        <f>RTD("tradingapp",,INDEX($K:$K, ROW()), "AskLstClsΔ%")</f>
        <v>0.07</v>
      </c>
      <c r="N238" s="14">
        <f t="shared" si="34"/>
        <v>0.31000000000000005</v>
      </c>
      <c r="O238" s="14">
        <f t="shared" si="29"/>
        <v>-0.41000000000000003</v>
      </c>
      <c r="R238" s="7"/>
      <c r="W238" s="17"/>
      <c r="AA238" s="1"/>
      <c r="AB238" s="107"/>
    </row>
    <row r="239" spans="1:28" x14ac:dyDescent="0.3">
      <c r="A239" s="22" t="str">
        <f t="array" ref="A239">IFERROR(INDEX('All Beta'!A$2:A$1000, SMALL(IF('All Beta'!D$2:D$1000&lt;=1, ROW('All Beta'!D$2:D$1000)-ROW('All Beta'!D$2)+1), ROW(A242))), "")</f>
        <v>TEAM</v>
      </c>
      <c r="C239" s="5">
        <f t="array" ref="C239">VLOOKUP(A239,'All Beta'!F:I,3,0)</f>
        <v>0.85</v>
      </c>
      <c r="D239" s="5">
        <f>VLOOKUP(A239,'All Beta'!F:I,4,0)</f>
        <v>0.41</v>
      </c>
      <c r="E239" s="8" t="str">
        <f>RTD("tradingapp",,INDEX($A:$A, ROW()), "BidLstClsΔ%")</f>
        <v>0.01</v>
      </c>
      <c r="F239" s="8" t="str">
        <f>RTD("tradingapp",,INDEX($A:$A, ROW()), "AskLstClsΔ%")</f>
        <v>0.20</v>
      </c>
      <c r="G239" s="12">
        <f t="shared" si="30"/>
        <v>1.7000000000000001E-2</v>
      </c>
      <c r="H239" s="12">
        <f t="shared" si="31"/>
        <v>0</v>
      </c>
      <c r="I239" s="13">
        <f t="shared" si="32"/>
        <v>7.000000000000001E-3</v>
      </c>
      <c r="J239" s="13">
        <f t="shared" si="33"/>
        <v>-0.2</v>
      </c>
      <c r="K239" s="5" t="str">
        <f>VLOOKUP(A239,'All Beta'!F:J,2,0)</f>
        <v>QQQ</v>
      </c>
      <c r="L239" s="6" t="str">
        <f>RTD("tradingapp",,INDEX($K$1:$K$600, ROW()), "BidLstClsΔ%")</f>
        <v>0.00</v>
      </c>
      <c r="M239" s="5" t="str">
        <f>RTD("tradingapp",,INDEX($K:$K, ROW()), "AskLstClsΔ%")</f>
        <v>0.02</v>
      </c>
      <c r="N239" s="14">
        <f t="shared" si="34"/>
        <v>0.41699999999999998</v>
      </c>
      <c r="O239" s="14">
        <f t="shared" si="29"/>
        <v>-0.61</v>
      </c>
      <c r="R239" s="7"/>
      <c r="W239" s="17"/>
      <c r="AA239" s="1"/>
      <c r="AB239" s="107"/>
    </row>
    <row r="240" spans="1:28" x14ac:dyDescent="0.3">
      <c r="A240" s="22" t="str">
        <f t="array" ref="A240">IFERROR(INDEX('All Beta'!A$2:A$1000, SMALL(IF('All Beta'!D$2:D$1000&lt;=1, ROW('All Beta'!D$2:D$1000)-ROW('All Beta'!D$2)+1), ROW(A243))), "")</f>
        <v>TENB</v>
      </c>
      <c r="C240" s="5">
        <f t="array" ref="C240">VLOOKUP(A240,'All Beta'!F:I,3,0)</f>
        <v>0.71</v>
      </c>
      <c r="D240" s="5">
        <f>VLOOKUP(A240,'All Beta'!F:I,4,0)</f>
        <v>0.31</v>
      </c>
      <c r="E240" s="8" t="str">
        <f>RTD("tradingapp",,INDEX($A:$A, ROW()), "BidLstClsΔ%")</f>
        <v>0.10</v>
      </c>
      <c r="F240" s="8" t="str">
        <f>RTD("tradingapp",,INDEX($A:$A, ROW()), "AskLstClsΔ%")</f>
        <v>6.41</v>
      </c>
      <c r="G240" s="12">
        <f t="shared" si="30"/>
        <v>0.18459999999999999</v>
      </c>
      <c r="H240" s="12">
        <f t="shared" si="31"/>
        <v>0.15620000000000001</v>
      </c>
      <c r="I240" s="13">
        <f t="shared" si="32"/>
        <v>8.4599999999999981E-2</v>
      </c>
      <c r="J240" s="13">
        <f t="shared" si="33"/>
        <v>-6.2538</v>
      </c>
      <c r="K240" s="5" t="str">
        <f>VLOOKUP(A240,'All Beta'!F:J,2,0)</f>
        <v>IWM</v>
      </c>
      <c r="L240" s="6" t="str">
        <f>RTD("tradingapp",,INDEX($K$1:$K$600, ROW()), "BidLstClsΔ%")</f>
        <v>0.22</v>
      </c>
      <c r="M240" s="5" t="str">
        <f>RTD("tradingapp",,INDEX($K:$K, ROW()), "AskLstClsΔ%")</f>
        <v>0.26</v>
      </c>
      <c r="N240" s="14">
        <f t="shared" si="34"/>
        <v>0.39459999999999995</v>
      </c>
      <c r="O240" s="14">
        <f t="shared" si="29"/>
        <v>-6.5637999999999996</v>
      </c>
      <c r="R240" s="7"/>
      <c r="W240" s="17"/>
      <c r="AA240" s="1"/>
      <c r="AB240" s="107"/>
    </row>
    <row r="241" spans="1:28" x14ac:dyDescent="0.3">
      <c r="A241" s="22" t="str">
        <f t="array" ref="A241">IFERROR(INDEX('All Beta'!A$2:A$1000, SMALL(IF('All Beta'!D$2:D$1000&lt;=1, ROW('All Beta'!D$2:D$1000)-ROW('All Beta'!D$2)+1), ROW(A244))), "")</f>
        <v>TFC</v>
      </c>
      <c r="C241" s="5">
        <f t="array" ref="C241">VLOOKUP(A241,'All Beta'!F:I,3,0)</f>
        <v>0.96</v>
      </c>
      <c r="D241" s="5">
        <f>VLOOKUP(A241,'All Beta'!F:I,4,0)</f>
        <v>0.2</v>
      </c>
      <c r="E241" s="8" t="str">
        <f>RTD("tradingapp",,INDEX($A:$A, ROW()), "BidLstClsΔ%")</f>
        <v>-0.98</v>
      </c>
      <c r="F241" s="8" t="str">
        <f>RTD("tradingapp",,INDEX($A:$A, ROW()), "AskLstClsΔ%")</f>
        <v>2.20</v>
      </c>
      <c r="G241" s="12">
        <f t="shared" si="30"/>
        <v>0.4128</v>
      </c>
      <c r="H241" s="12">
        <f t="shared" si="31"/>
        <v>5.7599999999999998E-2</v>
      </c>
      <c r="I241" s="13">
        <f t="shared" si="32"/>
        <v>1.3928</v>
      </c>
      <c r="J241" s="13">
        <f t="shared" si="33"/>
        <v>-2.1424000000000003</v>
      </c>
      <c r="K241" s="5" t="str">
        <f>VLOOKUP(A241,'All Beta'!F:J,2,0)</f>
        <v>KRE</v>
      </c>
      <c r="L241" s="6" t="str">
        <f>RTD("tradingapp",,INDEX($K$1:$K$600, ROW()), "BidLstClsΔ%")</f>
        <v>0.06</v>
      </c>
      <c r="M241" s="5" t="str">
        <f>RTD("tradingapp",,INDEX($K:$K, ROW()), "AskLstClsΔ%")</f>
        <v>0.43</v>
      </c>
      <c r="N241" s="14">
        <f t="shared" si="34"/>
        <v>1.5928</v>
      </c>
      <c r="O241" s="14">
        <f t="shared" si="29"/>
        <v>-2.3424000000000005</v>
      </c>
      <c r="R241" s="7"/>
      <c r="W241" s="17"/>
      <c r="AA241" s="1"/>
      <c r="AB241" s="107"/>
    </row>
    <row r="242" spans="1:28" x14ac:dyDescent="0.3">
      <c r="A242" s="22" t="str">
        <f t="array" ref="A242">IFERROR(INDEX('All Beta'!A$2:A$1000, SMALL(IF('All Beta'!D$2:D$1000&lt;=1, ROW('All Beta'!D$2:D$1000)-ROW('All Beta'!D$2)+1), ROW(A245))), "")</f>
        <v>TGT</v>
      </c>
      <c r="C242" s="5">
        <f t="array" ref="C242">VLOOKUP(A242,'All Beta'!F:I,3,0)</f>
        <v>0.74</v>
      </c>
      <c r="D242" s="5">
        <f>VLOOKUP(A242,'All Beta'!F:I,4,0)</f>
        <v>0.3</v>
      </c>
      <c r="E242" s="8" t="str">
        <f>RTD("tradingapp",,INDEX($A:$A, ROW()), "BidLstClsΔ%")</f>
        <v>-0.21</v>
      </c>
      <c r="F242" s="8" t="str">
        <f>RTD("tradingapp",,INDEX($A:$A, ROW()), "AskLstClsΔ%")</f>
        <v>-0.18</v>
      </c>
      <c r="G242" s="12">
        <f t="shared" si="30"/>
        <v>0.19240000000000002</v>
      </c>
      <c r="H242" s="12">
        <f t="shared" si="31"/>
        <v>0.1628</v>
      </c>
      <c r="I242" s="13">
        <f t="shared" si="32"/>
        <v>0.40239999999999998</v>
      </c>
      <c r="J242" s="13">
        <f t="shared" si="33"/>
        <v>0.34279999999999999</v>
      </c>
      <c r="K242" s="5" t="str">
        <f>VLOOKUP(A242,'All Beta'!F:J,2,0)</f>
        <v>IWM</v>
      </c>
      <c r="L242" s="6" t="str">
        <f>RTD("tradingapp",,INDEX($K$1:$K$600, ROW()), "BidLstClsΔ%")</f>
        <v>0.22</v>
      </c>
      <c r="M242" s="5" t="str">
        <f>RTD("tradingapp",,INDEX($K:$K, ROW()), "AskLstClsΔ%")</f>
        <v>0.26</v>
      </c>
      <c r="N242" s="14">
        <f t="shared" si="34"/>
        <v>0.70239999999999991</v>
      </c>
      <c r="O242" s="14">
        <f t="shared" si="29"/>
        <v>4.2800000000000005E-2</v>
      </c>
      <c r="R242" s="7"/>
      <c r="W242" s="17"/>
      <c r="AA242" s="1"/>
      <c r="AB242" s="107"/>
    </row>
    <row r="243" spans="1:28" x14ac:dyDescent="0.3">
      <c r="A243" s="22" t="str">
        <f t="array" ref="A243">IFERROR(INDEX('All Beta'!A$2:A$1000, SMALL(IF('All Beta'!D$2:D$1000&lt;=1, ROW('All Beta'!D$2:D$1000)-ROW('All Beta'!D$2)+1), ROW(A246))), "")</f>
        <v>THC</v>
      </c>
      <c r="C243" s="5">
        <f t="array" ref="C243">VLOOKUP(A243,'All Beta'!F:I,3,0)</f>
        <v>0.28999999999999998</v>
      </c>
      <c r="D243" s="5">
        <f>VLOOKUP(A243,'All Beta'!F:I,4,0)</f>
        <v>0.47</v>
      </c>
      <c r="E243" s="8" t="str">
        <f>RTD("tradingapp",,INDEX($A:$A, ROW()), "BidLstClsΔ%")</f>
        <v>-3.29</v>
      </c>
      <c r="F243" s="8" t="str">
        <f>RTD("tradingapp",,INDEX($A:$A, ROW()), "AskLstClsΔ%")</f>
        <v>0.00</v>
      </c>
      <c r="G243" s="12">
        <f t="shared" si="30"/>
        <v>7.5399999999999995E-2</v>
      </c>
      <c r="H243" s="12">
        <f t="shared" si="31"/>
        <v>6.3799999999999996E-2</v>
      </c>
      <c r="I243" s="13">
        <f t="shared" si="32"/>
        <v>3.3654000000000002</v>
      </c>
      <c r="J243" s="13">
        <f t="shared" si="33"/>
        <v>6.3799999999999996E-2</v>
      </c>
      <c r="K243" s="5" t="str">
        <f>VLOOKUP(A243,'All Beta'!F:J,2,0)</f>
        <v>IWM</v>
      </c>
      <c r="L243" s="6" t="str">
        <f>RTD("tradingapp",,INDEX($K$1:$K$600, ROW()), "BidLstClsΔ%")</f>
        <v>0.22</v>
      </c>
      <c r="M243" s="5" t="str">
        <f>RTD("tradingapp",,INDEX($K:$K, ROW()), "AskLstClsΔ%")</f>
        <v>0.26</v>
      </c>
      <c r="N243" s="14">
        <f t="shared" si="34"/>
        <v>3.8353999999999999</v>
      </c>
      <c r="O243" s="14">
        <f t="shared" si="29"/>
        <v>-0.40620000000000001</v>
      </c>
      <c r="R243" s="7"/>
      <c r="W243" s="17"/>
      <c r="AA243" s="1"/>
      <c r="AB243" s="107"/>
    </row>
    <row r="244" spans="1:28" x14ac:dyDescent="0.3">
      <c r="A244" s="22" t="str">
        <f t="array" ref="A244">IFERROR(INDEX('All Beta'!A$2:A$1000, SMALL(IF('All Beta'!D$2:D$1000&lt;=1, ROW('All Beta'!D$2:D$1000)-ROW('All Beta'!D$2)+1), ROW(A247))), "")</f>
        <v>TJX</v>
      </c>
      <c r="C244" s="5">
        <f t="array" ref="C244">VLOOKUP(A244,'All Beta'!F:I,3,0)</f>
        <v>0.45</v>
      </c>
      <c r="D244" s="5">
        <f>VLOOKUP(A244,'All Beta'!F:I,4,0)</f>
        <v>0.22</v>
      </c>
      <c r="E244" s="8" t="str">
        <f>RTD("tradingapp",,INDEX($A:$A, ROW()), "BidLstClsΔ%")</f>
        <v>-0.24</v>
      </c>
      <c r="F244" s="8" t="str">
        <f>RTD("tradingapp",,INDEX($A:$A, ROW()), "AskLstClsΔ%")</f>
        <v>0.64</v>
      </c>
      <c r="G244" s="12">
        <f t="shared" si="30"/>
        <v>0.11700000000000001</v>
      </c>
      <c r="H244" s="12">
        <f t="shared" si="31"/>
        <v>9.9000000000000005E-2</v>
      </c>
      <c r="I244" s="13">
        <f t="shared" si="32"/>
        <v>0.35699999999999998</v>
      </c>
      <c r="J244" s="13">
        <f t="shared" si="33"/>
        <v>-0.54100000000000004</v>
      </c>
      <c r="K244" s="5" t="str">
        <f>VLOOKUP(A244,'All Beta'!F:J,2,0)</f>
        <v>IWM</v>
      </c>
      <c r="L244" s="6" t="str">
        <f>RTD("tradingapp",,INDEX($K$1:$K$600, ROW()), "BidLstClsΔ%")</f>
        <v>0.22</v>
      </c>
      <c r="M244" s="5" t="str">
        <f>RTD("tradingapp",,INDEX($K:$K, ROW()), "AskLstClsΔ%")</f>
        <v>0.26</v>
      </c>
      <c r="N244" s="14">
        <f t="shared" si="34"/>
        <v>0.57699999999999996</v>
      </c>
      <c r="O244" s="14">
        <f t="shared" si="29"/>
        <v>-0.76100000000000001</v>
      </c>
      <c r="R244" s="7"/>
      <c r="W244" s="17"/>
      <c r="AA244" s="1"/>
      <c r="AB244" s="107"/>
    </row>
    <row r="245" spans="1:28" x14ac:dyDescent="0.3">
      <c r="A245" s="22" t="str">
        <f t="array" ref="A245">IFERROR(INDEX('All Beta'!A$2:A$1000, SMALL(IF('All Beta'!D$2:D$1000&lt;=1, ROW('All Beta'!D$2:D$1000)-ROW('All Beta'!D$2)+1), ROW(A248))), "")</f>
        <v>TKO</v>
      </c>
      <c r="C245" s="5">
        <f t="array" ref="C245">VLOOKUP(A245,'All Beta'!F:I,3,0)</f>
        <v>0.73</v>
      </c>
      <c r="D245" s="5">
        <f>VLOOKUP(A245,'All Beta'!F:I,4,0)</f>
        <v>0.32</v>
      </c>
      <c r="E245" s="8" t="str">
        <f>RTD("tradingapp",,INDEX($A:$A, ROW()), "BidLstClsΔ%")</f>
        <v>0.10</v>
      </c>
      <c r="F245" s="8" t="str">
        <f>RTD("tradingapp",,INDEX($A:$A, ROW()), "AskLstClsΔ%")</f>
        <v>1.38</v>
      </c>
      <c r="G245" s="12">
        <f t="shared" si="30"/>
        <v>5.1100000000000007E-2</v>
      </c>
      <c r="H245" s="12">
        <f t="shared" si="31"/>
        <v>3.6499999999999998E-2</v>
      </c>
      <c r="I245" s="13">
        <f t="shared" si="32"/>
        <v>-4.8899999999999999E-2</v>
      </c>
      <c r="J245" s="13">
        <f t="shared" si="33"/>
        <v>-1.3434999999999999</v>
      </c>
      <c r="K245" s="5" t="str">
        <f>VLOOKUP(A245,'All Beta'!F:J,2,0)</f>
        <v>SPY</v>
      </c>
      <c r="L245" s="6" t="str">
        <f>RTD("tradingapp",,INDEX($K$1:$K$600, ROW()), "BidLstClsΔ%")</f>
        <v>0.05</v>
      </c>
      <c r="M245" s="5" t="str">
        <f>RTD("tradingapp",,INDEX($K:$K, ROW()), "AskLstClsΔ%")</f>
        <v>0.07</v>
      </c>
      <c r="N245" s="14">
        <f t="shared" si="34"/>
        <v>0.27110000000000001</v>
      </c>
      <c r="O245" s="14">
        <f t="shared" si="29"/>
        <v>-1.6635</v>
      </c>
      <c r="R245" s="7"/>
      <c r="W245" s="17"/>
      <c r="AA245" s="1"/>
      <c r="AB245" s="107"/>
    </row>
    <row r="246" spans="1:28" x14ac:dyDescent="0.3">
      <c r="A246" s="22" t="str">
        <f t="array" ref="A246">IFERROR(INDEX('All Beta'!A$2:A$1000, SMALL(IF('All Beta'!D$2:D$1000&lt;=1, ROW('All Beta'!D$2:D$1000)-ROW('All Beta'!D$2)+1), ROW(A249))), "")</f>
        <v>TMO</v>
      </c>
      <c r="C246" s="5">
        <f t="array" ref="C246">VLOOKUP(A246,'All Beta'!F:I,3,0)</f>
        <v>0.39</v>
      </c>
      <c r="D246" s="5">
        <f>VLOOKUP(A246,'All Beta'!F:I,4,0)</f>
        <v>0.46</v>
      </c>
      <c r="E246" s="8" t="str">
        <f>RTD("tradingapp",,INDEX($A:$A, ROW()), "BidLstClsΔ%")</f>
        <v>-0.42</v>
      </c>
      <c r="F246" s="8" t="str">
        <f>RTD("tradingapp",,INDEX($A:$A, ROW()), "AskLstClsΔ%")</f>
        <v>1.28</v>
      </c>
      <c r="G246" s="12">
        <f t="shared" si="30"/>
        <v>0.1014</v>
      </c>
      <c r="H246" s="12">
        <f t="shared" si="31"/>
        <v>8.5800000000000001E-2</v>
      </c>
      <c r="I246" s="13">
        <f t="shared" si="32"/>
        <v>0.52139999999999997</v>
      </c>
      <c r="J246" s="13">
        <f t="shared" si="33"/>
        <v>-1.1941999999999999</v>
      </c>
      <c r="K246" s="5" t="str">
        <f>VLOOKUP(A246,'All Beta'!F:J,2,0)</f>
        <v>IWM</v>
      </c>
      <c r="L246" s="6" t="str">
        <f>RTD("tradingapp",,INDEX($K$1:$K$600, ROW()), "BidLstClsΔ%")</f>
        <v>0.22</v>
      </c>
      <c r="M246" s="5" t="str">
        <f>RTD("tradingapp",,INDEX($K:$K, ROW()), "AskLstClsΔ%")</f>
        <v>0.26</v>
      </c>
      <c r="N246" s="14">
        <f t="shared" si="34"/>
        <v>0.98140000000000005</v>
      </c>
      <c r="O246" s="14">
        <f t="shared" si="29"/>
        <v>-1.6541999999999999</v>
      </c>
      <c r="R246" s="7"/>
      <c r="W246" s="17"/>
      <c r="AA246" s="1"/>
      <c r="AB246" s="107"/>
    </row>
    <row r="247" spans="1:28" x14ac:dyDescent="0.3">
      <c r="A247" s="22" t="str">
        <f t="array" ref="A247">IFERROR(INDEX('All Beta'!A$2:A$1000, SMALL(IF('All Beta'!D$2:D$1000&lt;=1, ROW('All Beta'!D$2:D$1000)-ROW('All Beta'!D$2)+1), ROW(A250))), "")</f>
        <v>TMUS</v>
      </c>
      <c r="C247" s="5">
        <f t="array" ref="C247">VLOOKUP(A247,'All Beta'!F:I,3,0)</f>
        <v>0.06</v>
      </c>
      <c r="D247" s="5">
        <f>VLOOKUP(A247,'All Beta'!F:I,4,0)</f>
        <v>0.47</v>
      </c>
      <c r="E247" s="8" t="str">
        <f>RTD("tradingapp",,INDEX($A:$A, ROW()), "BidLstClsΔ%")</f>
        <v>-0.13</v>
      </c>
      <c r="F247" s="8" t="str">
        <f>RTD("tradingapp",,INDEX($A:$A, ROW()), "AskLstClsΔ%")</f>
        <v>0.00</v>
      </c>
      <c r="G247" s="12">
        <f t="shared" si="30"/>
        <v>1.5599999999999999E-2</v>
      </c>
      <c r="H247" s="12">
        <f t="shared" si="31"/>
        <v>1.32E-2</v>
      </c>
      <c r="I247" s="13">
        <f t="shared" si="32"/>
        <v>0.14560000000000001</v>
      </c>
      <c r="J247" s="13">
        <f t="shared" si="33"/>
        <v>1.32E-2</v>
      </c>
      <c r="K247" s="5" t="str">
        <f>VLOOKUP(A247,'All Beta'!F:J,2,0)</f>
        <v>IWM</v>
      </c>
      <c r="L247" s="6" t="str">
        <f>RTD("tradingapp",,INDEX($K$1:$K$600, ROW()), "BidLstClsΔ%")</f>
        <v>0.22</v>
      </c>
      <c r="M247" s="5" t="str">
        <f>RTD("tradingapp",,INDEX($K:$K, ROW()), "AskLstClsΔ%")</f>
        <v>0.26</v>
      </c>
      <c r="N247" s="14">
        <f t="shared" si="34"/>
        <v>0.61559999999999993</v>
      </c>
      <c r="O247" s="14">
        <f t="shared" si="29"/>
        <v>-0.45679999999999998</v>
      </c>
      <c r="R247" s="7"/>
      <c r="W247" s="17"/>
      <c r="AA247" s="1"/>
      <c r="AB247" s="107"/>
    </row>
    <row r="248" spans="1:28" x14ac:dyDescent="0.3">
      <c r="A248" s="22" t="str">
        <f t="array" ref="A248">IFERROR(INDEX('All Beta'!A$2:A$1000, SMALL(IF('All Beta'!D$2:D$1000&lt;=1, ROW('All Beta'!D$2:D$1000)-ROW('All Beta'!D$2)+1), ROW(A251))), "")</f>
        <v>TOL</v>
      </c>
      <c r="C248" s="5">
        <f t="array" ref="C248">VLOOKUP(A248,'All Beta'!F:I,3,0)</f>
        <v>0.82</v>
      </c>
      <c r="D248" s="5">
        <f>VLOOKUP(A248,'All Beta'!F:I,4,0)</f>
        <v>0.56000000000000005</v>
      </c>
      <c r="E248" s="8" t="str">
        <f>RTD("tradingapp",,INDEX($A:$A, ROW()), "BidLstClsΔ%")</f>
        <v>-0.21</v>
      </c>
      <c r="F248" s="8" t="str">
        <f>RTD("tradingapp",,INDEX($A:$A, ROW()), "AskLstClsΔ%")</f>
        <v>1.74</v>
      </c>
      <c r="G248" s="12">
        <f t="shared" si="30"/>
        <v>0.2132</v>
      </c>
      <c r="H248" s="12">
        <f t="shared" si="31"/>
        <v>0.18039999999999998</v>
      </c>
      <c r="I248" s="13">
        <f t="shared" si="32"/>
        <v>0.42320000000000002</v>
      </c>
      <c r="J248" s="13">
        <f t="shared" si="33"/>
        <v>-1.5596000000000001</v>
      </c>
      <c r="K248" s="5" t="str">
        <f>VLOOKUP(A248,'All Beta'!F:J,2,0)</f>
        <v>IWM</v>
      </c>
      <c r="L248" s="6" t="str">
        <f>RTD("tradingapp",,INDEX($K$1:$K$600, ROW()), "BidLstClsΔ%")</f>
        <v>0.22</v>
      </c>
      <c r="M248" s="5" t="str">
        <f>RTD("tradingapp",,INDEX($K:$K, ROW()), "AskLstClsΔ%")</f>
        <v>0.26</v>
      </c>
      <c r="N248" s="14">
        <f t="shared" si="34"/>
        <v>0.98320000000000007</v>
      </c>
      <c r="O248" s="14">
        <f t="shared" si="29"/>
        <v>-2.1196000000000002</v>
      </c>
      <c r="R248" s="7"/>
      <c r="W248" s="17"/>
      <c r="AA248" s="1"/>
      <c r="AB248" s="107"/>
    </row>
    <row r="249" spans="1:28" x14ac:dyDescent="0.3">
      <c r="A249" s="22" t="str">
        <f t="array" ref="A249">IFERROR(INDEX('All Beta'!A$2:A$1000, SMALL(IF('All Beta'!D$2:D$1000&lt;=1, ROW('All Beta'!D$2:D$1000)-ROW('All Beta'!D$2)+1), ROW(A252))), "")</f>
        <v>TROW</v>
      </c>
      <c r="C249" s="5">
        <f t="array" ref="C249">VLOOKUP(A249,'All Beta'!F:I,3,0)</f>
        <v>0.75</v>
      </c>
      <c r="D249" s="5">
        <f>VLOOKUP(A249,'All Beta'!F:I,4,0)</f>
        <v>0.27</v>
      </c>
      <c r="E249" s="8" t="str">
        <f>RTD("tradingapp",,INDEX($A:$A, ROW()), "BidLstClsΔ%")</f>
        <v>-0.43</v>
      </c>
      <c r="F249" s="8" t="str">
        <f>RTD("tradingapp",,INDEX($A:$A, ROW()), "AskLstClsΔ%")</f>
        <v>1.08</v>
      </c>
      <c r="G249" s="12">
        <f t="shared" si="30"/>
        <v>0.19500000000000001</v>
      </c>
      <c r="H249" s="12">
        <f t="shared" si="31"/>
        <v>0.16500000000000001</v>
      </c>
      <c r="I249" s="13">
        <f t="shared" si="32"/>
        <v>0.625</v>
      </c>
      <c r="J249" s="13">
        <f t="shared" si="33"/>
        <v>-0.91500000000000004</v>
      </c>
      <c r="K249" s="5" t="str">
        <f>VLOOKUP(A249,'All Beta'!F:J,2,0)</f>
        <v>IWM</v>
      </c>
      <c r="L249" s="6" t="str">
        <f>RTD("tradingapp",,INDEX($K$1:$K$600, ROW()), "BidLstClsΔ%")</f>
        <v>0.22</v>
      </c>
      <c r="M249" s="5" t="str">
        <f>RTD("tradingapp",,INDEX($K:$K, ROW()), "AskLstClsΔ%")</f>
        <v>0.26</v>
      </c>
      <c r="N249" s="14">
        <f t="shared" si="34"/>
        <v>0.89500000000000002</v>
      </c>
      <c r="O249" s="14">
        <f t="shared" si="29"/>
        <v>-1.1850000000000001</v>
      </c>
      <c r="R249" s="7"/>
      <c r="W249" s="17"/>
      <c r="AA249" s="1"/>
      <c r="AB249" s="107"/>
    </row>
    <row r="250" spans="1:28" x14ac:dyDescent="0.3">
      <c r="A250" s="22" t="str">
        <f t="array" ref="A250">IFERROR(INDEX('All Beta'!A$2:A$1000, SMALL(IF('All Beta'!D$2:D$1000&lt;=1, ROW('All Beta'!D$2:D$1000)-ROW('All Beta'!D$2)+1), ROW(A253))), "")</f>
        <v>TSCO</v>
      </c>
      <c r="C250" s="5">
        <f t="array" ref="C250">VLOOKUP(A250,'All Beta'!F:I,3,0)</f>
        <v>0.4</v>
      </c>
      <c r="D250" s="5">
        <f>VLOOKUP(A250,'All Beta'!F:I,4,0)</f>
        <v>0.33</v>
      </c>
      <c r="E250" s="8" t="str">
        <f>RTD("tradingapp",,INDEX($A:$A, ROW()), "BidLstClsΔ%")</f>
        <v>-0.15</v>
      </c>
      <c r="F250" s="8" t="str">
        <f>RTD("tradingapp",,INDEX($A:$A, ROW()), "AskLstClsΔ%")</f>
        <v>0.94</v>
      </c>
      <c r="G250" s="12">
        <f t="shared" si="30"/>
        <v>0.10400000000000001</v>
      </c>
      <c r="H250" s="12">
        <f t="shared" si="31"/>
        <v>8.8000000000000009E-2</v>
      </c>
      <c r="I250" s="13">
        <f t="shared" si="32"/>
        <v>0.254</v>
      </c>
      <c r="J250" s="13">
        <f t="shared" si="33"/>
        <v>-0.85199999999999998</v>
      </c>
      <c r="K250" s="5" t="str">
        <f>VLOOKUP(A250,'All Beta'!F:J,2,0)</f>
        <v>IWM</v>
      </c>
      <c r="L250" s="6" t="str">
        <f>RTD("tradingapp",,INDEX($K$1:$K$600, ROW()), "BidLstClsΔ%")</f>
        <v>0.22</v>
      </c>
      <c r="M250" s="5" t="str">
        <f>RTD("tradingapp",,INDEX($K:$K, ROW()), "AskLstClsΔ%")</f>
        <v>0.26</v>
      </c>
      <c r="N250" s="14">
        <f t="shared" si="34"/>
        <v>0.58400000000000007</v>
      </c>
      <c r="O250" s="14">
        <f t="shared" si="29"/>
        <v>-1.1819999999999999</v>
      </c>
      <c r="R250" s="7"/>
      <c r="W250" s="17"/>
      <c r="AA250" s="1"/>
      <c r="AB250" s="107"/>
    </row>
    <row r="251" spans="1:28" x14ac:dyDescent="0.3">
      <c r="A251" s="22" t="str">
        <f t="array" ref="A251">IFERROR(INDEX('All Beta'!A$2:A$1000, SMALL(IF('All Beta'!D$2:D$1000&lt;=1, ROW('All Beta'!D$2:D$1000)-ROW('All Beta'!D$2)+1), ROW(A254))), "")</f>
        <v>TSN</v>
      </c>
      <c r="C251" s="5">
        <f t="array" ref="C251">VLOOKUP(A251,'All Beta'!F:I,3,0)</f>
        <v>7.0000000000000007E-2</v>
      </c>
      <c r="D251" s="5">
        <f>VLOOKUP(A251,'All Beta'!F:I,4,0)</f>
        <v>0.28999999999999998</v>
      </c>
      <c r="E251" s="8" t="str">
        <f>RTD("tradingapp",,INDEX($A:$A, ROW()), "BidLstClsΔ%")</f>
        <v>-0.09</v>
      </c>
      <c r="F251" s="8" t="str">
        <f>RTD("tradingapp",,INDEX($A:$A, ROW()), "AskLstClsΔ%")</f>
        <v>0.33</v>
      </c>
      <c r="G251" s="12">
        <f t="shared" si="30"/>
        <v>1.8200000000000001E-2</v>
      </c>
      <c r="H251" s="12">
        <f t="shared" si="31"/>
        <v>1.5400000000000002E-2</v>
      </c>
      <c r="I251" s="13">
        <f t="shared" si="32"/>
        <v>0.10819999999999999</v>
      </c>
      <c r="J251" s="13">
        <f t="shared" si="33"/>
        <v>-0.31459999999999999</v>
      </c>
      <c r="K251" s="5" t="str">
        <f>VLOOKUP(A251,'All Beta'!F:J,2,0)</f>
        <v>IWM</v>
      </c>
      <c r="L251" s="6" t="str">
        <f>RTD("tradingapp",,INDEX($K$1:$K$600, ROW()), "BidLstClsΔ%")</f>
        <v>0.22</v>
      </c>
      <c r="M251" s="5" t="str">
        <f>RTD("tradingapp",,INDEX($K:$K, ROW()), "AskLstClsΔ%")</f>
        <v>0.26</v>
      </c>
      <c r="N251" s="14">
        <f t="shared" si="34"/>
        <v>0.3982</v>
      </c>
      <c r="O251" s="14">
        <f t="shared" si="29"/>
        <v>-0.60460000000000003</v>
      </c>
      <c r="R251" s="7"/>
      <c r="W251" s="17"/>
      <c r="AA251" s="1"/>
      <c r="AB251" s="107"/>
    </row>
    <row r="252" spans="1:28" x14ac:dyDescent="0.3">
      <c r="A252" s="22" t="str">
        <f t="array" ref="A252">IFERROR(INDEX('All Beta'!A$2:A$1000, SMALL(IF('All Beta'!D$2:D$1000&lt;=1, ROW('All Beta'!D$2:D$1000)-ROW('All Beta'!D$2)+1), ROW(A255))), "")</f>
        <v>TTWO</v>
      </c>
      <c r="C252" s="5">
        <f t="array" ref="C252">VLOOKUP(A252,'All Beta'!F:I,3,0)</f>
        <v>0.41</v>
      </c>
      <c r="D252" s="5">
        <f>VLOOKUP(A252,'All Beta'!F:I,4,0)</f>
        <v>0.28999999999999998</v>
      </c>
      <c r="E252" s="8" t="str">
        <f>RTD("tradingapp",,INDEX($A:$A, ROW()), "BidLstClsΔ%")</f>
        <v>-0.45</v>
      </c>
      <c r="F252" s="8" t="str">
        <f>RTD("tradingapp",,INDEX($A:$A, ROW()), "AskLstClsΔ%")</f>
        <v>0.36</v>
      </c>
      <c r="G252" s="12">
        <f t="shared" si="30"/>
        <v>8.199999999999999E-3</v>
      </c>
      <c r="H252" s="12">
        <f t="shared" si="31"/>
        <v>0</v>
      </c>
      <c r="I252" s="13">
        <f t="shared" si="32"/>
        <v>0.4582</v>
      </c>
      <c r="J252" s="13">
        <f t="shared" si="33"/>
        <v>-0.36</v>
      </c>
      <c r="K252" s="5" t="str">
        <f>VLOOKUP(A252,'All Beta'!F:J,2,0)</f>
        <v>QQQ</v>
      </c>
      <c r="L252" s="6" t="str">
        <f>RTD("tradingapp",,INDEX($K$1:$K$600, ROW()), "BidLstClsΔ%")</f>
        <v>0.00</v>
      </c>
      <c r="M252" s="5" t="str">
        <f>RTD("tradingapp",,INDEX($K:$K, ROW()), "AskLstClsΔ%")</f>
        <v>0.02</v>
      </c>
      <c r="N252" s="14">
        <f t="shared" si="34"/>
        <v>0.74819999999999998</v>
      </c>
      <c r="O252" s="14">
        <f t="shared" si="29"/>
        <v>-0.64999999999999991</v>
      </c>
      <c r="R252" s="7"/>
      <c r="W252" s="17"/>
      <c r="AA252" s="1"/>
      <c r="AB252" s="107"/>
    </row>
    <row r="253" spans="1:28" x14ac:dyDescent="0.3">
      <c r="A253" s="22" t="str">
        <f t="array" ref="A253">IFERROR(INDEX('All Beta'!A$2:A$1000, SMALL(IF('All Beta'!D$2:D$1000&lt;=1, ROW('All Beta'!D$2:D$1000)-ROW('All Beta'!D$2)+1), ROW(A256))), "")</f>
        <v>TWLO</v>
      </c>
      <c r="C253" s="5">
        <f t="array" ref="C253">VLOOKUP(A253,'All Beta'!F:I,3,0)</f>
        <v>0.93</v>
      </c>
      <c r="D253" s="5">
        <f>VLOOKUP(A253,'All Beta'!F:I,4,0)</f>
        <v>0.56999999999999995</v>
      </c>
      <c r="E253" s="8" t="str">
        <f>RTD("tradingapp",,INDEX($A:$A, ROW()), "BidLstClsΔ%")</f>
        <v>0.00</v>
      </c>
      <c r="F253" s="8" t="str">
        <f>RTD("tradingapp",,INDEX($A:$A, ROW()), "AskLstClsΔ%")</f>
        <v>0.25</v>
      </c>
      <c r="G253" s="12">
        <f t="shared" si="30"/>
        <v>1.8600000000000002E-2</v>
      </c>
      <c r="H253" s="12">
        <f t="shared" si="31"/>
        <v>0</v>
      </c>
      <c r="I253" s="13">
        <f t="shared" si="32"/>
        <v>1.8600000000000002E-2</v>
      </c>
      <c r="J253" s="13">
        <f t="shared" si="33"/>
        <v>-0.25</v>
      </c>
      <c r="K253" s="5" t="str">
        <f>VLOOKUP(A253,'All Beta'!F:J,2,0)</f>
        <v>QQQ</v>
      </c>
      <c r="L253" s="6" t="str">
        <f>RTD("tradingapp",,INDEX($K$1:$K$600, ROW()), "BidLstClsΔ%")</f>
        <v>0.00</v>
      </c>
      <c r="M253" s="5" t="str">
        <f>RTD("tradingapp",,INDEX($K:$K, ROW()), "AskLstClsΔ%")</f>
        <v>0.02</v>
      </c>
      <c r="N253" s="14">
        <f t="shared" si="34"/>
        <v>0.5885999999999999</v>
      </c>
      <c r="O253" s="14">
        <f t="shared" si="29"/>
        <v>-0.82</v>
      </c>
      <c r="R253" s="7"/>
      <c r="W253" s="17"/>
      <c r="AA253" s="1"/>
      <c r="AB253" s="107"/>
    </row>
    <row r="254" spans="1:28" x14ac:dyDescent="0.3">
      <c r="A254" s="22" t="str">
        <f t="array" ref="A254">IFERROR(INDEX('All Beta'!A$2:A$1000, SMALL(IF('All Beta'!D$2:D$1000&lt;=1, ROW('All Beta'!D$2:D$1000)-ROW('All Beta'!D$2)+1), ROW(A257))), "")</f>
        <v>TXN</v>
      </c>
      <c r="C254" s="5">
        <f t="array" ref="C254">VLOOKUP(A254,'All Beta'!F:I,3,0)</f>
        <v>0.57999999999999996</v>
      </c>
      <c r="D254" s="5">
        <f>VLOOKUP(A254,'All Beta'!F:I,4,0)</f>
        <v>0.47</v>
      </c>
      <c r="E254" s="8" t="str">
        <f>RTD("tradingapp",,INDEX($A:$A, ROW()), "BidLstClsΔ%")</f>
        <v>-0.22</v>
      </c>
      <c r="F254" s="8" t="str">
        <f>RTD("tradingapp",,INDEX($A:$A, ROW()), "AskLstClsΔ%")</f>
        <v>0.30</v>
      </c>
      <c r="G254" s="12">
        <f t="shared" si="30"/>
        <v>0.15079999999999999</v>
      </c>
      <c r="H254" s="12">
        <f t="shared" si="31"/>
        <v>0.12759999999999999</v>
      </c>
      <c r="I254" s="13">
        <f t="shared" si="32"/>
        <v>0.37080000000000002</v>
      </c>
      <c r="J254" s="13">
        <f t="shared" si="33"/>
        <v>-0.1724</v>
      </c>
      <c r="K254" s="5" t="str">
        <f>VLOOKUP(A254,'All Beta'!F:J,2,0)</f>
        <v>IWM</v>
      </c>
      <c r="L254" s="6" t="str">
        <f>RTD("tradingapp",,INDEX($K$1:$K$600, ROW()), "BidLstClsΔ%")</f>
        <v>0.22</v>
      </c>
      <c r="M254" s="5" t="str">
        <f>RTD("tradingapp",,INDEX($K:$K, ROW()), "AskLstClsΔ%")</f>
        <v>0.26</v>
      </c>
      <c r="N254" s="14">
        <f t="shared" si="34"/>
        <v>0.84079999999999999</v>
      </c>
      <c r="O254" s="14">
        <f t="shared" si="29"/>
        <v>-0.64239999999999997</v>
      </c>
      <c r="R254" s="7"/>
      <c r="W254" s="17"/>
      <c r="AA254" s="1"/>
      <c r="AB254" s="107"/>
    </row>
    <row r="255" spans="1:28" x14ac:dyDescent="0.3">
      <c r="A255" s="22" t="str">
        <f t="array" ref="A255">IFERROR(INDEX('All Beta'!A$2:A$1000, SMALL(IF('All Beta'!D$2:D$1000&lt;=1, ROW('All Beta'!D$2:D$1000)-ROW('All Beta'!D$2)+1), ROW(A258))), "")</f>
        <v>UBER</v>
      </c>
      <c r="C255" s="5">
        <f t="array" ref="C255">VLOOKUP(A255,'All Beta'!F:I,3,0)</f>
        <v>0.8</v>
      </c>
      <c r="D255" s="5">
        <f>VLOOKUP(A255,'All Beta'!F:I,4,0)</f>
        <v>0.41</v>
      </c>
      <c r="E255" s="8" t="str">
        <f>RTD("tradingapp",,INDEX($A:$A, ROW()), "BidLstClsΔ%")</f>
        <v>-0.28</v>
      </c>
      <c r="F255" s="8" t="str">
        <f>RTD("tradingapp",,INDEX($A:$A, ROW()), "AskLstClsΔ%")</f>
        <v>0.10</v>
      </c>
      <c r="G255" s="12">
        <f t="shared" si="30"/>
        <v>0.20800000000000002</v>
      </c>
      <c r="H255" s="12">
        <f t="shared" si="31"/>
        <v>0.17600000000000002</v>
      </c>
      <c r="I255" s="13">
        <f t="shared" si="32"/>
        <v>0.48800000000000004</v>
      </c>
      <c r="J255" s="13">
        <f t="shared" si="33"/>
        <v>7.6000000000000012E-2</v>
      </c>
      <c r="K255" s="5" t="str">
        <f>VLOOKUP(A255,'All Beta'!F:J,2,0)</f>
        <v>IWM</v>
      </c>
      <c r="L255" s="6" t="str">
        <f>RTD("tradingapp",,INDEX($K$1:$K$600, ROW()), "BidLstClsΔ%")</f>
        <v>0.22</v>
      </c>
      <c r="M255" s="5" t="str">
        <f>RTD("tradingapp",,INDEX($K:$K, ROW()), "AskLstClsΔ%")</f>
        <v>0.26</v>
      </c>
      <c r="N255" s="14">
        <f t="shared" si="34"/>
        <v>0.89800000000000002</v>
      </c>
      <c r="O255" s="14">
        <f t="shared" si="29"/>
        <v>-0.33399999999999996</v>
      </c>
      <c r="R255" s="7"/>
      <c r="W255" s="17"/>
      <c r="AA255" s="1"/>
      <c r="AB255" s="107"/>
    </row>
    <row r="256" spans="1:28" x14ac:dyDescent="0.3">
      <c r="A256" s="22" t="str">
        <f t="array" ref="A256">IFERROR(INDEX('All Beta'!A$2:A$1000, SMALL(IF('All Beta'!D$2:D$1000&lt;=1, ROW('All Beta'!D$2:D$1000)-ROW('All Beta'!D$2)+1), ROW(A259))), "")</f>
        <v>UDR</v>
      </c>
      <c r="C256" s="5">
        <f t="array" ref="C256">VLOOKUP(A256,'All Beta'!F:I,3,0)</f>
        <v>0.36</v>
      </c>
      <c r="D256" s="5">
        <f>VLOOKUP(A256,'All Beta'!F:I,4,0)</f>
        <v>0.4</v>
      </c>
      <c r="E256" s="8" t="str">
        <f>RTD("tradingapp",,INDEX($A:$A, ROW()), "BidLstClsΔ%")</f>
        <v>0.08</v>
      </c>
      <c r="F256" s="8" t="str">
        <f>RTD("tradingapp",,INDEX($A:$A, ROW()), "AskLstClsΔ%")</f>
        <v>1.15</v>
      </c>
      <c r="G256" s="12">
        <f t="shared" si="30"/>
        <v>2.52E-2</v>
      </c>
      <c r="H256" s="12">
        <f t="shared" si="31"/>
        <v>1.7999999999999999E-2</v>
      </c>
      <c r="I256" s="13">
        <f t="shared" si="32"/>
        <v>-5.4800000000000001E-2</v>
      </c>
      <c r="J256" s="13">
        <f t="shared" si="33"/>
        <v>-1.1319999999999999</v>
      </c>
      <c r="K256" s="5" t="str">
        <f>VLOOKUP(A256,'All Beta'!F:J,2,0)</f>
        <v>SPY</v>
      </c>
      <c r="L256" s="6" t="str">
        <f>RTD("tradingapp",,INDEX($K$1:$K$600, ROW()), "BidLstClsΔ%")</f>
        <v>0.05</v>
      </c>
      <c r="M256" s="5" t="str">
        <f>RTD("tradingapp",,INDEX($K:$K, ROW()), "AskLstClsΔ%")</f>
        <v>0.07</v>
      </c>
      <c r="N256" s="14">
        <f t="shared" si="34"/>
        <v>0.34520000000000001</v>
      </c>
      <c r="O256" s="14">
        <f t="shared" si="29"/>
        <v>-1.532</v>
      </c>
      <c r="R256" s="7"/>
      <c r="W256" s="17"/>
      <c r="AA256" s="1"/>
      <c r="AB256" s="107"/>
    </row>
    <row r="257" spans="1:28" x14ac:dyDescent="0.3">
      <c r="A257" s="22" t="str">
        <f t="array" ref="A257">IFERROR(INDEX('All Beta'!A$2:A$1000, SMALL(IF('All Beta'!D$2:D$1000&lt;=1, ROW('All Beta'!D$2:D$1000)-ROW('All Beta'!D$2)+1), ROW(A260))), "")</f>
        <v>UEC</v>
      </c>
      <c r="C257" s="5">
        <f t="array" ref="C257">VLOOKUP(A257,'All Beta'!F:I,3,0)</f>
        <v>0</v>
      </c>
      <c r="D257" s="5">
        <f>VLOOKUP(A257,'All Beta'!F:I,4,0)</f>
        <v>1.61</v>
      </c>
      <c r="E257" s="8" t="str">
        <f>RTD("tradingapp",,INDEX($A:$A, ROW()), "BidLstClsΔ%")</f>
        <v>2.04</v>
      </c>
      <c r="F257" s="8" t="str">
        <f>RTD("tradingapp",,INDEX($A:$A, ROW()), "AskLstClsΔ%")</f>
        <v>2.77</v>
      </c>
      <c r="G257" s="12">
        <f t="shared" si="30"/>
        <v>0</v>
      </c>
      <c r="H257" s="12">
        <f t="shared" si="31"/>
        <v>0</v>
      </c>
      <c r="I257" s="13">
        <f t="shared" si="32"/>
        <v>-2.04</v>
      </c>
      <c r="J257" s="13">
        <f t="shared" si="33"/>
        <v>-2.77</v>
      </c>
      <c r="K257" s="5" t="str">
        <f>VLOOKUP(A257,'All Beta'!F:J,2,0)</f>
        <v>QQQ</v>
      </c>
      <c r="L257" s="6" t="str">
        <f>RTD("tradingapp",,INDEX($K$1:$K$600, ROW()), "BidLstClsΔ%")</f>
        <v>0.00</v>
      </c>
      <c r="M257" s="5" t="str">
        <f>RTD("tradingapp",,INDEX($K:$K, ROW()), "AskLstClsΔ%")</f>
        <v>0.02</v>
      </c>
      <c r="N257" s="14">
        <f t="shared" si="34"/>
        <v>-0.42999999999999994</v>
      </c>
      <c r="O257" s="14">
        <f t="shared" si="29"/>
        <v>-4.38</v>
      </c>
      <c r="R257" s="7"/>
      <c r="W257" s="17"/>
      <c r="AA257" s="1"/>
      <c r="AB257" s="107"/>
    </row>
    <row r="258" spans="1:28" x14ac:dyDescent="0.3">
      <c r="A258" s="22" t="str">
        <f t="array" ref="A258">IFERROR(INDEX('All Beta'!A$2:A$1000, SMALL(IF('All Beta'!D$2:D$1000&lt;=1, ROW('All Beta'!D$2:D$1000)-ROW('All Beta'!D$2)+1), ROW(A261))), "")</f>
        <v>ULTA</v>
      </c>
      <c r="C258" s="5">
        <f t="array" ref="C258">VLOOKUP(A258,'All Beta'!F:I,3,0)</f>
        <v>0.28999999999999998</v>
      </c>
      <c r="D258" s="5">
        <f>VLOOKUP(A258,'All Beta'!F:I,4,0)</f>
        <v>0.38</v>
      </c>
      <c r="E258" s="8" t="str">
        <f>RTD("tradingapp",,INDEX($A:$A, ROW()), "BidLstClsΔ%")</f>
        <v>-1.04</v>
      </c>
      <c r="F258" s="8" t="str">
        <f>RTD("tradingapp",,INDEX($A:$A, ROW()), "AskLstClsΔ%")</f>
        <v>0.36</v>
      </c>
      <c r="G258" s="12">
        <f t="shared" si="30"/>
        <v>7.5399999999999995E-2</v>
      </c>
      <c r="H258" s="12">
        <f t="shared" si="31"/>
        <v>6.3799999999999996E-2</v>
      </c>
      <c r="I258" s="13">
        <f t="shared" si="32"/>
        <v>1.1153999999999999</v>
      </c>
      <c r="J258" s="13">
        <f t="shared" si="33"/>
        <v>-0.29620000000000002</v>
      </c>
      <c r="K258" s="5" t="str">
        <f>VLOOKUP(A258,'All Beta'!F:J,2,0)</f>
        <v>IWM</v>
      </c>
      <c r="L258" s="6" t="str">
        <f>RTD("tradingapp",,INDEX($K$1:$K$600, ROW()), "BidLstClsΔ%")</f>
        <v>0.22</v>
      </c>
      <c r="M258" s="5" t="str">
        <f>RTD("tradingapp",,INDEX($K:$K, ROW()), "AskLstClsΔ%")</f>
        <v>0.26</v>
      </c>
      <c r="N258" s="14">
        <f t="shared" si="34"/>
        <v>1.4954000000000001</v>
      </c>
      <c r="O258" s="14">
        <f t="shared" ref="O258:O282" si="35">J258-D258</f>
        <v>-0.67620000000000002</v>
      </c>
      <c r="R258" s="7"/>
      <c r="W258" s="17"/>
      <c r="AA258" s="1"/>
      <c r="AB258" s="107"/>
    </row>
    <row r="259" spans="1:28" x14ac:dyDescent="0.3">
      <c r="A259" s="22" t="str">
        <f t="array" ref="A259">IFERROR(INDEX('All Beta'!A$2:A$1000, SMALL(IF('All Beta'!D$2:D$1000&lt;=1, ROW('All Beta'!D$2:D$1000)-ROW('All Beta'!D$2)+1), ROW(A262))), "")</f>
        <v>UNH</v>
      </c>
      <c r="C259" s="5">
        <f t="array" ref="C259">VLOOKUP(A259,'All Beta'!F:I,3,0)</f>
        <v>0.28000000000000003</v>
      </c>
      <c r="D259" s="5">
        <f>VLOOKUP(A259,'All Beta'!F:I,4,0)</f>
        <v>0.67</v>
      </c>
      <c r="E259" s="8" t="str">
        <f>RTD("tradingapp",,INDEX($A:$A, ROW()), "BidLstClsΔ%")</f>
        <v>0.13</v>
      </c>
      <c r="F259" s="8" t="str">
        <f>RTD("tradingapp",,INDEX($A:$A, ROW()), "AskLstClsΔ%")</f>
        <v>0.19</v>
      </c>
      <c r="G259" s="12">
        <f t="shared" si="30"/>
        <v>7.2800000000000004E-2</v>
      </c>
      <c r="H259" s="12">
        <f t="shared" si="31"/>
        <v>6.1600000000000009E-2</v>
      </c>
      <c r="I259" s="13">
        <f t="shared" si="32"/>
        <v>-5.7200000000000001E-2</v>
      </c>
      <c r="J259" s="13">
        <f t="shared" si="33"/>
        <v>-0.12839999999999999</v>
      </c>
      <c r="K259" s="5" t="str">
        <f>VLOOKUP(A259,'All Beta'!F:J,2,0)</f>
        <v>IWM</v>
      </c>
      <c r="L259" s="6" t="str">
        <f>RTD("tradingapp",,INDEX($K$1:$K$600, ROW()), "BidLstClsΔ%")</f>
        <v>0.22</v>
      </c>
      <c r="M259" s="5" t="str">
        <f>RTD("tradingapp",,INDEX($K:$K, ROW()), "AskLstClsΔ%")</f>
        <v>0.26</v>
      </c>
      <c r="N259" s="14">
        <f t="shared" si="34"/>
        <v>0.61280000000000001</v>
      </c>
      <c r="O259" s="14">
        <f t="shared" si="35"/>
        <v>-0.7984</v>
      </c>
      <c r="R259" s="7"/>
      <c r="W259" s="17"/>
      <c r="AA259" s="1"/>
      <c r="AB259" s="107"/>
    </row>
    <row r="260" spans="1:28" x14ac:dyDescent="0.3">
      <c r="A260" s="22" t="str">
        <f t="array" ref="A260">IFERROR(INDEX('All Beta'!A$2:A$1000, SMALL(IF('All Beta'!D$2:D$1000&lt;=1, ROW('All Beta'!D$2:D$1000)-ROW('All Beta'!D$2)+1), ROW(A263))), "")</f>
        <v>UNP</v>
      </c>
      <c r="C260" s="5">
        <f t="array" ref="C260">VLOOKUP(A260,'All Beta'!F:I,3,0)</f>
        <v>0.44</v>
      </c>
      <c r="D260" s="5">
        <f>VLOOKUP(A260,'All Beta'!F:I,4,0)</f>
        <v>0.28999999999999998</v>
      </c>
      <c r="E260" s="8" t="str">
        <f>RTD("tradingapp",,INDEX($A:$A, ROW()), "BidLstClsΔ%")</f>
        <v>-1.67</v>
      </c>
      <c r="F260" s="8" t="str">
        <f>RTD("tradingapp",,INDEX($A:$A, ROW()), "AskLstClsΔ%")</f>
        <v>2.01</v>
      </c>
      <c r="G260" s="12">
        <f t="shared" si="30"/>
        <v>0.1144</v>
      </c>
      <c r="H260" s="12">
        <f t="shared" si="31"/>
        <v>9.6799999999999997E-2</v>
      </c>
      <c r="I260" s="13">
        <f t="shared" si="32"/>
        <v>1.7844</v>
      </c>
      <c r="J260" s="13">
        <f t="shared" si="33"/>
        <v>-1.9131999999999998</v>
      </c>
      <c r="K260" s="5" t="str">
        <f>VLOOKUP(A260,'All Beta'!F:J,2,0)</f>
        <v>IWM</v>
      </c>
      <c r="L260" s="6" t="str">
        <f>RTD("tradingapp",,INDEX($K$1:$K$600, ROW()), "BidLstClsΔ%")</f>
        <v>0.22</v>
      </c>
      <c r="M260" s="5" t="str">
        <f>RTD("tradingapp",,INDEX($K:$K, ROW()), "AskLstClsΔ%")</f>
        <v>0.26</v>
      </c>
      <c r="N260" s="14">
        <f t="shared" si="34"/>
        <v>2.0743999999999998</v>
      </c>
      <c r="O260" s="14">
        <f t="shared" si="35"/>
        <v>-2.2031999999999998</v>
      </c>
      <c r="R260" s="7"/>
      <c r="W260" s="17"/>
      <c r="AA260" s="1"/>
      <c r="AB260" s="107"/>
    </row>
    <row r="261" spans="1:28" x14ac:dyDescent="0.3">
      <c r="A261" s="22" t="str">
        <f t="array" ref="A261">IFERROR(INDEX('All Beta'!A$2:A$1000, SMALL(IF('All Beta'!D$2:D$1000&lt;=1, ROW('All Beta'!D$2:D$1000)-ROW('All Beta'!D$2)+1), ROW(A264))), "")</f>
        <v>UPS</v>
      </c>
      <c r="C261" s="5">
        <f t="array" ref="C261">VLOOKUP(A261,'All Beta'!F:I,3,0)</f>
        <v>0.64</v>
      </c>
      <c r="D261" s="5">
        <f>VLOOKUP(A261,'All Beta'!F:I,4,0)</f>
        <v>0.26</v>
      </c>
      <c r="E261" s="8" t="str">
        <f>RTD("tradingapp",,INDEX($A:$A, ROW()), "BidLstClsΔ%")</f>
        <v>0.05</v>
      </c>
      <c r="F261" s="8" t="str">
        <f>RTD("tradingapp",,INDEX($A:$A, ROW()), "AskLstClsΔ%")</f>
        <v>0.10</v>
      </c>
      <c r="G261" s="12">
        <f t="shared" si="30"/>
        <v>0.16640000000000002</v>
      </c>
      <c r="H261" s="12">
        <f t="shared" si="31"/>
        <v>0.14080000000000001</v>
      </c>
      <c r="I261" s="13">
        <f t="shared" si="32"/>
        <v>0.11640000000000002</v>
      </c>
      <c r="J261" s="13">
        <f t="shared" si="33"/>
        <v>4.0800000000000003E-2</v>
      </c>
      <c r="K261" s="5" t="str">
        <f>VLOOKUP(A261,'All Beta'!F:J,2,0)</f>
        <v>IWM</v>
      </c>
      <c r="L261" s="6" t="str">
        <f>RTD("tradingapp",,INDEX($K$1:$K$600, ROW()), "BidLstClsΔ%")</f>
        <v>0.22</v>
      </c>
      <c r="M261" s="5" t="str">
        <f>RTD("tradingapp",,INDEX($K:$K, ROW()), "AskLstClsΔ%")</f>
        <v>0.26</v>
      </c>
      <c r="N261" s="14">
        <f t="shared" si="34"/>
        <v>0.37640000000000001</v>
      </c>
      <c r="O261" s="14">
        <f t="shared" si="35"/>
        <v>-0.21920000000000001</v>
      </c>
      <c r="R261" s="7"/>
      <c r="W261" s="17"/>
      <c r="AA261" s="1"/>
      <c r="AB261" s="107"/>
    </row>
    <row r="262" spans="1:28" x14ac:dyDescent="0.3">
      <c r="A262" s="22" t="str">
        <f t="array" ref="A262">IFERROR(INDEX('All Beta'!A$2:A$1000, SMALL(IF('All Beta'!D$2:D$1000&lt;=1, ROW('All Beta'!D$2:D$1000)-ROW('All Beta'!D$2)+1), ROW(A265))), "")</f>
        <v>URI</v>
      </c>
      <c r="C262" s="5">
        <f t="array" ref="C262">VLOOKUP(A262,'All Beta'!F:I,3,0)</f>
        <v>0.98</v>
      </c>
      <c r="D262" s="5">
        <f>VLOOKUP(A262,'All Beta'!F:I,4,0)</f>
        <v>0.33</v>
      </c>
      <c r="E262" s="8" t="str">
        <f>RTD("tradingapp",,INDEX($A:$A, ROW()), "BidLstClsΔ%")</f>
        <v>-1.04</v>
      </c>
      <c r="F262" s="8" t="str">
        <f>RTD("tradingapp",,INDEX($A:$A, ROW()), "AskLstClsΔ%")</f>
        <v>1.73</v>
      </c>
      <c r="G262" s="12">
        <f t="shared" si="30"/>
        <v>0.25480000000000003</v>
      </c>
      <c r="H262" s="12">
        <f t="shared" si="31"/>
        <v>0.21559999999999999</v>
      </c>
      <c r="I262" s="13">
        <f t="shared" si="32"/>
        <v>1.2948</v>
      </c>
      <c r="J262" s="13">
        <f t="shared" si="33"/>
        <v>-1.5144</v>
      </c>
      <c r="K262" s="5" t="str">
        <f>VLOOKUP(A262,'All Beta'!F:J,2,0)</f>
        <v>IWM</v>
      </c>
      <c r="L262" s="6" t="str">
        <f>RTD("tradingapp",,INDEX($K$1:$K$600, ROW()), "BidLstClsΔ%")</f>
        <v>0.22</v>
      </c>
      <c r="M262" s="5" t="str">
        <f>RTD("tradingapp",,INDEX($K:$K, ROW()), "AskLstClsΔ%")</f>
        <v>0.26</v>
      </c>
      <c r="N262" s="14">
        <f t="shared" si="34"/>
        <v>1.6248</v>
      </c>
      <c r="O262" s="14">
        <f t="shared" si="35"/>
        <v>-1.8444</v>
      </c>
      <c r="R262" s="7"/>
      <c r="W262" s="17"/>
      <c r="AA262" s="1"/>
      <c r="AB262" s="107"/>
    </row>
    <row r="263" spans="1:28" x14ac:dyDescent="0.3">
      <c r="A263" s="22" t="str">
        <f t="array" ref="A263">IFERROR(INDEX('All Beta'!A$2:A$1000, SMALL(IF('All Beta'!D$2:D$1000&lt;=1, ROW('All Beta'!D$2:D$1000)-ROW('All Beta'!D$2)+1), ROW(A266))), "")</f>
        <v>USB</v>
      </c>
      <c r="C263" s="5">
        <f t="array" ref="C263">VLOOKUP(A263,'All Beta'!F:I,3,0)</f>
        <v>0.84</v>
      </c>
      <c r="D263" s="5">
        <f>VLOOKUP(A263,'All Beta'!F:I,4,0)</f>
        <v>0.18</v>
      </c>
      <c r="E263" s="8" t="str">
        <f>RTD("tradingapp",,INDEX($A:$A, ROW()), "BidLstClsΔ%")</f>
        <v>-0.32</v>
      </c>
      <c r="F263" s="8" t="str">
        <f>RTD("tradingapp",,INDEX($A:$A, ROW()), "AskLstClsΔ%")</f>
        <v>0.14</v>
      </c>
      <c r="G263" s="12">
        <f t="shared" si="30"/>
        <v>0.36119999999999997</v>
      </c>
      <c r="H263" s="12">
        <f t="shared" si="31"/>
        <v>5.0399999999999993E-2</v>
      </c>
      <c r="I263" s="13">
        <f t="shared" si="32"/>
        <v>0.68120000000000003</v>
      </c>
      <c r="J263" s="13">
        <f t="shared" si="33"/>
        <v>-8.9600000000000013E-2</v>
      </c>
      <c r="K263" s="5" t="str">
        <f>VLOOKUP(A263,'All Beta'!F:J,2,0)</f>
        <v>KRE</v>
      </c>
      <c r="L263" s="6" t="str">
        <f>RTD("tradingapp",,INDEX($K$1:$K$600, ROW()), "BidLstClsΔ%")</f>
        <v>0.06</v>
      </c>
      <c r="M263" s="5" t="str">
        <f>RTD("tradingapp",,INDEX($K:$K, ROW()), "AskLstClsΔ%")</f>
        <v>0.43</v>
      </c>
      <c r="N263" s="14">
        <f t="shared" si="34"/>
        <v>0.86119999999999997</v>
      </c>
      <c r="O263" s="14">
        <f t="shared" si="35"/>
        <v>-0.26960000000000001</v>
      </c>
      <c r="R263" s="7"/>
      <c r="W263" s="17"/>
      <c r="AA263" s="1"/>
      <c r="AB263" s="107"/>
    </row>
    <row r="264" spans="1:28" x14ac:dyDescent="0.3">
      <c r="A264" s="22" t="str">
        <f t="array" ref="A264">IFERROR(INDEX('All Beta'!A$2:A$1000, SMALL(IF('All Beta'!D$2:D$1000&lt;=1, ROW('All Beta'!D$2:D$1000)-ROW('All Beta'!D$2)+1), ROW(A267))), "")</f>
        <v>V</v>
      </c>
      <c r="C264" s="5">
        <f t="array" ref="C264">VLOOKUP(A264,'All Beta'!F:I,3,0)</f>
        <v>0.24</v>
      </c>
      <c r="D264" s="5">
        <f>VLOOKUP(A264,'All Beta'!F:I,4,0)</f>
        <v>0.28999999999999998</v>
      </c>
      <c r="E264" s="8" t="str">
        <f>RTD("tradingapp",,INDEX($A:$A, ROW()), "BidLstClsΔ%")</f>
        <v>-0.09</v>
      </c>
      <c r="F264" s="8" t="str">
        <f>RTD("tradingapp",,INDEX($A:$A, ROW()), "AskLstClsΔ%")</f>
        <v>0.07</v>
      </c>
      <c r="G264" s="12">
        <f t="shared" si="30"/>
        <v>6.2399999999999997E-2</v>
      </c>
      <c r="H264" s="12">
        <f t="shared" si="31"/>
        <v>5.28E-2</v>
      </c>
      <c r="I264" s="13">
        <f t="shared" si="32"/>
        <v>0.15239999999999998</v>
      </c>
      <c r="J264" s="13">
        <f t="shared" si="33"/>
        <v>-1.7200000000000007E-2</v>
      </c>
      <c r="K264" s="5" t="str">
        <f>VLOOKUP(A264,'All Beta'!F:J,2,0)</f>
        <v>IWM</v>
      </c>
      <c r="L264" s="6" t="str">
        <f>RTD("tradingapp",,INDEX($K$1:$K$600, ROW()), "BidLstClsΔ%")</f>
        <v>0.22</v>
      </c>
      <c r="M264" s="5" t="str">
        <f>RTD("tradingapp",,INDEX($K:$K, ROW()), "AskLstClsΔ%")</f>
        <v>0.26</v>
      </c>
      <c r="N264" s="14">
        <f t="shared" si="34"/>
        <v>0.44239999999999996</v>
      </c>
      <c r="O264" s="14">
        <f t="shared" si="35"/>
        <v>-0.30719999999999997</v>
      </c>
      <c r="R264" s="7"/>
      <c r="W264" s="17"/>
      <c r="AA264" s="1"/>
      <c r="AB264" s="107"/>
    </row>
    <row r="265" spans="1:28" x14ac:dyDescent="0.3">
      <c r="A265" s="22" t="str">
        <f t="array" ref="A265">IFERROR(INDEX('All Beta'!A$2:A$1000, SMALL(IF('All Beta'!D$2:D$1000&lt;=1, ROW('All Beta'!D$2:D$1000)-ROW('All Beta'!D$2)+1), ROW(A268))), "")</f>
        <v>VICI</v>
      </c>
      <c r="C265" s="5">
        <f t="array" ref="C265">VLOOKUP(A265,'All Beta'!F:I,3,0)</f>
        <v>0.31</v>
      </c>
      <c r="D265" s="5">
        <f>VLOOKUP(A265,'All Beta'!F:I,4,0)</f>
        <v>0.26</v>
      </c>
      <c r="E265" s="8" t="str">
        <f>RTD("tradingapp",,INDEX($A:$A, ROW()), "BidLstClsΔ%")</f>
        <v>-0.53</v>
      </c>
      <c r="F265" s="8" t="str">
        <f>RTD("tradingapp",,INDEX($A:$A, ROW()), "AskLstClsΔ%")</f>
        <v>0.34</v>
      </c>
      <c r="G265" s="12">
        <f t="shared" si="30"/>
        <v>2.1700000000000001E-2</v>
      </c>
      <c r="H265" s="12">
        <f t="shared" si="31"/>
        <v>1.55E-2</v>
      </c>
      <c r="I265" s="13">
        <f t="shared" si="32"/>
        <v>0.55170000000000008</v>
      </c>
      <c r="J265" s="13">
        <f t="shared" si="33"/>
        <v>-0.32450000000000001</v>
      </c>
      <c r="K265" s="5" t="str">
        <f>VLOOKUP(A265,'All Beta'!F:J,2,0)</f>
        <v>SPY</v>
      </c>
      <c r="L265" s="6" t="str">
        <f>RTD("tradingapp",,INDEX($K$1:$K$600, ROW()), "BidLstClsΔ%")</f>
        <v>0.05</v>
      </c>
      <c r="M265" s="5" t="str">
        <f>RTD("tradingapp",,INDEX($K:$K, ROW()), "AskLstClsΔ%")</f>
        <v>0.07</v>
      </c>
      <c r="N265" s="14">
        <f t="shared" si="34"/>
        <v>0.81170000000000009</v>
      </c>
      <c r="O265" s="14">
        <f t="shared" si="35"/>
        <v>-0.58450000000000002</v>
      </c>
      <c r="R265" s="7"/>
      <c r="W265" s="17"/>
      <c r="AA265" s="1"/>
      <c r="AB265" s="107"/>
    </row>
    <row r="266" spans="1:28" x14ac:dyDescent="0.3">
      <c r="A266" s="22" t="str">
        <f t="array" ref="A266">IFERROR(INDEX('All Beta'!A$2:A$1000, SMALL(IF('All Beta'!D$2:D$1000&lt;=1, ROW('All Beta'!D$2:D$1000)-ROW('All Beta'!D$2)+1), ROW(A269))), "")</f>
        <v>VNO</v>
      </c>
      <c r="C266" s="5">
        <f t="array" ref="C266">VLOOKUP(A266,'All Beta'!F:I,3,0)</f>
        <v>0.91</v>
      </c>
      <c r="D266" s="5">
        <f>VLOOKUP(A266,'All Beta'!F:I,4,0)</f>
        <v>0.49</v>
      </c>
      <c r="E266" s="8" t="str">
        <f>RTD("tradingapp",,INDEX($A:$A, ROW()), "BidLstClsΔ%")</f>
        <v>-7.11</v>
      </c>
      <c r="F266" s="8" t="str">
        <f>RTD("tradingapp",,INDEX($A:$A, ROW()), "AskLstClsΔ%")</f>
        <v>5.08</v>
      </c>
      <c r="G266" s="12">
        <f t="shared" si="30"/>
        <v>0.2366</v>
      </c>
      <c r="H266" s="12">
        <f t="shared" si="31"/>
        <v>0.20020000000000002</v>
      </c>
      <c r="I266" s="13">
        <f t="shared" si="32"/>
        <v>7.3466000000000005</v>
      </c>
      <c r="J266" s="13">
        <f t="shared" si="33"/>
        <v>-4.8798000000000004</v>
      </c>
      <c r="K266" s="5" t="str">
        <f>VLOOKUP(A266,'All Beta'!F:J,2,0)</f>
        <v>IWM</v>
      </c>
      <c r="L266" s="6" t="str">
        <f>RTD("tradingapp",,INDEX($K$1:$K$600, ROW()), "BidLstClsΔ%")</f>
        <v>0.22</v>
      </c>
      <c r="M266" s="5" t="str">
        <f>RTD("tradingapp",,INDEX($K:$K, ROW()), "AskLstClsΔ%")</f>
        <v>0.26</v>
      </c>
      <c r="N266" s="14">
        <f t="shared" si="34"/>
        <v>7.8366000000000007</v>
      </c>
      <c r="O266" s="14">
        <f t="shared" si="35"/>
        <v>-5.3698000000000006</v>
      </c>
      <c r="R266" s="7"/>
      <c r="W266" s="17"/>
      <c r="AA266" s="1"/>
      <c r="AB266" s="107"/>
    </row>
    <row r="267" spans="1:28" x14ac:dyDescent="0.3">
      <c r="A267" s="22" t="str">
        <f t="array" ref="A267">IFERROR(INDEX('All Beta'!A$2:A$1000, SMALL(IF('All Beta'!D$2:D$1000&lt;=1, ROW('All Beta'!D$2:D$1000)-ROW('All Beta'!D$2)+1), ROW(A270))), "")</f>
        <v>VRSK</v>
      </c>
      <c r="C267" s="5">
        <f t="array" ref="C267">VLOOKUP(A267,'All Beta'!F:I,3,0)</f>
        <v>0.21</v>
      </c>
      <c r="D267" s="5">
        <f>VLOOKUP(A267,'All Beta'!F:I,4,0)</f>
        <v>0.32</v>
      </c>
      <c r="E267" s="8" t="str">
        <f>RTD("tradingapp",,INDEX($A:$A, ROW()), "BidLstClsΔ%")</f>
        <v>-1.72</v>
      </c>
      <c r="F267" s="8" t="str">
        <f>RTD("tradingapp",,INDEX($A:$A, ROW()), "AskLstClsΔ%")</f>
        <v>2.90</v>
      </c>
      <c r="G267" s="12">
        <f t="shared" si="30"/>
        <v>1.4700000000000001E-2</v>
      </c>
      <c r="H267" s="12">
        <f t="shared" si="31"/>
        <v>1.0500000000000001E-2</v>
      </c>
      <c r="I267" s="13">
        <f t="shared" si="32"/>
        <v>1.7346999999999999</v>
      </c>
      <c r="J267" s="13">
        <f t="shared" si="33"/>
        <v>-2.8895</v>
      </c>
      <c r="K267" s="5" t="str">
        <f>VLOOKUP(A267,'All Beta'!F:J,2,0)</f>
        <v>SPY</v>
      </c>
      <c r="L267" s="6" t="str">
        <f>RTD("tradingapp",,INDEX($K$1:$K$600, ROW()), "BidLstClsΔ%")</f>
        <v>0.05</v>
      </c>
      <c r="M267" s="5" t="str">
        <f>RTD("tradingapp",,INDEX($K:$K, ROW()), "AskLstClsΔ%")</f>
        <v>0.07</v>
      </c>
      <c r="N267" s="14">
        <f t="shared" si="34"/>
        <v>2.0547</v>
      </c>
      <c r="O267" s="14">
        <f t="shared" si="35"/>
        <v>-3.2094999999999998</v>
      </c>
      <c r="R267" s="7"/>
      <c r="W267" s="17"/>
      <c r="AA267" s="1"/>
      <c r="AB267" s="107"/>
    </row>
    <row r="268" spans="1:28" x14ac:dyDescent="0.3">
      <c r="A268" s="22" t="str">
        <f t="array" ref="A268">IFERROR(INDEX('All Beta'!A$2:A$1000, SMALL(IF('All Beta'!D$2:D$1000&lt;=1, ROW('All Beta'!D$2:D$1000)-ROW('All Beta'!D$2)+1), ROW(A271))), "")</f>
        <v>VRTX</v>
      </c>
      <c r="C268" s="5">
        <f t="array" ref="C268">VLOOKUP(A268,'All Beta'!F:I,3,0)</f>
        <v>0.65</v>
      </c>
      <c r="D268" s="5">
        <f>VLOOKUP(A268,'All Beta'!F:I,4,0)</f>
        <v>0.37</v>
      </c>
      <c r="E268" s="8" t="str">
        <f>RTD("tradingapp",,INDEX($A:$A, ROW()), "BidLstClsΔ%")</f>
        <v>-0.20</v>
      </c>
      <c r="F268" s="8" t="str">
        <f>RTD("tradingapp",,INDEX($A:$A, ROW()), "AskLstClsΔ%")</f>
        <v>2.22</v>
      </c>
      <c r="G268" s="12">
        <f t="shared" si="30"/>
        <v>4.5500000000000006E-2</v>
      </c>
      <c r="H268" s="12">
        <f t="shared" si="31"/>
        <v>3.2500000000000001E-2</v>
      </c>
      <c r="I268" s="13">
        <f t="shared" si="32"/>
        <v>0.24550000000000002</v>
      </c>
      <c r="J268" s="13">
        <f t="shared" si="33"/>
        <v>-2.1875</v>
      </c>
      <c r="K268" s="5" t="str">
        <f>VLOOKUP(A268,'All Beta'!F:J,2,0)</f>
        <v>SPY</v>
      </c>
      <c r="L268" s="6" t="str">
        <f>RTD("tradingapp",,INDEX($K$1:$K$600, ROW()), "BidLstClsΔ%")</f>
        <v>0.05</v>
      </c>
      <c r="M268" s="5" t="str">
        <f>RTD("tradingapp",,INDEX($K:$K, ROW()), "AskLstClsΔ%")</f>
        <v>0.07</v>
      </c>
      <c r="N268" s="14">
        <f t="shared" si="34"/>
        <v>0.61550000000000005</v>
      </c>
      <c r="O268" s="14">
        <f t="shared" si="35"/>
        <v>-2.5575000000000001</v>
      </c>
      <c r="R268" s="7"/>
      <c r="W268" s="17"/>
      <c r="AA268" s="1"/>
      <c r="AB268" s="107"/>
    </row>
    <row r="269" spans="1:28" x14ac:dyDescent="0.3">
      <c r="A269" s="22" t="str">
        <f t="array" ref="A269">IFERROR(INDEX('All Beta'!A$2:A$1000, SMALL(IF('All Beta'!D$2:D$1000&lt;=1, ROW('All Beta'!D$2:D$1000)-ROW('All Beta'!D$2)+1), ROW(A272))), "")</f>
        <v>VTR</v>
      </c>
      <c r="C269" s="5">
        <f t="array" ref="C269">VLOOKUP(A269,'All Beta'!F:I,3,0)</f>
        <v>0</v>
      </c>
      <c r="D269" s="5">
        <f>VLOOKUP(A269,'All Beta'!F:I,4,0)</f>
        <v>0.28999999999999998</v>
      </c>
      <c r="E269" s="8" t="str">
        <f>RTD("tradingapp",,INDEX($A:$A, ROW()), "BidLstClsΔ%")</f>
        <v>-1.92</v>
      </c>
      <c r="F269" s="8" t="str">
        <f>RTD("tradingapp",,INDEX($A:$A, ROW()), "AskLstClsΔ%")</f>
        <v>1.28</v>
      </c>
      <c r="G269" s="12">
        <f t="shared" si="30"/>
        <v>0</v>
      </c>
      <c r="H269" s="12">
        <f t="shared" si="31"/>
        <v>0</v>
      </c>
      <c r="I269" s="13">
        <f t="shared" si="32"/>
        <v>1.92</v>
      </c>
      <c r="J269" s="13">
        <f t="shared" si="33"/>
        <v>-1.28</v>
      </c>
      <c r="K269" s="5" t="str">
        <f>VLOOKUP(A269,'All Beta'!F:J,2,0)</f>
        <v>SPY</v>
      </c>
      <c r="L269" s="6" t="str">
        <f>RTD("tradingapp",,INDEX($K$1:$K$600, ROW()), "BidLstClsΔ%")</f>
        <v>0.05</v>
      </c>
      <c r="M269" s="5" t="str">
        <f>RTD("tradingapp",,INDEX($K:$K, ROW()), "AskLstClsΔ%")</f>
        <v>0.07</v>
      </c>
      <c r="N269" s="14">
        <f t="shared" si="34"/>
        <v>2.21</v>
      </c>
      <c r="O269" s="14">
        <f t="shared" si="35"/>
        <v>-1.57</v>
      </c>
      <c r="R269" s="7"/>
      <c r="W269" s="17"/>
      <c r="AA269" s="1"/>
      <c r="AB269" s="107"/>
    </row>
    <row r="270" spans="1:28" x14ac:dyDescent="0.3">
      <c r="A270" s="22" t="str">
        <f t="array" ref="A270">IFERROR(INDEX('All Beta'!A$2:A$1000, SMALL(IF('All Beta'!D$2:D$1000&lt;=1, ROW('All Beta'!D$2:D$1000)-ROW('All Beta'!D$2)+1), ROW(A273))), "")</f>
        <v>VZ</v>
      </c>
      <c r="C270" s="5">
        <f t="array" ref="C270">VLOOKUP(A270,'All Beta'!F:I,3,0)</f>
        <v>0.08</v>
      </c>
      <c r="D270" s="5">
        <f>VLOOKUP(A270,'All Beta'!F:I,4,0)</f>
        <v>0.3</v>
      </c>
      <c r="E270" s="8" t="str">
        <f>RTD("tradingapp",,INDEX($A:$A, ROW()), "BidLstClsΔ%")</f>
        <v>0.00</v>
      </c>
      <c r="F270" s="8" t="str">
        <f>RTD("tradingapp",,INDEX($A:$A, ROW()), "AskLstClsΔ%")</f>
        <v>0.16</v>
      </c>
      <c r="G270" s="12">
        <f t="shared" si="30"/>
        <v>2.0800000000000003E-2</v>
      </c>
      <c r="H270" s="12">
        <f t="shared" si="31"/>
        <v>1.7600000000000001E-2</v>
      </c>
      <c r="I270" s="13">
        <f t="shared" si="32"/>
        <v>2.0800000000000003E-2</v>
      </c>
      <c r="J270" s="13">
        <f t="shared" si="33"/>
        <v>-0.1424</v>
      </c>
      <c r="K270" s="5" t="str">
        <f>VLOOKUP(A270,'All Beta'!F:J,2,0)</f>
        <v>IWM</v>
      </c>
      <c r="L270" s="6" t="str">
        <f>RTD("tradingapp",,INDEX($K$1:$K$600, ROW()), "BidLstClsΔ%")</f>
        <v>0.22</v>
      </c>
      <c r="M270" s="5" t="str">
        <f>RTD("tradingapp",,INDEX($K:$K, ROW()), "AskLstClsΔ%")</f>
        <v>0.26</v>
      </c>
      <c r="N270" s="14">
        <f t="shared" si="34"/>
        <v>0.32079999999999997</v>
      </c>
      <c r="O270" s="14">
        <f t="shared" si="35"/>
        <v>-0.44240000000000002</v>
      </c>
      <c r="R270" s="7"/>
      <c r="W270" s="17"/>
      <c r="AA270" s="1"/>
      <c r="AB270" s="107"/>
    </row>
    <row r="271" spans="1:28" x14ac:dyDescent="0.3">
      <c r="A271" s="22" t="str">
        <f t="array" ref="A271">IFERROR(INDEX('All Beta'!A$2:A$1000, SMALL(IF('All Beta'!D$2:D$1000&lt;=1, ROW('All Beta'!D$2:D$1000)-ROW('All Beta'!D$2)+1), ROW(A274))), "")</f>
        <v>WBD</v>
      </c>
      <c r="C271" s="5">
        <f t="array" ref="C271">VLOOKUP(A271,'All Beta'!F:I,3,0)</f>
        <v>0.8</v>
      </c>
      <c r="D271" s="5">
        <f>VLOOKUP(A271,'All Beta'!F:I,4,0)</f>
        <v>0.39</v>
      </c>
      <c r="E271" s="8" t="str">
        <f>RTD("tradingapp",,INDEX($A:$A, ROW()), "BidLstClsΔ%")</f>
        <v>-1.51</v>
      </c>
      <c r="F271" s="8" t="str">
        <f>RTD("tradingapp",,INDEX($A:$A, ROW()), "AskLstClsΔ%")</f>
        <v>-0.35</v>
      </c>
      <c r="G271" s="12">
        <f t="shared" ref="G271:G282" si="36">C271*M271</f>
        <v>0.20800000000000002</v>
      </c>
      <c r="H271" s="12">
        <f t="shared" ref="H271:H282" si="37">C271*L271</f>
        <v>0.17600000000000002</v>
      </c>
      <c r="I271" s="13">
        <f t="shared" ref="I271:I282" si="38">G271-E271</f>
        <v>1.718</v>
      </c>
      <c r="J271" s="13">
        <f t="shared" ref="J271:J282" si="39">H271-F271</f>
        <v>0.52600000000000002</v>
      </c>
      <c r="K271" s="5" t="str">
        <f>VLOOKUP(A271,'All Beta'!F:J,2,0)</f>
        <v>IWM</v>
      </c>
      <c r="L271" s="6" t="str">
        <f>RTD("tradingapp",,INDEX($K$1:$K$600, ROW()), "BidLstClsΔ%")</f>
        <v>0.22</v>
      </c>
      <c r="M271" s="5" t="str">
        <f>RTD("tradingapp",,INDEX($K:$K, ROW()), "AskLstClsΔ%")</f>
        <v>0.26</v>
      </c>
      <c r="N271" s="14">
        <f t="shared" ref="N271:N282" si="40">I271+D271</f>
        <v>2.1080000000000001</v>
      </c>
      <c r="O271" s="14">
        <f t="shared" si="35"/>
        <v>0.13600000000000001</v>
      </c>
      <c r="R271" s="7"/>
      <c r="W271" s="17"/>
      <c r="AA271" s="1"/>
      <c r="AB271" s="107"/>
    </row>
    <row r="272" spans="1:28" x14ac:dyDescent="0.3">
      <c r="A272" s="22" t="str">
        <f t="array" ref="A272">IFERROR(INDEX('All Beta'!A$2:A$1000, SMALL(IF('All Beta'!D$2:D$1000&lt;=1, ROW('All Beta'!D$2:D$1000)-ROW('All Beta'!D$2)+1), ROW(A275))), "")</f>
        <v>WDAY</v>
      </c>
      <c r="C272" s="5">
        <f t="array" ref="C272">VLOOKUP(A272,'All Beta'!F:I,3,0)</f>
        <v>0.7</v>
      </c>
      <c r="D272" s="5">
        <f>VLOOKUP(A272,'All Beta'!F:I,4,0)</f>
        <v>0.38</v>
      </c>
      <c r="E272" s="8" t="str">
        <f>RTD("tradingapp",,INDEX($A:$A, ROW()), "BidLstClsΔ%")</f>
        <v>-0.62</v>
      </c>
      <c r="F272" s="8" t="str">
        <f>RTD("tradingapp",,INDEX($A:$A, ROW()), "AskLstClsΔ%")</f>
        <v>0.19</v>
      </c>
      <c r="G272" s="12">
        <f t="shared" si="36"/>
        <v>4.9000000000000002E-2</v>
      </c>
      <c r="H272" s="12">
        <f t="shared" si="37"/>
        <v>3.4999999999999996E-2</v>
      </c>
      <c r="I272" s="13">
        <f t="shared" si="38"/>
        <v>0.66900000000000004</v>
      </c>
      <c r="J272" s="13">
        <f t="shared" si="39"/>
        <v>-0.155</v>
      </c>
      <c r="K272" s="5" t="str">
        <f>VLOOKUP(A272,'All Beta'!F:J,2,0)</f>
        <v>SPY</v>
      </c>
      <c r="L272" s="6" t="str">
        <f>RTD("tradingapp",,INDEX($K$1:$K$600, ROW()), "BidLstClsΔ%")</f>
        <v>0.05</v>
      </c>
      <c r="M272" s="5" t="str">
        <f>RTD("tradingapp",,INDEX($K:$K, ROW()), "AskLstClsΔ%")</f>
        <v>0.07</v>
      </c>
      <c r="N272" s="14">
        <f t="shared" si="40"/>
        <v>1.0489999999999999</v>
      </c>
      <c r="O272" s="14">
        <f t="shared" si="35"/>
        <v>-0.53500000000000003</v>
      </c>
      <c r="R272" s="7"/>
      <c r="W272" s="17"/>
      <c r="AA272" s="1"/>
      <c r="AB272" s="107"/>
    </row>
    <row r="273" spans="1:28" x14ac:dyDescent="0.3">
      <c r="A273" s="22" t="str">
        <f t="array" ref="A273">IFERROR(INDEX('All Beta'!A$2:A$1000, SMALL(IF('All Beta'!D$2:D$1000&lt;=1, ROW('All Beta'!D$2:D$1000)-ROW('All Beta'!D$2)+1), ROW(A276))), "")</f>
        <v>WELL</v>
      </c>
      <c r="C273" s="5">
        <f t="array" ref="C273">VLOOKUP(A273,'All Beta'!F:I,3,0)</f>
        <v>-0.15</v>
      </c>
      <c r="D273" s="5">
        <f>VLOOKUP(A273,'All Beta'!F:I,4,0)</f>
        <v>0.35</v>
      </c>
      <c r="E273" s="8" t="str">
        <f>RTD("tradingapp",,INDEX($A:$A, ROW()), "BidLstClsΔ%")</f>
        <v>-1.54</v>
      </c>
      <c r="F273" s="8" t="str">
        <f>RTD("tradingapp",,INDEX($A:$A, ROW()), "AskLstClsΔ%")</f>
        <v>2.08</v>
      </c>
      <c r="G273" s="12">
        <f t="shared" si="36"/>
        <v>-3.9E-2</v>
      </c>
      <c r="H273" s="12">
        <f t="shared" si="37"/>
        <v>-3.3000000000000002E-2</v>
      </c>
      <c r="I273" s="13">
        <f t="shared" si="38"/>
        <v>1.5010000000000001</v>
      </c>
      <c r="J273" s="13">
        <f t="shared" si="39"/>
        <v>-2.113</v>
      </c>
      <c r="K273" s="5" t="str">
        <f>VLOOKUP(A273,'All Beta'!F:J,2,0)</f>
        <v>IWM</v>
      </c>
      <c r="L273" s="6" t="str">
        <f>RTD("tradingapp",,INDEX($K$1:$K$600, ROW()), "BidLstClsΔ%")</f>
        <v>0.22</v>
      </c>
      <c r="M273" s="5" t="str">
        <f>RTD("tradingapp",,INDEX($K:$K, ROW()), "AskLstClsΔ%")</f>
        <v>0.26</v>
      </c>
      <c r="N273" s="14">
        <f t="shared" si="40"/>
        <v>1.851</v>
      </c>
      <c r="O273" s="14">
        <f t="shared" si="35"/>
        <v>-2.4630000000000001</v>
      </c>
      <c r="R273" s="7"/>
      <c r="W273" s="17"/>
      <c r="AA273" s="1"/>
      <c r="AB273" s="107"/>
    </row>
    <row r="274" spans="1:28" x14ac:dyDescent="0.3">
      <c r="A274" s="22" t="str">
        <f t="array" ref="A274">IFERROR(INDEX('All Beta'!A$2:A$1000, SMALL(IF('All Beta'!D$2:D$1000&lt;=1, ROW('All Beta'!D$2:D$1000)-ROW('All Beta'!D$2)+1), ROW(A277))), "")</f>
        <v>WM</v>
      </c>
      <c r="C274" s="5">
        <f t="array" ref="C274">VLOOKUP(A274,'All Beta'!F:I,3,0)</f>
        <v>-0.02</v>
      </c>
      <c r="D274" s="5">
        <f>VLOOKUP(A274,'All Beta'!F:I,4,0)</f>
        <v>0.21</v>
      </c>
      <c r="E274" s="8" t="str">
        <f>RTD("tradingapp",,INDEX($A:$A, ROW()), "BidLstClsΔ%")</f>
        <v>-0.07</v>
      </c>
      <c r="F274" s="8" t="str">
        <f>RTD("tradingapp",,INDEX($A:$A, ROW()), "AskLstClsΔ%")</f>
        <v>0.25</v>
      </c>
      <c r="G274" s="12">
        <f t="shared" si="36"/>
        <v>-1.4000000000000002E-3</v>
      </c>
      <c r="H274" s="12">
        <f t="shared" si="37"/>
        <v>-1E-3</v>
      </c>
      <c r="I274" s="13">
        <f t="shared" si="38"/>
        <v>6.8600000000000008E-2</v>
      </c>
      <c r="J274" s="13">
        <f t="shared" si="39"/>
        <v>-0.251</v>
      </c>
      <c r="K274" s="5" t="str">
        <f>VLOOKUP(A274,'All Beta'!F:J,2,0)</f>
        <v>SPY</v>
      </c>
      <c r="L274" s="6" t="str">
        <f>RTD("tradingapp",,INDEX($K$1:$K$600, ROW()), "BidLstClsΔ%")</f>
        <v>0.05</v>
      </c>
      <c r="M274" s="5" t="str">
        <f>RTD("tradingapp",,INDEX($K:$K, ROW()), "AskLstClsΔ%")</f>
        <v>0.07</v>
      </c>
      <c r="N274" s="14">
        <f t="shared" si="40"/>
        <v>0.27860000000000001</v>
      </c>
      <c r="O274" s="14">
        <f t="shared" si="35"/>
        <v>-0.46099999999999997</v>
      </c>
      <c r="R274" s="7"/>
      <c r="W274" s="17"/>
      <c r="AA274" s="1"/>
      <c r="AB274" s="107"/>
    </row>
    <row r="275" spans="1:28" x14ac:dyDescent="0.3">
      <c r="A275" s="22" t="str">
        <f t="array" ref="A275">IFERROR(INDEX('All Beta'!A$2:A$1000, SMALL(IF('All Beta'!D$2:D$1000&lt;=1, ROW('All Beta'!D$2:D$1000)-ROW('All Beta'!D$2)+1), ROW(A278))), "")</f>
        <v>WMT</v>
      </c>
      <c r="C275" s="5">
        <f t="array" ref="C275">VLOOKUP(A275,'All Beta'!F:I,3,0)</f>
        <v>0.18</v>
      </c>
      <c r="D275" s="5">
        <f>VLOOKUP(A275,'All Beta'!F:I,4,0)</f>
        <v>0.22</v>
      </c>
      <c r="E275" s="8" t="str">
        <f>RTD("tradingapp",,INDEX($A:$A, ROW()), "BidLstClsΔ%")</f>
        <v>-0.08</v>
      </c>
      <c r="F275" s="8" t="str">
        <f>RTD("tradingapp",,INDEX($A:$A, ROW()), "AskLstClsΔ%")</f>
        <v>0.01</v>
      </c>
      <c r="G275" s="12">
        <f t="shared" si="36"/>
        <v>4.6800000000000001E-2</v>
      </c>
      <c r="H275" s="12">
        <f t="shared" si="37"/>
        <v>3.9599999999999996E-2</v>
      </c>
      <c r="I275" s="13">
        <f t="shared" si="38"/>
        <v>0.1268</v>
      </c>
      <c r="J275" s="13">
        <f t="shared" si="39"/>
        <v>2.9599999999999994E-2</v>
      </c>
      <c r="K275" s="5" t="str">
        <f>VLOOKUP(A275,'All Beta'!F:J,2,0)</f>
        <v>IWM</v>
      </c>
      <c r="L275" s="6" t="str">
        <f>RTD("tradingapp",,INDEX($K$1:$K$600, ROW()), "BidLstClsΔ%")</f>
        <v>0.22</v>
      </c>
      <c r="M275" s="5" t="str">
        <f>RTD("tradingapp",,INDEX($K:$K, ROW()), "AskLstClsΔ%")</f>
        <v>0.26</v>
      </c>
      <c r="N275" s="14">
        <f t="shared" si="40"/>
        <v>0.3468</v>
      </c>
      <c r="O275" s="14">
        <f t="shared" si="35"/>
        <v>-0.19040000000000001</v>
      </c>
      <c r="R275" s="7"/>
      <c r="W275" s="17"/>
      <c r="AA275" s="1"/>
      <c r="AB275" s="107"/>
    </row>
    <row r="276" spans="1:28" x14ac:dyDescent="0.3">
      <c r="A276" s="22" t="str">
        <f t="array" ref="A276">IFERROR(INDEX('All Beta'!A$2:A$1000, SMALL(IF('All Beta'!D$2:D$1000&lt;=1, ROW('All Beta'!D$2:D$1000)-ROW('All Beta'!D$2)+1), ROW(A279))), "")</f>
        <v>WPM</v>
      </c>
      <c r="C276" s="5">
        <f t="array" ref="C276">VLOOKUP(A276,'All Beta'!F:I,3,0)</f>
        <v>0.87</v>
      </c>
      <c r="D276" s="5">
        <f>VLOOKUP(A276,'All Beta'!F:I,4,0)</f>
        <v>0.28999999999999998</v>
      </c>
      <c r="E276" s="8" t="str">
        <f>RTD("tradingapp",,INDEX($A:$A, ROW()), "BidLstClsΔ%")</f>
        <v>-0.34</v>
      </c>
      <c r="F276" s="8" t="str">
        <f>RTD("tradingapp",,INDEX($A:$A, ROW()), "AskLstClsΔ%")</f>
        <v>1.39</v>
      </c>
      <c r="G276" s="12">
        <f t="shared" si="36"/>
        <v>0.13919999999999999</v>
      </c>
      <c r="H276" s="12">
        <f t="shared" si="37"/>
        <v>9.5699999999999993E-2</v>
      </c>
      <c r="I276" s="13">
        <f t="shared" si="38"/>
        <v>0.47920000000000001</v>
      </c>
      <c r="J276" s="13">
        <f t="shared" si="39"/>
        <v>-1.2943</v>
      </c>
      <c r="K276" s="5" t="str">
        <f>VLOOKUP(A276,'All Beta'!F:J,2,0)</f>
        <v>GDX</v>
      </c>
      <c r="L276" s="6" t="str">
        <f>RTD("tradingapp",,INDEX($K$1:$K$600, ROW()), "BidLstClsΔ%")</f>
        <v>0.11</v>
      </c>
      <c r="M276" s="5" t="str">
        <f>RTD("tradingapp",,INDEX($K:$K, ROW()), "AskLstClsΔ%")</f>
        <v>0.16</v>
      </c>
      <c r="N276" s="14">
        <f t="shared" si="40"/>
        <v>0.76919999999999999</v>
      </c>
      <c r="O276" s="14">
        <f t="shared" si="35"/>
        <v>-1.5843</v>
      </c>
      <c r="R276" s="7"/>
      <c r="W276" s="17"/>
      <c r="AA276" s="1"/>
      <c r="AB276" s="107"/>
    </row>
    <row r="277" spans="1:28" x14ac:dyDescent="0.3">
      <c r="A277" s="22" t="str">
        <f t="array" ref="A277">IFERROR(INDEX('All Beta'!A$2:A$1000, SMALL(IF('All Beta'!D$2:D$1000&lt;=1, ROW('All Beta'!D$2:D$1000)-ROW('All Beta'!D$2)+1), ROW(A280))), "")</f>
        <v>WY</v>
      </c>
      <c r="C277" s="5">
        <f t="array" ref="C277">VLOOKUP(A277,'All Beta'!F:I,3,0)</f>
        <v>0.61</v>
      </c>
      <c r="D277" s="5">
        <f>VLOOKUP(A277,'All Beta'!F:I,4,0)</f>
        <v>0.41</v>
      </c>
      <c r="E277" s="8" t="str">
        <f>RTD("tradingapp",,INDEX($A:$A, ROW()), "BidLstClsΔ%")</f>
        <v>-0.40</v>
      </c>
      <c r="F277" s="8" t="str">
        <f>RTD("tradingapp",,INDEX($A:$A, ROW()), "AskLstClsΔ%")</f>
        <v>1.17</v>
      </c>
      <c r="G277" s="12">
        <f t="shared" si="36"/>
        <v>0.15859999999999999</v>
      </c>
      <c r="H277" s="12">
        <f t="shared" si="37"/>
        <v>0.13419999999999999</v>
      </c>
      <c r="I277" s="13">
        <f t="shared" si="38"/>
        <v>0.55859999999999999</v>
      </c>
      <c r="J277" s="13">
        <f t="shared" si="39"/>
        <v>-1.0358000000000001</v>
      </c>
      <c r="K277" s="5" t="str">
        <f>VLOOKUP(A277,'All Beta'!F:J,2,0)</f>
        <v>IWM</v>
      </c>
      <c r="L277" s="6" t="str">
        <f>RTD("tradingapp",,INDEX($K$1:$K$600, ROW()), "BidLstClsΔ%")</f>
        <v>0.22</v>
      </c>
      <c r="M277" s="5" t="str">
        <f>RTD("tradingapp",,INDEX($K:$K, ROW()), "AskLstClsΔ%")</f>
        <v>0.26</v>
      </c>
      <c r="N277" s="14">
        <f t="shared" si="40"/>
        <v>0.96859999999999991</v>
      </c>
      <c r="O277" s="14">
        <f t="shared" si="35"/>
        <v>-1.4458</v>
      </c>
      <c r="R277" s="7"/>
      <c r="W277" s="17"/>
      <c r="AA277" s="1"/>
      <c r="AB277" s="107"/>
    </row>
    <row r="278" spans="1:28" x14ac:dyDescent="0.3">
      <c r="A278" s="22" t="str">
        <f t="array" ref="A278">IFERROR(INDEX('All Beta'!A$2:A$1000, SMALL(IF('All Beta'!D$2:D$1000&lt;=1, ROW('All Beta'!D$2:D$1000)-ROW('All Beta'!D$2)+1), ROW(A281))), "")</f>
        <v>WYNN</v>
      </c>
      <c r="C278" s="5">
        <f t="array" ref="C278">VLOOKUP(A278,'All Beta'!F:I,3,0)</f>
        <v>0.83</v>
      </c>
      <c r="D278" s="5">
        <f>VLOOKUP(A278,'All Beta'!F:I,4,0)</f>
        <v>0.51</v>
      </c>
      <c r="E278" s="8" t="str">
        <f>RTD("tradingapp",,INDEX($A:$A, ROW()), "BidLstClsΔ%")</f>
        <v>-0.33</v>
      </c>
      <c r="F278" s="8" t="str">
        <f>RTD("tradingapp",,INDEX($A:$A, ROW()), "AskLstClsΔ%")</f>
        <v>0.61</v>
      </c>
      <c r="G278" s="12">
        <f t="shared" si="36"/>
        <v>0.21579999999999999</v>
      </c>
      <c r="H278" s="12">
        <f t="shared" si="37"/>
        <v>0.18259999999999998</v>
      </c>
      <c r="I278" s="13">
        <f t="shared" si="38"/>
        <v>0.54580000000000006</v>
      </c>
      <c r="J278" s="13">
        <f t="shared" si="39"/>
        <v>-0.4274</v>
      </c>
      <c r="K278" s="5" t="str">
        <f>VLOOKUP(A278,'All Beta'!F:J,2,0)</f>
        <v>IWM</v>
      </c>
      <c r="L278" s="6" t="str">
        <f>RTD("tradingapp",,INDEX($K$1:$K$600, ROW()), "BidLstClsΔ%")</f>
        <v>0.22</v>
      </c>
      <c r="M278" s="5" t="str">
        <f>RTD("tradingapp",,INDEX($K:$K, ROW()), "AskLstClsΔ%")</f>
        <v>0.26</v>
      </c>
      <c r="N278" s="14">
        <f t="shared" si="40"/>
        <v>1.0558000000000001</v>
      </c>
      <c r="O278" s="14">
        <f t="shared" si="35"/>
        <v>-0.93740000000000001</v>
      </c>
      <c r="R278" s="7"/>
      <c r="W278" s="17"/>
      <c r="AA278" s="1"/>
      <c r="AB278" s="107"/>
    </row>
    <row r="279" spans="1:28" x14ac:dyDescent="0.3">
      <c r="A279" s="22" t="str">
        <f t="array" ref="A279">IFERROR(INDEX('All Beta'!A$2:A$1000, SMALL(IF('All Beta'!D$2:D$1000&lt;=1, ROW('All Beta'!D$2:D$1000)-ROW('All Beta'!D$2)+1), ROW(A282))), "")</f>
        <v>XBI</v>
      </c>
      <c r="C279" s="5">
        <f t="array" ref="C279">VLOOKUP(A279,'All Beta'!F:I,3,0)</f>
        <v>0.54</v>
      </c>
      <c r="D279" s="5">
        <f>VLOOKUP(A279,'All Beta'!F:I,4,0)</f>
        <v>0.33</v>
      </c>
      <c r="E279" s="8" t="str">
        <f>RTD("tradingapp",,INDEX($A:$A, ROW()), "BidLstClsΔ%")</f>
        <v>-0.13</v>
      </c>
      <c r="F279" s="8" t="str">
        <f>RTD("tradingapp",,INDEX($A:$A, ROW()), "AskLstClsΔ%")</f>
        <v>0.24</v>
      </c>
      <c r="G279" s="12">
        <f t="shared" si="36"/>
        <v>0.14040000000000002</v>
      </c>
      <c r="H279" s="12">
        <f t="shared" si="37"/>
        <v>0.1188</v>
      </c>
      <c r="I279" s="13">
        <f t="shared" si="38"/>
        <v>0.27040000000000003</v>
      </c>
      <c r="J279" s="13">
        <f t="shared" si="39"/>
        <v>-0.12119999999999999</v>
      </c>
      <c r="K279" s="5" t="str">
        <f>VLOOKUP(A279,'All Beta'!F:J,2,0)</f>
        <v>IWM</v>
      </c>
      <c r="L279" s="6" t="str">
        <f>RTD("tradingapp",,INDEX($K$1:$K$600, ROW()), "BidLstClsΔ%")</f>
        <v>0.22</v>
      </c>
      <c r="M279" s="5" t="str">
        <f>RTD("tradingapp",,INDEX($K:$K, ROW()), "AskLstClsΔ%")</f>
        <v>0.26</v>
      </c>
      <c r="N279" s="14">
        <f t="shared" si="40"/>
        <v>0.60040000000000004</v>
      </c>
      <c r="O279" s="14">
        <f t="shared" si="35"/>
        <v>-0.45119999999999999</v>
      </c>
      <c r="R279" s="7"/>
      <c r="W279" s="17"/>
      <c r="AA279" s="1"/>
      <c r="AB279" s="107"/>
    </row>
    <row r="280" spans="1:28" ht="13.5" customHeight="1" x14ac:dyDescent="0.3">
      <c r="A280" s="22" t="str">
        <f t="array" ref="A280">IFERROR(INDEX('All Beta'!A$2:A$1000, SMALL(IF('All Beta'!D$2:D$1000&lt;=1, ROW('All Beta'!D$2:D$1000)-ROW('All Beta'!D$2)+1), ROW(A283))), "")</f>
        <v>XEL</v>
      </c>
      <c r="C280" s="5">
        <f t="array" ref="C280">VLOOKUP(A280,'All Beta'!F:I,3,0)</f>
        <v>0.45</v>
      </c>
      <c r="D280" s="5">
        <f>VLOOKUP(A280,'All Beta'!F:I,4,0)</f>
        <v>0.31</v>
      </c>
      <c r="E280" s="8" t="str">
        <f>RTD("tradingapp",,INDEX($A:$A, ROW()), "BidLstClsΔ%")</f>
        <v>0.92</v>
      </c>
      <c r="F280" s="8" t="str">
        <f>RTD("tradingapp",,INDEX($A:$A, ROW()), "AskLstClsΔ%")</f>
        <v>1.11</v>
      </c>
      <c r="G280" s="12">
        <f t="shared" si="36"/>
        <v>3.1500000000000007E-2</v>
      </c>
      <c r="H280" s="12">
        <f t="shared" si="37"/>
        <v>2.2500000000000003E-2</v>
      </c>
      <c r="I280" s="13">
        <f t="shared" si="38"/>
        <v>-0.88850000000000007</v>
      </c>
      <c r="J280" s="13">
        <f t="shared" si="39"/>
        <v>-1.0875000000000001</v>
      </c>
      <c r="K280" s="5" t="str">
        <f>VLOOKUP(A280,'All Beta'!F:J,2,0)</f>
        <v>SPY</v>
      </c>
      <c r="L280" s="6" t="str">
        <f>RTD("tradingapp",,INDEX($K$1:$K$600, ROW()), "BidLstClsΔ%")</f>
        <v>0.05</v>
      </c>
      <c r="M280" s="5" t="str">
        <f>RTD("tradingapp",,INDEX($K:$K, ROW()), "AskLstClsΔ%")</f>
        <v>0.07</v>
      </c>
      <c r="N280" s="14">
        <f t="shared" si="40"/>
        <v>-0.57850000000000001</v>
      </c>
      <c r="O280" s="14">
        <f t="shared" si="35"/>
        <v>-1.3975000000000002</v>
      </c>
      <c r="R280" s="7"/>
      <c r="W280" s="17"/>
      <c r="AA280" s="1"/>
      <c r="AB280" s="107"/>
    </row>
    <row r="281" spans="1:28" x14ac:dyDescent="0.3">
      <c r="A281" s="22" t="str">
        <f t="array" ref="A281">IFERROR(INDEX('All Beta'!A$2:A$1000, SMALL(IF('All Beta'!D$2:D$1000&lt;=1, ROW('All Beta'!D$2:D$1000)-ROW('All Beta'!D$2)+1), ROW(A284))), "")</f>
        <v>XOM</v>
      </c>
      <c r="C281" s="5">
        <f t="array" ref="C281">VLOOKUP(A281,'All Beta'!F:I,3,0)</f>
        <v>0.97</v>
      </c>
      <c r="D281" s="5">
        <f>VLOOKUP(A281,'All Beta'!F:I,4,0)</f>
        <v>0.24</v>
      </c>
      <c r="E281" s="8" t="str">
        <f>RTD("tradingapp",,INDEX($A:$A, ROW()), "BidLstClsΔ%")</f>
        <v>0.03</v>
      </c>
      <c r="F281" s="8" t="str">
        <f>RTD("tradingapp",,INDEX($A:$A, ROW()), "AskLstClsΔ%")</f>
        <v>0.12</v>
      </c>
      <c r="G281" s="12">
        <f t="shared" si="36"/>
        <v>0.1358</v>
      </c>
      <c r="H281" s="12">
        <f t="shared" si="37"/>
        <v>1.9400000000000001E-2</v>
      </c>
      <c r="I281" s="13">
        <f t="shared" si="38"/>
        <v>0.10580000000000001</v>
      </c>
      <c r="J281" s="13">
        <f t="shared" si="39"/>
        <v>-0.10059999999999999</v>
      </c>
      <c r="K281" s="5" t="str">
        <f>VLOOKUP(A281,'All Beta'!F:J,2,0)</f>
        <v>XLE</v>
      </c>
      <c r="L281" s="6" t="str">
        <f>RTD("tradingapp",,INDEX($K$1:$K$600, ROW()), "BidLstClsΔ%")</f>
        <v>0.02</v>
      </c>
      <c r="M281" s="5" t="str">
        <f>RTD("tradingapp",,INDEX($K:$K, ROW()), "AskLstClsΔ%")</f>
        <v>0.14</v>
      </c>
      <c r="N281" s="14">
        <f t="shared" si="40"/>
        <v>0.3458</v>
      </c>
      <c r="O281" s="14">
        <f t="shared" si="35"/>
        <v>-0.34060000000000001</v>
      </c>
      <c r="R281" s="7"/>
      <c r="W281" s="17"/>
      <c r="AA281" s="1"/>
      <c r="AB281" s="107"/>
    </row>
    <row r="282" spans="1:28" x14ac:dyDescent="0.3">
      <c r="A282" s="22" t="str">
        <f t="array" ref="A282">IFERROR(INDEX('All Beta'!A$2:A$1000, SMALL(IF('All Beta'!D$2:D$1000&lt;=1, ROW('All Beta'!D$2:D$1000)-ROW('All Beta'!D$2)+1), ROW(A285))), "")</f>
        <v>YOU</v>
      </c>
      <c r="C282" s="5">
        <f t="array" ref="C282">VLOOKUP(A282,'All Beta'!F:I,3,0)</f>
        <v>0.44</v>
      </c>
      <c r="D282" s="5">
        <f>VLOOKUP(A282,'All Beta'!F:I,4,0)</f>
        <v>0.36</v>
      </c>
      <c r="E282" s="8" t="str">
        <f>RTD("tradingapp",,INDEX($A:$A, ROW()), "BidLstClsΔ%")</f>
        <v>-0.32</v>
      </c>
      <c r="F282" s="8" t="str">
        <f>RTD("tradingapp",,INDEX($A:$A, ROW()), "AskLstClsΔ%")</f>
        <v>3.34</v>
      </c>
      <c r="G282" s="12">
        <f t="shared" si="36"/>
        <v>0.1144</v>
      </c>
      <c r="H282" s="12">
        <f t="shared" si="37"/>
        <v>9.6799999999999997E-2</v>
      </c>
      <c r="I282" s="13">
        <f t="shared" si="38"/>
        <v>0.43440000000000001</v>
      </c>
      <c r="J282" s="13">
        <f t="shared" si="39"/>
        <v>-3.2431999999999999</v>
      </c>
      <c r="K282" s="5" t="str">
        <f>VLOOKUP(A282,'All Beta'!F:J,2,0)</f>
        <v>IWM</v>
      </c>
      <c r="L282" s="6" t="str">
        <f>RTD("tradingapp",,INDEX($K$1:$K$600, ROW()), "BidLstClsΔ%")</f>
        <v>0.22</v>
      </c>
      <c r="M282" s="5" t="str">
        <f>RTD("tradingapp",,INDEX($K:$K, ROW()), "AskLstClsΔ%")</f>
        <v>0.26</v>
      </c>
      <c r="N282" s="14">
        <f t="shared" si="40"/>
        <v>0.7944</v>
      </c>
      <c r="O282" s="14">
        <f t="shared" si="35"/>
        <v>-3.6031999999999997</v>
      </c>
      <c r="R282" s="7"/>
      <c r="W282" s="17"/>
      <c r="AA282" s="1"/>
      <c r="AB282" s="107"/>
    </row>
    <row r="283" spans="1:28" x14ac:dyDescent="0.3">
      <c r="A283" s="22" t="str">
        <f t="array" ref="A283">IFERROR(INDEX('All Beta'!A$2:A$1000, SMALL(IF('All Beta'!D$2:D$1000&lt;=1, ROW('All Beta'!D$2:D$1000)-ROW('All Beta'!D$2)+1), ROW(A286))), "")</f>
        <v>YUM</v>
      </c>
      <c r="C283" s="5">
        <f t="array" ref="C283">VLOOKUP(A283,'All Beta'!F:I,3,0)</f>
        <v>0.22</v>
      </c>
      <c r="D283" s="5">
        <f>VLOOKUP(A283,'All Beta'!F:I,4,0)</f>
        <v>0.3</v>
      </c>
      <c r="E283" s="8" t="str">
        <f>RTD("tradingapp",,INDEX($A:$A, ROW()), "BidLstClsΔ%")</f>
        <v>-5.17</v>
      </c>
      <c r="F283" s="8" t="str">
        <f>RTD("tradingapp",,INDEX($A:$A, ROW()), "AskLstClsΔ%")</f>
        <v>0.97</v>
      </c>
      <c r="G283" s="12"/>
      <c r="H283" s="12"/>
      <c r="I283" s="13"/>
      <c r="J283" s="13"/>
      <c r="K283" s="5"/>
      <c r="L283" s="6"/>
      <c r="M283" s="6"/>
      <c r="N283" s="14"/>
      <c r="O283" s="14"/>
      <c r="R283" s="7"/>
      <c r="W283" s="17"/>
      <c r="AA283" s="1"/>
      <c r="AB283" s="107"/>
    </row>
    <row r="284" spans="1:28" x14ac:dyDescent="0.3">
      <c r="A284" s="22" t="str">
        <f t="array" ref="A284">IFERROR(INDEX('All Beta'!A$2:A$1000, SMALL(IF('All Beta'!D$2:D$1000&lt;=1, ROW('All Beta'!D$2:D$1000)-ROW('All Beta'!D$2)+1), ROW(A287))), "")</f>
        <v>ZBH</v>
      </c>
      <c r="C284" s="5">
        <f t="array" ref="C284">VLOOKUP(A284,'All Beta'!F:I,3,0)</f>
        <v>0.26</v>
      </c>
      <c r="D284" s="5">
        <f>VLOOKUP(A284,'All Beta'!F:I,4,0)</f>
        <v>0.37</v>
      </c>
      <c r="E284" s="8" t="str">
        <f>RTD("tradingapp",,INDEX($A:$A, ROW()), "BidLstClsΔ%")</f>
        <v>-0.99</v>
      </c>
      <c r="F284" s="8" t="str">
        <f>RTD("tradingapp",,INDEX($A:$A, ROW()), "AskLstClsΔ%")</f>
        <v>2.04</v>
      </c>
      <c r="G284" s="12"/>
      <c r="H284" s="12"/>
      <c r="I284" s="13"/>
      <c r="J284" s="13"/>
      <c r="K284" s="5"/>
      <c r="L284" s="6"/>
      <c r="M284" s="6"/>
      <c r="N284" s="14"/>
      <c r="O284" s="14"/>
      <c r="R284" s="7"/>
      <c r="W284" s="17"/>
      <c r="AA284" s="1"/>
      <c r="AB284" s="107"/>
    </row>
    <row r="285" spans="1:28" x14ac:dyDescent="0.3">
      <c r="A285" s="22" t="str">
        <f t="array" ref="A285">IFERROR(INDEX('All Beta'!A$2:A$1000, SMALL(IF('All Beta'!D$2:D$1000&lt;=1, ROW('All Beta'!D$2:D$1000)-ROW('All Beta'!D$2)+1), ROW(A288))), "")</f>
        <v>ZM</v>
      </c>
      <c r="C285" s="5">
        <f t="array" ref="C285">VLOOKUP(A285,'All Beta'!F:I,3,0)</f>
        <v>0.91</v>
      </c>
      <c r="D285" s="5">
        <f>VLOOKUP(A285,'All Beta'!F:I,4,0)</f>
        <v>0.26</v>
      </c>
      <c r="E285" s="8" t="str">
        <f>RTD("tradingapp",,INDEX($A:$A, ROW()), "BidLstClsΔ%")</f>
        <v>-0.01</v>
      </c>
      <c r="F285" s="8" t="str">
        <f>RTD("tradingapp",,INDEX($A:$A, ROW()), "AskLstClsΔ%")</f>
        <v>0.83</v>
      </c>
      <c r="G285" s="12"/>
      <c r="H285" s="12"/>
      <c r="I285" s="13"/>
      <c r="J285" s="13"/>
      <c r="K285" s="5"/>
      <c r="L285" s="6"/>
      <c r="M285" s="6"/>
      <c r="N285" s="14"/>
      <c r="O285" s="14"/>
      <c r="R285" s="7"/>
      <c r="W285" s="17"/>
      <c r="AA285" s="1"/>
      <c r="AB285" s="107"/>
    </row>
    <row r="286" spans="1:28" x14ac:dyDescent="0.3">
      <c r="A286" s="22" t="str">
        <f t="array" ref="A286">IFERROR(INDEX('All Beta'!A$2:A$1000, SMALL(IF('All Beta'!D$2:D$1000&lt;=1, ROW('All Beta'!D$2:D$1000)-ROW('All Beta'!D$2)+1), ROW(A289))), "")</f>
        <v>ZS</v>
      </c>
      <c r="C286" s="5">
        <f t="array" ref="C286">VLOOKUP(A286,'All Beta'!F:I,3,0)</f>
        <v>0.73</v>
      </c>
      <c r="D286" s="5">
        <f>VLOOKUP(A286,'All Beta'!F:I,4,0)</f>
        <v>0.4</v>
      </c>
      <c r="E286" s="8" t="str">
        <f>RTD("tradingapp",,INDEX($A:$A, ROW()), "BidLstClsΔ%")</f>
        <v>-1.04</v>
      </c>
      <c r="F286" s="8" t="str">
        <f>RTD("tradingapp",,INDEX($A:$A, ROW()), "AskLstClsΔ%")</f>
        <v>0.55</v>
      </c>
      <c r="G286" s="12"/>
      <c r="H286" s="12"/>
      <c r="I286" s="13"/>
      <c r="J286" s="13"/>
      <c r="K286" s="5"/>
      <c r="L286" s="6"/>
      <c r="M286" s="6"/>
      <c r="N286" s="14"/>
      <c r="O286" s="14"/>
      <c r="R286" s="7"/>
      <c r="W286" s="17"/>
      <c r="AA286" s="1"/>
      <c r="AB286" s="107"/>
    </row>
    <row r="287" spans="1:28" x14ac:dyDescent="0.3">
      <c r="A287" s="22" t="str">
        <f t="array" ref="A287">IFERROR(INDEX('All Beta'!A$2:A$1000, SMALL(IF('All Beta'!D$2:D$1000&lt;=1, ROW('All Beta'!D$2:D$1000)-ROW('All Beta'!D$2)+1), ROW(A290))), "")</f>
        <v>ZTS</v>
      </c>
      <c r="C287" s="5">
        <f t="array" ref="C287">VLOOKUP(A287,'All Beta'!F:I,3,0)</f>
        <v>0.33</v>
      </c>
      <c r="D287" s="5">
        <f>VLOOKUP(A287,'All Beta'!F:I,4,0)</f>
        <v>0.36</v>
      </c>
      <c r="E287" s="8" t="str">
        <f>RTD("tradingapp",,INDEX($A:$A, ROW()), "BidLstClsΔ%")</f>
        <v>-0.47</v>
      </c>
      <c r="F287" s="8" t="str">
        <f>RTD("tradingapp",,INDEX($A:$A, ROW()), "AskLstClsΔ%")</f>
        <v>1.74</v>
      </c>
      <c r="G287" s="12"/>
      <c r="H287" s="12"/>
      <c r="I287" s="13"/>
      <c r="J287" s="13"/>
      <c r="K287" s="5"/>
      <c r="L287" s="6"/>
      <c r="M287" s="6"/>
      <c r="N287" s="14"/>
      <c r="O287" s="14"/>
      <c r="R287" s="7"/>
      <c r="W287" s="17"/>
      <c r="AA287" s="1"/>
      <c r="AB287" s="107"/>
    </row>
    <row r="288" spans="1:28" x14ac:dyDescent="0.3">
      <c r="A288" s="22">
        <f t="array" ref="A288">IFERROR(INDEX('All Beta'!A$2:A$1000, SMALL(IF('All Beta'!D$2:D$1000&lt;=1, ROW('All Beta'!D$2:D$1000)-ROW('All Beta'!D$2)+1), ROW(A291))), "")</f>
        <v>0</v>
      </c>
      <c r="C288" s="5" t="e">
        <f t="array" ref="C288">VLOOKUP(A288,'All Beta'!F:I,3,0)</f>
        <v>#N/A</v>
      </c>
      <c r="D288" s="5" t="e">
        <f>VLOOKUP(A288,'All Beta'!F:I,4,0)</f>
        <v>#N/A</v>
      </c>
      <c r="E288" s="8" t="str">
        <f>RTD("tradingapp",,INDEX($A:$A, ROW()), "BidLstClsΔ%")</f>
        <v/>
      </c>
      <c r="F288" s="8" t="str">
        <f>RTD("tradingapp",,INDEX($A:$A, ROW()), "AskLstClsΔ%")</f>
        <v/>
      </c>
      <c r="G288" s="12"/>
      <c r="H288" s="12"/>
      <c r="I288" s="13"/>
      <c r="J288" s="13"/>
      <c r="K288" s="5"/>
      <c r="L288" s="6"/>
      <c r="M288" s="6"/>
      <c r="N288" s="14"/>
      <c r="O288" s="14"/>
      <c r="R288" s="7"/>
      <c r="W288" s="17"/>
      <c r="AA288" s="1"/>
      <c r="AB288" s="107"/>
    </row>
    <row r="289" spans="1:28" x14ac:dyDescent="0.3">
      <c r="A289" s="22">
        <f t="array" ref="A289">IFERROR(INDEX('All Beta'!A$2:A$1000, SMALL(IF('All Beta'!D$2:D$1000&lt;=1, ROW('All Beta'!D$2:D$1000)-ROW('All Beta'!D$2)+1), ROW(A292))), "")</f>
        <v>0</v>
      </c>
      <c r="C289" s="5" t="e">
        <f t="array" ref="C289">VLOOKUP(A289,'All Beta'!F:I,3,0)</f>
        <v>#N/A</v>
      </c>
      <c r="D289" s="5" t="e">
        <f>VLOOKUP(A289,'All Beta'!F:I,4,0)</f>
        <v>#N/A</v>
      </c>
      <c r="E289" s="8" t="str">
        <f>RTD("tradingapp",,INDEX($A:$A, ROW()), "BidLstClsΔ%")</f>
        <v/>
      </c>
      <c r="F289" s="8" t="str">
        <f>RTD("tradingapp",,INDEX($A:$A, ROW()), "AskLstClsΔ%")</f>
        <v/>
      </c>
      <c r="G289" s="12"/>
      <c r="H289" s="12"/>
      <c r="I289" s="13"/>
      <c r="J289" s="13"/>
      <c r="K289" s="5"/>
      <c r="L289" s="6"/>
      <c r="M289" s="6"/>
      <c r="N289" s="14"/>
      <c r="O289" s="14"/>
      <c r="R289" s="7"/>
      <c r="W289" s="17"/>
      <c r="AA289" s="1"/>
      <c r="AB289" s="107"/>
    </row>
    <row r="290" spans="1:28" x14ac:dyDescent="0.3">
      <c r="A290" s="22">
        <f t="array" ref="A290">IFERROR(INDEX('All Beta'!A$2:A$1000, SMALL(IF('All Beta'!D$2:D$1000&lt;=1, ROW('All Beta'!D$2:D$1000)-ROW('All Beta'!D$2)+1), ROW(A293))), "")</f>
        <v>0</v>
      </c>
      <c r="C290" s="5" t="e">
        <f t="array" ref="C290">VLOOKUP(A290,'All Beta'!F:I,3,0)</f>
        <v>#N/A</v>
      </c>
      <c r="D290" s="5" t="e">
        <f>VLOOKUP(A290,'All Beta'!F:I,4,0)</f>
        <v>#N/A</v>
      </c>
      <c r="E290" s="8" t="str">
        <f>RTD("tradingapp",,INDEX($A:$A, ROW()), "BidLstClsΔ%")</f>
        <v/>
      </c>
      <c r="F290" s="8" t="str">
        <f>RTD("tradingapp",,INDEX($A:$A, ROW()), "AskLstClsΔ%")</f>
        <v/>
      </c>
      <c r="G290" s="12"/>
      <c r="H290" s="12"/>
      <c r="I290" s="13"/>
      <c r="J290" s="13"/>
      <c r="K290" s="5"/>
      <c r="L290" s="6"/>
      <c r="M290" s="6"/>
      <c r="N290" s="14"/>
      <c r="O290" s="14"/>
      <c r="R290" s="7"/>
      <c r="W290" s="17"/>
      <c r="AA290" s="1"/>
      <c r="AB290" s="107"/>
    </row>
    <row r="291" spans="1:28" x14ac:dyDescent="0.3">
      <c r="A291" s="22">
        <f t="array" ref="A291">IFERROR(INDEX('All Beta'!A$2:A$1000, SMALL(IF('All Beta'!D$2:D$1000&lt;=1, ROW('All Beta'!D$2:D$1000)-ROW('All Beta'!D$2)+1), ROW(A294))), "")</f>
        <v>0</v>
      </c>
      <c r="C291" s="5" t="e">
        <f t="array" ref="C291">VLOOKUP(A291,'All Beta'!F:I,3,0)</f>
        <v>#N/A</v>
      </c>
      <c r="D291" s="5" t="e">
        <f>VLOOKUP(A291,'All Beta'!F:I,4,0)</f>
        <v>#N/A</v>
      </c>
      <c r="E291" s="8" t="str">
        <f>RTD("tradingapp",,INDEX($A:$A, ROW()), "BidLstClsΔ%")</f>
        <v/>
      </c>
      <c r="F291" s="8" t="str">
        <f>RTD("tradingapp",,INDEX($A:$A, ROW()), "AskLstClsΔ%")</f>
        <v/>
      </c>
      <c r="G291" s="12"/>
      <c r="H291" s="12"/>
      <c r="I291" s="13"/>
      <c r="J291" s="13"/>
      <c r="K291" s="5"/>
      <c r="L291" s="6"/>
      <c r="M291" s="6"/>
      <c r="N291" s="14"/>
      <c r="O291" s="14"/>
      <c r="R291" s="7"/>
      <c r="W291" s="17"/>
      <c r="AA291" s="1"/>
      <c r="AB291" s="107"/>
    </row>
    <row r="292" spans="1:28" x14ac:dyDescent="0.3">
      <c r="A292" s="22">
        <f t="array" ref="A292">IFERROR(INDEX('All Beta'!A$2:A$1000, SMALL(IF('All Beta'!D$2:D$1000&lt;=1, ROW('All Beta'!D$2:D$1000)-ROW('All Beta'!D$2)+1), ROW(A295))), "")</f>
        <v>0</v>
      </c>
      <c r="C292" s="5" t="e">
        <f t="array" ref="C292">VLOOKUP(A292,'All Beta'!F:I,3,0)</f>
        <v>#N/A</v>
      </c>
      <c r="D292" s="5" t="e">
        <f>VLOOKUP(A292,'All Beta'!F:I,4,0)</f>
        <v>#N/A</v>
      </c>
      <c r="E292" s="8" t="str">
        <f>RTD("tradingapp",,INDEX($A:$A, ROW()), "BidLstClsΔ%")</f>
        <v/>
      </c>
      <c r="F292" s="8" t="str">
        <f>RTD("tradingapp",,INDEX($A:$A, ROW()), "AskLstClsΔ%")</f>
        <v/>
      </c>
      <c r="G292" s="12"/>
      <c r="H292" s="12"/>
      <c r="I292" s="13"/>
      <c r="J292" s="13"/>
      <c r="K292" s="5"/>
      <c r="L292" s="6"/>
      <c r="M292" s="6"/>
      <c r="N292" s="14"/>
      <c r="O292" s="14"/>
      <c r="R292" s="7"/>
      <c r="W292" s="17"/>
      <c r="AA292" s="1"/>
      <c r="AB292" s="107"/>
    </row>
    <row r="293" spans="1:28" x14ac:dyDescent="0.3">
      <c r="A293" s="22">
        <f t="array" ref="A293">IFERROR(INDEX('All Beta'!A$2:A$1000, SMALL(IF('All Beta'!D$2:D$1000&lt;=1, ROW('All Beta'!D$2:D$1000)-ROW('All Beta'!D$2)+1), ROW(A296))), "")</f>
        <v>0</v>
      </c>
      <c r="C293" s="5" t="e">
        <f t="array" ref="C293">VLOOKUP(A293,'All Beta'!F:I,3,0)</f>
        <v>#N/A</v>
      </c>
      <c r="D293" s="5" t="e">
        <f>VLOOKUP(A293,'All Beta'!F:I,4,0)</f>
        <v>#N/A</v>
      </c>
      <c r="E293" s="8" t="str">
        <f>RTD("tradingapp",,INDEX($A:$A, ROW()), "BidLstClsΔ%")</f>
        <v/>
      </c>
      <c r="F293" s="8" t="str">
        <f>RTD("tradingapp",,INDEX($A:$A, ROW()), "AskLstClsΔ%")</f>
        <v/>
      </c>
      <c r="G293" s="12"/>
      <c r="H293" s="12"/>
      <c r="I293" s="13"/>
      <c r="J293" s="13"/>
      <c r="K293" s="5"/>
      <c r="L293" s="6"/>
      <c r="M293" s="6"/>
      <c r="N293" s="14"/>
      <c r="O293" s="14"/>
      <c r="R293" s="7"/>
      <c r="W293" s="17"/>
      <c r="AA293" s="1"/>
      <c r="AB293" s="107"/>
    </row>
    <row r="294" spans="1:28" x14ac:dyDescent="0.3">
      <c r="A294" s="22">
        <f t="array" ref="A294">IFERROR(INDEX('All Beta'!A$2:A$1000, SMALL(IF('All Beta'!D$2:D$1000&lt;=1, ROW('All Beta'!D$2:D$1000)-ROW('All Beta'!D$2)+1), ROW(A297))), "")</f>
        <v>0</v>
      </c>
      <c r="C294" s="5" t="e">
        <f t="array" ref="C294">VLOOKUP(A294,'All Beta'!F:I,3,0)</f>
        <v>#N/A</v>
      </c>
      <c r="D294" s="5" t="e">
        <f>VLOOKUP(A294,'All Beta'!F:I,4,0)</f>
        <v>#N/A</v>
      </c>
      <c r="E294" s="8" t="str">
        <f>RTD("tradingapp",,INDEX($A:$A, ROW()), "BidLstClsΔ%")</f>
        <v/>
      </c>
      <c r="F294" s="8" t="str">
        <f>RTD("tradingapp",,INDEX($A:$A, ROW()), "AskLstClsΔ%")</f>
        <v/>
      </c>
      <c r="G294" s="12"/>
      <c r="H294" s="12"/>
      <c r="I294" s="13"/>
      <c r="J294" s="13"/>
      <c r="K294" s="5"/>
      <c r="L294" s="6"/>
      <c r="M294" s="6"/>
      <c r="N294" s="14"/>
      <c r="O294" s="14"/>
      <c r="R294" s="7"/>
      <c r="W294" s="17"/>
      <c r="AA294" s="1"/>
      <c r="AB294" s="107"/>
    </row>
    <row r="295" spans="1:28" x14ac:dyDescent="0.3">
      <c r="A295" s="22"/>
      <c r="C295" s="5" t="e">
        <f t="array" ref="C295">VLOOKUP(A295,'All Beta'!F:I,3,0)</f>
        <v>#N/A</v>
      </c>
      <c r="D295" s="5" t="e">
        <f>VLOOKUP(A295,'All Beta'!F:I,4,0)</f>
        <v>#N/A</v>
      </c>
      <c r="E295" s="8" t="e">
        <f>RTD("tradingapp",,INDEX($A:$A, ROW()), "BidLstClsΔ%")</f>
        <v>#N/A</v>
      </c>
      <c r="F295" s="8" t="e">
        <f>RTD("tradingapp",,INDEX($A:$A, ROW()), "AskLstClsΔ%")</f>
        <v>#N/A</v>
      </c>
      <c r="G295" s="12"/>
      <c r="H295" s="12"/>
      <c r="I295" s="13"/>
      <c r="J295" s="13"/>
      <c r="K295" s="5"/>
      <c r="L295" s="6"/>
      <c r="M295" s="6"/>
      <c r="N295" s="14"/>
      <c r="O295" s="14"/>
      <c r="R295" s="7"/>
      <c r="W295" s="17"/>
      <c r="AA295" s="1"/>
      <c r="AB295" s="107"/>
    </row>
    <row r="296" spans="1:28" x14ac:dyDescent="0.3">
      <c r="A296" s="22"/>
      <c r="C296" s="5" t="e">
        <f t="array" ref="C296">VLOOKUP(A296,'All Beta'!F:I,3,0)</f>
        <v>#N/A</v>
      </c>
      <c r="D296" s="5" t="e">
        <f>VLOOKUP(A296,'All Beta'!F:I,4,0)</f>
        <v>#N/A</v>
      </c>
      <c r="E296" s="8" t="e">
        <f>RTD("tradingapp",,INDEX($A:$A, ROW()), "BidLstClsΔ%")</f>
        <v>#N/A</v>
      </c>
      <c r="F296" s="8" t="e">
        <f>RTD("tradingapp",,INDEX($A:$A, ROW()), "AskLstClsΔ%")</f>
        <v>#N/A</v>
      </c>
      <c r="G296" s="12"/>
      <c r="H296" s="12"/>
      <c r="I296" s="13"/>
      <c r="J296" s="13"/>
      <c r="K296" s="5"/>
      <c r="L296" s="6"/>
      <c r="M296" s="6"/>
      <c r="N296" s="14"/>
      <c r="O296" s="14"/>
      <c r="R296" s="7"/>
      <c r="W296" s="17"/>
      <c r="AA296" s="1"/>
      <c r="AB296" s="107"/>
    </row>
    <row r="297" spans="1:28" x14ac:dyDescent="0.3">
      <c r="A297" s="22"/>
      <c r="C297" s="5" t="e">
        <f t="array" ref="C297">VLOOKUP(A297,'All Beta'!F:I,3,0)</f>
        <v>#N/A</v>
      </c>
      <c r="D297" s="5" t="e">
        <f>VLOOKUP(A297,'All Beta'!F:I,4,0)</f>
        <v>#N/A</v>
      </c>
      <c r="E297" s="8" t="e">
        <f>RTD("tradingapp",,INDEX($A:$A, ROW()), "BidLstClsΔ%")</f>
        <v>#N/A</v>
      </c>
      <c r="F297" s="8" t="e">
        <f>RTD("tradingapp",,INDEX($A:$A, ROW()), "AskLstClsΔ%")</f>
        <v>#N/A</v>
      </c>
      <c r="G297" s="12"/>
      <c r="H297" s="12"/>
      <c r="I297" s="13"/>
      <c r="J297" s="13"/>
      <c r="K297" s="5"/>
      <c r="L297" s="6"/>
      <c r="M297" s="6"/>
      <c r="N297" s="14"/>
      <c r="O297" s="14"/>
      <c r="R297" s="7"/>
      <c r="W297" s="17"/>
      <c r="AA297" s="1"/>
      <c r="AB297" s="107"/>
    </row>
    <row r="298" spans="1:28" x14ac:dyDescent="0.3">
      <c r="A298" s="22"/>
      <c r="C298" s="5" t="e">
        <f t="array" ref="C298">VLOOKUP(A298,'All Beta'!F:I,3,0)</f>
        <v>#N/A</v>
      </c>
      <c r="D298" s="5" t="e">
        <f>VLOOKUP(A298,'All Beta'!F:I,4,0)</f>
        <v>#N/A</v>
      </c>
      <c r="E298" s="8" t="e">
        <f>RTD("tradingapp",,INDEX($A:$A, ROW()), "BidLstClsΔ%")</f>
        <v>#N/A</v>
      </c>
      <c r="F298" s="8" t="e">
        <f>RTD("tradingapp",,INDEX($A:$A, ROW()), "AskLstClsΔ%")</f>
        <v>#N/A</v>
      </c>
      <c r="G298" s="12"/>
      <c r="H298" s="12"/>
      <c r="I298" s="13"/>
      <c r="J298" s="13"/>
      <c r="K298" s="5"/>
      <c r="L298" s="6"/>
      <c r="M298" s="6"/>
      <c r="N298" s="14"/>
      <c r="O298" s="14"/>
      <c r="R298" s="7"/>
      <c r="W298" s="17"/>
      <c r="AA298" s="1"/>
      <c r="AB298" s="107"/>
    </row>
    <row r="299" spans="1:28" x14ac:dyDescent="0.3">
      <c r="A299" s="22"/>
      <c r="C299" s="5" t="e">
        <f t="array" ref="C299">VLOOKUP(A299,'All Beta'!F:I,3,0)</f>
        <v>#N/A</v>
      </c>
      <c r="D299" s="5" t="e">
        <f>VLOOKUP(A299,'All Beta'!F:I,4,0)</f>
        <v>#N/A</v>
      </c>
      <c r="E299" s="8" t="e">
        <f>RTD("tradingapp",,INDEX($A:$A, ROW()), "BidLstClsΔ%")</f>
        <v>#N/A</v>
      </c>
      <c r="F299" s="8" t="e">
        <f>RTD("tradingapp",,INDEX($A:$A, ROW()), "AskLstClsΔ%")</f>
        <v>#N/A</v>
      </c>
      <c r="G299" s="12"/>
      <c r="H299" s="12"/>
      <c r="I299" s="13"/>
      <c r="J299" s="13"/>
      <c r="K299" s="5"/>
      <c r="L299" s="6"/>
      <c r="M299" s="6"/>
      <c r="N299" s="14"/>
      <c r="O299" s="14"/>
      <c r="R299" s="7"/>
      <c r="W299" s="17"/>
      <c r="AA299" s="1"/>
      <c r="AB299" s="107"/>
    </row>
    <row r="300" spans="1:28" x14ac:dyDescent="0.3">
      <c r="A300" s="22"/>
      <c r="C300" s="5" t="e">
        <f t="array" ref="C300">VLOOKUP(A300,'All Beta'!F:I,3,0)</f>
        <v>#N/A</v>
      </c>
      <c r="D300" s="5" t="e">
        <f>VLOOKUP(A300,'All Beta'!F:I,4,0)</f>
        <v>#N/A</v>
      </c>
      <c r="E300" s="8" t="e">
        <f>RTD("tradingapp",,INDEX($A:$A, ROW()), "BidLstClsΔ%")</f>
        <v>#N/A</v>
      </c>
      <c r="F300" s="8" t="e">
        <f>RTD("tradingapp",,INDEX($A:$A, ROW()), "AskLstClsΔ%")</f>
        <v>#N/A</v>
      </c>
      <c r="G300" s="12"/>
      <c r="H300" s="12"/>
      <c r="I300" s="13"/>
      <c r="J300" s="13"/>
      <c r="K300" s="5"/>
      <c r="L300" s="6"/>
      <c r="M300" s="6"/>
      <c r="N300" s="14"/>
      <c r="O300" s="14"/>
      <c r="R300" s="7"/>
      <c r="W300" s="17"/>
      <c r="AA300" s="1"/>
      <c r="AB300" s="107"/>
    </row>
    <row r="301" spans="1:28" x14ac:dyDescent="0.3">
      <c r="A301" s="22"/>
      <c r="C301" s="5" t="e">
        <f t="array" ref="C301">VLOOKUP(A301,'All Beta'!F:I,3,0)</f>
        <v>#N/A</v>
      </c>
      <c r="D301" s="5" t="e">
        <f>VLOOKUP(A301,'All Beta'!F:I,4,0)</f>
        <v>#N/A</v>
      </c>
      <c r="E301" s="8" t="e">
        <f>RTD("tradingapp",,INDEX($A:$A, ROW()), "BidLstClsΔ%")</f>
        <v>#N/A</v>
      </c>
      <c r="F301" s="8" t="e">
        <f>RTD("tradingapp",,INDEX($A:$A, ROW()), "AskLstClsΔ%")</f>
        <v>#N/A</v>
      </c>
      <c r="G301" s="12"/>
      <c r="H301" s="12"/>
      <c r="I301" s="13"/>
      <c r="J301" s="13"/>
      <c r="K301" s="5"/>
      <c r="L301" s="6"/>
      <c r="M301" s="6"/>
      <c r="N301" s="14"/>
      <c r="O301" s="14"/>
      <c r="R301" s="7"/>
      <c r="W301" s="17"/>
      <c r="AA301" s="1"/>
      <c r="AB301" s="107"/>
    </row>
    <row r="302" spans="1:28" x14ac:dyDescent="0.3">
      <c r="A302" s="22"/>
      <c r="C302" s="5" t="e">
        <f t="array" ref="C302">VLOOKUP(A302,'All Beta'!F:I,3,0)</f>
        <v>#N/A</v>
      </c>
      <c r="D302" s="5" t="e">
        <f>VLOOKUP(A302,'All Beta'!F:I,4,0)</f>
        <v>#N/A</v>
      </c>
      <c r="E302" s="8" t="e">
        <f>RTD("tradingapp",,INDEX($A:$A, ROW()), "BidLstClsΔ%")</f>
        <v>#N/A</v>
      </c>
      <c r="F302" s="8" t="e">
        <f>RTD("tradingapp",,INDEX($A:$A, ROW()), "AskLstClsΔ%")</f>
        <v>#N/A</v>
      </c>
      <c r="G302" s="12"/>
      <c r="H302" s="12"/>
      <c r="I302" s="13"/>
      <c r="J302" s="13"/>
      <c r="K302" s="5"/>
      <c r="L302" s="6"/>
      <c r="M302" s="6"/>
      <c r="N302" s="14"/>
      <c r="O302" s="14"/>
      <c r="R302" s="7"/>
      <c r="W302" s="17"/>
      <c r="AA302" s="1"/>
      <c r="AB302" s="107"/>
    </row>
    <row r="303" spans="1:28" x14ac:dyDescent="0.3">
      <c r="A303" s="22"/>
      <c r="C303" s="5" t="e">
        <f t="array" ref="C303">VLOOKUP(A303,'All Beta'!F:I,3,0)</f>
        <v>#N/A</v>
      </c>
      <c r="D303" s="5" t="e">
        <f>VLOOKUP(A303,'All Beta'!F:I,4,0)</f>
        <v>#N/A</v>
      </c>
      <c r="E303" s="8" t="e">
        <f>RTD("tradingapp",,INDEX($A:$A, ROW()), "BidLstClsΔ%")</f>
        <v>#N/A</v>
      </c>
      <c r="F303" s="8" t="e">
        <f>RTD("tradingapp",,INDEX($A:$A, ROW()), "AskLstClsΔ%")</f>
        <v>#N/A</v>
      </c>
      <c r="G303" s="12"/>
      <c r="H303" s="12"/>
      <c r="I303" s="13"/>
      <c r="J303" s="13"/>
      <c r="K303" s="5"/>
      <c r="L303" s="6"/>
      <c r="M303" s="6"/>
      <c r="N303" s="14"/>
      <c r="O303" s="14"/>
      <c r="R303" s="7"/>
      <c r="W303" s="17"/>
      <c r="AA303" s="1"/>
      <c r="AB303" s="107"/>
    </row>
    <row r="304" spans="1:28" x14ac:dyDescent="0.3">
      <c r="A304" s="22"/>
      <c r="C304" s="5" t="e">
        <f t="array" ref="C304">VLOOKUP(A304,'All Beta'!F:I,3,0)</f>
        <v>#N/A</v>
      </c>
      <c r="D304" s="5" t="e">
        <f>VLOOKUP(A304,'All Beta'!F:I,4,0)</f>
        <v>#N/A</v>
      </c>
      <c r="E304" s="8" t="e">
        <f>RTD("tradingapp",,INDEX($A:$A, ROW()), "BidLstClsΔ%")</f>
        <v>#N/A</v>
      </c>
      <c r="F304" s="8" t="e">
        <f>RTD("tradingapp",,INDEX($A:$A, ROW()), "AskLstClsΔ%")</f>
        <v>#N/A</v>
      </c>
      <c r="G304" s="12"/>
      <c r="H304" s="12"/>
      <c r="I304" s="13"/>
      <c r="J304" s="13"/>
      <c r="K304" s="5"/>
      <c r="L304" s="6"/>
      <c r="M304" s="6"/>
      <c r="N304" s="14"/>
      <c r="O304" s="14"/>
      <c r="R304" s="7"/>
      <c r="W304" s="17"/>
      <c r="AA304" s="1"/>
      <c r="AB304" s="107"/>
    </row>
    <row r="305" spans="1:28" x14ac:dyDescent="0.3">
      <c r="A305" s="22"/>
      <c r="C305" s="5" t="e">
        <f t="array" ref="C305">VLOOKUP(A305,'All Beta'!F:I,3,0)</f>
        <v>#N/A</v>
      </c>
      <c r="D305" s="5" t="e">
        <f>VLOOKUP(A305,'All Beta'!F:I,4,0)</f>
        <v>#N/A</v>
      </c>
      <c r="E305" s="8" t="e">
        <f>RTD("tradingapp",,INDEX($A:$A, ROW()), "BidLstClsΔ%")</f>
        <v>#N/A</v>
      </c>
      <c r="F305" s="8" t="e">
        <f>RTD("tradingapp",,INDEX($A:$A, ROW()), "AskLstClsΔ%")</f>
        <v>#N/A</v>
      </c>
      <c r="G305" s="12"/>
      <c r="H305" s="12"/>
      <c r="I305" s="13"/>
      <c r="J305" s="13"/>
      <c r="K305" s="5"/>
      <c r="L305" s="6"/>
      <c r="M305" s="6"/>
      <c r="N305" s="14"/>
      <c r="O305" s="14"/>
      <c r="R305" s="7"/>
      <c r="W305" s="17"/>
      <c r="AA305" s="1"/>
      <c r="AB305" s="107"/>
    </row>
    <row r="306" spans="1:28" x14ac:dyDescent="0.3">
      <c r="A306" s="22"/>
      <c r="C306" s="5" t="e">
        <f t="array" ref="C306">VLOOKUP(A306,'All Beta'!F:I,3,0)</f>
        <v>#N/A</v>
      </c>
      <c r="D306" s="5" t="e">
        <f>VLOOKUP(A306,'All Beta'!F:I,4,0)</f>
        <v>#N/A</v>
      </c>
      <c r="E306" s="8" t="e">
        <f>RTD("tradingapp",,INDEX($A:$A, ROW()), "BidLstClsΔ%")</f>
        <v>#N/A</v>
      </c>
      <c r="F306" s="8" t="e">
        <f>RTD("tradingapp",,INDEX($A:$A, ROW()), "AskLstClsΔ%")</f>
        <v>#N/A</v>
      </c>
      <c r="G306" s="12"/>
      <c r="H306" s="12"/>
      <c r="I306" s="13"/>
      <c r="J306" s="13"/>
      <c r="K306" s="5"/>
      <c r="L306" s="6"/>
      <c r="M306" s="6"/>
      <c r="N306" s="14"/>
      <c r="O306" s="14"/>
      <c r="R306" s="7"/>
      <c r="W306" s="17"/>
      <c r="AA306" s="1"/>
      <c r="AB306" s="107"/>
    </row>
    <row r="307" spans="1:28" x14ac:dyDescent="0.3">
      <c r="A307" s="22"/>
      <c r="C307" s="5" t="e">
        <f t="array" ref="C307">VLOOKUP(A307,'All Beta'!F:I,3,0)</f>
        <v>#N/A</v>
      </c>
      <c r="D307" s="5" t="e">
        <f>VLOOKUP(A307,'All Beta'!F:I,4,0)</f>
        <v>#N/A</v>
      </c>
      <c r="E307" s="8" t="e">
        <f>RTD("tradingapp",,INDEX($A:$A, ROW()), "BidLstClsΔ%")</f>
        <v>#N/A</v>
      </c>
      <c r="F307" s="8" t="e">
        <f>RTD("tradingapp",,INDEX($A:$A, ROW()), "AskLstClsΔ%")</f>
        <v>#N/A</v>
      </c>
      <c r="G307" s="12"/>
      <c r="H307" s="12"/>
      <c r="I307" s="13"/>
      <c r="J307" s="13"/>
      <c r="K307" s="5"/>
      <c r="L307" s="6"/>
      <c r="M307" s="6"/>
      <c r="N307" s="14"/>
      <c r="O307" s="14"/>
      <c r="R307" s="7"/>
      <c r="W307" s="17"/>
      <c r="AA307" s="1"/>
      <c r="AB307" s="107"/>
    </row>
    <row r="308" spans="1:28" x14ac:dyDescent="0.3">
      <c r="A308" s="22"/>
      <c r="C308" s="5" t="e">
        <f t="array" ref="C308">VLOOKUP(A308,'All Beta'!F:I,3,0)</f>
        <v>#N/A</v>
      </c>
      <c r="D308" s="5" t="e">
        <f>VLOOKUP(A308,'All Beta'!F:I,4,0)</f>
        <v>#N/A</v>
      </c>
      <c r="E308" s="8" t="e">
        <f>RTD("tradingapp",,INDEX($A:$A, ROW()), "BidLstClsΔ%")</f>
        <v>#N/A</v>
      </c>
      <c r="F308" s="8" t="e">
        <f>RTD("tradingapp",,INDEX($A:$A, ROW()), "AskLstClsΔ%")</f>
        <v>#N/A</v>
      </c>
      <c r="G308" s="12"/>
      <c r="H308" s="12"/>
      <c r="I308" s="13"/>
      <c r="J308" s="13"/>
      <c r="K308" s="5"/>
      <c r="L308" s="6"/>
      <c r="M308" s="6"/>
      <c r="N308" s="14"/>
      <c r="O308" s="14"/>
      <c r="R308" s="7"/>
      <c r="W308" s="17"/>
      <c r="AA308" s="1"/>
      <c r="AB308" s="107"/>
    </row>
    <row r="309" spans="1:28" x14ac:dyDescent="0.3">
      <c r="A309" s="22"/>
      <c r="C309" s="5" t="e">
        <f t="array" ref="C309">VLOOKUP(A309,'All Beta'!F:I,3,0)</f>
        <v>#N/A</v>
      </c>
      <c r="D309" s="5" t="e">
        <f>VLOOKUP(A309,'All Beta'!F:I,4,0)</f>
        <v>#N/A</v>
      </c>
      <c r="E309" s="8" t="e">
        <f>RTD("tradingapp",,INDEX($A:$A, ROW()), "BidLstClsΔ%")</f>
        <v>#N/A</v>
      </c>
      <c r="F309" s="8" t="e">
        <f>RTD("tradingapp",,INDEX($A:$A, ROW()), "AskLstClsΔ%")</f>
        <v>#N/A</v>
      </c>
      <c r="G309" s="12"/>
      <c r="H309" s="12"/>
      <c r="I309" s="13"/>
      <c r="J309" s="13"/>
      <c r="K309" s="5"/>
      <c r="L309" s="6"/>
      <c r="M309" s="6"/>
      <c r="N309" s="14"/>
      <c r="O309" s="14"/>
      <c r="R309" s="7"/>
      <c r="W309" s="17"/>
      <c r="AA309" s="1"/>
      <c r="AB309" s="107"/>
    </row>
    <row r="310" spans="1:28" x14ac:dyDescent="0.3">
      <c r="A310" s="22"/>
      <c r="C310" s="5" t="e">
        <f t="array" ref="C310">VLOOKUP(A310,'All Beta'!F:I,3,0)</f>
        <v>#N/A</v>
      </c>
      <c r="D310" s="5" t="e">
        <f>VLOOKUP(A310,'All Beta'!F:I,4,0)</f>
        <v>#N/A</v>
      </c>
      <c r="E310" s="8" t="e">
        <f>RTD("tradingapp",,INDEX($A:$A, ROW()), "BidLstClsΔ%")</f>
        <v>#N/A</v>
      </c>
      <c r="F310" s="8" t="e">
        <f>RTD("tradingapp",,INDEX($A:$A, ROW()), "AskLstClsΔ%")</f>
        <v>#N/A</v>
      </c>
      <c r="G310" s="12"/>
      <c r="H310" s="12"/>
      <c r="I310" s="13"/>
      <c r="J310" s="13"/>
      <c r="K310" s="5"/>
      <c r="L310" s="6"/>
      <c r="M310" s="6"/>
      <c r="N310" s="14"/>
      <c r="O310" s="14"/>
      <c r="R310" s="7"/>
      <c r="W310" s="17"/>
      <c r="AA310" s="1"/>
      <c r="AB310" s="107"/>
    </row>
    <row r="311" spans="1:28" x14ac:dyDescent="0.3">
      <c r="A311" s="22"/>
      <c r="C311" s="5" t="e">
        <f t="array" ref="C311">VLOOKUP(A311,'All Beta'!F:I,3,0)</f>
        <v>#N/A</v>
      </c>
      <c r="D311" s="5" t="e">
        <f>VLOOKUP(A311,'All Beta'!F:I,4,0)</f>
        <v>#N/A</v>
      </c>
      <c r="E311" s="8" t="e">
        <f>RTD("tradingapp",,INDEX($A:$A, ROW()), "BidLstClsΔ%")</f>
        <v>#N/A</v>
      </c>
      <c r="F311" s="8" t="e">
        <f>RTD("tradingapp",,INDEX($A:$A, ROW()), "AskLstClsΔ%")</f>
        <v>#N/A</v>
      </c>
      <c r="G311" s="12"/>
      <c r="H311" s="12"/>
      <c r="I311" s="13"/>
      <c r="J311" s="13"/>
      <c r="K311" s="5"/>
      <c r="L311" s="6"/>
      <c r="M311" s="6"/>
      <c r="N311" s="14"/>
      <c r="O311" s="14"/>
      <c r="R311" s="7"/>
      <c r="W311" s="17"/>
      <c r="AA311" s="1"/>
      <c r="AB311" s="107"/>
    </row>
    <row r="312" spans="1:28" x14ac:dyDescent="0.3">
      <c r="A312" s="22"/>
      <c r="C312" s="5" t="e">
        <f t="array" ref="C312">VLOOKUP(A312,'All Beta'!F:I,3,0)</f>
        <v>#N/A</v>
      </c>
      <c r="D312" s="5" t="e">
        <f>VLOOKUP(A312,'All Beta'!F:I,4,0)</f>
        <v>#N/A</v>
      </c>
      <c r="E312" s="8" t="e">
        <f>RTD("tradingapp",,INDEX($A:$A, ROW()), "BidLstClsΔ%")</f>
        <v>#N/A</v>
      </c>
      <c r="F312" s="8" t="e">
        <f>RTD("tradingapp",,INDEX($A:$A, ROW()), "AskLstClsΔ%")</f>
        <v>#N/A</v>
      </c>
      <c r="G312" s="12"/>
      <c r="H312" s="12"/>
      <c r="I312" s="13"/>
      <c r="J312" s="13"/>
      <c r="K312" s="5"/>
      <c r="L312" s="6"/>
      <c r="M312" s="6"/>
      <c r="N312" s="14"/>
      <c r="O312" s="14"/>
      <c r="R312" s="7"/>
      <c r="W312" s="17"/>
      <c r="AA312" s="1"/>
      <c r="AB312" s="107"/>
    </row>
    <row r="313" spans="1:28" x14ac:dyDescent="0.3">
      <c r="A313" s="22"/>
      <c r="C313" s="5" t="e">
        <f t="array" ref="C313">VLOOKUP(A313,'All Beta'!F:I,3,0)</f>
        <v>#N/A</v>
      </c>
      <c r="D313" s="5" t="e">
        <f>VLOOKUP(A313,'All Beta'!F:I,4,0)</f>
        <v>#N/A</v>
      </c>
      <c r="E313" s="8" t="e">
        <f>RTD("tradingapp",,INDEX($A:$A, ROW()), "BidLstClsΔ%")</f>
        <v>#N/A</v>
      </c>
      <c r="F313" s="8" t="e">
        <f>RTD("tradingapp",,INDEX($A:$A, ROW()), "AskLstClsΔ%")</f>
        <v>#N/A</v>
      </c>
      <c r="G313" s="12"/>
      <c r="H313" s="12"/>
      <c r="I313" s="13"/>
      <c r="J313" s="13"/>
      <c r="K313" s="5"/>
      <c r="L313" s="6"/>
      <c r="M313" s="6"/>
      <c r="N313" s="14"/>
      <c r="O313" s="14"/>
      <c r="R313" s="7"/>
      <c r="W313" s="17"/>
      <c r="AA313" s="1"/>
      <c r="AB313" s="107"/>
    </row>
    <row r="314" spans="1:28" x14ac:dyDescent="0.3">
      <c r="A314" s="22"/>
      <c r="C314" s="5" t="e">
        <f t="array" ref="C314">VLOOKUP(A314,'All Beta'!F:I,3,0)</f>
        <v>#N/A</v>
      </c>
      <c r="D314" s="5" t="e">
        <f>VLOOKUP(A314,'All Beta'!F:I,4,0)</f>
        <v>#N/A</v>
      </c>
      <c r="E314" s="8" t="e">
        <f>RTD("tradingapp",,INDEX($A:$A, ROW()), "BidLstClsΔ%")</f>
        <v>#N/A</v>
      </c>
      <c r="F314" s="8" t="e">
        <f>RTD("tradingapp",,INDEX($A:$A, ROW()), "AskLstClsΔ%")</f>
        <v>#N/A</v>
      </c>
      <c r="G314" s="12"/>
      <c r="H314" s="12"/>
      <c r="I314" s="13"/>
      <c r="J314" s="13"/>
      <c r="K314" s="5"/>
      <c r="L314" s="6"/>
      <c r="M314" s="6"/>
      <c r="N314" s="14"/>
      <c r="O314" s="14"/>
      <c r="R314" s="7"/>
      <c r="W314" s="17"/>
      <c r="AA314" s="1"/>
      <c r="AB314" s="107"/>
    </row>
    <row r="315" spans="1:28" x14ac:dyDescent="0.3">
      <c r="A315" s="22"/>
      <c r="C315" s="5" t="e">
        <f t="array" ref="C315">VLOOKUP(A315,'All Beta'!F:I,3,0)</f>
        <v>#N/A</v>
      </c>
      <c r="D315" s="5" t="e">
        <f>VLOOKUP(A315,'All Beta'!F:I,4,0)</f>
        <v>#N/A</v>
      </c>
      <c r="E315" s="8" t="e">
        <f>RTD("tradingapp",,INDEX($A:$A, ROW()), "BidLstClsΔ%")</f>
        <v>#N/A</v>
      </c>
      <c r="F315" s="8" t="e">
        <f>RTD("tradingapp",,INDEX($A:$A, ROW()), "AskLstClsΔ%")</f>
        <v>#N/A</v>
      </c>
      <c r="G315" s="12"/>
      <c r="H315" s="12"/>
      <c r="I315" s="13"/>
      <c r="J315" s="13"/>
      <c r="K315" s="5"/>
      <c r="L315" s="6"/>
      <c r="M315" s="6"/>
      <c r="N315" s="14"/>
      <c r="O315" s="14"/>
      <c r="R315" s="7"/>
      <c r="W315" s="17"/>
      <c r="AA315" s="1"/>
      <c r="AB315" s="107"/>
    </row>
    <row r="316" spans="1:28" x14ac:dyDescent="0.3">
      <c r="A316" s="22"/>
      <c r="C316" s="5" t="e">
        <f t="array" ref="C316">VLOOKUP(A316,'All Beta'!F:I,3,0)</f>
        <v>#N/A</v>
      </c>
      <c r="D316" s="5" t="e">
        <f>VLOOKUP(A316,'All Beta'!F:I,4,0)</f>
        <v>#N/A</v>
      </c>
      <c r="E316" s="8" t="e">
        <f>RTD("tradingapp",,INDEX($A:$A, ROW()), "BidLstClsΔ%")</f>
        <v>#N/A</v>
      </c>
      <c r="F316" s="8" t="e">
        <f>RTD("tradingapp",,INDEX($A:$A, ROW()), "AskLstClsΔ%")</f>
        <v>#N/A</v>
      </c>
      <c r="G316" s="12"/>
      <c r="H316" s="12"/>
      <c r="I316" s="13"/>
      <c r="J316" s="13"/>
      <c r="K316" s="5"/>
      <c r="L316" s="6"/>
      <c r="M316" s="6"/>
      <c r="N316" s="14"/>
      <c r="O316" s="14"/>
      <c r="R316" s="7"/>
      <c r="W316" s="17"/>
      <c r="AA316" s="1"/>
      <c r="AB316" s="107"/>
    </row>
    <row r="317" spans="1:28" x14ac:dyDescent="0.3">
      <c r="A317" s="22"/>
      <c r="C317" s="5" t="e">
        <f t="array" ref="C317">VLOOKUP(A317,'All Beta'!F:I,3,0)</f>
        <v>#N/A</v>
      </c>
      <c r="D317" s="5" t="e">
        <f>VLOOKUP(A317,'All Beta'!F:I,4,0)</f>
        <v>#N/A</v>
      </c>
      <c r="E317" s="8" t="e">
        <f>RTD("tradingapp",,INDEX($A:$A, ROW()), "BidLstClsΔ%")</f>
        <v>#N/A</v>
      </c>
      <c r="F317" s="8" t="e">
        <f>RTD("tradingapp",,INDEX($A:$A, ROW()), "AskLstClsΔ%")</f>
        <v>#N/A</v>
      </c>
      <c r="G317" s="12"/>
      <c r="H317" s="12"/>
      <c r="I317" s="13"/>
      <c r="J317" s="13"/>
      <c r="K317" s="5"/>
      <c r="L317" s="6"/>
      <c r="M317" s="6"/>
      <c r="N317" s="14"/>
      <c r="O317" s="14"/>
      <c r="R317" s="7"/>
      <c r="W317" s="17"/>
      <c r="AA317" s="1"/>
      <c r="AB317" s="107"/>
    </row>
    <row r="318" spans="1:28" x14ac:dyDescent="0.3">
      <c r="A318" s="22"/>
      <c r="C318" s="5" t="e">
        <f t="array" ref="C318">VLOOKUP(A318,'All Beta'!F:I,3,0)</f>
        <v>#N/A</v>
      </c>
      <c r="D318" s="5" t="e">
        <f>VLOOKUP(A318,'All Beta'!F:I,4,0)</f>
        <v>#N/A</v>
      </c>
      <c r="E318" s="8" t="e">
        <f>RTD("tradingapp",,INDEX($A:$A, ROW()), "BidLstClsΔ%")</f>
        <v>#N/A</v>
      </c>
      <c r="F318" s="8" t="e">
        <f>RTD("tradingapp",,INDEX($A:$A, ROW()), "AskLstClsΔ%")</f>
        <v>#N/A</v>
      </c>
      <c r="G318" s="12"/>
      <c r="H318" s="12"/>
      <c r="I318" s="13"/>
      <c r="J318" s="13"/>
      <c r="K318" s="5"/>
      <c r="L318" s="6"/>
      <c r="M318" s="6"/>
      <c r="N318" s="14"/>
      <c r="O318" s="14"/>
      <c r="R318" s="7"/>
      <c r="W318" s="17"/>
      <c r="AA318" s="1"/>
      <c r="AB318" s="107"/>
    </row>
    <row r="319" spans="1:28" x14ac:dyDescent="0.3">
      <c r="A319" s="22"/>
      <c r="C319" s="5" t="e">
        <f t="array" ref="C319">VLOOKUP(A319,'All Beta'!F:I,3,0)</f>
        <v>#N/A</v>
      </c>
      <c r="D319" s="5" t="e">
        <f>VLOOKUP(A319,'All Beta'!F:I,4,0)</f>
        <v>#N/A</v>
      </c>
      <c r="E319" s="8" t="e">
        <f>RTD("tradingapp",,INDEX($A:$A, ROW()), "BidLstClsΔ%")</f>
        <v>#N/A</v>
      </c>
      <c r="F319" s="8" t="e">
        <f>RTD("tradingapp",,INDEX($A:$A, ROW()), "AskLstClsΔ%")</f>
        <v>#N/A</v>
      </c>
      <c r="G319" s="12"/>
      <c r="H319" s="12"/>
      <c r="I319" s="13"/>
      <c r="J319" s="13"/>
      <c r="K319" s="5"/>
      <c r="L319" s="6"/>
      <c r="M319" s="6"/>
      <c r="N319" s="14"/>
      <c r="O319" s="14"/>
      <c r="R319" s="7"/>
      <c r="W319" s="17"/>
      <c r="AA319" s="1"/>
      <c r="AB319" s="107"/>
    </row>
    <row r="320" spans="1:28" ht="15.75" customHeight="1" x14ac:dyDescent="0.3">
      <c r="A320" s="22"/>
      <c r="C320" s="5" t="e">
        <f t="array" ref="C320">VLOOKUP(A320,'All Beta'!F:I,3,0)</f>
        <v>#N/A</v>
      </c>
      <c r="D320" s="5" t="e">
        <f>VLOOKUP(A320,'All Beta'!F:I,4,0)</f>
        <v>#N/A</v>
      </c>
      <c r="E320" s="8" t="e">
        <f>RTD("tradingapp",,INDEX($A:$A, ROW()), "BidLstClsΔ%")</f>
        <v>#N/A</v>
      </c>
      <c r="F320" s="8" t="e">
        <f>RTD("tradingapp",,INDEX($A:$A, ROW()), "AskLstClsΔ%")</f>
        <v>#N/A</v>
      </c>
      <c r="G320" s="12"/>
      <c r="H320" s="12"/>
      <c r="I320" s="13"/>
      <c r="J320" s="13"/>
      <c r="K320" s="5"/>
      <c r="L320" s="6"/>
      <c r="M320" s="6"/>
      <c r="N320" s="14"/>
      <c r="O320" s="14"/>
      <c r="R320" s="7"/>
      <c r="W320" s="17"/>
      <c r="AA320" s="1"/>
      <c r="AB320" s="107"/>
    </row>
    <row r="321" spans="1:28" x14ac:dyDescent="0.3">
      <c r="A321" s="22"/>
      <c r="C321" s="5" t="e">
        <f t="array" ref="C321">VLOOKUP(A321,'All Beta'!F:I,3,0)</f>
        <v>#N/A</v>
      </c>
      <c r="D321" s="5" t="e">
        <f>VLOOKUP(A321,'All Beta'!F:I,4,0)</f>
        <v>#N/A</v>
      </c>
      <c r="E321" s="8" t="e">
        <f>RTD("tradingapp",,INDEX($A:$A, ROW()), "BidLstClsΔ%")</f>
        <v>#N/A</v>
      </c>
      <c r="F321" s="8" t="e">
        <f>RTD("tradingapp",,INDEX($A:$A, ROW()), "AskLstClsΔ%")</f>
        <v>#N/A</v>
      </c>
      <c r="G321" s="12"/>
      <c r="H321" s="12"/>
      <c r="I321" s="13"/>
      <c r="J321" s="13"/>
      <c r="K321" s="5"/>
      <c r="L321" s="6"/>
      <c r="M321" s="6"/>
      <c r="N321" s="14"/>
      <c r="O321" s="14"/>
      <c r="R321" s="7"/>
      <c r="W321" s="17"/>
      <c r="AA321" s="1"/>
      <c r="AB321" s="107"/>
    </row>
    <row r="322" spans="1:28" x14ac:dyDescent="0.3">
      <c r="A322" s="22"/>
      <c r="C322" s="5" t="e">
        <f t="array" ref="C322">VLOOKUP(A322,'All Beta'!F:I,3,0)</f>
        <v>#N/A</v>
      </c>
      <c r="D322" s="5" t="e">
        <f>VLOOKUP(A322,'All Beta'!F:I,4,0)</f>
        <v>#N/A</v>
      </c>
      <c r="E322" s="8" t="e">
        <f>RTD("tradingapp",,INDEX($A:$A, ROW()), "BidLstClsΔ%")</f>
        <v>#N/A</v>
      </c>
      <c r="F322" s="8" t="e">
        <f>RTD("tradingapp",,INDEX($A:$A, ROW()), "AskLstClsΔ%")</f>
        <v>#N/A</v>
      </c>
      <c r="G322" s="12"/>
      <c r="H322" s="12"/>
      <c r="I322" s="13"/>
      <c r="J322" s="13"/>
      <c r="K322" s="5"/>
      <c r="L322" s="6"/>
      <c r="M322" s="6"/>
      <c r="N322" s="14"/>
      <c r="O322" s="14"/>
      <c r="R322" s="7"/>
      <c r="W322" s="17"/>
      <c r="AA322" s="1"/>
      <c r="AB322" s="107"/>
    </row>
    <row r="323" spans="1:28" x14ac:dyDescent="0.3">
      <c r="A323" s="22"/>
      <c r="C323" s="5" t="e">
        <f t="array" ref="C323">VLOOKUP(A323,'All Beta'!F:I,3,0)</f>
        <v>#N/A</v>
      </c>
      <c r="D323" s="5" t="e">
        <f>VLOOKUP(A323,'All Beta'!F:I,4,0)</f>
        <v>#N/A</v>
      </c>
      <c r="E323" s="8" t="e">
        <f>RTD("tradingapp",,INDEX($A:$A, ROW()), "BidLstClsΔ%")</f>
        <v>#N/A</v>
      </c>
      <c r="F323" s="8" t="e">
        <f>RTD("tradingapp",,INDEX($A:$A, ROW()), "AskLstClsΔ%")</f>
        <v>#N/A</v>
      </c>
      <c r="G323" s="12"/>
      <c r="H323" s="12"/>
      <c r="I323" s="13"/>
      <c r="J323" s="13"/>
      <c r="K323" s="5"/>
      <c r="L323" s="6"/>
      <c r="M323" s="6"/>
      <c r="N323" s="14"/>
      <c r="O323" s="14"/>
      <c r="R323" s="7"/>
      <c r="W323" s="17"/>
      <c r="AA323" s="1"/>
      <c r="AB323" s="107"/>
    </row>
    <row r="324" spans="1:28" x14ac:dyDescent="0.3">
      <c r="A324" s="22"/>
      <c r="C324" s="5" t="e">
        <f t="array" ref="C324">VLOOKUP(A324,'All Beta'!F:I,3,0)</f>
        <v>#N/A</v>
      </c>
      <c r="D324" s="5" t="e">
        <f>VLOOKUP(A324,'All Beta'!F:I,4,0)</f>
        <v>#N/A</v>
      </c>
      <c r="E324" s="8" t="e">
        <f>RTD("tradingapp",,INDEX($A:$A, ROW()), "BidLstClsΔ%")</f>
        <v>#N/A</v>
      </c>
      <c r="F324" s="8" t="e">
        <f>RTD("tradingapp",,INDEX($A:$A, ROW()), "AskLstClsΔ%")</f>
        <v>#N/A</v>
      </c>
      <c r="G324" s="12"/>
      <c r="H324" s="12"/>
      <c r="I324" s="13"/>
      <c r="J324" s="13"/>
      <c r="K324" s="5"/>
      <c r="L324" s="6"/>
      <c r="M324" s="6"/>
      <c r="N324" s="14"/>
      <c r="O324" s="14"/>
      <c r="R324" s="7"/>
      <c r="W324" s="17"/>
      <c r="AA324" s="1"/>
      <c r="AB324" s="107"/>
    </row>
    <row r="325" spans="1:28" x14ac:dyDescent="0.3">
      <c r="A325" s="22"/>
      <c r="C325" s="5" t="e">
        <f t="array" ref="C325">VLOOKUP(A325,'All Beta'!F:I,3,0)</f>
        <v>#N/A</v>
      </c>
      <c r="D325" s="5" t="e">
        <f>VLOOKUP(A325,'All Beta'!F:I,4,0)</f>
        <v>#N/A</v>
      </c>
      <c r="E325" s="8" t="e">
        <f>RTD("tradingapp",,INDEX($A:$A, ROW()), "BidLstClsΔ%")</f>
        <v>#N/A</v>
      </c>
      <c r="F325" s="8" t="e">
        <f>RTD("tradingapp",,INDEX($A:$A, ROW()), "AskLstClsΔ%")</f>
        <v>#N/A</v>
      </c>
      <c r="G325" s="12"/>
      <c r="H325" s="12"/>
      <c r="I325" s="13"/>
      <c r="J325" s="13"/>
      <c r="K325" s="5"/>
      <c r="L325" s="6"/>
      <c r="M325" s="6"/>
      <c r="N325" s="14"/>
      <c r="O325" s="14"/>
      <c r="R325" s="7"/>
      <c r="W325" s="17"/>
      <c r="AA325" s="1"/>
      <c r="AB325" s="107"/>
    </row>
    <row r="326" spans="1:28" x14ac:dyDescent="0.3">
      <c r="A326" s="22"/>
      <c r="C326" s="5" t="e">
        <f t="array" ref="C326">VLOOKUP(A326,'All Beta'!F:I,3,0)</f>
        <v>#N/A</v>
      </c>
      <c r="D326" s="5" t="e">
        <f>VLOOKUP(A326,'All Beta'!F:I,4,0)</f>
        <v>#N/A</v>
      </c>
      <c r="E326" s="8" t="e">
        <f>RTD("tradingapp",,INDEX($A:$A, ROW()), "BidLstClsΔ%")</f>
        <v>#N/A</v>
      </c>
      <c r="F326" s="8" t="e">
        <f>RTD("tradingapp",,INDEX($A:$A, ROW()), "AskLstClsΔ%")</f>
        <v>#N/A</v>
      </c>
      <c r="G326" s="12"/>
      <c r="H326" s="12"/>
      <c r="I326" s="13"/>
      <c r="J326" s="13"/>
      <c r="K326" s="5"/>
      <c r="L326" s="6"/>
      <c r="M326" s="6"/>
      <c r="N326" s="14"/>
      <c r="O326" s="14"/>
      <c r="R326" s="7"/>
      <c r="W326" s="17"/>
      <c r="AA326" s="1"/>
      <c r="AB326" s="107"/>
    </row>
    <row r="327" spans="1:28" x14ac:dyDescent="0.3">
      <c r="A327" s="22"/>
      <c r="C327" s="5" t="e">
        <f t="array" ref="C327">VLOOKUP(A327,'All Beta'!F:I,3,0)</f>
        <v>#N/A</v>
      </c>
      <c r="D327" s="5" t="e">
        <f>VLOOKUP(A327,'All Beta'!F:I,4,0)</f>
        <v>#N/A</v>
      </c>
      <c r="E327" s="8" t="e">
        <f>RTD("tradingapp",,INDEX($A:$A, ROW()), "BidLstClsΔ%")</f>
        <v>#N/A</v>
      </c>
      <c r="F327" s="8" t="e">
        <f>RTD("tradingapp",,INDEX($A:$A, ROW()), "AskLstClsΔ%")</f>
        <v>#N/A</v>
      </c>
      <c r="G327" s="12"/>
      <c r="H327" s="12"/>
      <c r="I327" s="13"/>
      <c r="J327" s="13"/>
      <c r="K327" s="5"/>
      <c r="L327" s="6"/>
      <c r="M327" s="6"/>
      <c r="N327" s="14"/>
      <c r="O327" s="14"/>
      <c r="R327" s="7"/>
      <c r="W327" s="17"/>
      <c r="AA327" s="1"/>
      <c r="AB327" s="107"/>
    </row>
    <row r="328" spans="1:28" x14ac:dyDescent="0.3">
      <c r="A328" s="22"/>
      <c r="C328" s="5" t="e">
        <f t="array" ref="C328">VLOOKUP(A328,'All Beta'!F:I,3,0)</f>
        <v>#N/A</v>
      </c>
      <c r="D328" s="5" t="e">
        <f>VLOOKUP(A328,'All Beta'!F:I,4,0)</f>
        <v>#N/A</v>
      </c>
      <c r="E328" s="8" t="e">
        <f>RTD("tradingapp",,INDEX($A:$A, ROW()), "BidLstClsΔ%")</f>
        <v>#N/A</v>
      </c>
      <c r="F328" s="8" t="e">
        <f>RTD("tradingapp",,INDEX($A:$A, ROW()), "AskLstClsΔ%")</f>
        <v>#N/A</v>
      </c>
      <c r="G328" s="12"/>
      <c r="H328" s="12"/>
      <c r="I328" s="13"/>
      <c r="J328" s="13"/>
      <c r="K328" s="5"/>
      <c r="L328" s="6"/>
      <c r="M328" s="6"/>
      <c r="N328" s="14"/>
      <c r="O328" s="14"/>
      <c r="R328" s="7"/>
      <c r="W328" s="17"/>
      <c r="AA328" s="1"/>
      <c r="AB328" s="107"/>
    </row>
    <row r="329" spans="1:28" x14ac:dyDescent="0.3">
      <c r="A329" s="22"/>
      <c r="C329" s="5" t="e">
        <f t="array" ref="C329">VLOOKUP(A329,'All Beta'!F:I,3,0)</f>
        <v>#N/A</v>
      </c>
      <c r="D329" s="5" t="e">
        <f>VLOOKUP(A329,'All Beta'!F:I,4,0)</f>
        <v>#N/A</v>
      </c>
      <c r="E329" s="8" t="e">
        <f>RTD("tradingapp",,INDEX($A:$A, ROW()), "BidLstClsΔ%")</f>
        <v>#N/A</v>
      </c>
      <c r="F329" s="8" t="e">
        <f>RTD("tradingapp",,INDEX($A:$A, ROW()), "AskLstClsΔ%")</f>
        <v>#N/A</v>
      </c>
      <c r="G329" s="12"/>
      <c r="H329" s="12"/>
      <c r="I329" s="13"/>
      <c r="J329" s="13"/>
      <c r="K329" s="5"/>
      <c r="L329" s="6"/>
      <c r="M329" s="6"/>
      <c r="N329" s="14"/>
      <c r="O329" s="14"/>
      <c r="R329" s="7"/>
      <c r="W329" s="17"/>
      <c r="AA329" s="1"/>
      <c r="AB329" s="107"/>
    </row>
    <row r="330" spans="1:28" x14ac:dyDescent="0.3">
      <c r="A330" s="22"/>
      <c r="C330" s="5" t="e">
        <f t="array" ref="C330">VLOOKUP(A330,'All Beta'!F:I,3,0)</f>
        <v>#N/A</v>
      </c>
      <c r="D330" s="5" t="e">
        <f>VLOOKUP(A330,'All Beta'!F:I,4,0)</f>
        <v>#N/A</v>
      </c>
      <c r="E330" s="8" t="e">
        <f>RTD("tradingapp",,INDEX($A:$A, ROW()), "BidLstClsΔ%")</f>
        <v>#N/A</v>
      </c>
      <c r="F330" s="8" t="e">
        <f>RTD("tradingapp",,INDEX($A:$A, ROW()), "AskLstClsΔ%")</f>
        <v>#N/A</v>
      </c>
      <c r="G330" s="12"/>
      <c r="H330" s="12"/>
      <c r="I330" s="13"/>
      <c r="J330" s="13"/>
      <c r="K330" s="5"/>
      <c r="L330" s="6"/>
      <c r="M330" s="6"/>
      <c r="N330" s="14"/>
      <c r="O330" s="14"/>
      <c r="R330" s="7"/>
      <c r="W330" s="17"/>
      <c r="AA330" s="1"/>
      <c r="AB330" s="107"/>
    </row>
    <row r="331" spans="1:28" x14ac:dyDescent="0.3">
      <c r="A331" s="22"/>
      <c r="C331" s="5" t="e">
        <f t="array" ref="C331">VLOOKUP(A331,'All Beta'!F:I,3,0)</f>
        <v>#N/A</v>
      </c>
      <c r="D331" s="5" t="e">
        <f>VLOOKUP(A331,'All Beta'!F:I,4,0)</f>
        <v>#N/A</v>
      </c>
      <c r="E331" s="8" t="e">
        <f>RTD("tradingapp",,INDEX($A:$A, ROW()), "BidLstClsΔ%")</f>
        <v>#N/A</v>
      </c>
      <c r="F331" s="8" t="e">
        <f>RTD("tradingapp",,INDEX($A:$A, ROW()), "AskLstClsΔ%")</f>
        <v>#N/A</v>
      </c>
      <c r="G331" s="12"/>
      <c r="H331" s="12"/>
      <c r="I331" s="13"/>
      <c r="J331" s="13"/>
      <c r="K331" s="5"/>
      <c r="L331" s="6"/>
      <c r="M331" s="6"/>
      <c r="N331" s="14"/>
      <c r="O331" s="14"/>
      <c r="R331" s="7"/>
      <c r="W331" s="17"/>
      <c r="AA331" s="1"/>
      <c r="AB331" s="107"/>
    </row>
    <row r="332" spans="1:28" x14ac:dyDescent="0.3">
      <c r="A332" s="22"/>
      <c r="C332" s="5" t="e">
        <f t="array" ref="C332">VLOOKUP(A332,'All Beta'!F:I,3,0)</f>
        <v>#N/A</v>
      </c>
      <c r="D332" s="5" t="e">
        <f>VLOOKUP(A332,'All Beta'!F:I,4,0)</f>
        <v>#N/A</v>
      </c>
      <c r="E332" s="8" t="e">
        <f>RTD("tradingapp",,INDEX($A:$A, ROW()), "BidLstClsΔ%")</f>
        <v>#N/A</v>
      </c>
      <c r="F332" s="8" t="e">
        <f>RTD("tradingapp",,INDEX($A:$A, ROW()), "AskLstClsΔ%")</f>
        <v>#N/A</v>
      </c>
      <c r="G332" s="12"/>
      <c r="H332" s="12"/>
      <c r="I332" s="13"/>
      <c r="J332" s="13"/>
      <c r="K332" s="5"/>
      <c r="L332" s="6"/>
      <c r="M332" s="6"/>
      <c r="N332" s="14"/>
      <c r="O332" s="14"/>
      <c r="R332" s="7"/>
      <c r="W332" s="17"/>
      <c r="AA332" s="1"/>
      <c r="AB332" s="107"/>
    </row>
    <row r="333" spans="1:28" x14ac:dyDescent="0.3">
      <c r="A333" s="22"/>
      <c r="C333" s="5" t="e">
        <f t="array" ref="C333">VLOOKUP(A333,'All Beta'!F:I,3,0)</f>
        <v>#N/A</v>
      </c>
      <c r="D333" s="5" t="e">
        <f>VLOOKUP(A333,'All Beta'!F:I,4,0)</f>
        <v>#N/A</v>
      </c>
      <c r="E333" s="8" t="e">
        <f>RTD("tradingapp",,INDEX($A:$A, ROW()), "BidLstClsΔ%")</f>
        <v>#N/A</v>
      </c>
      <c r="F333" s="8" t="e">
        <f>RTD("tradingapp",,INDEX($A:$A, ROW()), "AskLstClsΔ%")</f>
        <v>#N/A</v>
      </c>
      <c r="G333" s="12"/>
      <c r="H333" s="12"/>
      <c r="I333" s="13"/>
      <c r="J333" s="13"/>
      <c r="K333" s="5"/>
      <c r="L333" s="6"/>
      <c r="M333" s="6"/>
      <c r="N333" s="14"/>
      <c r="O333" s="14"/>
      <c r="R333" s="7"/>
      <c r="W333" s="17"/>
      <c r="AA333" s="1"/>
      <c r="AB333" s="107"/>
    </row>
    <row r="334" spans="1:28" x14ac:dyDescent="0.3">
      <c r="A334" s="22"/>
      <c r="C334" s="5" t="e">
        <f t="array" ref="C334">VLOOKUP(A334,'All Beta'!F:I,3,0)</f>
        <v>#N/A</v>
      </c>
      <c r="D334" s="5" t="e">
        <f>VLOOKUP(A334,'All Beta'!F:I,4,0)</f>
        <v>#N/A</v>
      </c>
      <c r="E334" s="8" t="e">
        <f>RTD("tradingapp",,INDEX($A:$A, ROW()), "BidLstClsΔ%")</f>
        <v>#N/A</v>
      </c>
      <c r="F334" s="8" t="e">
        <f>RTD("tradingapp",,INDEX($A:$A, ROW()), "AskLstClsΔ%")</f>
        <v>#N/A</v>
      </c>
      <c r="G334" s="12"/>
      <c r="H334" s="12"/>
      <c r="I334" s="13"/>
      <c r="J334" s="13"/>
      <c r="K334" s="5"/>
      <c r="L334" s="6"/>
      <c r="M334" s="6"/>
      <c r="N334" s="14"/>
      <c r="O334" s="14"/>
      <c r="R334" s="7"/>
      <c r="W334" s="17"/>
      <c r="AA334" s="1"/>
      <c r="AB334" s="107"/>
    </row>
    <row r="335" spans="1:28" x14ac:dyDescent="0.3">
      <c r="A335" s="22"/>
      <c r="C335" s="5" t="e">
        <f t="array" ref="C335">VLOOKUP(A335,'All Beta'!F:I,3,0)</f>
        <v>#N/A</v>
      </c>
      <c r="D335" s="5" t="e">
        <f>VLOOKUP(A335,'All Beta'!F:I,4,0)</f>
        <v>#N/A</v>
      </c>
      <c r="E335" s="8" t="e">
        <f>RTD("tradingapp",,INDEX($A:$A, ROW()), "BidLstClsΔ%")</f>
        <v>#N/A</v>
      </c>
      <c r="F335" s="8" t="e">
        <f>RTD("tradingapp",,INDEX($A:$A, ROW()), "AskLstClsΔ%")</f>
        <v>#N/A</v>
      </c>
      <c r="G335" s="12"/>
      <c r="H335" s="12"/>
      <c r="I335" s="13"/>
      <c r="J335" s="13"/>
      <c r="K335" s="5"/>
      <c r="L335" s="6"/>
      <c r="M335" s="6"/>
      <c r="N335" s="14"/>
      <c r="O335" s="14"/>
      <c r="R335" s="7"/>
      <c r="W335" s="17"/>
      <c r="AA335" s="1"/>
      <c r="AB335" s="107"/>
    </row>
    <row r="336" spans="1:28" x14ac:dyDescent="0.3">
      <c r="A336" s="22"/>
      <c r="C336" s="5" t="e">
        <f t="array" ref="C336">VLOOKUP(A336,'All Beta'!F:I,3,0)</f>
        <v>#N/A</v>
      </c>
      <c r="D336" s="5" t="e">
        <f>VLOOKUP(A336,'All Beta'!F:I,4,0)</f>
        <v>#N/A</v>
      </c>
      <c r="E336" s="8" t="e">
        <f>RTD("tradingapp",,INDEX($A:$A, ROW()), "BidLstClsΔ%")</f>
        <v>#N/A</v>
      </c>
      <c r="F336" s="8" t="e">
        <f>RTD("tradingapp",,INDEX($A:$A, ROW()), "AskLstClsΔ%")</f>
        <v>#N/A</v>
      </c>
      <c r="G336" s="12"/>
      <c r="H336" s="12"/>
      <c r="I336" s="13"/>
      <c r="J336" s="13"/>
      <c r="K336" s="5"/>
      <c r="L336" s="6"/>
      <c r="M336" s="6"/>
      <c r="N336" s="14"/>
      <c r="O336" s="14"/>
      <c r="R336" s="7"/>
      <c r="W336" s="17"/>
      <c r="AA336" s="1"/>
      <c r="AB336" s="107"/>
    </row>
    <row r="337" spans="1:28" x14ac:dyDescent="0.3">
      <c r="A337" s="22"/>
      <c r="C337" s="5" t="e">
        <f t="array" ref="C337">VLOOKUP(A337,'All Beta'!F:I,3,0)</f>
        <v>#N/A</v>
      </c>
      <c r="D337" s="5" t="e">
        <f>VLOOKUP(A337,'All Beta'!F:I,4,0)</f>
        <v>#N/A</v>
      </c>
      <c r="E337" s="8" t="e">
        <f>RTD("tradingapp",,INDEX($A:$A, ROW()), "BidLstClsΔ%")</f>
        <v>#N/A</v>
      </c>
      <c r="F337" s="8" t="e">
        <f>RTD("tradingapp",,INDEX($A:$A, ROW()), "AskLstClsΔ%")</f>
        <v>#N/A</v>
      </c>
      <c r="G337" s="12"/>
      <c r="H337" s="12"/>
      <c r="I337" s="13"/>
      <c r="J337" s="13"/>
      <c r="K337" s="5"/>
      <c r="L337" s="6"/>
      <c r="M337" s="6"/>
      <c r="N337" s="14"/>
      <c r="O337" s="14"/>
      <c r="R337" s="7"/>
      <c r="W337" s="17"/>
      <c r="AA337" s="1"/>
      <c r="AB337" s="107"/>
    </row>
    <row r="338" spans="1:28" x14ac:dyDescent="0.3">
      <c r="A338" s="22"/>
      <c r="C338" s="5" t="e">
        <f t="array" ref="C338">VLOOKUP(A338,'All Beta'!F:I,3,0)</f>
        <v>#N/A</v>
      </c>
      <c r="D338" s="5" t="e">
        <f>VLOOKUP(A338,'All Beta'!F:I,4,0)</f>
        <v>#N/A</v>
      </c>
      <c r="E338" s="8" t="e">
        <f>RTD("tradingapp",,INDEX($A:$A, ROW()), "BidLstClsΔ%")</f>
        <v>#N/A</v>
      </c>
      <c r="F338" s="8" t="e">
        <f>RTD("tradingapp",,INDEX($A:$A, ROW()), "AskLstClsΔ%")</f>
        <v>#N/A</v>
      </c>
      <c r="G338" s="12"/>
      <c r="H338" s="12"/>
      <c r="I338" s="13"/>
      <c r="J338" s="13"/>
      <c r="K338" s="5"/>
      <c r="L338" s="6"/>
      <c r="M338" s="6"/>
      <c r="N338" s="14"/>
      <c r="O338" s="14"/>
      <c r="R338" s="7"/>
      <c r="W338" s="17"/>
      <c r="AA338" s="1"/>
      <c r="AB338" s="107"/>
    </row>
    <row r="339" spans="1:28" x14ac:dyDescent="0.3">
      <c r="A339" s="22"/>
      <c r="C339" s="5" t="e">
        <f t="array" ref="C339">VLOOKUP(A339,'All Beta'!F:I,3,0)</f>
        <v>#N/A</v>
      </c>
      <c r="D339" s="5" t="e">
        <f>VLOOKUP(A339,'All Beta'!F:I,4,0)</f>
        <v>#N/A</v>
      </c>
      <c r="E339" s="8" t="e">
        <f>RTD("tradingapp",,INDEX($A:$A, ROW()), "BidLstClsΔ%")</f>
        <v>#N/A</v>
      </c>
      <c r="F339" s="8" t="e">
        <f>RTD("tradingapp",,INDEX($A:$A, ROW()), "AskLstClsΔ%")</f>
        <v>#N/A</v>
      </c>
      <c r="G339" s="12"/>
      <c r="H339" s="12"/>
      <c r="I339" s="13"/>
      <c r="J339" s="13"/>
      <c r="K339" s="5"/>
      <c r="L339" s="6"/>
      <c r="M339" s="6"/>
      <c r="N339" s="14"/>
      <c r="O339" s="14"/>
      <c r="R339" s="7"/>
      <c r="W339" s="17"/>
      <c r="AA339" s="1"/>
      <c r="AB339" s="107"/>
    </row>
    <row r="340" spans="1:28" x14ac:dyDescent="0.3">
      <c r="A340" s="22"/>
      <c r="C340" s="5" t="e">
        <f t="array" ref="C340">VLOOKUP(A340,'All Beta'!F:I,3,0)</f>
        <v>#N/A</v>
      </c>
      <c r="D340" s="5" t="e">
        <f>VLOOKUP(A340,'All Beta'!F:I,4,0)</f>
        <v>#N/A</v>
      </c>
      <c r="E340" s="8" t="e">
        <f>RTD("tradingapp",,INDEX($A:$A, ROW()), "BidLstClsΔ%")</f>
        <v>#N/A</v>
      </c>
      <c r="F340" s="8" t="e">
        <f>RTD("tradingapp",,INDEX($A:$A, ROW()), "AskLstClsΔ%")</f>
        <v>#N/A</v>
      </c>
      <c r="G340" s="12"/>
      <c r="H340" s="12"/>
      <c r="I340" s="13"/>
      <c r="J340" s="13"/>
      <c r="K340" s="5"/>
      <c r="L340" s="6"/>
      <c r="M340" s="6"/>
      <c r="N340" s="14"/>
      <c r="O340" s="14"/>
      <c r="R340" s="7"/>
      <c r="W340" s="17"/>
      <c r="AA340" s="1"/>
      <c r="AB340" s="107"/>
    </row>
    <row r="341" spans="1:28" x14ac:dyDescent="0.3">
      <c r="A341" s="22"/>
      <c r="C341" s="5" t="e">
        <f t="array" ref="C341">VLOOKUP(A341,'All Beta'!F:I,3,0)</f>
        <v>#N/A</v>
      </c>
      <c r="D341" s="5" t="e">
        <f>VLOOKUP(A341,'All Beta'!F:I,4,0)</f>
        <v>#N/A</v>
      </c>
      <c r="E341" s="8" t="e">
        <f>RTD("tradingapp",,INDEX($A:$A, ROW()), "BidLstClsΔ%")</f>
        <v>#N/A</v>
      </c>
      <c r="F341" s="8" t="e">
        <f>RTD("tradingapp",,INDEX($A:$A, ROW()), "AskLstClsΔ%")</f>
        <v>#N/A</v>
      </c>
      <c r="G341" s="12"/>
      <c r="H341" s="12"/>
      <c r="I341" s="13"/>
      <c r="J341" s="13"/>
      <c r="K341" s="5"/>
      <c r="L341" s="6"/>
      <c r="M341" s="6"/>
      <c r="N341" s="14"/>
      <c r="O341" s="14"/>
      <c r="R341" s="7"/>
      <c r="W341" s="17"/>
      <c r="AA341" s="1"/>
      <c r="AB341" s="107"/>
    </row>
    <row r="342" spans="1:28" x14ac:dyDescent="0.3">
      <c r="A342" s="22"/>
      <c r="C342" s="5" t="e">
        <f t="array" ref="C342">VLOOKUP(A342,'All Beta'!F:I,3,0)</f>
        <v>#N/A</v>
      </c>
      <c r="D342" s="5" t="e">
        <f>VLOOKUP(A342,'All Beta'!F:I,4,0)</f>
        <v>#N/A</v>
      </c>
      <c r="E342" s="8" t="e">
        <f>RTD("tradingapp",,INDEX($A:$A, ROW()), "BidLstClsΔ%")</f>
        <v>#N/A</v>
      </c>
      <c r="F342" s="8" t="e">
        <f>RTD("tradingapp",,INDEX($A:$A, ROW()), "AskLstClsΔ%")</f>
        <v>#N/A</v>
      </c>
      <c r="G342" s="12"/>
      <c r="H342" s="12"/>
      <c r="I342" s="13"/>
      <c r="J342" s="13"/>
      <c r="K342" s="5"/>
      <c r="L342" s="6"/>
      <c r="M342" s="6"/>
      <c r="N342" s="14"/>
      <c r="O342" s="14"/>
      <c r="R342" s="7"/>
      <c r="W342" s="17"/>
      <c r="AA342" s="1"/>
      <c r="AB342" s="107"/>
    </row>
    <row r="343" spans="1:28" x14ac:dyDescent="0.3">
      <c r="A343" s="22"/>
      <c r="C343" s="5" t="e">
        <f t="array" ref="C343">VLOOKUP(A343,'All Beta'!F:I,3,0)</f>
        <v>#N/A</v>
      </c>
      <c r="D343" s="5" t="e">
        <f>VLOOKUP(A343,'All Beta'!F:I,4,0)</f>
        <v>#N/A</v>
      </c>
      <c r="E343" s="8" t="e">
        <f>RTD("tradingapp",,INDEX($A:$A, ROW()), "BidLstClsΔ%")</f>
        <v>#N/A</v>
      </c>
      <c r="F343" s="8" t="e">
        <f>RTD("tradingapp",,INDEX($A:$A, ROW()), "AskLstClsΔ%")</f>
        <v>#N/A</v>
      </c>
      <c r="G343" s="12"/>
      <c r="H343" s="12"/>
      <c r="I343" s="13"/>
      <c r="J343" s="13"/>
      <c r="K343" s="5"/>
      <c r="L343" s="6"/>
      <c r="M343" s="6"/>
      <c r="N343" s="14"/>
      <c r="O343" s="14"/>
      <c r="R343" s="7"/>
      <c r="W343" s="17"/>
      <c r="AA343" s="1"/>
      <c r="AB343" s="107"/>
    </row>
    <row r="344" spans="1:28" x14ac:dyDescent="0.3">
      <c r="A344" s="22"/>
      <c r="C344" s="5" t="e">
        <f t="array" ref="C344">VLOOKUP(A344,'All Beta'!F:I,3,0)</f>
        <v>#N/A</v>
      </c>
      <c r="D344" s="5" t="e">
        <f>VLOOKUP(A344,'All Beta'!F:I,4,0)</f>
        <v>#N/A</v>
      </c>
      <c r="E344" s="8" t="e">
        <f>RTD("tradingapp",,INDEX($A:$A, ROW()), "BidLstClsΔ%")</f>
        <v>#N/A</v>
      </c>
      <c r="F344" s="8" t="e">
        <f>RTD("tradingapp",,INDEX($A:$A, ROW()), "AskLstClsΔ%")</f>
        <v>#N/A</v>
      </c>
      <c r="G344" s="12"/>
      <c r="H344" s="12"/>
      <c r="I344" s="13"/>
      <c r="J344" s="13"/>
      <c r="K344" s="5"/>
      <c r="L344" s="6"/>
      <c r="M344" s="6"/>
      <c r="N344" s="14"/>
      <c r="O344" s="14"/>
      <c r="R344" s="7"/>
      <c r="W344" s="17"/>
      <c r="AA344" s="1"/>
      <c r="AB344" s="107"/>
    </row>
    <row r="345" spans="1:28" x14ac:dyDescent="0.3">
      <c r="A345" s="22"/>
      <c r="C345" s="5" t="e">
        <f t="array" ref="C345">VLOOKUP(A345,'All Beta'!F:I,3,0)</f>
        <v>#N/A</v>
      </c>
      <c r="D345" s="5" t="e">
        <f>VLOOKUP(A345,'All Beta'!F:I,4,0)</f>
        <v>#N/A</v>
      </c>
      <c r="E345" s="8" t="e">
        <f>RTD("tradingapp",,INDEX($A:$A, ROW()), "BidLstClsΔ%")</f>
        <v>#N/A</v>
      </c>
      <c r="F345" s="8" t="e">
        <f>RTD("tradingapp",,INDEX($A:$A, ROW()), "AskLstClsΔ%")</f>
        <v>#N/A</v>
      </c>
      <c r="G345" s="12"/>
      <c r="H345" s="12"/>
      <c r="I345" s="13"/>
      <c r="J345" s="13"/>
      <c r="K345" s="5"/>
      <c r="L345" s="6"/>
      <c r="M345" s="6"/>
      <c r="N345" s="14"/>
      <c r="O345" s="14"/>
      <c r="R345" s="7"/>
      <c r="W345" s="17"/>
      <c r="AA345" s="1"/>
      <c r="AB345" s="107"/>
    </row>
    <row r="346" spans="1:28" x14ac:dyDescent="0.3">
      <c r="A346" s="22"/>
      <c r="C346" s="5" t="e">
        <f t="array" ref="C346">VLOOKUP(A346,'All Beta'!F:I,3,0)</f>
        <v>#N/A</v>
      </c>
      <c r="D346" s="5" t="e">
        <f>VLOOKUP(A346,'All Beta'!F:I,4,0)</f>
        <v>#N/A</v>
      </c>
      <c r="E346" s="8" t="e">
        <f>RTD("tradingapp",,INDEX($A:$A, ROW()), "BidLstClsΔ%")</f>
        <v>#N/A</v>
      </c>
      <c r="F346" s="8" t="e">
        <f>RTD("tradingapp",,INDEX($A:$A, ROW()), "AskLstClsΔ%")</f>
        <v>#N/A</v>
      </c>
      <c r="G346" s="12"/>
      <c r="H346" s="12"/>
      <c r="I346" s="13"/>
      <c r="J346" s="13"/>
      <c r="K346" s="5"/>
      <c r="L346" s="6"/>
      <c r="M346" s="6"/>
      <c r="N346" s="14"/>
      <c r="O346" s="14"/>
      <c r="R346" s="7"/>
      <c r="W346" s="17"/>
      <c r="AA346" s="1"/>
      <c r="AB346" s="107"/>
    </row>
    <row r="347" spans="1:28" x14ac:dyDescent="0.3">
      <c r="A347" s="22"/>
      <c r="C347" s="5" t="e">
        <f t="array" ref="C347">VLOOKUP(A347,'All Beta'!F:I,3,0)</f>
        <v>#N/A</v>
      </c>
      <c r="D347" s="5" t="e">
        <f>VLOOKUP(A347,'All Beta'!F:I,4,0)</f>
        <v>#N/A</v>
      </c>
      <c r="E347" s="8" t="e">
        <f>RTD("tradingapp",,INDEX($A:$A, ROW()), "BidLstClsΔ%")</f>
        <v>#N/A</v>
      </c>
      <c r="F347" s="8" t="e">
        <f>RTD("tradingapp",,INDEX($A:$A, ROW()), "AskLstClsΔ%")</f>
        <v>#N/A</v>
      </c>
      <c r="G347" s="12"/>
      <c r="H347" s="12"/>
      <c r="I347" s="13"/>
      <c r="J347" s="13"/>
      <c r="K347" s="5"/>
      <c r="L347" s="6"/>
      <c r="M347" s="6"/>
      <c r="N347" s="14"/>
      <c r="O347" s="14"/>
      <c r="R347" s="7"/>
      <c r="W347" s="17"/>
      <c r="AA347" s="1"/>
      <c r="AB347" s="107"/>
    </row>
    <row r="348" spans="1:28" x14ac:dyDescent="0.3">
      <c r="A348" s="22"/>
      <c r="C348" s="5" t="e">
        <f t="array" ref="C348">VLOOKUP(A348,'All Beta'!F:I,3,0)</f>
        <v>#N/A</v>
      </c>
      <c r="D348" s="5" t="e">
        <f>VLOOKUP(A348,'All Beta'!F:I,4,0)</f>
        <v>#N/A</v>
      </c>
      <c r="E348" s="8" t="e">
        <f>RTD("tradingapp",,INDEX($A:$A, ROW()), "BidLstClsΔ%")</f>
        <v>#N/A</v>
      </c>
      <c r="F348" s="8" t="e">
        <f>RTD("tradingapp",,INDEX($A:$A, ROW()), "AskLstClsΔ%")</f>
        <v>#N/A</v>
      </c>
      <c r="G348" s="12"/>
      <c r="H348" s="12"/>
      <c r="I348" s="13"/>
      <c r="J348" s="13"/>
      <c r="K348" s="5"/>
      <c r="L348" s="6"/>
      <c r="M348" s="6"/>
      <c r="N348" s="14"/>
      <c r="O348" s="14"/>
      <c r="R348" s="7"/>
      <c r="W348" s="17"/>
      <c r="AA348" s="1"/>
      <c r="AB348" s="107"/>
    </row>
    <row r="349" spans="1:28" x14ac:dyDescent="0.3">
      <c r="A349" s="22"/>
      <c r="C349" s="5" t="e">
        <f t="array" ref="C349">VLOOKUP(A349,'All Beta'!F:I,3,0)</f>
        <v>#N/A</v>
      </c>
      <c r="D349" s="5" t="e">
        <f>VLOOKUP(A349,'All Beta'!F:I,4,0)</f>
        <v>#N/A</v>
      </c>
      <c r="E349" s="8" t="e">
        <f>RTD("tradingapp",,INDEX($A:$A, ROW()), "BidLstClsΔ%")</f>
        <v>#N/A</v>
      </c>
      <c r="F349" s="8" t="e">
        <f>RTD("tradingapp",,INDEX($A:$A, ROW()), "AskLstClsΔ%")</f>
        <v>#N/A</v>
      </c>
      <c r="G349" s="12"/>
      <c r="H349" s="12"/>
      <c r="I349" s="13"/>
      <c r="J349" s="13"/>
      <c r="K349" s="5"/>
      <c r="L349" s="6"/>
      <c r="M349" s="6"/>
      <c r="N349" s="14"/>
      <c r="O349" s="14"/>
      <c r="R349" s="7"/>
      <c r="W349" s="17"/>
      <c r="AA349" s="1"/>
      <c r="AB349" s="107"/>
    </row>
    <row r="350" spans="1:28" x14ac:dyDescent="0.3">
      <c r="A350" s="22"/>
      <c r="C350" s="5" t="e">
        <f t="array" ref="C350">VLOOKUP(A350,'All Beta'!F:I,3,0)</f>
        <v>#N/A</v>
      </c>
      <c r="D350" s="5" t="e">
        <f>VLOOKUP(A350,'All Beta'!F:I,4,0)</f>
        <v>#N/A</v>
      </c>
      <c r="E350" s="8" t="e">
        <f>RTD("tradingapp",,INDEX($A:$A, ROW()), "BidLstClsΔ%")</f>
        <v>#N/A</v>
      </c>
      <c r="F350" s="8" t="e">
        <f>RTD("tradingapp",,INDEX($A:$A, ROW()), "AskLstClsΔ%")</f>
        <v>#N/A</v>
      </c>
      <c r="G350" s="12"/>
      <c r="H350" s="12"/>
      <c r="I350" s="13"/>
      <c r="J350" s="13"/>
      <c r="K350" s="5"/>
      <c r="L350" s="6"/>
      <c r="M350" s="6"/>
      <c r="N350" s="14"/>
      <c r="O350" s="14"/>
      <c r="R350" s="7"/>
      <c r="W350" s="17"/>
      <c r="AA350" s="1"/>
      <c r="AB350" s="107"/>
    </row>
    <row r="351" spans="1:28" x14ac:dyDescent="0.3">
      <c r="A351" s="22"/>
      <c r="C351" s="5" t="e">
        <f t="array" ref="C351">VLOOKUP(A351,'All Beta'!F:I,3,0)</f>
        <v>#N/A</v>
      </c>
      <c r="D351" s="5" t="e">
        <f>VLOOKUP(A351,'All Beta'!F:I,4,0)</f>
        <v>#N/A</v>
      </c>
      <c r="E351" s="8" t="e">
        <f>RTD("tradingapp",,INDEX($A:$A, ROW()), "BidLstClsΔ%")</f>
        <v>#N/A</v>
      </c>
      <c r="F351" s="8" t="e">
        <f>RTD("tradingapp",,INDEX($A:$A, ROW()), "AskLstClsΔ%")</f>
        <v>#N/A</v>
      </c>
      <c r="G351" s="12"/>
      <c r="H351" s="12"/>
      <c r="I351" s="13"/>
      <c r="J351" s="13"/>
      <c r="K351" s="5"/>
      <c r="L351" s="6"/>
      <c r="M351" s="6"/>
      <c r="N351" s="14"/>
      <c r="O351" s="14"/>
      <c r="R351" s="7"/>
      <c r="W351" s="17"/>
      <c r="AA351" s="1"/>
      <c r="AB351" s="107"/>
    </row>
    <row r="352" spans="1:28" x14ac:dyDescent="0.3">
      <c r="A352" s="22"/>
      <c r="C352" s="5" t="e">
        <f t="array" ref="C352">VLOOKUP(A352,'All Beta'!F:I,3,0)</f>
        <v>#N/A</v>
      </c>
      <c r="D352" s="5" t="e">
        <f>VLOOKUP(A352,'All Beta'!F:I,4,0)</f>
        <v>#N/A</v>
      </c>
      <c r="E352" s="8" t="e">
        <f>RTD("tradingapp",,INDEX($A:$A, ROW()), "BidLstClsΔ%")</f>
        <v>#N/A</v>
      </c>
      <c r="F352" s="8" t="e">
        <f>RTD("tradingapp",,INDEX($A:$A, ROW()), "AskLstClsΔ%")</f>
        <v>#N/A</v>
      </c>
      <c r="G352" s="12"/>
      <c r="H352" s="12"/>
      <c r="I352" s="13"/>
      <c r="J352" s="13"/>
      <c r="K352" s="5"/>
      <c r="L352" s="6"/>
      <c r="M352" s="6"/>
      <c r="N352" s="14"/>
      <c r="O352" s="14"/>
      <c r="R352" s="7"/>
      <c r="W352" s="17"/>
      <c r="AA352" s="1"/>
      <c r="AB352" s="107"/>
    </row>
    <row r="353" spans="1:28" x14ac:dyDescent="0.3">
      <c r="A353" s="22"/>
      <c r="C353" s="5" t="e">
        <f t="array" ref="C353">VLOOKUP(A353,'All Beta'!F:I,3,0)</f>
        <v>#N/A</v>
      </c>
      <c r="D353" s="5" t="e">
        <f>VLOOKUP(A353,'All Beta'!F:I,4,0)</f>
        <v>#N/A</v>
      </c>
      <c r="E353" s="8" t="e">
        <f>RTD("tradingapp",,INDEX($A:$A, ROW()), "BidLstClsΔ%")</f>
        <v>#N/A</v>
      </c>
      <c r="F353" s="8" t="e">
        <f>RTD("tradingapp",,INDEX($A:$A, ROW()), "AskLstClsΔ%")</f>
        <v>#N/A</v>
      </c>
      <c r="G353" s="12"/>
      <c r="H353" s="12"/>
      <c r="I353" s="13"/>
      <c r="J353" s="13"/>
      <c r="K353" s="5"/>
      <c r="L353" s="6"/>
      <c r="M353" s="6"/>
      <c r="N353" s="14"/>
      <c r="O353" s="14"/>
      <c r="R353" s="7"/>
      <c r="W353" s="17"/>
      <c r="AA353" s="1"/>
      <c r="AB353" s="107"/>
    </row>
    <row r="354" spans="1:28" x14ac:dyDescent="0.3">
      <c r="A354" s="22"/>
      <c r="C354" s="5" t="e">
        <f t="array" ref="C354">VLOOKUP(A354,'All Beta'!F:I,3,0)</f>
        <v>#N/A</v>
      </c>
      <c r="D354" s="5" t="e">
        <f>VLOOKUP(A354,'All Beta'!F:I,4,0)</f>
        <v>#N/A</v>
      </c>
      <c r="E354" s="8" t="e">
        <f>RTD("tradingapp",,INDEX($A:$A, ROW()), "BidLstClsΔ%")</f>
        <v>#N/A</v>
      </c>
      <c r="F354" s="8" t="e">
        <f>RTD("tradingapp",,INDEX($A:$A, ROW()), "AskLstClsΔ%")</f>
        <v>#N/A</v>
      </c>
      <c r="G354" s="12"/>
      <c r="H354" s="12"/>
      <c r="I354" s="13"/>
      <c r="J354" s="13"/>
      <c r="K354" s="5"/>
      <c r="L354" s="6"/>
      <c r="M354" s="6"/>
      <c r="N354" s="14"/>
      <c r="O354" s="14"/>
      <c r="R354" s="7"/>
      <c r="W354" s="17"/>
      <c r="AA354" s="1"/>
      <c r="AB354" s="107"/>
    </row>
    <row r="355" spans="1:28" x14ac:dyDescent="0.3">
      <c r="A355" s="22"/>
      <c r="C355" s="5" t="e">
        <f t="array" ref="C355">VLOOKUP(A355,'All Beta'!F:I,3,0)</f>
        <v>#N/A</v>
      </c>
      <c r="D355" s="5" t="e">
        <f>VLOOKUP(A355,'All Beta'!F:I,4,0)</f>
        <v>#N/A</v>
      </c>
      <c r="E355" s="8" t="e">
        <f>RTD("tradingapp",,INDEX($A:$A, ROW()), "BidLstClsΔ%")</f>
        <v>#N/A</v>
      </c>
      <c r="F355" s="8" t="e">
        <f>RTD("tradingapp",,INDEX($A:$A, ROW()), "AskLstClsΔ%")</f>
        <v>#N/A</v>
      </c>
      <c r="G355" s="12"/>
      <c r="H355" s="12"/>
      <c r="I355" s="13"/>
      <c r="J355" s="13"/>
      <c r="K355" s="5"/>
      <c r="L355" s="6"/>
      <c r="M355" s="6"/>
      <c r="N355" s="14"/>
      <c r="O355" s="14"/>
      <c r="R355" s="7"/>
      <c r="W355" s="17"/>
      <c r="AA355" s="1"/>
      <c r="AB355" s="107"/>
    </row>
    <row r="356" spans="1:28" x14ac:dyDescent="0.3">
      <c r="A356" s="22"/>
      <c r="C356" s="5" t="e">
        <f t="array" ref="C356">VLOOKUP(A356,'All Beta'!F:I,3,0)</f>
        <v>#N/A</v>
      </c>
      <c r="D356" s="5" t="e">
        <f>VLOOKUP(A356,'All Beta'!F:I,4,0)</f>
        <v>#N/A</v>
      </c>
      <c r="E356" s="8" t="e">
        <f>RTD("tradingapp",,INDEX($A:$A, ROW()), "BidLstClsΔ%")</f>
        <v>#N/A</v>
      </c>
      <c r="F356" s="8" t="e">
        <f>RTD("tradingapp",,INDEX($A:$A, ROW()), "AskLstClsΔ%")</f>
        <v>#N/A</v>
      </c>
      <c r="G356" s="12"/>
      <c r="H356" s="12"/>
      <c r="I356" s="13"/>
      <c r="J356" s="13"/>
      <c r="K356" s="5"/>
      <c r="L356" s="6"/>
      <c r="M356" s="6"/>
      <c r="N356" s="14"/>
      <c r="O356" s="14"/>
      <c r="R356" s="7"/>
      <c r="W356" s="17"/>
      <c r="AA356" s="1"/>
      <c r="AB356" s="107"/>
    </row>
    <row r="357" spans="1:28" x14ac:dyDescent="0.3">
      <c r="A357" s="22"/>
      <c r="C357" s="5" t="e">
        <f t="array" ref="C357">VLOOKUP(A357,'All Beta'!F:I,3,0)</f>
        <v>#N/A</v>
      </c>
      <c r="D357" s="5" t="e">
        <f>VLOOKUP(A357,'All Beta'!F:I,4,0)</f>
        <v>#N/A</v>
      </c>
      <c r="E357" s="8" t="e">
        <f>RTD("tradingapp",,INDEX($A:$A, ROW()), "BidLstClsΔ%")</f>
        <v>#N/A</v>
      </c>
      <c r="F357" s="8" t="e">
        <f>RTD("tradingapp",,INDEX($A:$A, ROW()), "AskLstClsΔ%")</f>
        <v>#N/A</v>
      </c>
      <c r="G357" s="12"/>
      <c r="H357" s="12"/>
      <c r="I357" s="13"/>
      <c r="J357" s="13"/>
      <c r="K357" s="5"/>
      <c r="L357" s="6"/>
      <c r="M357" s="6"/>
      <c r="N357" s="14"/>
      <c r="O357" s="14"/>
      <c r="R357" s="7"/>
      <c r="W357" s="17"/>
      <c r="AA357" s="1"/>
      <c r="AB357" s="107"/>
    </row>
    <row r="358" spans="1:28" x14ac:dyDescent="0.3">
      <c r="A358" s="22"/>
      <c r="C358" s="5" t="e">
        <f t="array" ref="C358">VLOOKUP(A358,'All Beta'!F:I,3,0)</f>
        <v>#N/A</v>
      </c>
      <c r="D358" s="5" t="e">
        <f>VLOOKUP(A358,'All Beta'!F:I,4,0)</f>
        <v>#N/A</v>
      </c>
      <c r="E358" s="8" t="e">
        <f>RTD("tradingapp",,INDEX($A:$A, ROW()), "BidLstClsΔ%")</f>
        <v>#N/A</v>
      </c>
      <c r="F358" s="8" t="e">
        <f>RTD("tradingapp",,INDEX($A:$A, ROW()), "AskLstClsΔ%")</f>
        <v>#N/A</v>
      </c>
      <c r="G358" s="12"/>
      <c r="H358" s="12"/>
      <c r="I358" s="13"/>
      <c r="J358" s="13"/>
      <c r="K358" s="5"/>
      <c r="L358" s="6"/>
      <c r="M358" s="6"/>
      <c r="N358" s="14"/>
      <c r="O358" s="14"/>
      <c r="R358" s="7"/>
      <c r="W358" s="17"/>
      <c r="AA358" s="1"/>
      <c r="AB358" s="107"/>
    </row>
    <row r="359" spans="1:28" x14ac:dyDescent="0.3">
      <c r="A359" s="22"/>
      <c r="C359" s="5" t="e">
        <f t="array" ref="C359">VLOOKUP(A359,'All Beta'!F:I,3,0)</f>
        <v>#N/A</v>
      </c>
      <c r="D359" s="5" t="e">
        <f>VLOOKUP(A359,'All Beta'!F:I,4,0)</f>
        <v>#N/A</v>
      </c>
      <c r="E359" s="8" t="e">
        <f>RTD("tradingapp",,INDEX($A:$A, ROW()), "BidLstClsΔ%")</f>
        <v>#N/A</v>
      </c>
      <c r="F359" s="8" t="e">
        <f>RTD("tradingapp",,INDEX($A:$A, ROW()), "AskLstClsΔ%")</f>
        <v>#N/A</v>
      </c>
      <c r="G359" s="12"/>
      <c r="H359" s="12"/>
      <c r="I359" s="13"/>
      <c r="J359" s="13"/>
      <c r="K359" s="5"/>
      <c r="L359" s="6"/>
      <c r="M359" s="6"/>
      <c r="N359" s="14"/>
      <c r="O359" s="14"/>
      <c r="R359" s="7"/>
      <c r="W359" s="17"/>
      <c r="AA359" s="1"/>
      <c r="AB359" s="107"/>
    </row>
    <row r="360" spans="1:28" x14ac:dyDescent="0.3">
      <c r="A360" s="22"/>
      <c r="C360" s="5" t="e">
        <f t="array" ref="C360">VLOOKUP(A360,'All Beta'!F:I,3,0)</f>
        <v>#N/A</v>
      </c>
      <c r="D360" s="5" t="e">
        <f>VLOOKUP(A360,'All Beta'!F:I,4,0)</f>
        <v>#N/A</v>
      </c>
      <c r="E360" s="8" t="e">
        <f>RTD("tradingapp",,INDEX($A:$A, ROW()), "BidLstClsΔ%")</f>
        <v>#N/A</v>
      </c>
      <c r="F360" s="8" t="e">
        <f>RTD("tradingapp",,INDEX($A:$A, ROW()), "AskLstClsΔ%")</f>
        <v>#N/A</v>
      </c>
      <c r="G360" s="12"/>
      <c r="H360" s="12"/>
      <c r="I360" s="13"/>
      <c r="J360" s="13"/>
      <c r="K360" s="5"/>
      <c r="L360" s="6"/>
      <c r="M360" s="6"/>
      <c r="N360" s="14"/>
      <c r="O360" s="14"/>
      <c r="R360" s="7"/>
      <c r="W360" s="17"/>
      <c r="AA360" s="1"/>
      <c r="AB360" s="107"/>
    </row>
    <row r="361" spans="1:28" x14ac:dyDescent="0.3">
      <c r="A361" s="22"/>
      <c r="C361" s="5" t="e">
        <f t="array" ref="C361">VLOOKUP(A361,'All Beta'!F:I,3,0)</f>
        <v>#N/A</v>
      </c>
      <c r="D361" s="5" t="e">
        <f>VLOOKUP(A361,'All Beta'!F:I,4,0)</f>
        <v>#N/A</v>
      </c>
      <c r="E361" s="8" t="e">
        <f>RTD("tradingapp",,INDEX($A:$A, ROW()), "BidLstClsΔ%")</f>
        <v>#N/A</v>
      </c>
      <c r="F361" s="8" t="e">
        <f>RTD("tradingapp",,INDEX($A:$A, ROW()), "AskLstClsΔ%")</f>
        <v>#N/A</v>
      </c>
      <c r="G361" s="12"/>
      <c r="H361" s="12"/>
      <c r="I361" s="13"/>
      <c r="J361" s="13"/>
      <c r="K361" s="5"/>
      <c r="L361" s="6"/>
      <c r="M361" s="6"/>
      <c r="N361" s="14"/>
      <c r="O361" s="14"/>
      <c r="R361" s="7"/>
      <c r="W361" s="17"/>
      <c r="AA361" s="1"/>
      <c r="AB361" s="107"/>
    </row>
    <row r="362" spans="1:28" x14ac:dyDescent="0.3">
      <c r="A362" s="22"/>
      <c r="C362" s="5" t="e">
        <f t="array" ref="C362">VLOOKUP(A362,'All Beta'!F:I,3,0)</f>
        <v>#N/A</v>
      </c>
      <c r="D362" s="5" t="e">
        <f>VLOOKUP(A362,'All Beta'!F:I,4,0)</f>
        <v>#N/A</v>
      </c>
      <c r="E362" s="8" t="e">
        <f>RTD("tradingapp",,INDEX($A:$A, ROW()), "BidLstClsΔ%")</f>
        <v>#N/A</v>
      </c>
      <c r="F362" s="8" t="e">
        <f>RTD("tradingapp",,INDEX($A:$A, ROW()), "AskLstClsΔ%")</f>
        <v>#N/A</v>
      </c>
      <c r="G362" s="12"/>
      <c r="H362" s="12"/>
      <c r="I362" s="13"/>
      <c r="J362" s="13"/>
      <c r="K362" s="5"/>
      <c r="L362" s="6"/>
      <c r="M362" s="6"/>
      <c r="N362" s="14"/>
      <c r="O362" s="14"/>
      <c r="R362" s="7"/>
      <c r="W362" s="17"/>
      <c r="AA362" s="1"/>
      <c r="AB362" s="107"/>
    </row>
    <row r="363" spans="1:28" x14ac:dyDescent="0.3">
      <c r="A363" s="22"/>
      <c r="C363" s="5" t="e">
        <f t="array" ref="C363">VLOOKUP(A363,'All Beta'!F:I,3,0)</f>
        <v>#N/A</v>
      </c>
      <c r="D363" s="5" t="e">
        <f>VLOOKUP(A363,'All Beta'!F:I,4,0)</f>
        <v>#N/A</v>
      </c>
      <c r="E363" s="8" t="e">
        <f>RTD("tradingapp",,INDEX($A:$A, ROW()), "BidLstClsΔ%")</f>
        <v>#N/A</v>
      </c>
      <c r="F363" s="8" t="e">
        <f>RTD("tradingapp",,INDEX($A:$A, ROW()), "AskLstClsΔ%")</f>
        <v>#N/A</v>
      </c>
      <c r="G363" s="12"/>
      <c r="H363" s="12"/>
      <c r="I363" s="13"/>
      <c r="J363" s="13"/>
      <c r="K363" s="5"/>
      <c r="L363" s="6"/>
      <c r="M363" s="6"/>
      <c r="N363" s="14"/>
      <c r="O363" s="14"/>
      <c r="R363" s="7"/>
      <c r="W363" s="17"/>
      <c r="AA363" s="1"/>
      <c r="AB363" s="107"/>
    </row>
    <row r="364" spans="1:28" x14ac:dyDescent="0.3">
      <c r="A364" s="22"/>
      <c r="C364" s="5" t="e">
        <f t="array" ref="C364">VLOOKUP(A364,'All Beta'!F:I,3,0)</f>
        <v>#N/A</v>
      </c>
      <c r="D364" s="5" t="e">
        <f>VLOOKUP(A364,'All Beta'!F:I,4,0)</f>
        <v>#N/A</v>
      </c>
      <c r="E364" s="8" t="e">
        <f>RTD("tradingapp",,INDEX($A:$A, ROW()), "BidLstClsΔ%")</f>
        <v>#N/A</v>
      </c>
      <c r="F364" s="8" t="e">
        <f>RTD("tradingapp",,INDEX($A:$A, ROW()), "AskLstClsΔ%")</f>
        <v>#N/A</v>
      </c>
      <c r="G364" s="12"/>
      <c r="H364" s="12"/>
      <c r="I364" s="13"/>
      <c r="J364" s="13"/>
      <c r="K364" s="5"/>
      <c r="L364" s="6"/>
      <c r="M364" s="6"/>
      <c r="N364" s="14"/>
      <c r="O364" s="14"/>
      <c r="R364" s="7"/>
      <c r="W364" s="17"/>
      <c r="AA364" s="1"/>
      <c r="AB364" s="107"/>
    </row>
    <row r="365" spans="1:28" x14ac:dyDescent="0.3">
      <c r="A365" s="22"/>
      <c r="C365" s="5" t="e">
        <f t="array" ref="C365">VLOOKUP(A365,'All Beta'!F:I,3,0)</f>
        <v>#N/A</v>
      </c>
      <c r="D365" s="5" t="e">
        <f>VLOOKUP(A365,'All Beta'!F:I,4,0)</f>
        <v>#N/A</v>
      </c>
      <c r="E365" s="8" t="e">
        <f>RTD("tradingapp",,INDEX($A:$A, ROW()), "BidLstClsΔ%")</f>
        <v>#N/A</v>
      </c>
      <c r="F365" s="8" t="e">
        <f>RTD("tradingapp",,INDEX($A:$A, ROW()), "AskLstClsΔ%")</f>
        <v>#N/A</v>
      </c>
      <c r="G365" s="12"/>
      <c r="H365" s="12"/>
      <c r="I365" s="13"/>
      <c r="J365" s="13"/>
      <c r="K365" s="5"/>
      <c r="L365" s="6"/>
      <c r="M365" s="6"/>
      <c r="N365" s="14"/>
      <c r="O365" s="14"/>
      <c r="R365" s="7"/>
      <c r="W365" s="17"/>
      <c r="AA365" s="1"/>
      <c r="AB365" s="107"/>
    </row>
    <row r="366" spans="1:28" x14ac:dyDescent="0.3">
      <c r="A366" s="22"/>
      <c r="C366" s="5" t="e">
        <f t="array" ref="C366">VLOOKUP(A366,'All Beta'!F:I,3,0)</f>
        <v>#N/A</v>
      </c>
      <c r="D366" s="5" t="e">
        <f>VLOOKUP(A366,'All Beta'!F:I,4,0)</f>
        <v>#N/A</v>
      </c>
      <c r="E366" s="8" t="e">
        <f>RTD("tradingapp",,INDEX($A:$A, ROW()), "BidLstClsΔ%")</f>
        <v>#N/A</v>
      </c>
      <c r="F366" s="8" t="e">
        <f>RTD("tradingapp",,INDEX($A:$A, ROW()), "AskLstClsΔ%")</f>
        <v>#N/A</v>
      </c>
      <c r="G366" s="12"/>
      <c r="H366" s="12"/>
      <c r="I366" s="13"/>
      <c r="J366" s="13"/>
      <c r="K366" s="5"/>
      <c r="L366" s="6"/>
      <c r="M366" s="6"/>
      <c r="N366" s="14"/>
      <c r="O366" s="14"/>
      <c r="R366" s="7"/>
      <c r="W366" s="17"/>
      <c r="AA366" s="1"/>
      <c r="AB366" s="107"/>
    </row>
    <row r="367" spans="1:28" x14ac:dyDescent="0.3">
      <c r="A367" s="22"/>
      <c r="C367" s="5" t="e">
        <f t="array" ref="C367">VLOOKUP(A367,'All Beta'!F:I,3,0)</f>
        <v>#N/A</v>
      </c>
      <c r="D367" s="5" t="e">
        <f>VLOOKUP(A367,'All Beta'!F:I,4,0)</f>
        <v>#N/A</v>
      </c>
      <c r="E367" s="8" t="e">
        <f>RTD("tradingapp",,INDEX($A:$A, ROW()), "BidLstClsΔ%")</f>
        <v>#N/A</v>
      </c>
      <c r="F367" s="8" t="e">
        <f>RTD("tradingapp",,INDEX($A:$A, ROW()), "AskLstClsΔ%")</f>
        <v>#N/A</v>
      </c>
      <c r="G367" s="12"/>
      <c r="H367" s="12"/>
      <c r="I367" s="13"/>
      <c r="J367" s="13"/>
      <c r="K367" s="5"/>
      <c r="L367" s="6"/>
      <c r="M367" s="6"/>
      <c r="N367" s="14"/>
      <c r="O367" s="14"/>
      <c r="R367" s="7"/>
      <c r="W367" s="17"/>
      <c r="AA367" s="1"/>
      <c r="AB367" s="107"/>
    </row>
    <row r="368" spans="1:28" x14ac:dyDescent="0.3">
      <c r="A368" s="22"/>
      <c r="C368" s="5" t="e">
        <f t="array" ref="C368">VLOOKUP(A368,'All Beta'!F:I,3,0)</f>
        <v>#N/A</v>
      </c>
      <c r="D368" s="5" t="e">
        <f>VLOOKUP(A368,'All Beta'!F:I,4,0)</f>
        <v>#N/A</v>
      </c>
      <c r="E368" s="8" t="e">
        <f>RTD("tradingapp",,INDEX($A:$A, ROW()), "BidLstClsΔ%")</f>
        <v>#N/A</v>
      </c>
      <c r="F368" s="8" t="e">
        <f>RTD("tradingapp",,INDEX($A:$A, ROW()), "AskLstClsΔ%")</f>
        <v>#N/A</v>
      </c>
      <c r="G368" s="12"/>
      <c r="H368" s="12"/>
      <c r="I368" s="13"/>
      <c r="J368" s="13"/>
      <c r="K368" s="5"/>
      <c r="L368" s="6"/>
      <c r="M368" s="6"/>
      <c r="N368" s="14"/>
      <c r="O368" s="14"/>
      <c r="R368" s="7"/>
      <c r="W368" s="17"/>
      <c r="AA368" s="1"/>
      <c r="AB368" s="107"/>
    </row>
    <row r="369" spans="1:28" x14ac:dyDescent="0.3">
      <c r="A369" s="22"/>
      <c r="C369" s="5" t="e">
        <f t="array" ref="C369">VLOOKUP(A369,'All Beta'!F:I,3,0)</f>
        <v>#N/A</v>
      </c>
      <c r="D369" s="5" t="e">
        <f>VLOOKUP(A369,'All Beta'!F:I,4,0)</f>
        <v>#N/A</v>
      </c>
      <c r="E369" s="8" t="e">
        <f>RTD("tradingapp",,INDEX($A:$A, ROW()), "BidLstClsΔ%")</f>
        <v>#N/A</v>
      </c>
      <c r="F369" s="8" t="e">
        <f>RTD("tradingapp",,INDEX($A:$A, ROW()), "AskLstClsΔ%")</f>
        <v>#N/A</v>
      </c>
      <c r="G369" s="12"/>
      <c r="H369" s="12"/>
      <c r="I369" s="13"/>
      <c r="J369" s="13"/>
      <c r="K369" s="5"/>
      <c r="L369" s="6"/>
      <c r="M369" s="6"/>
      <c r="N369" s="14"/>
      <c r="O369" s="14"/>
      <c r="R369" s="7"/>
      <c r="W369" s="17"/>
      <c r="AA369" s="1"/>
      <c r="AB369" s="107"/>
    </row>
    <row r="370" spans="1:28" x14ac:dyDescent="0.3">
      <c r="A370" s="22"/>
      <c r="C370" s="5" t="e">
        <f t="array" ref="C370">VLOOKUP(A370,'All Beta'!F:I,3,0)</f>
        <v>#N/A</v>
      </c>
      <c r="D370" s="5" t="e">
        <f>VLOOKUP(A370,'All Beta'!F:I,4,0)</f>
        <v>#N/A</v>
      </c>
      <c r="E370" s="8" t="e">
        <f>RTD("tradingapp",,INDEX($A:$A, ROW()), "BidLstClsΔ%")</f>
        <v>#N/A</v>
      </c>
      <c r="F370" s="8" t="e">
        <f>RTD("tradingapp",,INDEX($A:$A, ROW()), "AskLstClsΔ%")</f>
        <v>#N/A</v>
      </c>
      <c r="G370" s="12"/>
      <c r="H370" s="12"/>
      <c r="I370" s="13"/>
      <c r="J370" s="13"/>
      <c r="K370" s="5"/>
      <c r="L370" s="6"/>
      <c r="M370" s="6"/>
      <c r="N370" s="14"/>
      <c r="O370" s="14"/>
      <c r="R370" s="7"/>
      <c r="W370" s="17"/>
      <c r="AA370" s="1"/>
      <c r="AB370" s="107"/>
    </row>
    <row r="371" spans="1:28" x14ac:dyDescent="0.3">
      <c r="A371" s="22"/>
      <c r="C371" s="5" t="e">
        <f t="array" ref="C371">VLOOKUP(A371,'All Beta'!F:I,3,0)</f>
        <v>#N/A</v>
      </c>
      <c r="D371" s="5" t="e">
        <f>VLOOKUP(A371,'All Beta'!F:I,4,0)</f>
        <v>#N/A</v>
      </c>
      <c r="E371" s="8" t="e">
        <f>RTD("tradingapp",,INDEX($A:$A, ROW()), "BidLstClsΔ%")</f>
        <v>#N/A</v>
      </c>
      <c r="F371" s="8" t="e">
        <f>RTD("tradingapp",,INDEX($A:$A, ROW()), "AskLstClsΔ%")</f>
        <v>#N/A</v>
      </c>
      <c r="G371" s="12"/>
      <c r="H371" s="12"/>
      <c r="I371" s="13"/>
      <c r="J371" s="13"/>
      <c r="K371" s="5"/>
      <c r="L371" s="6"/>
      <c r="M371" s="6"/>
      <c r="N371" s="14"/>
      <c r="O371" s="14"/>
      <c r="R371" s="7"/>
      <c r="W371" s="17"/>
      <c r="AA371" s="1"/>
      <c r="AB371" s="107"/>
    </row>
    <row r="372" spans="1:28" x14ac:dyDescent="0.3">
      <c r="A372" s="22"/>
      <c r="C372" s="5" t="e">
        <f t="array" ref="C372">VLOOKUP(A372,'All Beta'!F:I,3,0)</f>
        <v>#N/A</v>
      </c>
      <c r="D372" s="5" t="e">
        <f>VLOOKUP(A372,'All Beta'!F:I,4,0)</f>
        <v>#N/A</v>
      </c>
      <c r="E372" s="8" t="e">
        <f>RTD("tradingapp",,INDEX($A:$A, ROW()), "BidLstClsΔ%")</f>
        <v>#N/A</v>
      </c>
      <c r="F372" s="8" t="e">
        <f>RTD("tradingapp",,INDEX($A:$A, ROW()), "AskLstClsΔ%")</f>
        <v>#N/A</v>
      </c>
      <c r="G372" s="12"/>
      <c r="H372" s="12"/>
      <c r="I372" s="13"/>
      <c r="J372" s="13"/>
      <c r="K372" s="5"/>
      <c r="L372" s="6"/>
      <c r="M372" s="6"/>
      <c r="N372" s="14"/>
      <c r="O372" s="14"/>
      <c r="R372" s="7"/>
      <c r="W372" s="17"/>
      <c r="AA372" s="1"/>
      <c r="AB372" s="107"/>
    </row>
    <row r="373" spans="1:28" x14ac:dyDescent="0.3">
      <c r="A373" s="22"/>
      <c r="C373" s="5" t="e">
        <f t="array" ref="C373">VLOOKUP(A373,'All Beta'!F:I,3,0)</f>
        <v>#N/A</v>
      </c>
      <c r="D373" s="5" t="e">
        <f>VLOOKUP(A373,'All Beta'!F:I,4,0)</f>
        <v>#N/A</v>
      </c>
      <c r="E373" s="8" t="e">
        <f>RTD("tradingapp",,INDEX($A:$A, ROW()), "BidLstClsΔ%")</f>
        <v>#N/A</v>
      </c>
      <c r="F373" s="8" t="e">
        <f>RTD("tradingapp",,INDEX($A:$A, ROW()), "AskLstClsΔ%")</f>
        <v>#N/A</v>
      </c>
      <c r="G373" s="12"/>
      <c r="H373" s="12"/>
      <c r="I373" s="13"/>
      <c r="J373" s="13"/>
      <c r="K373" s="5"/>
      <c r="L373" s="6"/>
      <c r="M373" s="6"/>
      <c r="N373" s="14"/>
      <c r="O373" s="14"/>
      <c r="R373" s="7"/>
      <c r="W373" s="17"/>
      <c r="AA373" s="1"/>
      <c r="AB373" s="107"/>
    </row>
    <row r="374" spans="1:28" x14ac:dyDescent="0.3">
      <c r="A374" s="22"/>
      <c r="C374" s="5" t="e">
        <f t="array" ref="C374">VLOOKUP(A374,'All Beta'!F:I,3,0)</f>
        <v>#N/A</v>
      </c>
      <c r="D374" s="5" t="e">
        <f>VLOOKUP(A374,'All Beta'!F:I,4,0)</f>
        <v>#N/A</v>
      </c>
      <c r="E374" s="8" t="e">
        <f>RTD("tradingapp",,INDEX($A:$A, ROW()), "BidLstClsΔ%")</f>
        <v>#N/A</v>
      </c>
      <c r="F374" s="8" t="e">
        <f>RTD("tradingapp",,INDEX($A:$A, ROW()), "AskLstClsΔ%")</f>
        <v>#N/A</v>
      </c>
      <c r="G374" s="12"/>
      <c r="H374" s="12"/>
      <c r="I374" s="13"/>
      <c r="J374" s="13"/>
      <c r="K374" s="5"/>
      <c r="L374" s="6"/>
      <c r="M374" s="6"/>
      <c r="N374" s="14"/>
      <c r="O374" s="14"/>
      <c r="R374" s="7"/>
      <c r="W374" s="17"/>
      <c r="AA374" s="1"/>
      <c r="AB374" s="107"/>
    </row>
    <row r="375" spans="1:28" x14ac:dyDescent="0.3">
      <c r="A375" s="22"/>
      <c r="C375" s="5" t="e">
        <f t="array" ref="C375">VLOOKUP(A375,'All Beta'!F:I,3,0)</f>
        <v>#N/A</v>
      </c>
      <c r="D375" s="5" t="e">
        <f>VLOOKUP(A375,'All Beta'!F:I,4,0)</f>
        <v>#N/A</v>
      </c>
      <c r="E375" s="8" t="e">
        <f>RTD("tradingapp",,INDEX($A:$A, ROW()), "BidLstClsΔ%")</f>
        <v>#N/A</v>
      </c>
      <c r="F375" s="8" t="e">
        <f>RTD("tradingapp",,INDEX($A:$A, ROW()), "AskLstClsΔ%")</f>
        <v>#N/A</v>
      </c>
      <c r="G375" s="12"/>
      <c r="H375" s="12"/>
      <c r="I375" s="13"/>
      <c r="J375" s="13"/>
      <c r="K375" s="5"/>
      <c r="L375" s="6"/>
      <c r="M375" s="6"/>
      <c r="N375" s="14"/>
      <c r="O375" s="14"/>
      <c r="R375" s="7"/>
      <c r="W375" s="17"/>
      <c r="AA375" s="1"/>
      <c r="AB375" s="107"/>
    </row>
    <row r="376" spans="1:28" x14ac:dyDescent="0.3">
      <c r="A376" s="22"/>
      <c r="C376" s="5" t="e">
        <f t="array" ref="C376">VLOOKUP(A376,'All Beta'!F:I,3,0)</f>
        <v>#N/A</v>
      </c>
      <c r="D376" s="5" t="e">
        <f>VLOOKUP(A376,'All Beta'!F:I,4,0)</f>
        <v>#N/A</v>
      </c>
      <c r="E376" s="8" t="e">
        <f>RTD("tradingapp",,INDEX($A:$A, ROW()), "BidLstClsΔ%")</f>
        <v>#N/A</v>
      </c>
      <c r="F376" s="8" t="e">
        <f>RTD("tradingapp",,INDEX($A:$A, ROW()), "AskLstClsΔ%")</f>
        <v>#N/A</v>
      </c>
      <c r="G376" s="12"/>
      <c r="H376" s="12"/>
      <c r="I376" s="13"/>
      <c r="J376" s="13"/>
      <c r="K376" s="5"/>
      <c r="L376" s="6"/>
      <c r="M376" s="6"/>
      <c r="N376" s="14"/>
      <c r="O376" s="14"/>
      <c r="R376" s="7"/>
      <c r="W376" s="17"/>
      <c r="AA376" s="1"/>
      <c r="AB376" s="107"/>
    </row>
    <row r="377" spans="1:28" x14ac:dyDescent="0.3">
      <c r="A377" s="22"/>
      <c r="C377" s="5" t="e">
        <f t="array" ref="C377">VLOOKUP(A377,'All Beta'!F:I,3,0)</f>
        <v>#N/A</v>
      </c>
      <c r="D377" s="5" t="e">
        <f>VLOOKUP(A377,'All Beta'!F:I,4,0)</f>
        <v>#N/A</v>
      </c>
      <c r="E377" s="8" t="e">
        <f>RTD("tradingapp",,INDEX($A:$A, ROW()), "BidLstClsΔ%")</f>
        <v>#N/A</v>
      </c>
      <c r="F377" s="8" t="e">
        <f>RTD("tradingapp",,INDEX($A:$A, ROW()), "AskLstClsΔ%")</f>
        <v>#N/A</v>
      </c>
      <c r="G377" s="12"/>
      <c r="H377" s="12"/>
      <c r="I377" s="13"/>
      <c r="J377" s="13"/>
      <c r="K377" s="5"/>
      <c r="L377" s="6"/>
      <c r="M377" s="6"/>
      <c r="N377" s="14"/>
      <c r="O377" s="14"/>
      <c r="R377" s="7"/>
      <c r="W377" s="17"/>
      <c r="AA377" s="1"/>
      <c r="AB377" s="107"/>
    </row>
    <row r="378" spans="1:28" x14ac:dyDescent="0.3">
      <c r="A378" s="22"/>
      <c r="C378" s="5" t="e">
        <f t="array" ref="C378">VLOOKUP(A378,'All Beta'!F:I,3,0)</f>
        <v>#N/A</v>
      </c>
      <c r="D378" s="5" t="e">
        <f>VLOOKUP(A378,'All Beta'!F:I,4,0)</f>
        <v>#N/A</v>
      </c>
      <c r="E378" s="8" t="e">
        <f>RTD("tradingapp",,INDEX($A:$A, ROW()), "BidLstClsΔ%")</f>
        <v>#N/A</v>
      </c>
      <c r="F378" s="8" t="e">
        <f>RTD("tradingapp",,INDEX($A:$A, ROW()), "AskLstClsΔ%")</f>
        <v>#N/A</v>
      </c>
      <c r="G378" s="12"/>
      <c r="H378" s="12"/>
      <c r="I378" s="13"/>
      <c r="J378" s="13"/>
      <c r="K378" s="5"/>
      <c r="L378" s="6"/>
      <c r="M378" s="6"/>
      <c r="N378" s="14"/>
      <c r="O378" s="14"/>
      <c r="R378" s="7"/>
      <c r="W378" s="17"/>
      <c r="AA378" s="1"/>
      <c r="AB378" s="107"/>
    </row>
    <row r="379" spans="1:28" x14ac:dyDescent="0.3">
      <c r="A379" s="22"/>
      <c r="C379" s="5" t="e">
        <f t="array" ref="C379">VLOOKUP(A379,'All Beta'!F:I,3,0)</f>
        <v>#N/A</v>
      </c>
      <c r="D379" s="5" t="e">
        <f>VLOOKUP(A379,'All Beta'!F:I,4,0)</f>
        <v>#N/A</v>
      </c>
      <c r="E379" s="8" t="e">
        <f>RTD("tradingapp",,INDEX($A:$A, ROW()), "BidLstClsΔ%")</f>
        <v>#N/A</v>
      </c>
      <c r="F379" s="8" t="e">
        <f>RTD("tradingapp",,INDEX($A:$A, ROW()), "AskLstClsΔ%")</f>
        <v>#N/A</v>
      </c>
      <c r="G379" s="12"/>
      <c r="H379" s="12"/>
      <c r="I379" s="13"/>
      <c r="J379" s="13"/>
      <c r="K379" s="5"/>
      <c r="L379" s="6"/>
      <c r="M379" s="6"/>
      <c r="N379" s="14"/>
      <c r="O379" s="14"/>
      <c r="R379" s="7"/>
      <c r="W379" s="17"/>
      <c r="AA379" s="1"/>
      <c r="AB379" s="107"/>
    </row>
    <row r="380" spans="1:28" x14ac:dyDescent="0.3">
      <c r="A380" s="22"/>
      <c r="C380" s="5" t="e">
        <f t="array" ref="C380">VLOOKUP(A380,'All Beta'!F:I,3,0)</f>
        <v>#N/A</v>
      </c>
      <c r="D380" s="5" t="e">
        <f>VLOOKUP(A380,'All Beta'!F:I,4,0)</f>
        <v>#N/A</v>
      </c>
      <c r="E380" s="8" t="e">
        <f>RTD("tradingapp",,INDEX($A:$A, ROW()), "BidLstClsΔ%")</f>
        <v>#N/A</v>
      </c>
      <c r="F380" s="8" t="e">
        <f>RTD("tradingapp",,INDEX($A:$A, ROW()), "AskLstClsΔ%")</f>
        <v>#N/A</v>
      </c>
      <c r="G380" s="12"/>
      <c r="H380" s="12"/>
      <c r="I380" s="13"/>
      <c r="J380" s="13"/>
      <c r="K380" s="5"/>
      <c r="L380" s="6"/>
      <c r="M380" s="6"/>
      <c r="N380" s="14"/>
      <c r="O380" s="14"/>
      <c r="R380" s="7"/>
      <c r="W380" s="17"/>
      <c r="AA380" s="1"/>
      <c r="AB380" s="107"/>
    </row>
    <row r="381" spans="1:28" x14ac:dyDescent="0.3">
      <c r="A381" s="22"/>
      <c r="C381" s="5" t="e">
        <f t="array" ref="C381">VLOOKUP(A381,'All Beta'!F:I,3,0)</f>
        <v>#N/A</v>
      </c>
      <c r="D381" s="5" t="e">
        <f>VLOOKUP(A381,'All Beta'!F:I,4,0)</f>
        <v>#N/A</v>
      </c>
      <c r="E381" s="8" t="e">
        <f>RTD("tradingapp",,INDEX($A:$A, ROW()), "BidLstClsΔ%")</f>
        <v>#N/A</v>
      </c>
      <c r="F381" s="8" t="e">
        <f>RTD("tradingapp",,INDEX($A:$A, ROW()), "AskLstClsΔ%")</f>
        <v>#N/A</v>
      </c>
      <c r="G381" s="12"/>
      <c r="H381" s="12"/>
      <c r="I381" s="13"/>
      <c r="J381" s="13"/>
      <c r="K381" s="5"/>
      <c r="L381" s="6"/>
      <c r="M381" s="6"/>
      <c r="N381" s="14"/>
      <c r="O381" s="14"/>
      <c r="R381" s="7"/>
      <c r="W381" s="17"/>
      <c r="AA381" s="1"/>
      <c r="AB381" s="107"/>
    </row>
    <row r="382" spans="1:28" x14ac:dyDescent="0.3">
      <c r="A382" s="22"/>
      <c r="C382" s="5" t="e">
        <f t="array" ref="C382">VLOOKUP(A382,'All Beta'!F:I,3,0)</f>
        <v>#N/A</v>
      </c>
      <c r="D382" s="5" t="e">
        <f>VLOOKUP(A382,'All Beta'!F:I,4,0)</f>
        <v>#N/A</v>
      </c>
      <c r="E382" s="8" t="e">
        <f>RTD("tradingapp",,INDEX($A:$A, ROW()), "BidLstClsΔ%")</f>
        <v>#N/A</v>
      </c>
      <c r="F382" s="8" t="e">
        <f>RTD("tradingapp",,INDEX($A:$A, ROW()), "AskLstClsΔ%")</f>
        <v>#N/A</v>
      </c>
      <c r="G382" s="12"/>
      <c r="H382" s="12"/>
      <c r="I382" s="13"/>
      <c r="J382" s="13"/>
      <c r="K382" s="5"/>
      <c r="L382" s="6"/>
      <c r="M382" s="6"/>
      <c r="N382" s="14"/>
      <c r="O382" s="14"/>
      <c r="R382" s="7"/>
      <c r="W382" s="17"/>
      <c r="AA382" s="1"/>
      <c r="AB382" s="107"/>
    </row>
    <row r="383" spans="1:28" x14ac:dyDescent="0.3">
      <c r="A383" s="22"/>
      <c r="C383" s="5" t="e">
        <f t="array" ref="C383">VLOOKUP(A383,'All Beta'!F:I,3,0)</f>
        <v>#N/A</v>
      </c>
      <c r="D383" s="5" t="e">
        <f>VLOOKUP(A383,'All Beta'!F:I,4,0)</f>
        <v>#N/A</v>
      </c>
      <c r="E383" s="8" t="e">
        <f>RTD("tradingapp",,INDEX($A:$A, ROW()), "BidLstClsΔ%")</f>
        <v>#N/A</v>
      </c>
      <c r="F383" s="8" t="e">
        <f>RTD("tradingapp",,INDEX($A:$A, ROW()), "AskLstClsΔ%")</f>
        <v>#N/A</v>
      </c>
      <c r="G383" s="12"/>
      <c r="H383" s="12"/>
      <c r="I383" s="13"/>
      <c r="J383" s="13"/>
      <c r="K383" s="5"/>
      <c r="L383" s="6"/>
      <c r="M383" s="6"/>
      <c r="N383" s="14"/>
      <c r="O383" s="14"/>
      <c r="R383" s="7"/>
      <c r="W383" s="17"/>
      <c r="AA383" s="1"/>
      <c r="AB383" s="107"/>
    </row>
    <row r="384" spans="1:28" x14ac:dyDescent="0.3">
      <c r="A384" s="22"/>
      <c r="C384" s="5" t="e">
        <f t="array" ref="C384">VLOOKUP(A384,'All Beta'!F:I,3,0)</f>
        <v>#N/A</v>
      </c>
      <c r="D384" s="5" t="e">
        <f>VLOOKUP(A384,'All Beta'!F:I,4,0)</f>
        <v>#N/A</v>
      </c>
      <c r="E384" s="8" t="e">
        <f>RTD("tradingapp",,INDEX($A:$A, ROW()), "BidLstClsΔ%")</f>
        <v>#N/A</v>
      </c>
      <c r="F384" s="8" t="e">
        <f>RTD("tradingapp",,INDEX($A:$A, ROW()), "AskLstClsΔ%")</f>
        <v>#N/A</v>
      </c>
      <c r="G384" s="12"/>
      <c r="H384" s="12"/>
      <c r="I384" s="13"/>
      <c r="J384" s="13"/>
      <c r="K384" s="5"/>
      <c r="L384" s="6"/>
      <c r="M384" s="6"/>
      <c r="N384" s="14"/>
      <c r="O384" s="14"/>
      <c r="R384" s="7"/>
      <c r="W384" s="17"/>
      <c r="AA384" s="1"/>
      <c r="AB384" s="107"/>
    </row>
    <row r="385" spans="1:28" x14ac:dyDescent="0.3">
      <c r="A385" s="22"/>
      <c r="C385" s="5" t="e">
        <f t="array" ref="C385">VLOOKUP(A385,'All Beta'!F:I,3,0)</f>
        <v>#N/A</v>
      </c>
      <c r="D385" s="5" t="e">
        <f>VLOOKUP(A385,'All Beta'!F:I,4,0)</f>
        <v>#N/A</v>
      </c>
      <c r="E385" s="8" t="e">
        <f>RTD("tradingapp",,INDEX($A:$A, ROW()), "BidLstClsΔ%")</f>
        <v>#N/A</v>
      </c>
      <c r="F385" s="8" t="e">
        <f>RTD("tradingapp",,INDEX($A:$A, ROW()), "AskLstClsΔ%")</f>
        <v>#N/A</v>
      </c>
      <c r="G385" s="12"/>
      <c r="H385" s="12"/>
      <c r="I385" s="13"/>
      <c r="J385" s="13"/>
      <c r="K385" s="5"/>
      <c r="L385" s="6"/>
      <c r="M385" s="6"/>
      <c r="N385" s="14"/>
      <c r="O385" s="14"/>
      <c r="R385" s="7"/>
      <c r="W385" s="17"/>
      <c r="AA385" s="1"/>
      <c r="AB385" s="107"/>
    </row>
    <row r="386" spans="1:28" x14ac:dyDescent="0.3">
      <c r="A386" s="22"/>
      <c r="C386" s="5" t="e">
        <f t="array" ref="C386">VLOOKUP(A386,'All Beta'!F:I,3,0)</f>
        <v>#N/A</v>
      </c>
      <c r="D386" s="5" t="e">
        <f>VLOOKUP(A386,'All Beta'!F:I,4,0)</f>
        <v>#N/A</v>
      </c>
      <c r="E386" s="8" t="e">
        <f>RTD("tradingapp",,INDEX($A:$A, ROW()), "BidLstClsΔ%")</f>
        <v>#N/A</v>
      </c>
      <c r="F386" s="8" t="e">
        <f>RTD("tradingapp",,INDEX($A:$A, ROW()), "AskLstClsΔ%")</f>
        <v>#N/A</v>
      </c>
      <c r="G386" s="12"/>
      <c r="H386" s="12"/>
      <c r="I386" s="13"/>
      <c r="J386" s="13"/>
      <c r="K386" s="5"/>
      <c r="L386" s="6"/>
      <c r="M386" s="6"/>
      <c r="N386" s="14"/>
      <c r="O386" s="14"/>
      <c r="R386" s="7"/>
      <c r="W386" s="17"/>
      <c r="AA386" s="1"/>
      <c r="AB386" s="107"/>
    </row>
    <row r="387" spans="1:28" x14ac:dyDescent="0.3">
      <c r="A387" s="22"/>
      <c r="C387" s="5" t="e">
        <f t="array" ref="C387">VLOOKUP(A387,'All Beta'!F:I,3,0)</f>
        <v>#N/A</v>
      </c>
      <c r="D387" s="5" t="e">
        <f>VLOOKUP(A387,'All Beta'!F:I,4,0)</f>
        <v>#N/A</v>
      </c>
      <c r="E387" s="8" t="e">
        <f>RTD("tradingapp",,INDEX($A:$A, ROW()), "BidLstClsΔ%")</f>
        <v>#N/A</v>
      </c>
      <c r="F387" s="8" t="e">
        <f>RTD("tradingapp",,INDEX($A:$A, ROW()), "AskLstClsΔ%")</f>
        <v>#N/A</v>
      </c>
      <c r="G387" s="12"/>
      <c r="H387" s="12"/>
      <c r="I387" s="13"/>
      <c r="J387" s="13"/>
      <c r="K387" s="5"/>
      <c r="L387" s="6"/>
      <c r="M387" s="6"/>
      <c r="N387" s="14"/>
      <c r="O387" s="14"/>
      <c r="R387" s="7"/>
      <c r="W387" s="17"/>
      <c r="AA387" s="1"/>
      <c r="AB387" s="107"/>
    </row>
    <row r="388" spans="1:28" x14ac:dyDescent="0.3">
      <c r="A388" s="22"/>
      <c r="C388" s="5" t="e">
        <f t="array" ref="C388">VLOOKUP(A388,'All Beta'!F:I,3,0)</f>
        <v>#N/A</v>
      </c>
      <c r="D388" s="5" t="e">
        <f>VLOOKUP(A388,'All Beta'!F:I,4,0)</f>
        <v>#N/A</v>
      </c>
      <c r="E388" s="8" t="e">
        <f>RTD("tradingapp",,INDEX($A:$A, ROW()), "BidLstClsΔ%")</f>
        <v>#N/A</v>
      </c>
      <c r="F388" s="8" t="e">
        <f>RTD("tradingapp",,INDEX($A:$A, ROW()), "AskLstClsΔ%")</f>
        <v>#N/A</v>
      </c>
      <c r="G388" s="12"/>
      <c r="H388" s="12"/>
      <c r="I388" s="13"/>
      <c r="J388" s="13"/>
      <c r="K388" s="5"/>
      <c r="L388" s="6"/>
      <c r="M388" s="6"/>
      <c r="N388" s="14"/>
      <c r="O388" s="14"/>
      <c r="R388" s="7"/>
      <c r="W388" s="17"/>
      <c r="AA388" s="1"/>
      <c r="AB388" s="107"/>
    </row>
    <row r="389" spans="1:28" x14ac:dyDescent="0.3">
      <c r="A389" s="22"/>
      <c r="C389" s="5" t="e">
        <f t="array" ref="C389">VLOOKUP(A389,'All Beta'!F:I,3,0)</f>
        <v>#N/A</v>
      </c>
      <c r="D389" s="5" t="e">
        <f>VLOOKUP(A389,'All Beta'!F:I,4,0)</f>
        <v>#N/A</v>
      </c>
      <c r="E389" s="8" t="e">
        <f>RTD("tradingapp",,INDEX($A:$A, ROW()), "BidLstClsΔ%")</f>
        <v>#N/A</v>
      </c>
      <c r="F389" s="8" t="e">
        <f>RTD("tradingapp",,INDEX($A:$A, ROW()), "AskLstClsΔ%")</f>
        <v>#N/A</v>
      </c>
      <c r="G389" s="12"/>
      <c r="H389" s="12"/>
      <c r="I389" s="13"/>
      <c r="J389" s="13"/>
      <c r="K389" s="5"/>
      <c r="L389" s="6"/>
      <c r="M389" s="6"/>
      <c r="N389" s="14"/>
      <c r="O389" s="14"/>
      <c r="R389" s="7"/>
      <c r="W389" s="17"/>
      <c r="AA389" s="1"/>
      <c r="AB389" s="107"/>
    </row>
    <row r="390" spans="1:28" x14ac:dyDescent="0.3">
      <c r="A390" s="22"/>
      <c r="C390" s="5" t="e">
        <f t="array" ref="C390">VLOOKUP(A390,'All Beta'!F:I,3,0)</f>
        <v>#N/A</v>
      </c>
      <c r="D390" s="5" t="e">
        <f>VLOOKUP(A390,'All Beta'!F:I,4,0)</f>
        <v>#N/A</v>
      </c>
      <c r="E390" s="8" t="e">
        <f>RTD("tradingapp",,INDEX($A:$A, ROW()), "BidLstClsΔ%")</f>
        <v>#N/A</v>
      </c>
      <c r="F390" s="8" t="e">
        <f>RTD("tradingapp",,INDEX($A:$A, ROW()), "AskLstClsΔ%")</f>
        <v>#N/A</v>
      </c>
      <c r="G390" s="12"/>
      <c r="H390" s="12"/>
      <c r="I390" s="13"/>
      <c r="J390" s="13"/>
      <c r="K390" s="5"/>
      <c r="L390" s="6"/>
      <c r="M390" s="6"/>
      <c r="N390" s="14"/>
      <c r="O390" s="14"/>
      <c r="R390" s="7"/>
      <c r="W390" s="17"/>
      <c r="AA390" s="1"/>
      <c r="AB390" s="107"/>
    </row>
    <row r="391" spans="1:28" x14ac:dyDescent="0.3">
      <c r="A391" s="22"/>
      <c r="C391" s="5" t="e">
        <f t="array" ref="C391">VLOOKUP(A391,'All Beta'!F:I,3,0)</f>
        <v>#N/A</v>
      </c>
      <c r="D391" s="5" t="e">
        <f>VLOOKUP(A391,'All Beta'!F:I,4,0)</f>
        <v>#N/A</v>
      </c>
      <c r="E391" s="8" t="e">
        <f>RTD("tradingapp",,INDEX($A:$A, ROW()), "BidLstClsΔ%")</f>
        <v>#N/A</v>
      </c>
      <c r="F391" s="8" t="e">
        <f>RTD("tradingapp",,INDEX($A:$A, ROW()), "AskLstClsΔ%")</f>
        <v>#N/A</v>
      </c>
      <c r="G391" s="12"/>
      <c r="H391" s="12"/>
      <c r="I391" s="13"/>
      <c r="J391" s="13"/>
      <c r="K391" s="5"/>
      <c r="L391" s="6"/>
      <c r="M391" s="6"/>
      <c r="N391" s="14"/>
      <c r="O391" s="14"/>
      <c r="R391" s="7"/>
      <c r="W391" s="17"/>
      <c r="AA391" s="1"/>
      <c r="AB391" s="107"/>
    </row>
    <row r="392" spans="1:28" x14ac:dyDescent="0.3">
      <c r="A392" s="22"/>
      <c r="C392" s="5" t="e">
        <f t="array" ref="C392">VLOOKUP(A392,'All Beta'!F:I,3,0)</f>
        <v>#N/A</v>
      </c>
      <c r="D392" s="5" t="e">
        <f>VLOOKUP(A392,'All Beta'!F:I,4,0)</f>
        <v>#N/A</v>
      </c>
      <c r="E392" s="8" t="e">
        <f>RTD("tradingapp",,INDEX($A:$A, ROW()), "BidLstClsΔ%")</f>
        <v>#N/A</v>
      </c>
      <c r="F392" s="8" t="e">
        <f>RTD("tradingapp",,INDEX($A:$A, ROW()), "AskLstClsΔ%")</f>
        <v>#N/A</v>
      </c>
      <c r="G392" s="12"/>
      <c r="H392" s="12"/>
      <c r="I392" s="13"/>
      <c r="J392" s="13"/>
      <c r="K392" s="5"/>
      <c r="L392" s="6"/>
      <c r="M392" s="6"/>
      <c r="N392" s="14"/>
      <c r="O392" s="14"/>
      <c r="R392" s="7"/>
      <c r="W392" s="17"/>
      <c r="AA392" s="1"/>
      <c r="AB392" s="107"/>
    </row>
    <row r="393" spans="1:28" x14ac:dyDescent="0.3">
      <c r="A393" s="22"/>
      <c r="C393" s="5" t="e">
        <f t="array" ref="C393">VLOOKUP(A393,'All Beta'!F:I,3,0)</f>
        <v>#N/A</v>
      </c>
      <c r="D393" s="5" t="e">
        <f>VLOOKUP(A393,'All Beta'!F:I,4,0)</f>
        <v>#N/A</v>
      </c>
      <c r="E393" s="8" t="e">
        <f>RTD("tradingapp",,INDEX($A:$A, ROW()), "BidLstClsΔ%")</f>
        <v>#N/A</v>
      </c>
      <c r="F393" s="8" t="e">
        <f>RTD("tradingapp",,INDEX($A:$A, ROW()), "AskLstClsΔ%")</f>
        <v>#N/A</v>
      </c>
      <c r="G393" s="12"/>
      <c r="H393" s="12"/>
      <c r="I393" s="13"/>
      <c r="J393" s="13"/>
      <c r="K393" s="5"/>
      <c r="L393" s="6"/>
      <c r="M393" s="6"/>
      <c r="N393" s="14"/>
      <c r="O393" s="14"/>
      <c r="R393" s="7"/>
      <c r="W393" s="17"/>
      <c r="AA393" s="1"/>
      <c r="AB393" s="107"/>
    </row>
    <row r="394" spans="1:28" x14ac:dyDescent="0.3">
      <c r="A394" s="22"/>
      <c r="C394" s="5" t="e">
        <f t="array" ref="C394">VLOOKUP(A394,'All Beta'!F:I,3,0)</f>
        <v>#N/A</v>
      </c>
      <c r="D394" s="5" t="e">
        <f>VLOOKUP(A394,'All Beta'!F:I,4,0)</f>
        <v>#N/A</v>
      </c>
      <c r="E394" s="8" t="e">
        <f>RTD("tradingapp",,INDEX($A:$A, ROW()), "BidLstClsΔ%")</f>
        <v>#N/A</v>
      </c>
      <c r="F394" s="8" t="e">
        <f>RTD("tradingapp",,INDEX($A:$A, ROW()), "AskLstClsΔ%")</f>
        <v>#N/A</v>
      </c>
      <c r="G394" s="12"/>
      <c r="H394" s="12"/>
      <c r="I394" s="13"/>
      <c r="J394" s="13"/>
      <c r="K394" s="5"/>
      <c r="L394" s="6"/>
      <c r="M394" s="6"/>
      <c r="N394" s="14"/>
      <c r="O394" s="14"/>
      <c r="R394" s="7"/>
      <c r="W394" s="17"/>
      <c r="AA394" s="1"/>
      <c r="AB394" s="107"/>
    </row>
    <row r="395" spans="1:28" x14ac:dyDescent="0.3">
      <c r="A395" s="22"/>
      <c r="C395" s="5" t="e">
        <f t="array" ref="C395">VLOOKUP(A395,'All Beta'!F:I,3,0)</f>
        <v>#N/A</v>
      </c>
      <c r="D395" s="5" t="e">
        <f>VLOOKUP(A395,'All Beta'!F:I,4,0)</f>
        <v>#N/A</v>
      </c>
      <c r="E395" s="8" t="e">
        <f>RTD("tradingapp",,INDEX($A:$A, ROW()), "BidLstClsΔ%")</f>
        <v>#N/A</v>
      </c>
      <c r="F395" s="8" t="e">
        <f>RTD("tradingapp",,INDEX($A:$A, ROW()), "AskLstClsΔ%")</f>
        <v>#N/A</v>
      </c>
      <c r="G395" s="12"/>
      <c r="H395" s="12"/>
      <c r="I395" s="13"/>
      <c r="J395" s="13"/>
      <c r="K395" s="5"/>
      <c r="L395" s="6"/>
      <c r="M395" s="6"/>
      <c r="N395" s="14"/>
      <c r="O395" s="14"/>
      <c r="R395" s="7"/>
      <c r="W395" s="17"/>
      <c r="AA395" s="1"/>
      <c r="AB395" s="107"/>
    </row>
    <row r="396" spans="1:28" x14ac:dyDescent="0.3">
      <c r="A396" s="22"/>
      <c r="C396" s="5" t="e">
        <f t="array" ref="C396">VLOOKUP(A396,'All Beta'!F:I,3,0)</f>
        <v>#N/A</v>
      </c>
      <c r="D396" s="5" t="e">
        <f>VLOOKUP(A396,'All Beta'!F:I,4,0)</f>
        <v>#N/A</v>
      </c>
      <c r="E396" s="8" t="e">
        <f>RTD("tradingapp",,INDEX($A:$A, ROW()), "BidLstClsΔ%")</f>
        <v>#N/A</v>
      </c>
      <c r="F396" s="8" t="e">
        <f>RTD("tradingapp",,INDEX($A:$A, ROW()), "AskLstClsΔ%")</f>
        <v>#N/A</v>
      </c>
      <c r="G396" s="12"/>
      <c r="H396" s="12"/>
      <c r="I396" s="13"/>
      <c r="J396" s="13"/>
      <c r="K396" s="5"/>
      <c r="L396" s="6"/>
      <c r="M396" s="6"/>
      <c r="N396" s="14"/>
      <c r="O396" s="14"/>
      <c r="R396" s="7"/>
      <c r="W396" s="17"/>
      <c r="AA396" s="1"/>
      <c r="AB396" s="107"/>
    </row>
    <row r="397" spans="1:28" x14ac:dyDescent="0.3">
      <c r="A397" s="22"/>
      <c r="C397" s="5" t="e">
        <f t="array" ref="C397">VLOOKUP(A397,'All Beta'!F:I,3,0)</f>
        <v>#N/A</v>
      </c>
      <c r="D397" s="5" t="e">
        <f>VLOOKUP(A397,'All Beta'!F:I,4,0)</f>
        <v>#N/A</v>
      </c>
      <c r="E397" s="8" t="e">
        <f>RTD("tradingapp",,INDEX($A:$A, ROW()), "BidLstClsΔ%")</f>
        <v>#N/A</v>
      </c>
      <c r="F397" s="8" t="e">
        <f>RTD("tradingapp",,INDEX($A:$A, ROW()), "AskLstClsΔ%")</f>
        <v>#N/A</v>
      </c>
      <c r="G397" s="12"/>
      <c r="H397" s="12"/>
      <c r="I397" s="13"/>
      <c r="J397" s="13"/>
      <c r="K397" s="5"/>
      <c r="L397" s="6"/>
      <c r="M397" s="6"/>
      <c r="N397" s="14"/>
      <c r="O397" s="14"/>
      <c r="R397" s="7"/>
      <c r="W397" s="17"/>
      <c r="AA397" s="1"/>
      <c r="AB397" s="107"/>
    </row>
    <row r="398" spans="1:28" x14ac:dyDescent="0.3">
      <c r="A398" s="22"/>
      <c r="C398" s="5" t="e">
        <f t="array" ref="C398">VLOOKUP(A398,'All Beta'!F:I,3,0)</f>
        <v>#N/A</v>
      </c>
      <c r="D398" s="5" t="e">
        <f>VLOOKUP(A398,'All Beta'!F:I,4,0)</f>
        <v>#N/A</v>
      </c>
      <c r="E398" s="8" t="e">
        <f>RTD("tradingapp",,INDEX($A:$A, ROW()), "BidLstClsΔ%")</f>
        <v>#N/A</v>
      </c>
      <c r="F398" s="8" t="e">
        <f>RTD("tradingapp",,INDEX($A:$A, ROW()), "AskLstClsΔ%")</f>
        <v>#N/A</v>
      </c>
      <c r="G398" s="12"/>
      <c r="H398" s="12"/>
      <c r="I398" s="13"/>
      <c r="J398" s="13"/>
      <c r="K398" s="5"/>
      <c r="L398" s="6"/>
      <c r="M398" s="6"/>
      <c r="N398" s="14"/>
      <c r="O398" s="14"/>
      <c r="R398" s="7"/>
      <c r="W398" s="17"/>
      <c r="AA398" s="1"/>
      <c r="AB398" s="107"/>
    </row>
    <row r="399" spans="1:28" x14ac:dyDescent="0.3">
      <c r="A399" s="22"/>
      <c r="C399" s="5" t="e">
        <f t="array" ref="C399">VLOOKUP(A399,'All Beta'!F:I,3,0)</f>
        <v>#N/A</v>
      </c>
      <c r="D399" s="5" t="e">
        <f>VLOOKUP(A399,'All Beta'!F:I,4,0)</f>
        <v>#N/A</v>
      </c>
      <c r="E399" s="8" t="e">
        <f>RTD("tradingapp",,INDEX($A:$A, ROW()), "BidLstClsΔ%")</f>
        <v>#N/A</v>
      </c>
      <c r="F399" s="8" t="e">
        <f>RTD("tradingapp",,INDEX($A:$A, ROW()), "AskLstClsΔ%")</f>
        <v>#N/A</v>
      </c>
      <c r="G399" s="12"/>
      <c r="H399" s="12"/>
      <c r="I399" s="13"/>
      <c r="J399" s="13"/>
      <c r="K399" s="5"/>
      <c r="L399" s="6"/>
      <c r="M399" s="6"/>
      <c r="N399" s="14"/>
      <c r="O399" s="14"/>
      <c r="R399" s="7"/>
      <c r="W399" s="17"/>
      <c r="AA399" s="1"/>
      <c r="AB399" s="107"/>
    </row>
    <row r="400" spans="1:28" x14ac:dyDescent="0.3">
      <c r="A400" s="22"/>
      <c r="C400" s="5" t="e">
        <f t="array" ref="C400">VLOOKUP(A400,'All Beta'!F:I,3,0)</f>
        <v>#N/A</v>
      </c>
      <c r="D400" s="5" t="e">
        <f>VLOOKUP(A400,'All Beta'!F:I,4,0)</f>
        <v>#N/A</v>
      </c>
      <c r="E400" s="8" t="e">
        <f>RTD("tradingapp",,INDEX($A:$A, ROW()), "BidLstClsΔ%")</f>
        <v>#N/A</v>
      </c>
      <c r="F400" s="8" t="e">
        <f>RTD("tradingapp",,INDEX($A:$A, ROW()), "AskLstClsΔ%")</f>
        <v>#N/A</v>
      </c>
      <c r="G400" s="12"/>
      <c r="H400" s="12"/>
      <c r="I400" s="13"/>
      <c r="J400" s="13"/>
      <c r="K400" s="5"/>
      <c r="L400" s="6"/>
      <c r="M400" s="6"/>
      <c r="N400" s="14"/>
      <c r="O400" s="14"/>
      <c r="R400" s="7"/>
      <c r="W400" s="17"/>
      <c r="AA400" s="1"/>
      <c r="AB400" s="107"/>
    </row>
    <row r="401" spans="1:28" x14ac:dyDescent="0.3">
      <c r="A401" s="22"/>
      <c r="C401" s="5" t="e">
        <f t="array" ref="C401">VLOOKUP(A401,'All Beta'!F:I,3,0)</f>
        <v>#N/A</v>
      </c>
      <c r="D401" s="5" t="e">
        <f>VLOOKUP(A401,'All Beta'!F:I,4,0)</f>
        <v>#N/A</v>
      </c>
      <c r="E401" s="8" t="e">
        <f>RTD("tradingapp",,INDEX($A:$A, ROW()), "BidLstClsΔ%")</f>
        <v>#N/A</v>
      </c>
      <c r="F401" s="8" t="e">
        <f>RTD("tradingapp",,INDEX($A:$A, ROW()), "AskLstClsΔ%")</f>
        <v>#N/A</v>
      </c>
      <c r="G401" s="12"/>
      <c r="H401" s="12"/>
      <c r="I401" s="13"/>
      <c r="J401" s="13"/>
      <c r="K401" s="5"/>
      <c r="L401" s="6"/>
      <c r="M401" s="6"/>
      <c r="N401" s="14"/>
      <c r="O401" s="14"/>
      <c r="R401" s="7"/>
      <c r="W401" s="17"/>
      <c r="AA401" s="1"/>
      <c r="AB401" s="107"/>
    </row>
    <row r="402" spans="1:28" x14ac:dyDescent="0.3">
      <c r="A402" s="22"/>
      <c r="C402" s="5" t="e">
        <f t="array" ref="C402">VLOOKUP(A402,'All Beta'!F:I,3,0)</f>
        <v>#N/A</v>
      </c>
      <c r="D402" s="5" t="e">
        <f>VLOOKUP(A402,'All Beta'!F:I,4,0)</f>
        <v>#N/A</v>
      </c>
      <c r="E402" s="8" t="e">
        <f>RTD("tradingapp",,INDEX($A:$A, ROW()), "BidLstClsΔ%")</f>
        <v>#N/A</v>
      </c>
      <c r="F402" s="8" t="e">
        <f>RTD("tradingapp",,INDEX($A:$A, ROW()), "AskLstClsΔ%")</f>
        <v>#N/A</v>
      </c>
      <c r="G402" s="12"/>
      <c r="H402" s="12"/>
      <c r="I402" s="13"/>
      <c r="J402" s="13"/>
      <c r="K402" s="5"/>
      <c r="L402" s="6"/>
      <c r="M402" s="6"/>
      <c r="N402" s="14"/>
      <c r="O402" s="14"/>
      <c r="R402" s="7"/>
      <c r="W402" s="17"/>
      <c r="AA402" s="1"/>
      <c r="AB402" s="107"/>
    </row>
    <row r="403" spans="1:28" x14ac:dyDescent="0.3">
      <c r="A403" s="22"/>
      <c r="C403" s="5" t="e">
        <f t="array" ref="C403">VLOOKUP(A403,'All Beta'!F:I,3,0)</f>
        <v>#N/A</v>
      </c>
      <c r="D403" s="5" t="e">
        <f>VLOOKUP(A403,'All Beta'!F:I,4,0)</f>
        <v>#N/A</v>
      </c>
      <c r="E403" s="8" t="e">
        <f>RTD("tradingapp",,INDEX($A:$A, ROW()), "BidLstClsΔ%")</f>
        <v>#N/A</v>
      </c>
      <c r="F403" s="8" t="e">
        <f>RTD("tradingapp",,INDEX($A:$A, ROW()), "AskLstClsΔ%")</f>
        <v>#N/A</v>
      </c>
      <c r="G403" s="12"/>
      <c r="H403" s="12"/>
      <c r="I403" s="13"/>
      <c r="J403" s="13"/>
      <c r="K403" s="5"/>
      <c r="L403" s="6"/>
      <c r="M403" s="6"/>
      <c r="N403" s="14"/>
      <c r="O403" s="14"/>
      <c r="R403" s="7"/>
      <c r="W403" s="17"/>
      <c r="AA403" s="1"/>
      <c r="AB403" s="107"/>
    </row>
    <row r="404" spans="1:28" x14ac:dyDescent="0.3">
      <c r="A404" s="22"/>
      <c r="C404" s="5" t="e">
        <f t="array" ref="C404">VLOOKUP(A404,'All Beta'!F:I,3,0)</f>
        <v>#N/A</v>
      </c>
      <c r="D404" s="5" t="e">
        <f>VLOOKUP(A404,'All Beta'!F:I,4,0)</f>
        <v>#N/A</v>
      </c>
      <c r="E404" s="8" t="e">
        <f>RTD("tradingapp",,INDEX($A:$A, ROW()), "BidLstClsΔ%")</f>
        <v>#N/A</v>
      </c>
      <c r="F404" s="8" t="e">
        <f>RTD("tradingapp",,INDEX($A:$A, ROW()), "AskLstClsΔ%")</f>
        <v>#N/A</v>
      </c>
      <c r="G404" s="12"/>
      <c r="H404" s="12"/>
      <c r="I404" s="13"/>
      <c r="J404" s="13"/>
      <c r="K404" s="5"/>
      <c r="L404" s="6"/>
      <c r="M404" s="6"/>
      <c r="N404" s="14"/>
      <c r="O404" s="14"/>
      <c r="R404" s="7"/>
      <c r="W404" s="17"/>
      <c r="AA404" s="1"/>
      <c r="AB404" s="107"/>
    </row>
    <row r="405" spans="1:28" x14ac:dyDescent="0.3">
      <c r="A405" s="22"/>
      <c r="C405" s="5" t="e">
        <f t="array" ref="C405">VLOOKUP(A405,'All Beta'!F:I,3,0)</f>
        <v>#N/A</v>
      </c>
      <c r="D405" s="5" t="e">
        <f>VLOOKUP(A405,'All Beta'!F:I,4,0)</f>
        <v>#N/A</v>
      </c>
      <c r="E405" s="8" t="e">
        <f>RTD("tradingapp",,INDEX($A:$A, ROW()), "BidLstClsΔ%")</f>
        <v>#N/A</v>
      </c>
      <c r="F405" s="8" t="e">
        <f>RTD("tradingapp",,INDEX($A:$A, ROW()), "AskLstClsΔ%")</f>
        <v>#N/A</v>
      </c>
      <c r="G405" s="12"/>
      <c r="H405" s="12"/>
      <c r="I405" s="13"/>
      <c r="J405" s="13"/>
      <c r="K405" s="5"/>
      <c r="L405" s="6"/>
      <c r="M405" s="6"/>
      <c r="N405" s="14"/>
      <c r="O405" s="14"/>
      <c r="R405" s="7"/>
      <c r="W405" s="17"/>
      <c r="AA405" s="1"/>
      <c r="AB405" s="107"/>
    </row>
    <row r="406" spans="1:28" x14ac:dyDescent="0.3">
      <c r="A406" s="22"/>
      <c r="C406" s="5" t="e">
        <f t="array" ref="C406">VLOOKUP(A406,'All Beta'!F:I,3,0)</f>
        <v>#N/A</v>
      </c>
      <c r="D406" s="5" t="e">
        <f>VLOOKUP(A406,'All Beta'!F:I,4,0)</f>
        <v>#N/A</v>
      </c>
      <c r="E406" s="8" t="e">
        <f>RTD("tradingapp",,INDEX($A:$A, ROW()), "BidLstClsΔ%")</f>
        <v>#N/A</v>
      </c>
      <c r="F406" s="8" t="e">
        <f>RTD("tradingapp",,INDEX($A:$A, ROW()), "AskLstClsΔ%")</f>
        <v>#N/A</v>
      </c>
      <c r="G406" s="12"/>
      <c r="H406" s="12"/>
      <c r="I406" s="13"/>
      <c r="J406" s="13"/>
      <c r="K406" s="5"/>
      <c r="L406" s="6"/>
      <c r="M406" s="6"/>
      <c r="N406" s="14"/>
      <c r="O406" s="14"/>
      <c r="R406" s="7"/>
      <c r="W406" s="17"/>
      <c r="AA406" s="1"/>
      <c r="AB406" s="107"/>
    </row>
    <row r="407" spans="1:28" x14ac:dyDescent="0.3">
      <c r="A407" s="22"/>
      <c r="C407" s="5" t="e">
        <f t="array" ref="C407">VLOOKUP(A407,'All Beta'!F:I,3,0)</f>
        <v>#N/A</v>
      </c>
      <c r="D407" s="5" t="e">
        <f>VLOOKUP(A407,'All Beta'!F:I,4,0)</f>
        <v>#N/A</v>
      </c>
      <c r="E407" s="8" t="e">
        <f>RTD("tradingapp",,INDEX($A:$A, ROW()), "BidLstClsΔ%")</f>
        <v>#N/A</v>
      </c>
      <c r="F407" s="8" t="e">
        <f>RTD("tradingapp",,INDEX($A:$A, ROW()), "AskLstClsΔ%")</f>
        <v>#N/A</v>
      </c>
      <c r="G407" s="12"/>
      <c r="H407" s="12"/>
      <c r="I407" s="13"/>
      <c r="J407" s="13"/>
      <c r="K407" s="5"/>
      <c r="L407" s="6"/>
      <c r="M407" s="6"/>
      <c r="N407" s="14"/>
      <c r="O407" s="14"/>
      <c r="R407" s="7"/>
      <c r="W407" s="17"/>
      <c r="AA407" s="1"/>
      <c r="AB407" s="107"/>
    </row>
    <row r="408" spans="1:28" x14ac:dyDescent="0.3">
      <c r="A408" s="22"/>
      <c r="C408" s="5" t="e">
        <f t="array" ref="C408">VLOOKUP(A408,'All Beta'!F:I,3,0)</f>
        <v>#N/A</v>
      </c>
      <c r="D408" s="5" t="e">
        <f>VLOOKUP(A408,'All Beta'!F:I,4,0)</f>
        <v>#N/A</v>
      </c>
      <c r="E408" s="8" t="e">
        <f>RTD("tradingapp",,INDEX($A:$A, ROW()), "BidLstClsΔ%")</f>
        <v>#N/A</v>
      </c>
      <c r="F408" s="8" t="e">
        <f>RTD("tradingapp",,INDEX($A:$A, ROW()), "AskLstClsΔ%")</f>
        <v>#N/A</v>
      </c>
      <c r="G408" s="12"/>
      <c r="H408" s="12"/>
      <c r="I408" s="13"/>
      <c r="J408" s="13"/>
      <c r="K408" s="5"/>
      <c r="L408" s="6"/>
      <c r="M408" s="6"/>
      <c r="N408" s="14"/>
      <c r="O408" s="14"/>
      <c r="R408" s="7"/>
      <c r="W408" s="17"/>
      <c r="AA408" s="1"/>
      <c r="AB408" s="107"/>
    </row>
    <row r="409" spans="1:28" x14ac:dyDescent="0.3">
      <c r="A409" s="22"/>
      <c r="C409" s="5" t="e">
        <f t="array" ref="C409">VLOOKUP(A409,'All Beta'!F:I,3,0)</f>
        <v>#N/A</v>
      </c>
      <c r="D409" s="5" t="e">
        <f>VLOOKUP(A409,'All Beta'!F:I,4,0)</f>
        <v>#N/A</v>
      </c>
      <c r="E409" s="8" t="e">
        <f>RTD("tradingapp",,INDEX($A:$A, ROW()), "BidLstClsΔ%")</f>
        <v>#N/A</v>
      </c>
      <c r="F409" s="8" t="e">
        <f>RTD("tradingapp",,INDEX($A:$A, ROW()), "AskLstClsΔ%")</f>
        <v>#N/A</v>
      </c>
      <c r="G409" s="12"/>
      <c r="H409" s="12"/>
      <c r="I409" s="13"/>
      <c r="J409" s="13"/>
      <c r="K409" s="5"/>
      <c r="L409" s="6"/>
      <c r="M409" s="6"/>
      <c r="N409" s="14"/>
      <c r="O409" s="14"/>
      <c r="R409" s="7"/>
      <c r="W409" s="17"/>
      <c r="AA409" s="1"/>
      <c r="AB409" s="107"/>
    </row>
    <row r="410" spans="1:28" x14ac:dyDescent="0.3">
      <c r="A410" s="22"/>
      <c r="C410" s="5" t="e">
        <f t="array" ref="C410">VLOOKUP(A410,'All Beta'!F:I,3,0)</f>
        <v>#N/A</v>
      </c>
      <c r="D410" s="5" t="e">
        <f>VLOOKUP(A410,'All Beta'!F:I,4,0)</f>
        <v>#N/A</v>
      </c>
      <c r="E410" s="8" t="e">
        <f>RTD("tradingapp",,INDEX($A:$A, ROW()), "BidLstClsΔ%")</f>
        <v>#N/A</v>
      </c>
      <c r="F410" s="8" t="e">
        <f>RTD("tradingapp",,INDEX($A:$A, ROW()), "AskLstClsΔ%")</f>
        <v>#N/A</v>
      </c>
      <c r="G410" s="12"/>
      <c r="H410" s="12"/>
      <c r="I410" s="13"/>
      <c r="J410" s="13"/>
      <c r="K410" s="5"/>
      <c r="L410" s="6"/>
      <c r="M410" s="6"/>
      <c r="N410" s="14"/>
      <c r="O410" s="14"/>
      <c r="R410" s="7"/>
      <c r="W410" s="17"/>
      <c r="AA410" s="1"/>
      <c r="AB410" s="107"/>
    </row>
    <row r="411" spans="1:28" x14ac:dyDescent="0.3">
      <c r="A411" s="22"/>
      <c r="C411" s="5" t="e">
        <f t="array" ref="C411">VLOOKUP(A411,'All Beta'!F:I,3,0)</f>
        <v>#N/A</v>
      </c>
      <c r="D411" s="5" t="e">
        <f>VLOOKUP(A411,'All Beta'!F:I,4,0)</f>
        <v>#N/A</v>
      </c>
      <c r="E411" s="8" t="e">
        <f>RTD("tradingapp",,INDEX($A:$A, ROW()), "BidLstClsΔ%")</f>
        <v>#N/A</v>
      </c>
      <c r="F411" s="8" t="e">
        <f>RTD("tradingapp",,INDEX($A:$A, ROW()), "AskLstClsΔ%")</f>
        <v>#N/A</v>
      </c>
      <c r="G411" s="12"/>
      <c r="H411" s="12"/>
      <c r="I411" s="13"/>
      <c r="J411" s="13"/>
      <c r="K411" s="5"/>
      <c r="L411" s="6"/>
      <c r="M411" s="6"/>
      <c r="N411" s="14"/>
      <c r="O411" s="14"/>
      <c r="R411" s="7"/>
      <c r="W411" s="17"/>
      <c r="AA411" s="1"/>
      <c r="AB411" s="107"/>
    </row>
    <row r="412" spans="1:28" x14ac:dyDescent="0.3">
      <c r="A412" s="22"/>
      <c r="C412" s="5" t="e">
        <f t="array" ref="C412">VLOOKUP(A412,'All Beta'!F:I,3,0)</f>
        <v>#N/A</v>
      </c>
      <c r="D412" s="5" t="e">
        <f>VLOOKUP(A412,'All Beta'!F:I,4,0)</f>
        <v>#N/A</v>
      </c>
      <c r="E412" s="8" t="e">
        <f>RTD("tradingapp",,INDEX($A:$A, ROW()), "BidLstClsΔ%")</f>
        <v>#N/A</v>
      </c>
      <c r="F412" s="8" t="e">
        <f>RTD("tradingapp",,INDEX($A:$A, ROW()), "AskLstClsΔ%")</f>
        <v>#N/A</v>
      </c>
      <c r="G412" s="12"/>
      <c r="H412" s="12"/>
      <c r="I412" s="13"/>
      <c r="J412" s="13"/>
      <c r="K412" s="5"/>
      <c r="L412" s="6"/>
      <c r="M412" s="6"/>
      <c r="N412" s="14"/>
      <c r="O412" s="14"/>
      <c r="R412" s="7"/>
      <c r="W412" s="17"/>
      <c r="AA412" s="1"/>
      <c r="AB412" s="107"/>
    </row>
    <row r="413" spans="1:28" x14ac:dyDescent="0.3">
      <c r="A413" s="22"/>
      <c r="C413" s="5" t="e">
        <f t="array" ref="C413">VLOOKUP(A413,'All Beta'!F:I,3,0)</f>
        <v>#N/A</v>
      </c>
      <c r="D413" s="5" t="e">
        <f>VLOOKUP(A413,'All Beta'!F:I,4,0)</f>
        <v>#N/A</v>
      </c>
      <c r="E413" s="8" t="e">
        <f>RTD("tradingapp",,INDEX($A:$A, ROW()), "BidLstClsΔ%")</f>
        <v>#N/A</v>
      </c>
      <c r="F413" s="8" t="e">
        <f>RTD("tradingapp",,INDEX($A:$A, ROW()), "AskLstClsΔ%")</f>
        <v>#N/A</v>
      </c>
      <c r="G413" s="12"/>
      <c r="H413" s="12"/>
      <c r="I413" s="13"/>
      <c r="J413" s="13"/>
      <c r="K413" s="5"/>
      <c r="L413" s="6"/>
      <c r="M413" s="6"/>
      <c r="N413" s="14"/>
      <c r="O413" s="14"/>
      <c r="R413" s="7"/>
      <c r="W413" s="17"/>
      <c r="AA413" s="1"/>
      <c r="AB413" s="107"/>
    </row>
    <row r="414" spans="1:28" x14ac:dyDescent="0.3">
      <c r="A414" s="22"/>
      <c r="C414" s="5" t="e">
        <f t="array" ref="C414">VLOOKUP(A414,'All Beta'!F:I,3,0)</f>
        <v>#N/A</v>
      </c>
      <c r="D414" s="5" t="e">
        <f>VLOOKUP(A414,'All Beta'!F:I,4,0)</f>
        <v>#N/A</v>
      </c>
      <c r="E414" s="8" t="e">
        <f>RTD("tradingapp",,INDEX($A:$A, ROW()), "BidLstClsΔ%")</f>
        <v>#N/A</v>
      </c>
      <c r="F414" s="8" t="e">
        <f>RTD("tradingapp",,INDEX($A:$A, ROW()), "AskLstClsΔ%")</f>
        <v>#N/A</v>
      </c>
      <c r="G414" s="12"/>
      <c r="H414" s="12"/>
      <c r="I414" s="13"/>
      <c r="J414" s="13"/>
      <c r="K414" s="5"/>
      <c r="L414" s="6"/>
      <c r="M414" s="6"/>
      <c r="N414" s="14"/>
      <c r="O414" s="14"/>
      <c r="R414" s="7"/>
      <c r="W414" s="17"/>
      <c r="AA414" s="1"/>
      <c r="AB414" s="107"/>
    </row>
    <row r="415" spans="1:28" x14ac:dyDescent="0.3">
      <c r="A415" s="22"/>
      <c r="C415" s="5" t="e">
        <f t="array" ref="C415">VLOOKUP(A415,'All Beta'!F:I,3,0)</f>
        <v>#N/A</v>
      </c>
      <c r="D415" s="5" t="e">
        <f>VLOOKUP(A415,'All Beta'!F:I,4,0)</f>
        <v>#N/A</v>
      </c>
      <c r="E415" s="8" t="e">
        <f>RTD("tradingapp",,INDEX($A:$A, ROW()), "BidLstClsΔ%")</f>
        <v>#N/A</v>
      </c>
      <c r="F415" s="8" t="e">
        <f>RTD("tradingapp",,INDEX($A:$A, ROW()), "AskLstClsΔ%")</f>
        <v>#N/A</v>
      </c>
      <c r="G415" s="12"/>
      <c r="H415" s="12"/>
      <c r="I415" s="13"/>
      <c r="J415" s="13"/>
      <c r="K415" s="5"/>
      <c r="L415" s="6"/>
      <c r="M415" s="6"/>
      <c r="N415" s="14"/>
      <c r="O415" s="14"/>
      <c r="R415" s="7"/>
      <c r="W415" s="17"/>
      <c r="AA415" s="1"/>
      <c r="AB415" s="107"/>
    </row>
    <row r="416" spans="1:28" x14ac:dyDescent="0.3">
      <c r="A416" s="22"/>
      <c r="C416" s="5" t="e">
        <f t="array" ref="C416">VLOOKUP(A416,'All Beta'!F:I,3,0)</f>
        <v>#N/A</v>
      </c>
      <c r="D416" s="5" t="e">
        <f>VLOOKUP(A416,'All Beta'!F:I,4,0)</f>
        <v>#N/A</v>
      </c>
      <c r="E416" s="8" t="e">
        <f>RTD("tradingapp",,INDEX($A:$A, ROW()), "BidLstClsΔ%")</f>
        <v>#N/A</v>
      </c>
      <c r="F416" s="8" t="e">
        <f>RTD("tradingapp",,INDEX($A:$A, ROW()), "AskLstClsΔ%")</f>
        <v>#N/A</v>
      </c>
      <c r="G416" s="12"/>
      <c r="H416" s="12"/>
      <c r="I416" s="13"/>
      <c r="J416" s="13"/>
      <c r="K416" s="5"/>
      <c r="L416" s="6"/>
      <c r="M416" s="6"/>
      <c r="N416" s="14"/>
      <c r="O416" s="14"/>
      <c r="R416" s="7"/>
      <c r="W416" s="17"/>
      <c r="AA416" s="1"/>
      <c r="AB416" s="107"/>
    </row>
    <row r="417" spans="1:28" x14ac:dyDescent="0.3">
      <c r="A417" s="22"/>
      <c r="C417" s="5" t="e">
        <f t="array" ref="C417">VLOOKUP(A417,'All Beta'!F:I,3,0)</f>
        <v>#N/A</v>
      </c>
      <c r="D417" s="5" t="e">
        <f>VLOOKUP(A417,'All Beta'!F:I,4,0)</f>
        <v>#N/A</v>
      </c>
      <c r="E417" s="8" t="e">
        <f>RTD("tradingapp",,INDEX($A:$A, ROW()), "BidLstClsΔ%")</f>
        <v>#N/A</v>
      </c>
      <c r="F417" s="8" t="e">
        <f>RTD("tradingapp",,INDEX($A:$A, ROW()), "AskLstClsΔ%")</f>
        <v>#N/A</v>
      </c>
      <c r="G417" s="12"/>
      <c r="H417" s="12"/>
      <c r="I417" s="13"/>
      <c r="J417" s="13"/>
      <c r="K417" s="5"/>
      <c r="L417" s="6"/>
      <c r="M417" s="6"/>
      <c r="N417" s="14"/>
      <c r="O417" s="14"/>
      <c r="R417" s="7"/>
      <c r="W417" s="17"/>
      <c r="AA417" s="1"/>
      <c r="AB417" s="107"/>
    </row>
    <row r="418" spans="1:28" x14ac:dyDescent="0.3">
      <c r="A418" s="22"/>
      <c r="C418" s="5" t="e">
        <f t="array" ref="C418">VLOOKUP(A418,'All Beta'!F:I,3,0)</f>
        <v>#N/A</v>
      </c>
      <c r="D418" s="5" t="e">
        <f>VLOOKUP(A418,'All Beta'!F:I,4,0)</f>
        <v>#N/A</v>
      </c>
      <c r="E418" s="8" t="e">
        <f>RTD("tradingapp",,INDEX($A:$A, ROW()), "BidLstClsΔ%")</f>
        <v>#N/A</v>
      </c>
      <c r="F418" s="8" t="e">
        <f>RTD("tradingapp",,INDEX($A:$A, ROW()), "AskLstClsΔ%")</f>
        <v>#N/A</v>
      </c>
      <c r="G418" s="12"/>
      <c r="H418" s="12"/>
      <c r="I418" s="13"/>
      <c r="J418" s="13"/>
      <c r="K418" s="5"/>
      <c r="L418" s="6"/>
      <c r="M418" s="6"/>
      <c r="N418" s="14"/>
      <c r="O418" s="14"/>
      <c r="R418" s="7"/>
      <c r="W418" s="17"/>
      <c r="AA418" s="1"/>
      <c r="AB418" s="107"/>
    </row>
    <row r="419" spans="1:28" x14ac:dyDescent="0.3">
      <c r="A419" s="22"/>
      <c r="C419" s="5" t="e">
        <f t="array" ref="C419">VLOOKUP(A419,'All Beta'!F:I,3,0)</f>
        <v>#N/A</v>
      </c>
      <c r="D419" s="5" t="e">
        <f>VLOOKUP(A419,'All Beta'!F:I,4,0)</f>
        <v>#N/A</v>
      </c>
      <c r="E419" s="8" t="e">
        <f>RTD("tradingapp",,INDEX($A:$A, ROW()), "BidLstClsΔ%")</f>
        <v>#N/A</v>
      </c>
      <c r="F419" s="8" t="e">
        <f>RTD("tradingapp",,INDEX($A:$A, ROW()), "AskLstClsΔ%")</f>
        <v>#N/A</v>
      </c>
      <c r="G419" s="12"/>
      <c r="H419" s="12"/>
      <c r="I419" s="13"/>
      <c r="J419" s="13"/>
      <c r="K419" s="5"/>
      <c r="L419" s="6"/>
      <c r="M419" s="6"/>
      <c r="N419" s="14"/>
      <c r="O419" s="14"/>
      <c r="R419" s="7"/>
      <c r="W419" s="17"/>
      <c r="AA419" s="1"/>
      <c r="AB419" s="107"/>
    </row>
    <row r="420" spans="1:28" x14ac:dyDescent="0.3">
      <c r="A420" s="22"/>
      <c r="C420" s="5" t="e">
        <f t="array" ref="C420">VLOOKUP(A420,'All Beta'!F:I,3,0)</f>
        <v>#N/A</v>
      </c>
      <c r="D420" s="5" t="e">
        <f>VLOOKUP(A420,'All Beta'!F:I,4,0)</f>
        <v>#N/A</v>
      </c>
      <c r="E420" s="8" t="e">
        <f>RTD("tradingapp",,INDEX($A:$A, ROW()), "BidLstClsΔ%")</f>
        <v>#N/A</v>
      </c>
      <c r="F420" s="8" t="e">
        <f>RTD("tradingapp",,INDEX($A:$A, ROW()), "AskLstClsΔ%")</f>
        <v>#N/A</v>
      </c>
      <c r="G420" s="12"/>
      <c r="H420" s="12"/>
      <c r="I420" s="13"/>
      <c r="J420" s="13"/>
      <c r="K420" s="5"/>
      <c r="L420" s="6"/>
      <c r="M420" s="6"/>
      <c r="N420" s="14"/>
      <c r="O420" s="14"/>
      <c r="R420" s="7"/>
      <c r="W420" s="17"/>
      <c r="AA420" s="1"/>
      <c r="AB420" s="107"/>
    </row>
    <row r="421" spans="1:28" x14ac:dyDescent="0.3">
      <c r="A421" s="22"/>
      <c r="C421" s="5" t="e">
        <f t="array" ref="C421">VLOOKUP(A421,'All Beta'!F:I,3,0)</f>
        <v>#N/A</v>
      </c>
      <c r="D421" s="5" t="e">
        <f>VLOOKUP(A421,'All Beta'!F:I,4,0)</f>
        <v>#N/A</v>
      </c>
      <c r="E421" s="8" t="e">
        <f>RTD("tradingapp",,INDEX($A:$A, ROW()), "BidLstClsΔ%")</f>
        <v>#N/A</v>
      </c>
      <c r="F421" s="8" t="e">
        <f>RTD("tradingapp",,INDEX($A:$A, ROW()), "AskLstClsΔ%")</f>
        <v>#N/A</v>
      </c>
      <c r="G421" s="12"/>
      <c r="H421" s="12"/>
      <c r="I421" s="13"/>
      <c r="J421" s="13"/>
      <c r="K421" s="5"/>
      <c r="L421" s="6"/>
      <c r="M421" s="6"/>
      <c r="N421" s="14"/>
      <c r="O421" s="14"/>
      <c r="R421" s="7"/>
      <c r="W421" s="17"/>
      <c r="AA421" s="1"/>
      <c r="AB421" s="107"/>
    </row>
    <row r="422" spans="1:28" x14ac:dyDescent="0.3">
      <c r="A422" s="22"/>
      <c r="C422" s="5" t="e">
        <f t="array" ref="C422">VLOOKUP(A422,'All Beta'!F:I,3,0)</f>
        <v>#N/A</v>
      </c>
      <c r="D422" s="5" t="e">
        <f>VLOOKUP(A422,'All Beta'!F:I,4,0)</f>
        <v>#N/A</v>
      </c>
      <c r="E422" s="8" t="e">
        <f>RTD("tradingapp",,INDEX($A:$A, ROW()), "BidLstClsΔ%")</f>
        <v>#N/A</v>
      </c>
      <c r="F422" s="8" t="e">
        <f>RTD("tradingapp",,INDEX($A:$A, ROW()), "AskLstClsΔ%")</f>
        <v>#N/A</v>
      </c>
      <c r="G422" s="12"/>
      <c r="H422" s="12"/>
      <c r="I422" s="13"/>
      <c r="J422" s="13"/>
      <c r="K422" s="5"/>
      <c r="L422" s="6"/>
      <c r="M422" s="6"/>
      <c r="N422" s="14"/>
      <c r="O422" s="14"/>
      <c r="R422" s="7"/>
      <c r="W422" s="17"/>
      <c r="AA422" s="1"/>
      <c r="AB422" s="107"/>
    </row>
    <row r="423" spans="1:28" x14ac:dyDescent="0.3">
      <c r="A423" s="22"/>
      <c r="C423" s="5" t="e">
        <f t="array" ref="C423">VLOOKUP(A423,'All Beta'!F:I,3,0)</f>
        <v>#N/A</v>
      </c>
      <c r="D423" s="5" t="e">
        <f>VLOOKUP(A423,'All Beta'!F:I,4,0)</f>
        <v>#N/A</v>
      </c>
      <c r="E423" s="8" t="e">
        <f>RTD("tradingapp",,INDEX($A:$A, ROW()), "BidLstClsΔ%")</f>
        <v>#N/A</v>
      </c>
      <c r="F423" s="8" t="e">
        <f>RTD("tradingapp",,INDEX($A:$A, ROW()), "AskLstClsΔ%")</f>
        <v>#N/A</v>
      </c>
      <c r="G423" s="12"/>
      <c r="H423" s="12"/>
      <c r="I423" s="13"/>
      <c r="J423" s="13"/>
      <c r="K423" s="5"/>
      <c r="L423" s="6"/>
      <c r="M423" s="6"/>
      <c r="N423" s="14"/>
      <c r="O423" s="14"/>
      <c r="R423" s="7"/>
      <c r="W423" s="17"/>
      <c r="AA423" s="1"/>
      <c r="AB423" s="107"/>
    </row>
    <row r="424" spans="1:28" x14ac:dyDescent="0.3">
      <c r="A424" s="22"/>
      <c r="C424" s="5" t="e">
        <f t="array" ref="C424">VLOOKUP(A424,'All Beta'!F:I,3,0)</f>
        <v>#N/A</v>
      </c>
      <c r="D424" s="5" t="e">
        <f>VLOOKUP(A424,'All Beta'!F:I,4,0)</f>
        <v>#N/A</v>
      </c>
      <c r="E424" s="8" t="e">
        <f>RTD("tradingapp",,INDEX($A:$A, ROW()), "BidLstClsΔ%")</f>
        <v>#N/A</v>
      </c>
      <c r="F424" s="8" t="e">
        <f>RTD("tradingapp",,INDEX($A:$A, ROW()), "AskLstClsΔ%")</f>
        <v>#N/A</v>
      </c>
      <c r="G424" s="12"/>
      <c r="H424" s="12"/>
      <c r="I424" s="13"/>
      <c r="J424" s="13"/>
      <c r="K424" s="5"/>
      <c r="L424" s="6"/>
      <c r="M424" s="6"/>
      <c r="N424" s="14"/>
      <c r="O424" s="14"/>
      <c r="R424" s="7"/>
      <c r="W424" s="17"/>
      <c r="AA424" s="1"/>
      <c r="AB424" s="107"/>
    </row>
    <row r="425" spans="1:28" x14ac:dyDescent="0.3">
      <c r="A425" s="22"/>
      <c r="C425" s="5" t="e">
        <f t="array" ref="C425">VLOOKUP(A425,'All Beta'!F:I,3,0)</f>
        <v>#N/A</v>
      </c>
      <c r="D425" s="5" t="e">
        <f>VLOOKUP(A425,'All Beta'!F:I,4,0)</f>
        <v>#N/A</v>
      </c>
      <c r="E425" s="8" t="e">
        <f>RTD("tradingapp",,INDEX($A:$A, ROW()), "BidLstClsΔ%")</f>
        <v>#N/A</v>
      </c>
      <c r="F425" s="8" t="e">
        <f>RTD("tradingapp",,INDEX($A:$A, ROW()), "AskLstClsΔ%")</f>
        <v>#N/A</v>
      </c>
      <c r="G425" s="12"/>
      <c r="H425" s="12"/>
      <c r="I425" s="13"/>
      <c r="J425" s="13"/>
      <c r="K425" s="5"/>
      <c r="L425" s="6"/>
      <c r="M425" s="6"/>
      <c r="N425" s="14"/>
      <c r="O425" s="14"/>
      <c r="R425" s="7"/>
      <c r="W425" s="17"/>
      <c r="AA425" s="1"/>
      <c r="AB425" s="107"/>
    </row>
    <row r="426" spans="1:28" x14ac:dyDescent="0.3">
      <c r="A426" s="22"/>
      <c r="C426" s="5" t="e">
        <f t="array" ref="C426">VLOOKUP(A426,'All Beta'!F:I,3,0)</f>
        <v>#N/A</v>
      </c>
      <c r="D426" s="5" t="e">
        <f>VLOOKUP(A426,'All Beta'!F:I,4,0)</f>
        <v>#N/A</v>
      </c>
      <c r="E426" s="8" t="e">
        <f>RTD("tradingapp",,INDEX($A:$A, ROW()), "BidLstClsΔ%")</f>
        <v>#N/A</v>
      </c>
      <c r="F426" s="8" t="e">
        <f>RTD("tradingapp",,INDEX($A:$A, ROW()), "AskLstClsΔ%")</f>
        <v>#N/A</v>
      </c>
      <c r="G426" s="12"/>
      <c r="H426" s="12"/>
      <c r="I426" s="13"/>
      <c r="J426" s="13"/>
      <c r="K426" s="5"/>
      <c r="L426" s="6"/>
      <c r="M426" s="6"/>
      <c r="N426" s="14"/>
      <c r="O426" s="14"/>
      <c r="R426" s="7"/>
      <c r="W426" s="17"/>
      <c r="AA426" s="1"/>
      <c r="AB426" s="107"/>
    </row>
    <row r="427" spans="1:28" x14ac:dyDescent="0.3">
      <c r="A427" s="22"/>
      <c r="C427" s="5" t="e">
        <f t="array" ref="C427">VLOOKUP(A427,'All Beta'!F:I,3,0)</f>
        <v>#N/A</v>
      </c>
      <c r="D427" s="5" t="e">
        <f>VLOOKUP(A427,'All Beta'!F:I,4,0)</f>
        <v>#N/A</v>
      </c>
      <c r="E427" s="8" t="e">
        <f>RTD("tradingapp",,INDEX($A:$A, ROW()), "BidLstClsΔ%")</f>
        <v>#N/A</v>
      </c>
      <c r="F427" s="8" t="e">
        <f>RTD("tradingapp",,INDEX($A:$A, ROW()), "AskLstClsΔ%")</f>
        <v>#N/A</v>
      </c>
      <c r="G427" s="12"/>
      <c r="H427" s="12"/>
      <c r="I427" s="13"/>
      <c r="J427" s="13"/>
      <c r="K427" s="5"/>
      <c r="L427" s="6"/>
      <c r="M427" s="6"/>
      <c r="N427" s="14"/>
      <c r="O427" s="14"/>
      <c r="R427" s="7"/>
      <c r="W427" s="17"/>
      <c r="AA427" s="1"/>
      <c r="AB427" s="107"/>
    </row>
    <row r="428" spans="1:28" x14ac:dyDescent="0.3">
      <c r="A428" s="22"/>
      <c r="C428" s="5" t="e">
        <f t="array" ref="C428">VLOOKUP(A428,'All Beta'!F:I,3,0)</f>
        <v>#N/A</v>
      </c>
      <c r="D428" s="5" t="e">
        <f>VLOOKUP(A428,'All Beta'!F:I,4,0)</f>
        <v>#N/A</v>
      </c>
      <c r="E428" s="8" t="e">
        <f>RTD("tradingapp",,INDEX($A:$A, ROW()), "BidLstClsΔ%")</f>
        <v>#N/A</v>
      </c>
      <c r="F428" s="8" t="e">
        <f>RTD("tradingapp",,INDEX($A:$A, ROW()), "AskLstClsΔ%")</f>
        <v>#N/A</v>
      </c>
      <c r="G428" s="12"/>
      <c r="H428" s="12"/>
      <c r="I428" s="13"/>
      <c r="J428" s="13"/>
      <c r="K428" s="5"/>
      <c r="L428" s="6"/>
      <c r="M428" s="6"/>
      <c r="N428" s="14"/>
      <c r="O428" s="14"/>
      <c r="R428" s="7"/>
      <c r="W428" s="17"/>
      <c r="AA428" s="1"/>
      <c r="AB428" s="107"/>
    </row>
    <row r="429" spans="1:28" x14ac:dyDescent="0.3">
      <c r="A429" s="22"/>
      <c r="C429" s="5" t="e">
        <f t="array" ref="C429">VLOOKUP(A429,'All Beta'!F:I,3,0)</f>
        <v>#N/A</v>
      </c>
      <c r="D429" s="5" t="e">
        <f>VLOOKUP(A429,'All Beta'!F:I,4,0)</f>
        <v>#N/A</v>
      </c>
      <c r="E429" s="8" t="e">
        <f>RTD("tradingapp",,INDEX($A:$A, ROW()), "BidLstClsΔ%")</f>
        <v>#N/A</v>
      </c>
      <c r="F429" s="8" t="e">
        <f>RTD("tradingapp",,INDEX($A:$A, ROW()), "AskLstClsΔ%")</f>
        <v>#N/A</v>
      </c>
      <c r="G429" s="12"/>
      <c r="H429" s="12"/>
      <c r="I429" s="13"/>
      <c r="J429" s="13"/>
      <c r="K429" s="5"/>
      <c r="L429" s="6"/>
      <c r="M429" s="6"/>
      <c r="N429" s="14"/>
      <c r="O429" s="14"/>
      <c r="R429" s="7"/>
      <c r="W429" s="17"/>
      <c r="AA429" s="1"/>
      <c r="AB429" s="107"/>
    </row>
    <row r="430" spans="1:28" x14ac:dyDescent="0.3">
      <c r="A430" s="22"/>
      <c r="C430" s="5" t="e">
        <f t="array" ref="C430">VLOOKUP(A430,'All Beta'!F:I,3,0)</f>
        <v>#N/A</v>
      </c>
      <c r="D430" s="5" t="e">
        <f>VLOOKUP(A430,'All Beta'!F:I,4,0)</f>
        <v>#N/A</v>
      </c>
      <c r="E430" s="8" t="e">
        <f>RTD("tradingapp",,INDEX($A:$A, ROW()), "BidLstClsΔ%")</f>
        <v>#N/A</v>
      </c>
      <c r="F430" s="8" t="e">
        <f>RTD("tradingapp",,INDEX($A:$A, ROW()), "AskLstClsΔ%")</f>
        <v>#N/A</v>
      </c>
      <c r="G430" s="12"/>
      <c r="H430" s="12"/>
      <c r="I430" s="13"/>
      <c r="J430" s="13"/>
      <c r="K430" s="5"/>
      <c r="L430" s="6"/>
      <c r="M430" s="6"/>
      <c r="N430" s="14"/>
      <c r="O430" s="14"/>
      <c r="R430" s="7"/>
      <c r="W430" s="17"/>
      <c r="AA430" s="1"/>
      <c r="AB430" s="107"/>
    </row>
    <row r="431" spans="1:28" x14ac:dyDescent="0.3">
      <c r="A431" s="22"/>
      <c r="C431" s="5" t="e">
        <f t="array" ref="C431">VLOOKUP(A431,'All Beta'!F:I,3,0)</f>
        <v>#N/A</v>
      </c>
      <c r="D431" s="5" t="e">
        <f>VLOOKUP(A431,'All Beta'!F:I,4,0)</f>
        <v>#N/A</v>
      </c>
      <c r="E431" s="8" t="e">
        <f>RTD("tradingapp",,INDEX($A:$A, ROW()), "BidLstClsΔ%")</f>
        <v>#N/A</v>
      </c>
      <c r="F431" s="8" t="e">
        <f>RTD("tradingapp",,INDEX($A:$A, ROW()), "AskLstClsΔ%")</f>
        <v>#N/A</v>
      </c>
      <c r="G431" s="12"/>
      <c r="H431" s="12"/>
      <c r="I431" s="13"/>
      <c r="J431" s="13"/>
      <c r="K431" s="5"/>
      <c r="L431" s="6"/>
      <c r="M431" s="6"/>
      <c r="N431" s="14"/>
      <c r="O431" s="14"/>
      <c r="R431" s="7"/>
      <c r="W431" s="17"/>
      <c r="AA431" s="1"/>
      <c r="AB431" s="107"/>
    </row>
    <row r="432" spans="1:28" x14ac:dyDescent="0.3">
      <c r="A432" s="22"/>
      <c r="C432" s="5" t="e">
        <f t="array" ref="C432">VLOOKUP(A432,'All Beta'!F:I,3,0)</f>
        <v>#N/A</v>
      </c>
      <c r="D432" s="5" t="e">
        <f>VLOOKUP(A432,'All Beta'!F:I,4,0)</f>
        <v>#N/A</v>
      </c>
      <c r="E432" s="8" t="e">
        <f>RTD("tradingapp",,INDEX($A:$A, ROW()), "BidLstClsΔ%")</f>
        <v>#N/A</v>
      </c>
      <c r="F432" s="8" t="e">
        <f>RTD("tradingapp",,INDEX($A:$A, ROW()), "AskLstClsΔ%")</f>
        <v>#N/A</v>
      </c>
      <c r="G432" s="12"/>
      <c r="H432" s="12"/>
      <c r="I432" s="13"/>
      <c r="J432" s="13"/>
      <c r="K432" s="5"/>
      <c r="L432" s="6"/>
      <c r="M432" s="6"/>
      <c r="N432" s="14"/>
      <c r="O432" s="14"/>
      <c r="R432" s="7"/>
      <c r="W432" s="17"/>
      <c r="AA432" s="1"/>
      <c r="AB432" s="107"/>
    </row>
    <row r="433" spans="1:28" x14ac:dyDescent="0.3">
      <c r="A433" s="22"/>
      <c r="C433" s="5" t="e">
        <f t="array" ref="C433">VLOOKUP(A433,'All Beta'!F:I,3,0)</f>
        <v>#N/A</v>
      </c>
      <c r="D433" s="5" t="e">
        <f>VLOOKUP(A433,'All Beta'!F:I,4,0)</f>
        <v>#N/A</v>
      </c>
      <c r="E433" s="8" t="e">
        <f>RTD("tradingapp",,INDEX($A:$A, ROW()), "BidLstClsΔ%")</f>
        <v>#N/A</v>
      </c>
      <c r="F433" s="8" t="e">
        <f>RTD("tradingapp",,INDEX($A:$A, ROW()), "AskLstClsΔ%")</f>
        <v>#N/A</v>
      </c>
      <c r="G433" s="12"/>
      <c r="H433" s="12"/>
      <c r="I433" s="13"/>
      <c r="J433" s="13"/>
      <c r="K433" s="5"/>
      <c r="L433" s="6"/>
      <c r="M433" s="6"/>
      <c r="N433" s="14"/>
      <c r="O433" s="14"/>
      <c r="R433" s="7"/>
      <c r="W433" s="17"/>
      <c r="AA433" s="1"/>
      <c r="AB433" s="107"/>
    </row>
    <row r="434" spans="1:28" x14ac:dyDescent="0.3">
      <c r="A434" s="22"/>
      <c r="C434" s="5" t="e">
        <f t="array" ref="C434">VLOOKUP(A434,'All Beta'!F:I,3,0)</f>
        <v>#N/A</v>
      </c>
      <c r="D434" s="5" t="e">
        <f>VLOOKUP(A434,'All Beta'!F:I,4,0)</f>
        <v>#N/A</v>
      </c>
      <c r="E434" s="8" t="e">
        <f>RTD("tradingapp",,INDEX($A:$A, ROW()), "BidLstClsΔ%")</f>
        <v>#N/A</v>
      </c>
      <c r="F434" s="8" t="e">
        <f>RTD("tradingapp",,INDEX($A:$A, ROW()), "AskLstClsΔ%")</f>
        <v>#N/A</v>
      </c>
      <c r="G434" s="12"/>
      <c r="H434" s="12"/>
      <c r="I434" s="13"/>
      <c r="J434" s="13"/>
      <c r="K434" s="5"/>
      <c r="L434" s="6"/>
      <c r="M434" s="6"/>
      <c r="N434" s="14"/>
      <c r="O434" s="14"/>
      <c r="R434" s="7"/>
      <c r="W434" s="17"/>
      <c r="AA434" s="1"/>
      <c r="AB434" s="107"/>
    </row>
    <row r="435" spans="1:28" x14ac:dyDescent="0.3">
      <c r="A435" s="22"/>
      <c r="C435" s="5" t="e">
        <f t="array" ref="C435">VLOOKUP(A435,'All Beta'!F:I,3,0)</f>
        <v>#N/A</v>
      </c>
      <c r="D435" s="5" t="e">
        <f>VLOOKUP(A435,'All Beta'!F:I,4,0)</f>
        <v>#N/A</v>
      </c>
      <c r="E435" s="8" t="e">
        <f>RTD("tradingapp",,INDEX($A:$A, ROW()), "BidLstClsΔ%")</f>
        <v>#N/A</v>
      </c>
      <c r="F435" s="8" t="e">
        <f>RTD("tradingapp",,INDEX($A:$A, ROW()), "AskLstClsΔ%")</f>
        <v>#N/A</v>
      </c>
      <c r="G435" s="12"/>
      <c r="H435" s="12"/>
      <c r="I435" s="13"/>
      <c r="J435" s="13"/>
      <c r="K435" s="5"/>
      <c r="L435" s="6"/>
      <c r="M435" s="6"/>
      <c r="N435" s="14"/>
      <c r="O435" s="14"/>
      <c r="R435" s="7"/>
      <c r="W435" s="17"/>
      <c r="AA435" s="1"/>
      <c r="AB435" s="107"/>
    </row>
    <row r="436" spans="1:28" x14ac:dyDescent="0.3">
      <c r="A436" s="22"/>
      <c r="C436" s="5" t="e">
        <f t="array" ref="C436">VLOOKUP(A436,'All Beta'!F:I,3,0)</f>
        <v>#N/A</v>
      </c>
      <c r="D436" s="5" t="e">
        <f>VLOOKUP(A436,'All Beta'!F:I,4,0)</f>
        <v>#N/A</v>
      </c>
      <c r="E436" s="8" t="e">
        <f>RTD("tradingapp",,INDEX($A:$A, ROW()), "BidLstClsΔ%")</f>
        <v>#N/A</v>
      </c>
      <c r="F436" s="8" t="e">
        <f>RTD("tradingapp",,INDEX($A:$A, ROW()), "AskLstClsΔ%")</f>
        <v>#N/A</v>
      </c>
      <c r="G436" s="12"/>
      <c r="H436" s="12"/>
      <c r="I436" s="13"/>
      <c r="J436" s="13"/>
      <c r="K436" s="5"/>
      <c r="L436" s="6"/>
      <c r="M436" s="6"/>
      <c r="N436" s="14"/>
      <c r="O436" s="14"/>
      <c r="R436" s="7"/>
      <c r="W436" s="17"/>
      <c r="AA436" s="1"/>
      <c r="AB436" s="107"/>
    </row>
    <row r="437" spans="1:28" x14ac:dyDescent="0.3">
      <c r="A437" s="22"/>
      <c r="C437" s="5" t="e">
        <f t="array" ref="C437">VLOOKUP(A437,'All Beta'!F:I,3,0)</f>
        <v>#N/A</v>
      </c>
      <c r="D437" s="5" t="e">
        <f>VLOOKUP(A437,'All Beta'!F:I,4,0)</f>
        <v>#N/A</v>
      </c>
      <c r="E437" s="8" t="e">
        <f>RTD("tradingapp",,INDEX($A:$A, ROW()), "BidLstClsΔ%")</f>
        <v>#N/A</v>
      </c>
      <c r="F437" s="8" t="e">
        <f>RTD("tradingapp",,INDEX($A:$A, ROW()), "AskLstClsΔ%")</f>
        <v>#N/A</v>
      </c>
      <c r="G437" s="12"/>
      <c r="H437" s="12"/>
      <c r="I437" s="13"/>
      <c r="J437" s="13"/>
      <c r="K437" s="5"/>
      <c r="L437" s="6"/>
      <c r="M437" s="6"/>
      <c r="N437" s="14"/>
      <c r="O437" s="14"/>
      <c r="R437" s="7"/>
      <c r="W437" s="17"/>
      <c r="AA437" s="1"/>
      <c r="AB437" s="107"/>
    </row>
    <row r="438" spans="1:28" x14ac:dyDescent="0.3">
      <c r="A438" s="22"/>
      <c r="C438" s="5" t="e">
        <f t="array" ref="C438">VLOOKUP(A438,'All Beta'!F:I,3,0)</f>
        <v>#N/A</v>
      </c>
      <c r="D438" s="5" t="e">
        <f>VLOOKUP(A438,'All Beta'!F:I,4,0)</f>
        <v>#N/A</v>
      </c>
      <c r="E438" s="8" t="e">
        <f>RTD("tradingapp",,INDEX($A:$A, ROW()), "BidLstClsΔ%")</f>
        <v>#N/A</v>
      </c>
      <c r="F438" s="8" t="e">
        <f>RTD("tradingapp",,INDEX($A:$A, ROW()), "AskLstClsΔ%")</f>
        <v>#N/A</v>
      </c>
      <c r="G438" s="12"/>
      <c r="H438" s="12"/>
      <c r="I438" s="13"/>
      <c r="J438" s="13"/>
      <c r="K438" s="5"/>
      <c r="L438" s="6"/>
      <c r="M438" s="6"/>
      <c r="N438" s="14"/>
      <c r="O438" s="14"/>
      <c r="R438" s="7"/>
      <c r="W438" s="17"/>
      <c r="AA438" s="1"/>
      <c r="AB438" s="107"/>
    </row>
    <row r="439" spans="1:28" x14ac:dyDescent="0.3">
      <c r="A439" s="22"/>
      <c r="C439" s="5" t="e">
        <f t="array" ref="C439">VLOOKUP(A439,'All Beta'!F:I,3,0)</f>
        <v>#N/A</v>
      </c>
      <c r="D439" s="5" t="e">
        <f>VLOOKUP(A439,'All Beta'!F:I,4,0)</f>
        <v>#N/A</v>
      </c>
      <c r="E439" s="8" t="e">
        <f>RTD("tradingapp",,INDEX($A:$A, ROW()), "BidLstClsΔ%")</f>
        <v>#N/A</v>
      </c>
      <c r="F439" s="8" t="e">
        <f>RTD("tradingapp",,INDEX($A:$A, ROW()), "AskLstClsΔ%")</f>
        <v>#N/A</v>
      </c>
      <c r="G439" s="12"/>
      <c r="H439" s="12"/>
      <c r="I439" s="13"/>
      <c r="J439" s="13"/>
      <c r="K439" s="5"/>
      <c r="L439" s="6"/>
      <c r="M439" s="6"/>
      <c r="N439" s="14"/>
      <c r="O439" s="14"/>
      <c r="R439" s="7"/>
      <c r="W439" s="17"/>
      <c r="AA439" s="1"/>
      <c r="AB439" s="107"/>
    </row>
    <row r="440" spans="1:28" x14ac:dyDescent="0.3">
      <c r="A440" s="22"/>
      <c r="C440" s="5" t="e">
        <f t="array" ref="C440">VLOOKUP(A440,'All Beta'!F:I,3,0)</f>
        <v>#N/A</v>
      </c>
      <c r="D440" s="5" t="e">
        <f>VLOOKUP(A440,'All Beta'!F:I,4,0)</f>
        <v>#N/A</v>
      </c>
      <c r="E440" s="8" t="e">
        <f>RTD("tradingapp",,INDEX($A:$A, ROW()), "BidLstClsΔ%")</f>
        <v>#N/A</v>
      </c>
      <c r="F440" s="8" t="e">
        <f>RTD("tradingapp",,INDEX($A:$A, ROW()), "AskLstClsΔ%")</f>
        <v>#N/A</v>
      </c>
      <c r="G440" s="12"/>
      <c r="H440" s="12"/>
      <c r="I440" s="13"/>
      <c r="J440" s="13"/>
      <c r="K440" s="5"/>
      <c r="L440" s="6"/>
      <c r="M440" s="6"/>
      <c r="N440" s="14"/>
      <c r="O440" s="14"/>
      <c r="R440" s="7"/>
      <c r="W440" s="17"/>
      <c r="AA440" s="1"/>
      <c r="AB440" s="107"/>
    </row>
    <row r="441" spans="1:28" x14ac:dyDescent="0.3">
      <c r="A441" s="22"/>
      <c r="C441" s="5" t="e">
        <f t="array" ref="C441">VLOOKUP(A441,'All Beta'!F:I,3,0)</f>
        <v>#N/A</v>
      </c>
      <c r="D441" s="5" t="e">
        <f>VLOOKUP(A441,'All Beta'!F:I,4,0)</f>
        <v>#N/A</v>
      </c>
      <c r="E441" s="8" t="e">
        <f>RTD("tradingapp",,INDEX($A:$A, ROW()), "BidLstClsΔ%")</f>
        <v>#N/A</v>
      </c>
      <c r="F441" s="8" t="e">
        <f>RTD("tradingapp",,INDEX($A:$A, ROW()), "AskLstClsΔ%")</f>
        <v>#N/A</v>
      </c>
      <c r="G441" s="12"/>
      <c r="H441" s="12"/>
      <c r="I441" s="13"/>
      <c r="J441" s="13"/>
      <c r="K441" s="5"/>
      <c r="L441" s="6"/>
      <c r="M441" s="6"/>
      <c r="N441" s="14"/>
      <c r="O441" s="14"/>
      <c r="R441" s="7"/>
      <c r="W441" s="17"/>
      <c r="AA441" s="1"/>
      <c r="AB441" s="107"/>
    </row>
    <row r="442" spans="1:28" x14ac:dyDescent="0.3">
      <c r="A442" s="22"/>
      <c r="C442" s="5" t="e">
        <f t="array" ref="C442">VLOOKUP(A442,'All Beta'!F:I,3,0)</f>
        <v>#N/A</v>
      </c>
      <c r="D442" s="5" t="e">
        <f>VLOOKUP(A442,'All Beta'!F:I,4,0)</f>
        <v>#N/A</v>
      </c>
      <c r="E442" s="8" t="e">
        <f>RTD("tradingapp",,INDEX($A:$A, ROW()), "BidLstClsΔ%")</f>
        <v>#N/A</v>
      </c>
      <c r="F442" s="8" t="e">
        <f>RTD("tradingapp",,INDEX($A:$A, ROW()), "AskLstClsΔ%")</f>
        <v>#N/A</v>
      </c>
      <c r="G442" s="12"/>
      <c r="H442" s="12"/>
      <c r="I442" s="13"/>
      <c r="J442" s="13"/>
      <c r="K442" s="5"/>
      <c r="L442" s="6"/>
      <c r="M442" s="6"/>
      <c r="N442" s="14"/>
      <c r="O442" s="14"/>
      <c r="R442" s="7"/>
      <c r="W442" s="17"/>
      <c r="AA442" s="1"/>
      <c r="AB442" s="107"/>
    </row>
    <row r="443" spans="1:28" x14ac:dyDescent="0.3">
      <c r="A443" s="22"/>
      <c r="C443" s="5" t="e">
        <f t="array" ref="C443">VLOOKUP(A443,'All Beta'!F:I,3,0)</f>
        <v>#N/A</v>
      </c>
      <c r="D443" s="5" t="e">
        <f>VLOOKUP(A443,'All Beta'!F:I,4,0)</f>
        <v>#N/A</v>
      </c>
      <c r="E443" s="8" t="e">
        <f>RTD("tradingapp",,INDEX($A:$A, ROW()), "BidLstClsΔ%")</f>
        <v>#N/A</v>
      </c>
      <c r="F443" s="8" t="e">
        <f>RTD("tradingapp",,INDEX($A:$A, ROW()), "AskLstClsΔ%")</f>
        <v>#N/A</v>
      </c>
      <c r="G443" s="12"/>
      <c r="H443" s="12"/>
      <c r="I443" s="13"/>
      <c r="J443" s="13"/>
      <c r="K443" s="5"/>
      <c r="L443" s="6"/>
      <c r="M443" s="6"/>
      <c r="N443" s="14"/>
      <c r="O443" s="14"/>
      <c r="R443" s="7"/>
      <c r="W443" s="17"/>
      <c r="AA443" s="1"/>
      <c r="AB443" s="107"/>
    </row>
    <row r="444" spans="1:28" x14ac:dyDescent="0.3">
      <c r="A444" s="22"/>
      <c r="C444" s="5" t="e">
        <f t="array" ref="C444">VLOOKUP(A444,'All Beta'!F:I,3,0)</f>
        <v>#N/A</v>
      </c>
      <c r="D444" s="5" t="e">
        <f>VLOOKUP(A444,'All Beta'!F:I,4,0)</f>
        <v>#N/A</v>
      </c>
      <c r="E444" s="8" t="e">
        <f>RTD("tradingapp",,INDEX($A:$A, ROW()), "BidLstClsΔ%")</f>
        <v>#N/A</v>
      </c>
      <c r="F444" s="8" t="e">
        <f>RTD("tradingapp",,INDEX($A:$A, ROW()), "AskLstClsΔ%")</f>
        <v>#N/A</v>
      </c>
      <c r="G444" s="12"/>
      <c r="H444" s="12"/>
      <c r="I444" s="13"/>
      <c r="J444" s="13"/>
      <c r="K444" s="5"/>
      <c r="L444" s="6"/>
      <c r="M444" s="6"/>
      <c r="N444" s="14"/>
      <c r="O444" s="14"/>
      <c r="R444" s="7"/>
      <c r="W444" s="17"/>
      <c r="AA444" s="1"/>
      <c r="AB444" s="107"/>
    </row>
    <row r="445" spans="1:28" x14ac:dyDescent="0.3">
      <c r="A445" s="22"/>
      <c r="C445" s="5" t="e">
        <f t="array" ref="C445">VLOOKUP(A445,'All Beta'!F:I,3,0)</f>
        <v>#N/A</v>
      </c>
      <c r="D445" s="5" t="e">
        <f>VLOOKUP(A445,'All Beta'!F:I,4,0)</f>
        <v>#N/A</v>
      </c>
      <c r="E445" s="8" t="e">
        <f>RTD("tradingapp",,INDEX($A:$A, ROW()), "BidLstClsΔ%")</f>
        <v>#N/A</v>
      </c>
      <c r="F445" s="8" t="e">
        <f>RTD("tradingapp",,INDEX($A:$A, ROW()), "AskLstClsΔ%")</f>
        <v>#N/A</v>
      </c>
      <c r="G445" s="12"/>
      <c r="H445" s="12"/>
      <c r="I445" s="13"/>
      <c r="J445" s="13"/>
      <c r="K445" s="5"/>
      <c r="L445" s="6"/>
      <c r="M445" s="6"/>
      <c r="N445" s="14"/>
      <c r="O445" s="14"/>
      <c r="R445" s="7"/>
      <c r="W445" s="17"/>
      <c r="AA445" s="1"/>
      <c r="AB445" s="107"/>
    </row>
    <row r="446" spans="1:28" x14ac:dyDescent="0.3">
      <c r="A446" s="22"/>
      <c r="C446" s="5" t="e">
        <f t="array" ref="C446">VLOOKUP(A446,'All Beta'!F:I,3,0)</f>
        <v>#N/A</v>
      </c>
      <c r="D446" s="5" t="e">
        <f>VLOOKUP(A446,'All Beta'!F:I,4,0)</f>
        <v>#N/A</v>
      </c>
      <c r="E446" s="8" t="e">
        <f>RTD("tradingapp",,INDEX($A:$A, ROW()), "BidLstClsΔ%")</f>
        <v>#N/A</v>
      </c>
      <c r="F446" s="8" t="e">
        <f>RTD("tradingapp",,INDEX($A:$A, ROW()), "AskLstClsΔ%")</f>
        <v>#N/A</v>
      </c>
      <c r="G446" s="12"/>
      <c r="H446" s="12"/>
      <c r="I446" s="13"/>
      <c r="J446" s="13"/>
      <c r="K446" s="5"/>
      <c r="L446" s="6"/>
      <c r="M446" s="6"/>
      <c r="N446" s="14"/>
      <c r="O446" s="14"/>
      <c r="R446" s="7"/>
      <c r="W446" s="17"/>
      <c r="AA446" s="1"/>
      <c r="AB446" s="107"/>
    </row>
    <row r="447" spans="1:28" x14ac:dyDescent="0.3">
      <c r="A447" s="22"/>
      <c r="C447" s="5" t="e">
        <f t="array" ref="C447">VLOOKUP(A447,'All Beta'!F:I,3,0)</f>
        <v>#N/A</v>
      </c>
      <c r="D447" s="5" t="e">
        <f>VLOOKUP(A447,'All Beta'!F:I,4,0)</f>
        <v>#N/A</v>
      </c>
      <c r="E447" s="8" t="e">
        <f>RTD("tradingapp",,INDEX($A:$A, ROW()), "BidLstClsΔ%")</f>
        <v>#N/A</v>
      </c>
      <c r="F447" s="8" t="e">
        <f>RTD("tradingapp",,INDEX($A:$A, ROW()), "AskLstClsΔ%")</f>
        <v>#N/A</v>
      </c>
      <c r="G447" s="12"/>
      <c r="H447" s="12"/>
      <c r="I447" s="13"/>
      <c r="J447" s="13"/>
      <c r="K447" s="5"/>
      <c r="L447" s="6"/>
      <c r="M447" s="6"/>
      <c r="N447" s="14"/>
      <c r="O447" s="14"/>
      <c r="R447" s="7"/>
      <c r="W447" s="17"/>
      <c r="AA447" s="1"/>
      <c r="AB447" s="107"/>
    </row>
    <row r="448" spans="1:28" x14ac:dyDescent="0.3">
      <c r="A448" s="22"/>
      <c r="C448" s="5" t="e">
        <f t="array" ref="C448">VLOOKUP(A448,'All Beta'!F:I,3,0)</f>
        <v>#N/A</v>
      </c>
      <c r="D448" s="5" t="e">
        <f>VLOOKUP(A448,'All Beta'!F:I,4,0)</f>
        <v>#N/A</v>
      </c>
      <c r="E448" s="8" t="e">
        <f>RTD("tradingapp",,INDEX($A:$A, ROW()), "BidLstClsΔ%")</f>
        <v>#N/A</v>
      </c>
      <c r="F448" s="8" t="e">
        <f>RTD("tradingapp",,INDEX($A:$A, ROW()), "AskLstClsΔ%")</f>
        <v>#N/A</v>
      </c>
      <c r="G448" s="12"/>
      <c r="H448" s="12"/>
      <c r="I448" s="13"/>
      <c r="J448" s="13"/>
      <c r="K448" s="5"/>
      <c r="L448" s="6"/>
      <c r="M448" s="6"/>
      <c r="N448" s="14"/>
      <c r="O448" s="14"/>
      <c r="R448" s="7"/>
      <c r="W448" s="17"/>
      <c r="AA448" s="1"/>
      <c r="AB448" s="107"/>
    </row>
    <row r="449" spans="1:28" x14ac:dyDescent="0.3">
      <c r="A449" s="22"/>
      <c r="C449" s="5" t="e">
        <f t="array" ref="C449">VLOOKUP(A449,'All Beta'!F:I,3,0)</f>
        <v>#N/A</v>
      </c>
      <c r="D449" s="5" t="e">
        <f>VLOOKUP(A449,'All Beta'!F:I,4,0)</f>
        <v>#N/A</v>
      </c>
      <c r="E449" s="8" t="e">
        <f>RTD("tradingapp",,INDEX($A:$A, ROW()), "BidLstClsΔ%")</f>
        <v>#N/A</v>
      </c>
      <c r="F449" s="8" t="e">
        <f>RTD("tradingapp",,INDEX($A:$A, ROW()), "AskLstClsΔ%")</f>
        <v>#N/A</v>
      </c>
      <c r="G449" s="12"/>
      <c r="H449" s="12"/>
      <c r="I449" s="13"/>
      <c r="J449" s="13"/>
      <c r="K449" s="5"/>
      <c r="L449" s="6"/>
      <c r="M449" s="6"/>
      <c r="N449" s="14"/>
      <c r="O449" s="14"/>
      <c r="R449" s="7"/>
      <c r="W449" s="17"/>
      <c r="AA449" s="1"/>
      <c r="AB449" s="107"/>
    </row>
    <row r="450" spans="1:28" x14ac:dyDescent="0.3">
      <c r="A450" s="22"/>
      <c r="C450" s="5" t="e">
        <f t="array" ref="C450">VLOOKUP(A450,'All Beta'!F:I,3,0)</f>
        <v>#N/A</v>
      </c>
      <c r="D450" s="5" t="e">
        <f>VLOOKUP(A450,'All Beta'!F:I,4,0)</f>
        <v>#N/A</v>
      </c>
      <c r="E450" s="8" t="e">
        <f>RTD("tradingapp",,INDEX($A:$A, ROW()), "BidLstClsΔ%")</f>
        <v>#N/A</v>
      </c>
      <c r="F450" s="8" t="e">
        <f>RTD("tradingapp",,INDEX($A:$A, ROW()), "AskLstClsΔ%")</f>
        <v>#N/A</v>
      </c>
      <c r="G450" s="12"/>
      <c r="H450" s="12"/>
      <c r="I450" s="13"/>
      <c r="J450" s="13"/>
      <c r="K450" s="5"/>
      <c r="L450" s="6"/>
      <c r="M450" s="6"/>
      <c r="N450" s="14"/>
      <c r="O450" s="14"/>
      <c r="R450" s="7"/>
      <c r="W450" s="17"/>
      <c r="AA450" s="1"/>
      <c r="AB450" s="107"/>
    </row>
    <row r="451" spans="1:28" x14ac:dyDescent="0.3">
      <c r="A451" s="22"/>
      <c r="C451" s="5" t="e">
        <f t="array" ref="C451">VLOOKUP(A451,'All Beta'!F:I,3,0)</f>
        <v>#N/A</v>
      </c>
      <c r="D451" s="5" t="e">
        <f>VLOOKUP(A451,'All Beta'!F:I,4,0)</f>
        <v>#N/A</v>
      </c>
      <c r="E451" s="8" t="e">
        <f>RTD("tradingapp",,INDEX($A:$A, ROW()), "BidLstClsΔ%")</f>
        <v>#N/A</v>
      </c>
      <c r="F451" s="8" t="e">
        <f>RTD("tradingapp",,INDEX($A:$A, ROW()), "AskLstClsΔ%")</f>
        <v>#N/A</v>
      </c>
      <c r="G451" s="12"/>
      <c r="H451" s="12"/>
      <c r="I451" s="13"/>
      <c r="J451" s="13"/>
      <c r="K451" s="5"/>
      <c r="L451" s="6"/>
      <c r="M451" s="6"/>
      <c r="N451" s="14"/>
      <c r="O451" s="14"/>
      <c r="R451" s="7"/>
      <c r="W451" s="17"/>
      <c r="AA451" s="1"/>
      <c r="AB451" s="107"/>
    </row>
    <row r="452" spans="1:28" x14ac:dyDescent="0.3">
      <c r="A452" s="22"/>
      <c r="C452" s="5" t="e">
        <f t="array" ref="C452">VLOOKUP(A452,'All Beta'!F:I,3,0)</f>
        <v>#N/A</v>
      </c>
      <c r="D452" s="5" t="e">
        <f>VLOOKUP(A452,'All Beta'!F:I,4,0)</f>
        <v>#N/A</v>
      </c>
      <c r="E452" s="8" t="e">
        <f>RTD("tradingapp",,INDEX($A:$A, ROW()), "BidLstClsΔ%")</f>
        <v>#N/A</v>
      </c>
      <c r="F452" s="8" t="e">
        <f>RTD("tradingapp",,INDEX($A:$A, ROW()), "AskLstClsΔ%")</f>
        <v>#N/A</v>
      </c>
      <c r="G452" s="12"/>
      <c r="H452" s="12"/>
      <c r="I452" s="13"/>
      <c r="J452" s="13"/>
      <c r="K452" s="5"/>
      <c r="L452" s="6"/>
      <c r="M452" s="6"/>
      <c r="N452" s="14"/>
      <c r="O452" s="14"/>
      <c r="R452" s="7"/>
      <c r="W452" s="17"/>
      <c r="AA452" s="1"/>
      <c r="AB452" s="107"/>
    </row>
    <row r="453" spans="1:28" x14ac:dyDescent="0.3">
      <c r="A453" s="22"/>
      <c r="C453" s="5" t="e">
        <f t="array" ref="C453">VLOOKUP(A453,'All Beta'!F:I,3,0)</f>
        <v>#N/A</v>
      </c>
      <c r="D453" s="5" t="e">
        <f>VLOOKUP(A453,'All Beta'!F:I,4,0)</f>
        <v>#N/A</v>
      </c>
      <c r="E453" s="8" t="e">
        <f>RTD("tradingapp",,INDEX($A:$A, ROW()), "BidLstClsΔ%")</f>
        <v>#N/A</v>
      </c>
      <c r="F453" s="8" t="e">
        <f>RTD("tradingapp",,INDEX($A:$A, ROW()), "AskLstClsΔ%")</f>
        <v>#N/A</v>
      </c>
      <c r="G453" s="12"/>
      <c r="H453" s="12"/>
      <c r="I453" s="13"/>
      <c r="J453" s="13"/>
      <c r="K453" s="5"/>
      <c r="L453" s="6"/>
      <c r="M453" s="6"/>
      <c r="N453" s="14"/>
      <c r="O453" s="14"/>
      <c r="R453" s="7"/>
      <c r="W453" s="17"/>
      <c r="AA453" s="1"/>
      <c r="AB453" s="107"/>
    </row>
    <row r="454" spans="1:28" x14ac:dyDescent="0.3">
      <c r="A454" s="22"/>
      <c r="C454" s="5" t="e">
        <f t="array" ref="C454">VLOOKUP(A454,'All Beta'!F:I,3,0)</f>
        <v>#N/A</v>
      </c>
      <c r="D454" s="5" t="e">
        <f>VLOOKUP(A454,'All Beta'!F:I,4,0)</f>
        <v>#N/A</v>
      </c>
      <c r="E454" s="8" t="e">
        <f>RTD("tradingapp",,INDEX($A:$A, ROW()), "BidLstClsΔ%")</f>
        <v>#N/A</v>
      </c>
      <c r="F454" s="8" t="e">
        <f>RTD("tradingapp",,INDEX($A:$A, ROW()), "AskLstClsΔ%")</f>
        <v>#N/A</v>
      </c>
      <c r="G454" s="12"/>
      <c r="H454" s="12"/>
      <c r="I454" s="13"/>
      <c r="J454" s="13"/>
      <c r="K454" s="5"/>
      <c r="L454" s="6"/>
      <c r="M454" s="6"/>
      <c r="N454" s="14"/>
      <c r="O454" s="14"/>
      <c r="R454" s="7"/>
      <c r="W454" s="17"/>
      <c r="AA454" s="1"/>
      <c r="AB454" s="107"/>
    </row>
    <row r="455" spans="1:28" x14ac:dyDescent="0.3">
      <c r="A455" s="22"/>
      <c r="C455" s="5" t="e">
        <f t="array" ref="C455">VLOOKUP(A455,'All Beta'!F:I,3,0)</f>
        <v>#N/A</v>
      </c>
      <c r="D455" s="5" t="e">
        <f>VLOOKUP(A455,'All Beta'!F:I,4,0)</f>
        <v>#N/A</v>
      </c>
      <c r="E455" s="8" t="e">
        <f>RTD("tradingapp",,INDEX($A:$A, ROW()), "BidLstClsΔ%")</f>
        <v>#N/A</v>
      </c>
      <c r="F455" s="8" t="e">
        <f>RTD("tradingapp",,INDEX($A:$A, ROW()), "AskLstClsΔ%")</f>
        <v>#N/A</v>
      </c>
      <c r="G455" s="12"/>
      <c r="H455" s="12"/>
      <c r="I455" s="13"/>
      <c r="J455" s="13"/>
      <c r="K455" s="5"/>
      <c r="L455" s="6"/>
      <c r="M455" s="6"/>
      <c r="N455" s="14"/>
      <c r="O455" s="14"/>
      <c r="R455" s="7"/>
      <c r="W455" s="17"/>
      <c r="AA455" s="1"/>
      <c r="AB455" s="107"/>
    </row>
    <row r="456" spans="1:28" x14ac:dyDescent="0.3">
      <c r="A456" s="22"/>
      <c r="C456" s="5" t="e">
        <f t="array" ref="C456">VLOOKUP(A456,'All Beta'!F:I,3,0)</f>
        <v>#N/A</v>
      </c>
      <c r="D456" s="5" t="e">
        <f>VLOOKUP(A456,'All Beta'!F:I,4,0)</f>
        <v>#N/A</v>
      </c>
      <c r="E456" s="8" t="e">
        <f>RTD("tradingapp",,INDEX($A:$A, ROW()), "BidLstClsΔ%")</f>
        <v>#N/A</v>
      </c>
      <c r="F456" s="8" t="e">
        <f>RTD("tradingapp",,INDEX($A:$A, ROW()), "AskLstClsΔ%")</f>
        <v>#N/A</v>
      </c>
      <c r="G456" s="12"/>
      <c r="H456" s="12"/>
      <c r="I456" s="13"/>
      <c r="J456" s="13"/>
      <c r="K456" s="5"/>
      <c r="L456" s="6"/>
      <c r="M456" s="6"/>
      <c r="N456" s="14"/>
      <c r="O456" s="14"/>
      <c r="R456" s="7"/>
      <c r="W456" s="17"/>
      <c r="AA456" s="1"/>
      <c r="AB456" s="107"/>
    </row>
    <row r="457" spans="1:28" x14ac:dyDescent="0.3">
      <c r="A457" s="22"/>
      <c r="C457" s="5" t="e">
        <f t="array" ref="C457">VLOOKUP(A457,'All Beta'!F:I,3,0)</f>
        <v>#N/A</v>
      </c>
      <c r="D457" s="5" t="e">
        <f>VLOOKUP(A457,'All Beta'!F:I,4,0)</f>
        <v>#N/A</v>
      </c>
      <c r="E457" s="8" t="e">
        <f>RTD("tradingapp",,INDEX($A:$A, ROW()), "BidLstClsΔ%")</f>
        <v>#N/A</v>
      </c>
      <c r="F457" s="8" t="e">
        <f>RTD("tradingapp",,INDEX($A:$A, ROW()), "AskLstClsΔ%")</f>
        <v>#N/A</v>
      </c>
      <c r="G457" s="12"/>
      <c r="H457" s="12"/>
      <c r="I457" s="13"/>
      <c r="J457" s="13"/>
      <c r="K457" s="5"/>
      <c r="L457" s="6"/>
      <c r="M457" s="6"/>
      <c r="N457" s="14"/>
      <c r="O457" s="14"/>
      <c r="R457" s="7"/>
      <c r="W457" s="17"/>
      <c r="AA457" s="1"/>
      <c r="AB457" s="107"/>
    </row>
    <row r="458" spans="1:28" x14ac:dyDescent="0.3">
      <c r="A458" s="22"/>
      <c r="C458" s="5" t="e">
        <f t="array" ref="C458">VLOOKUP(A458,'All Beta'!F:I,3,0)</f>
        <v>#N/A</v>
      </c>
      <c r="D458" s="5" t="e">
        <f>VLOOKUP(A458,'All Beta'!F:I,4,0)</f>
        <v>#N/A</v>
      </c>
      <c r="E458" s="8" t="e">
        <f>RTD("tradingapp",,INDEX($A:$A, ROW()), "BidLstClsΔ%")</f>
        <v>#N/A</v>
      </c>
      <c r="F458" s="8" t="e">
        <f>RTD("tradingapp",,INDEX($A:$A, ROW()), "AskLstClsΔ%")</f>
        <v>#N/A</v>
      </c>
      <c r="G458" s="12"/>
      <c r="H458" s="12"/>
      <c r="I458" s="13"/>
      <c r="J458" s="13"/>
      <c r="K458" s="5"/>
      <c r="L458" s="6"/>
      <c r="M458" s="6"/>
      <c r="N458" s="14"/>
      <c r="O458" s="14"/>
      <c r="R458" s="7"/>
      <c r="W458" s="17"/>
      <c r="AA458" s="1"/>
      <c r="AB458" s="107"/>
    </row>
    <row r="459" spans="1:28" x14ac:dyDescent="0.3">
      <c r="A459" s="22"/>
      <c r="C459" s="5" t="e">
        <f t="array" ref="C459">VLOOKUP(A459,'All Beta'!F:I,3,0)</f>
        <v>#N/A</v>
      </c>
      <c r="D459" s="5" t="e">
        <f>VLOOKUP(A459,'All Beta'!F:I,4,0)</f>
        <v>#N/A</v>
      </c>
      <c r="E459" s="8" t="e">
        <f>RTD("tradingapp",,INDEX($A:$A, ROW()), "BidLstClsΔ%")</f>
        <v>#N/A</v>
      </c>
      <c r="F459" s="8" t="e">
        <f>RTD("tradingapp",,INDEX($A:$A, ROW()), "AskLstClsΔ%")</f>
        <v>#N/A</v>
      </c>
      <c r="G459" s="12"/>
      <c r="H459" s="12"/>
      <c r="I459" s="13"/>
      <c r="J459" s="13"/>
      <c r="K459" s="5"/>
      <c r="L459" s="6"/>
      <c r="M459" s="6"/>
      <c r="N459" s="14"/>
      <c r="O459" s="14"/>
      <c r="R459" s="7"/>
      <c r="W459" s="17"/>
      <c r="AA459" s="1"/>
      <c r="AB459" s="107"/>
    </row>
    <row r="460" spans="1:28" x14ac:dyDescent="0.3">
      <c r="A460" s="22"/>
      <c r="C460" s="5" t="e">
        <f t="array" ref="C460">VLOOKUP(A460,'All Beta'!F:I,3,0)</f>
        <v>#N/A</v>
      </c>
      <c r="D460" s="5" t="e">
        <f>VLOOKUP(A460,'All Beta'!F:I,4,0)</f>
        <v>#N/A</v>
      </c>
      <c r="E460" s="8" t="e">
        <f>RTD("tradingapp",,INDEX($A:$A, ROW()), "BidLstClsΔ%")</f>
        <v>#N/A</v>
      </c>
      <c r="F460" s="8" t="e">
        <f>RTD("tradingapp",,INDEX($A:$A, ROW()), "AskLstClsΔ%")</f>
        <v>#N/A</v>
      </c>
      <c r="G460" s="12"/>
      <c r="H460" s="12"/>
      <c r="I460" s="13"/>
      <c r="J460" s="13"/>
      <c r="K460" s="5"/>
      <c r="L460" s="6"/>
      <c r="M460" s="6"/>
      <c r="N460" s="14"/>
      <c r="O460" s="14"/>
      <c r="R460" s="7"/>
      <c r="W460" s="17"/>
      <c r="AA460" s="1"/>
      <c r="AB460" s="107"/>
    </row>
    <row r="461" spans="1:28" x14ac:dyDescent="0.3">
      <c r="A461" s="22"/>
      <c r="C461" s="5" t="e">
        <f t="array" ref="C461">VLOOKUP(A461,'All Beta'!F:I,3,0)</f>
        <v>#N/A</v>
      </c>
      <c r="D461" s="5" t="e">
        <f>VLOOKUP(A461,'All Beta'!F:I,4,0)</f>
        <v>#N/A</v>
      </c>
      <c r="E461" s="8" t="e">
        <f>RTD("tradingapp",,INDEX($A:$A, ROW()), "BidLstClsΔ%")</f>
        <v>#N/A</v>
      </c>
      <c r="F461" s="8" t="e">
        <f>RTD("tradingapp",,INDEX($A:$A, ROW()), "AskLstClsΔ%")</f>
        <v>#N/A</v>
      </c>
      <c r="G461" s="12"/>
      <c r="H461" s="12"/>
      <c r="I461" s="13"/>
      <c r="J461" s="13"/>
      <c r="K461" s="5"/>
      <c r="L461" s="6"/>
      <c r="M461" s="6"/>
      <c r="N461" s="14"/>
      <c r="O461" s="14"/>
      <c r="R461" s="7"/>
      <c r="W461" s="17"/>
      <c r="AA461" s="1"/>
      <c r="AB461" s="107"/>
    </row>
    <row r="462" spans="1:28" x14ac:dyDescent="0.3">
      <c r="A462" s="22"/>
      <c r="C462" s="5" t="e">
        <f t="array" ref="C462">VLOOKUP(A462,'All Beta'!F:I,3,0)</f>
        <v>#N/A</v>
      </c>
      <c r="D462" s="5" t="e">
        <f>VLOOKUP(A462,'All Beta'!F:I,4,0)</f>
        <v>#N/A</v>
      </c>
      <c r="E462" s="8" t="e">
        <f>RTD("tradingapp",,INDEX($A:$A, ROW()), "BidLstClsΔ%")</f>
        <v>#N/A</v>
      </c>
      <c r="F462" s="8" t="e">
        <f>RTD("tradingapp",,INDEX($A:$A, ROW()), "AskLstClsΔ%")</f>
        <v>#N/A</v>
      </c>
      <c r="G462" s="12"/>
      <c r="H462" s="12"/>
      <c r="I462" s="13"/>
      <c r="J462" s="13"/>
      <c r="K462" s="5"/>
      <c r="L462" s="6"/>
      <c r="M462" s="6"/>
      <c r="N462" s="14"/>
      <c r="O462" s="14"/>
      <c r="R462" s="7"/>
      <c r="W462" s="17"/>
      <c r="AA462" s="1"/>
      <c r="AB462" s="107"/>
    </row>
    <row r="463" spans="1:28" x14ac:dyDescent="0.3">
      <c r="A463" s="22"/>
      <c r="C463" s="5" t="e">
        <f t="array" ref="C463">VLOOKUP(A463,'All Beta'!F:I,3,0)</f>
        <v>#N/A</v>
      </c>
      <c r="D463" s="5" t="e">
        <f>VLOOKUP(A463,'All Beta'!F:I,4,0)</f>
        <v>#N/A</v>
      </c>
      <c r="E463" s="8" t="e">
        <f>RTD("tradingapp",,INDEX($A:$A, ROW()), "BidLstClsΔ%")</f>
        <v>#N/A</v>
      </c>
      <c r="F463" s="8" t="e">
        <f>RTD("tradingapp",,INDEX($A:$A, ROW()), "AskLstClsΔ%")</f>
        <v>#N/A</v>
      </c>
      <c r="G463" s="12"/>
      <c r="H463" s="12"/>
      <c r="I463" s="13"/>
      <c r="J463" s="13"/>
      <c r="K463" s="5"/>
      <c r="L463" s="6"/>
      <c r="M463" s="6"/>
      <c r="N463" s="14"/>
      <c r="O463" s="14"/>
      <c r="R463" s="7"/>
      <c r="W463" s="17"/>
      <c r="AA463" s="1"/>
      <c r="AB463" s="107"/>
    </row>
    <row r="464" spans="1:28" x14ac:dyDescent="0.3">
      <c r="A464" s="22"/>
      <c r="C464" s="5" t="e">
        <f t="array" ref="C464">VLOOKUP(A464,'All Beta'!F:I,3,0)</f>
        <v>#N/A</v>
      </c>
      <c r="D464" s="5" t="e">
        <f>VLOOKUP(A464,'All Beta'!F:I,4,0)</f>
        <v>#N/A</v>
      </c>
      <c r="E464" s="8" t="e">
        <f>RTD("tradingapp",,INDEX($A:$A, ROW()), "BidLstClsΔ%")</f>
        <v>#N/A</v>
      </c>
      <c r="F464" s="8" t="e">
        <f>RTD("tradingapp",,INDEX($A:$A, ROW()), "AskLstClsΔ%")</f>
        <v>#N/A</v>
      </c>
      <c r="G464" s="12"/>
      <c r="H464" s="12"/>
      <c r="I464" s="13"/>
      <c r="J464" s="13"/>
      <c r="K464" s="5"/>
      <c r="L464" s="6"/>
      <c r="M464" s="6"/>
      <c r="N464" s="14"/>
      <c r="O464" s="14"/>
      <c r="R464" s="7"/>
      <c r="W464" s="17"/>
      <c r="AA464" s="1"/>
      <c r="AB464" s="107"/>
    </row>
    <row r="465" spans="1:28" x14ac:dyDescent="0.3">
      <c r="A465" s="22"/>
      <c r="C465" s="5" t="e">
        <f t="array" ref="C465">VLOOKUP(A465,'All Beta'!F:I,3,0)</f>
        <v>#N/A</v>
      </c>
      <c r="D465" s="5" t="e">
        <f>VLOOKUP(A465,'All Beta'!F:I,4,0)</f>
        <v>#N/A</v>
      </c>
      <c r="E465" s="8" t="e">
        <f>RTD("tradingapp",,INDEX($A:$A, ROW()), "BidLstClsΔ%")</f>
        <v>#N/A</v>
      </c>
      <c r="F465" s="8" t="e">
        <f>RTD("tradingapp",,INDEX($A:$A, ROW()), "AskLstClsΔ%")</f>
        <v>#N/A</v>
      </c>
      <c r="G465" s="12"/>
      <c r="H465" s="12"/>
      <c r="I465" s="13"/>
      <c r="J465" s="13"/>
      <c r="K465" s="5"/>
      <c r="L465" s="6"/>
      <c r="M465" s="6"/>
      <c r="N465" s="14"/>
      <c r="O465" s="14"/>
      <c r="R465" s="7"/>
      <c r="W465" s="17"/>
      <c r="AA465" s="1"/>
      <c r="AB465" s="107"/>
    </row>
    <row r="466" spans="1:28" x14ac:dyDescent="0.3">
      <c r="A466" s="22"/>
      <c r="C466" s="5" t="e">
        <f t="array" ref="C466">VLOOKUP(A466,'All Beta'!F:I,3,0)</f>
        <v>#N/A</v>
      </c>
      <c r="D466" s="5" t="e">
        <f>VLOOKUP(A466,'All Beta'!F:I,4,0)</f>
        <v>#N/A</v>
      </c>
      <c r="E466" s="8" t="e">
        <f>RTD("tradingapp",,INDEX($A:$A, ROW()), "BidLstClsΔ%")</f>
        <v>#N/A</v>
      </c>
      <c r="F466" s="8" t="e">
        <f>RTD("tradingapp",,INDEX($A:$A, ROW()), "AskLstClsΔ%")</f>
        <v>#N/A</v>
      </c>
      <c r="G466" s="12"/>
      <c r="H466" s="12"/>
      <c r="I466" s="13"/>
      <c r="J466" s="13"/>
      <c r="K466" s="5"/>
      <c r="L466" s="6"/>
      <c r="M466" s="6"/>
      <c r="N466" s="14"/>
      <c r="O466" s="14"/>
      <c r="R466" s="7"/>
      <c r="W466" s="17"/>
      <c r="AA466" s="1"/>
      <c r="AB466" s="107"/>
    </row>
    <row r="467" spans="1:28" x14ac:dyDescent="0.3">
      <c r="A467" s="22"/>
      <c r="C467" s="5" t="e">
        <f t="array" ref="C467">VLOOKUP(A467,'All Beta'!F:I,3,0)</f>
        <v>#N/A</v>
      </c>
      <c r="D467" s="5" t="e">
        <f>VLOOKUP(A467,'All Beta'!F:I,4,0)</f>
        <v>#N/A</v>
      </c>
      <c r="E467" s="8" t="e">
        <f>RTD("tradingapp",,INDEX($A:$A, ROW()), "BidLstClsΔ%")</f>
        <v>#N/A</v>
      </c>
      <c r="F467" s="8" t="e">
        <f>RTD("tradingapp",,INDEX($A:$A, ROW()), "AskLstClsΔ%")</f>
        <v>#N/A</v>
      </c>
      <c r="G467" s="12"/>
      <c r="H467" s="12"/>
      <c r="I467" s="13"/>
      <c r="J467" s="13"/>
      <c r="K467" s="5"/>
      <c r="L467" s="6"/>
      <c r="M467" s="6"/>
      <c r="N467" s="14"/>
      <c r="O467" s="14"/>
      <c r="R467" s="7"/>
      <c r="W467" s="17"/>
      <c r="AA467" s="1"/>
      <c r="AB467" s="107"/>
    </row>
    <row r="468" spans="1:28" x14ac:dyDescent="0.3">
      <c r="A468" s="22"/>
      <c r="C468" s="5" t="e">
        <f t="array" ref="C468">VLOOKUP(A468,'All Beta'!F:I,3,0)</f>
        <v>#N/A</v>
      </c>
      <c r="D468" s="5" t="e">
        <f>VLOOKUP(A468,'All Beta'!F:I,4,0)</f>
        <v>#N/A</v>
      </c>
      <c r="E468" s="8" t="e">
        <f>RTD("tradingapp",,INDEX($A:$A, ROW()), "BidLstClsΔ%")</f>
        <v>#N/A</v>
      </c>
      <c r="F468" s="8" t="e">
        <f>RTD("tradingapp",,INDEX($A:$A, ROW()), "AskLstClsΔ%")</f>
        <v>#N/A</v>
      </c>
      <c r="G468" s="12"/>
      <c r="H468" s="12"/>
      <c r="I468" s="13"/>
      <c r="J468" s="13"/>
      <c r="K468" s="5"/>
      <c r="L468" s="6"/>
      <c r="M468" s="6"/>
      <c r="N468" s="14"/>
      <c r="O468" s="14"/>
      <c r="R468" s="7"/>
      <c r="W468" s="17"/>
      <c r="AA468" s="1"/>
      <c r="AB468" s="107"/>
    </row>
    <row r="469" spans="1:28" x14ac:dyDescent="0.3">
      <c r="A469" s="22"/>
      <c r="C469" s="5" t="e">
        <f t="array" ref="C469">VLOOKUP(A469,'All Beta'!F:I,3,0)</f>
        <v>#N/A</v>
      </c>
      <c r="D469" s="5" t="e">
        <f>VLOOKUP(A469,'All Beta'!F:I,4,0)</f>
        <v>#N/A</v>
      </c>
      <c r="E469" s="8" t="e">
        <f>RTD("tradingapp",,INDEX($A:$A, ROW()), "BidLstClsΔ%")</f>
        <v>#N/A</v>
      </c>
      <c r="F469" s="8" t="e">
        <f>RTD("tradingapp",,INDEX($A:$A, ROW()), "AskLstClsΔ%")</f>
        <v>#N/A</v>
      </c>
      <c r="G469" s="12"/>
      <c r="H469" s="12"/>
      <c r="I469" s="13"/>
      <c r="J469" s="13"/>
      <c r="K469" s="5"/>
      <c r="L469" s="6"/>
      <c r="M469" s="6"/>
      <c r="N469" s="14"/>
      <c r="O469" s="14"/>
      <c r="R469" s="7"/>
      <c r="W469" s="17"/>
      <c r="AA469" s="1"/>
      <c r="AB469" s="107"/>
    </row>
    <row r="470" spans="1:28" x14ac:dyDescent="0.3">
      <c r="A470" s="22"/>
      <c r="C470" s="5" t="e">
        <f t="array" ref="C470">VLOOKUP(A470,'All Beta'!F:I,3,0)</f>
        <v>#N/A</v>
      </c>
      <c r="D470" s="5" t="e">
        <f>VLOOKUP(A470,'All Beta'!F:I,4,0)</f>
        <v>#N/A</v>
      </c>
      <c r="E470" s="8" t="e">
        <f>RTD("tradingapp",,INDEX($A:$A, ROW()), "BidLstClsΔ%")</f>
        <v>#N/A</v>
      </c>
      <c r="F470" s="8" t="e">
        <f>RTD("tradingapp",,INDEX($A:$A, ROW()), "AskLstClsΔ%")</f>
        <v>#N/A</v>
      </c>
      <c r="G470" s="12"/>
      <c r="H470" s="12"/>
      <c r="I470" s="13"/>
      <c r="J470" s="13"/>
      <c r="K470" s="5"/>
      <c r="L470" s="6"/>
      <c r="M470" s="6"/>
      <c r="N470" s="14"/>
      <c r="O470" s="14"/>
      <c r="R470" s="7"/>
      <c r="W470" s="17"/>
      <c r="AA470" s="1"/>
      <c r="AB470" s="107"/>
    </row>
    <row r="471" spans="1:28" x14ac:dyDescent="0.3">
      <c r="A471" s="22"/>
      <c r="C471" s="5" t="e">
        <f t="array" ref="C471">VLOOKUP(A471,'All Beta'!F:I,3,0)</f>
        <v>#N/A</v>
      </c>
      <c r="D471" s="5" t="e">
        <f>VLOOKUP(A471,'All Beta'!F:I,4,0)</f>
        <v>#N/A</v>
      </c>
      <c r="E471" s="8" t="e">
        <f>RTD("tradingapp",,INDEX($A:$A, ROW()), "BidLstClsΔ%")</f>
        <v>#N/A</v>
      </c>
      <c r="F471" s="8" t="e">
        <f>RTD("tradingapp",,INDEX($A:$A, ROW()), "AskLstClsΔ%")</f>
        <v>#N/A</v>
      </c>
      <c r="G471" s="12"/>
      <c r="H471" s="12"/>
      <c r="I471" s="13"/>
      <c r="J471" s="13"/>
      <c r="K471" s="5"/>
      <c r="L471" s="6"/>
      <c r="M471" s="6"/>
      <c r="N471" s="14"/>
      <c r="O471" s="14"/>
      <c r="R471" s="7"/>
      <c r="W471" s="17"/>
      <c r="AA471" s="1"/>
      <c r="AB471" s="107"/>
    </row>
    <row r="472" spans="1:28" x14ac:dyDescent="0.3">
      <c r="A472" s="22"/>
      <c r="C472" s="5" t="e">
        <f t="array" ref="C472">VLOOKUP(A472,'All Beta'!F:I,3,0)</f>
        <v>#N/A</v>
      </c>
      <c r="D472" s="5" t="e">
        <f>VLOOKUP(A472,'All Beta'!F:I,4,0)</f>
        <v>#N/A</v>
      </c>
      <c r="E472" s="8" t="e">
        <f>RTD("tradingapp",,INDEX($A:$A, ROW()), "BidLstClsΔ%")</f>
        <v>#N/A</v>
      </c>
      <c r="F472" s="8" t="e">
        <f>RTD("tradingapp",,INDEX($A:$A, ROW()), "AskLstClsΔ%")</f>
        <v>#N/A</v>
      </c>
      <c r="G472" s="12"/>
      <c r="H472" s="12"/>
      <c r="I472" s="13"/>
      <c r="J472" s="13"/>
      <c r="K472" s="5"/>
      <c r="L472" s="6"/>
      <c r="M472" s="6"/>
      <c r="N472" s="14"/>
      <c r="O472" s="14"/>
      <c r="R472" s="7"/>
      <c r="W472" s="17"/>
      <c r="AA472" s="1"/>
      <c r="AB472" s="107"/>
    </row>
    <row r="473" spans="1:28" x14ac:dyDescent="0.3">
      <c r="A473" s="22"/>
      <c r="C473" s="5" t="e">
        <f t="array" ref="C473">VLOOKUP(A473,'All Beta'!F:I,3,0)</f>
        <v>#N/A</v>
      </c>
      <c r="D473" s="5" t="e">
        <f>VLOOKUP(A473,'All Beta'!F:I,4,0)</f>
        <v>#N/A</v>
      </c>
      <c r="E473" s="8" t="e">
        <f>RTD("tradingapp",,INDEX($A:$A, ROW()), "BidLstClsΔ%")</f>
        <v>#N/A</v>
      </c>
      <c r="F473" s="8" t="e">
        <f>RTD("tradingapp",,INDEX($A:$A, ROW()), "AskLstClsΔ%")</f>
        <v>#N/A</v>
      </c>
      <c r="G473" s="12"/>
      <c r="H473" s="12"/>
      <c r="I473" s="13"/>
      <c r="J473" s="13"/>
      <c r="K473" s="5"/>
      <c r="L473" s="6"/>
      <c r="M473" s="6"/>
      <c r="N473" s="14"/>
      <c r="O473" s="14"/>
      <c r="R473" s="7"/>
      <c r="W473" s="17"/>
      <c r="AA473" s="1"/>
      <c r="AB473" s="107"/>
    </row>
    <row r="474" spans="1:28" x14ac:dyDescent="0.3">
      <c r="A474" s="22"/>
      <c r="C474" s="5" t="e">
        <f t="array" ref="C474">VLOOKUP(A474,'All Beta'!F:I,3,0)</f>
        <v>#N/A</v>
      </c>
      <c r="D474" s="5" t="e">
        <f>VLOOKUP(A474,'All Beta'!F:I,4,0)</f>
        <v>#N/A</v>
      </c>
      <c r="E474" s="8" t="e">
        <f>RTD("tradingapp",,INDEX($A:$A, ROW()), "BidLstClsΔ%")</f>
        <v>#N/A</v>
      </c>
      <c r="F474" s="8" t="e">
        <f>RTD("tradingapp",,INDEX($A:$A, ROW()), "AskLstClsΔ%")</f>
        <v>#N/A</v>
      </c>
      <c r="G474" s="12"/>
      <c r="H474" s="12"/>
      <c r="I474" s="13"/>
      <c r="J474" s="13"/>
      <c r="K474" s="5"/>
      <c r="L474" s="6"/>
      <c r="M474" s="6"/>
      <c r="N474" s="14"/>
      <c r="O474" s="14"/>
      <c r="R474" s="7"/>
      <c r="W474" s="17"/>
      <c r="AA474" s="1"/>
      <c r="AB474" s="107"/>
    </row>
    <row r="475" spans="1:28" x14ac:dyDescent="0.3">
      <c r="A475" s="22"/>
      <c r="C475" s="5" t="e">
        <f t="array" ref="C475">VLOOKUP(A475,'All Beta'!F:I,3,0)</f>
        <v>#N/A</v>
      </c>
      <c r="D475" s="5" t="e">
        <f>VLOOKUP(A475,'All Beta'!F:I,4,0)</f>
        <v>#N/A</v>
      </c>
      <c r="E475" s="8" t="e">
        <f>RTD("tradingapp",,INDEX($A:$A, ROW()), "BidLstClsΔ%")</f>
        <v>#N/A</v>
      </c>
      <c r="F475" s="8" t="e">
        <f>RTD("tradingapp",,INDEX($A:$A, ROW()), "AskLstClsΔ%")</f>
        <v>#N/A</v>
      </c>
      <c r="G475" s="12"/>
      <c r="H475" s="12"/>
      <c r="I475" s="13"/>
      <c r="J475" s="13"/>
      <c r="K475" s="5"/>
      <c r="L475" s="6"/>
      <c r="M475" s="6"/>
      <c r="N475" s="14"/>
      <c r="O475" s="14"/>
      <c r="R475" s="7"/>
      <c r="W475" s="17"/>
      <c r="AA475" s="1"/>
      <c r="AB475" s="107"/>
    </row>
    <row r="476" spans="1:28" x14ac:dyDescent="0.3">
      <c r="A476" s="22"/>
      <c r="C476" s="5" t="e">
        <f t="array" ref="C476">VLOOKUP(A476,'All Beta'!F:I,3,0)</f>
        <v>#N/A</v>
      </c>
      <c r="D476" s="5" t="e">
        <f>VLOOKUP(A476,'All Beta'!F:I,4,0)</f>
        <v>#N/A</v>
      </c>
      <c r="E476" s="8" t="e">
        <f>RTD("tradingapp",,INDEX($A:$A, ROW()), "BidLstClsΔ%")</f>
        <v>#N/A</v>
      </c>
      <c r="F476" s="8" t="e">
        <f>RTD("tradingapp",,INDEX($A:$A, ROW()), "AskLstClsΔ%")</f>
        <v>#N/A</v>
      </c>
      <c r="G476" s="12"/>
      <c r="H476" s="12"/>
      <c r="I476" s="13"/>
      <c r="J476" s="13"/>
      <c r="K476" s="5"/>
      <c r="L476" s="6"/>
      <c r="M476" s="6"/>
      <c r="N476" s="14"/>
      <c r="O476" s="14"/>
      <c r="R476" s="7"/>
      <c r="W476" s="17"/>
      <c r="AA476" s="1"/>
      <c r="AB476" s="107"/>
    </row>
    <row r="477" spans="1:28" x14ac:dyDescent="0.3">
      <c r="A477" s="22"/>
      <c r="C477" s="5" t="e">
        <f t="array" ref="C477">VLOOKUP(A477,'All Beta'!F:I,3,0)</f>
        <v>#N/A</v>
      </c>
      <c r="D477" s="5" t="e">
        <f>VLOOKUP(A477,'All Beta'!F:I,4,0)</f>
        <v>#N/A</v>
      </c>
      <c r="E477" s="8" t="e">
        <f>RTD("tradingapp",,INDEX($A:$A, ROW()), "BidLstClsΔ%")</f>
        <v>#N/A</v>
      </c>
      <c r="F477" s="8" t="e">
        <f>RTD("tradingapp",,INDEX($A:$A, ROW()), "AskLstClsΔ%")</f>
        <v>#N/A</v>
      </c>
      <c r="G477" s="12"/>
      <c r="H477" s="12"/>
      <c r="I477" s="13"/>
      <c r="J477" s="13"/>
      <c r="K477" s="5"/>
      <c r="L477" s="6"/>
      <c r="M477" s="6"/>
      <c r="N477" s="14"/>
      <c r="O477" s="14"/>
      <c r="R477" s="7"/>
      <c r="W477" s="17"/>
      <c r="AA477" s="1"/>
      <c r="AB477" s="107"/>
    </row>
    <row r="478" spans="1:28" x14ac:dyDescent="0.3">
      <c r="A478" s="22"/>
      <c r="C478" s="5" t="e">
        <f t="array" ref="C478">VLOOKUP(A478,'All Beta'!F:I,3,0)</f>
        <v>#N/A</v>
      </c>
      <c r="D478" s="5" t="e">
        <f>VLOOKUP(A478,'All Beta'!F:I,4,0)</f>
        <v>#N/A</v>
      </c>
      <c r="E478" s="8" t="e">
        <f>RTD("tradingapp",,INDEX($A:$A, ROW()), "BidLstClsΔ%")</f>
        <v>#N/A</v>
      </c>
      <c r="F478" s="8" t="e">
        <f>RTD("tradingapp",,INDEX($A:$A, ROW()), "AskLstClsΔ%")</f>
        <v>#N/A</v>
      </c>
      <c r="G478" s="12"/>
      <c r="H478" s="12"/>
      <c r="I478" s="13"/>
      <c r="J478" s="13"/>
      <c r="K478" s="5"/>
      <c r="L478" s="6"/>
      <c r="M478" s="6"/>
      <c r="N478" s="14"/>
      <c r="O478" s="14"/>
      <c r="R478" s="7"/>
      <c r="W478" s="17"/>
      <c r="AA478" s="1"/>
      <c r="AB478" s="107"/>
    </row>
    <row r="479" spans="1:28" x14ac:dyDescent="0.3">
      <c r="A479" s="22"/>
      <c r="C479" s="5" t="e">
        <f t="array" ref="C479">VLOOKUP(A479,'All Beta'!F:I,3,0)</f>
        <v>#N/A</v>
      </c>
      <c r="D479" s="5" t="e">
        <f>VLOOKUP(A479,'All Beta'!F:I,4,0)</f>
        <v>#N/A</v>
      </c>
      <c r="E479" s="8" t="e">
        <f>RTD("tradingapp",,INDEX($A:$A, ROW()), "BidLstClsΔ%")</f>
        <v>#N/A</v>
      </c>
      <c r="F479" s="8" t="e">
        <f>RTD("tradingapp",,INDEX($A:$A, ROW()), "AskLstClsΔ%")</f>
        <v>#N/A</v>
      </c>
      <c r="G479" s="12"/>
      <c r="H479" s="12"/>
      <c r="I479" s="13"/>
      <c r="J479" s="13"/>
      <c r="K479" s="5"/>
      <c r="L479" s="6"/>
      <c r="M479" s="6"/>
      <c r="N479" s="14"/>
      <c r="O479" s="14"/>
      <c r="R479" s="7"/>
      <c r="W479" s="17"/>
      <c r="AA479" s="1"/>
      <c r="AB479" s="107"/>
    </row>
    <row r="480" spans="1:28" x14ac:dyDescent="0.3">
      <c r="A480" s="22"/>
      <c r="C480" s="5" t="e">
        <f t="array" ref="C480">VLOOKUP(A480,'All Beta'!F:I,3,0)</f>
        <v>#N/A</v>
      </c>
      <c r="D480" s="5" t="e">
        <f>VLOOKUP(A480,'All Beta'!F:I,4,0)</f>
        <v>#N/A</v>
      </c>
      <c r="E480" s="8" t="e">
        <f>RTD("tradingapp",,INDEX($A:$A, ROW()), "BidLstClsΔ%")</f>
        <v>#N/A</v>
      </c>
      <c r="F480" s="8" t="e">
        <f>RTD("tradingapp",,INDEX($A:$A, ROW()), "AskLstClsΔ%")</f>
        <v>#N/A</v>
      </c>
      <c r="G480" s="12"/>
      <c r="H480" s="12"/>
      <c r="I480" s="13"/>
      <c r="J480" s="13"/>
      <c r="K480" s="5"/>
      <c r="L480" s="6"/>
      <c r="M480" s="6"/>
      <c r="N480" s="14"/>
      <c r="O480" s="14"/>
      <c r="R480" s="7"/>
      <c r="W480" s="17"/>
      <c r="AA480" s="1"/>
      <c r="AB480" s="107"/>
    </row>
    <row r="481" spans="1:28" x14ac:dyDescent="0.3">
      <c r="A481" s="22"/>
      <c r="C481" s="5" t="e">
        <f t="array" ref="C481">VLOOKUP(A481,'All Beta'!F:I,3,0)</f>
        <v>#N/A</v>
      </c>
      <c r="D481" s="5" t="e">
        <f>VLOOKUP(A481,'All Beta'!F:I,4,0)</f>
        <v>#N/A</v>
      </c>
      <c r="E481" s="8" t="e">
        <f>RTD("tradingapp",,INDEX($A:$A, ROW()), "BidLstClsΔ%")</f>
        <v>#N/A</v>
      </c>
      <c r="F481" s="8" t="e">
        <f>RTD("tradingapp",,INDEX($A:$A, ROW()), "AskLstClsΔ%")</f>
        <v>#N/A</v>
      </c>
      <c r="G481" s="12"/>
      <c r="H481" s="12"/>
      <c r="I481" s="13"/>
      <c r="J481" s="13"/>
      <c r="K481" s="5"/>
      <c r="L481" s="6"/>
      <c r="M481" s="6"/>
      <c r="N481" s="14"/>
      <c r="O481" s="14"/>
      <c r="R481" s="7"/>
      <c r="W481" s="17"/>
      <c r="AA481" s="1"/>
      <c r="AB481" s="107"/>
    </row>
    <row r="482" spans="1:28" x14ac:dyDescent="0.3">
      <c r="A482" s="22"/>
      <c r="C482" s="5" t="e">
        <f t="array" ref="C482">VLOOKUP(A482,'All Beta'!F:I,3,0)</f>
        <v>#N/A</v>
      </c>
      <c r="D482" s="5" t="e">
        <f>VLOOKUP(A482,'All Beta'!F:I,4,0)</f>
        <v>#N/A</v>
      </c>
      <c r="E482" s="8" t="e">
        <f>RTD("tradingapp",,INDEX($A:$A, ROW()), "BidLstClsΔ%")</f>
        <v>#N/A</v>
      </c>
      <c r="F482" s="8" t="e">
        <f>RTD("tradingapp",,INDEX($A:$A, ROW()), "AskLstClsΔ%")</f>
        <v>#N/A</v>
      </c>
      <c r="G482" s="12"/>
      <c r="H482" s="12"/>
      <c r="I482" s="13"/>
      <c r="J482" s="13"/>
      <c r="K482" s="5"/>
      <c r="L482" s="6"/>
      <c r="M482" s="6"/>
      <c r="N482" s="14"/>
      <c r="O482" s="14"/>
      <c r="R482" s="7"/>
      <c r="W482" s="17"/>
      <c r="AA482" s="1"/>
      <c r="AB482" s="107"/>
    </row>
    <row r="483" spans="1:28" x14ac:dyDescent="0.3">
      <c r="A483" s="22"/>
      <c r="C483" s="5" t="e">
        <f t="array" ref="C483">VLOOKUP(A483,'All Beta'!F:I,3,0)</f>
        <v>#N/A</v>
      </c>
      <c r="D483" s="5" t="e">
        <f>VLOOKUP(A483,'All Beta'!F:I,4,0)</f>
        <v>#N/A</v>
      </c>
      <c r="E483" s="8" t="e">
        <f>RTD("tradingapp",,INDEX($A:$A, ROW()), "BidLstClsΔ%")</f>
        <v>#N/A</v>
      </c>
      <c r="F483" s="8" t="e">
        <f>RTD("tradingapp",,INDEX($A:$A, ROW()), "AskLstClsΔ%")</f>
        <v>#N/A</v>
      </c>
      <c r="G483" s="12"/>
      <c r="H483" s="12"/>
      <c r="I483" s="13"/>
      <c r="J483" s="13"/>
      <c r="K483" s="5"/>
      <c r="L483" s="6"/>
      <c r="M483" s="6"/>
      <c r="N483" s="14"/>
      <c r="O483" s="14"/>
      <c r="R483" s="7"/>
      <c r="W483" s="17"/>
      <c r="AA483" s="1"/>
      <c r="AB483" s="107"/>
    </row>
    <row r="484" spans="1:28" x14ac:dyDescent="0.3">
      <c r="A484" s="22"/>
      <c r="C484" s="5" t="e">
        <f t="array" ref="C484">VLOOKUP(A484,'All Beta'!F:I,3,0)</f>
        <v>#N/A</v>
      </c>
      <c r="D484" s="5" t="e">
        <f>VLOOKUP(A484,'All Beta'!F:I,4,0)</f>
        <v>#N/A</v>
      </c>
      <c r="E484" s="8" t="e">
        <f>RTD("tradingapp",,INDEX($A:$A, ROW()), "BidLstClsΔ%")</f>
        <v>#N/A</v>
      </c>
      <c r="F484" s="8" t="e">
        <f>RTD("tradingapp",,INDEX($A:$A, ROW()), "AskLstClsΔ%")</f>
        <v>#N/A</v>
      </c>
      <c r="G484" s="12"/>
      <c r="H484" s="12"/>
      <c r="I484" s="13"/>
      <c r="J484" s="13"/>
      <c r="K484" s="5"/>
      <c r="L484" s="6"/>
      <c r="M484" s="6"/>
      <c r="N484" s="14"/>
      <c r="O484" s="14"/>
      <c r="R484" s="7"/>
      <c r="W484" s="17"/>
      <c r="AA484" s="1"/>
      <c r="AB484" s="107"/>
    </row>
    <row r="485" spans="1:28" x14ac:dyDescent="0.3">
      <c r="A485" s="22"/>
      <c r="C485" s="5" t="e">
        <f t="array" ref="C485">VLOOKUP(A485,'All Beta'!F:I,3,0)</f>
        <v>#N/A</v>
      </c>
      <c r="D485" s="5" t="e">
        <f>VLOOKUP(A485,'All Beta'!F:I,4,0)</f>
        <v>#N/A</v>
      </c>
      <c r="E485" s="8" t="e">
        <f>RTD("tradingapp",,INDEX($A:$A, ROW()), "BidLstClsΔ%")</f>
        <v>#N/A</v>
      </c>
      <c r="F485" s="8" t="e">
        <f>RTD("tradingapp",,INDEX($A:$A, ROW()), "AskLstClsΔ%")</f>
        <v>#N/A</v>
      </c>
      <c r="G485" s="12"/>
      <c r="H485" s="12"/>
      <c r="I485" s="13"/>
      <c r="J485" s="13"/>
      <c r="K485" s="5"/>
      <c r="L485" s="6"/>
      <c r="M485" s="6"/>
      <c r="N485" s="14"/>
      <c r="O485" s="14"/>
      <c r="R485" s="7"/>
      <c r="W485" s="17"/>
      <c r="AA485" s="1"/>
      <c r="AB485" s="107"/>
    </row>
    <row r="486" spans="1:28" x14ac:dyDescent="0.3">
      <c r="A486" s="22"/>
      <c r="C486" s="5" t="e">
        <f t="array" ref="C486">VLOOKUP(A486,'All Beta'!F:I,3,0)</f>
        <v>#N/A</v>
      </c>
      <c r="D486" s="5" t="e">
        <f>VLOOKUP(A486,'All Beta'!F:I,4,0)</f>
        <v>#N/A</v>
      </c>
      <c r="E486" s="8" t="e">
        <f>RTD("tradingapp",,INDEX($A:$A, ROW()), "BidLstClsΔ%")</f>
        <v>#N/A</v>
      </c>
      <c r="F486" s="8" t="e">
        <f>RTD("tradingapp",,INDEX($A:$A, ROW()), "AskLstClsΔ%")</f>
        <v>#N/A</v>
      </c>
      <c r="G486" s="12"/>
      <c r="H486" s="12"/>
      <c r="I486" s="13"/>
      <c r="J486" s="13"/>
      <c r="K486" s="5"/>
      <c r="L486" s="6"/>
      <c r="M486" s="6"/>
      <c r="N486" s="14"/>
      <c r="O486" s="14"/>
      <c r="R486" s="7"/>
      <c r="W486" s="17"/>
      <c r="AA486" s="1"/>
      <c r="AB486" s="107"/>
    </row>
    <row r="487" spans="1:28" x14ac:dyDescent="0.3">
      <c r="A487" s="22"/>
      <c r="C487" s="5" t="e">
        <f t="array" ref="C487">VLOOKUP(A487,'All Beta'!F:I,3,0)</f>
        <v>#N/A</v>
      </c>
      <c r="D487" s="5" t="e">
        <f>VLOOKUP(A487,'All Beta'!F:I,4,0)</f>
        <v>#N/A</v>
      </c>
      <c r="E487" s="8" t="e">
        <f>RTD("tradingapp",,INDEX($A:$A, ROW()), "BidLstClsΔ%")</f>
        <v>#N/A</v>
      </c>
      <c r="F487" s="8" t="e">
        <f>RTD("tradingapp",,INDEX($A:$A, ROW()), "AskLstClsΔ%")</f>
        <v>#N/A</v>
      </c>
      <c r="G487" s="12"/>
      <c r="H487" s="12"/>
      <c r="I487" s="13"/>
      <c r="J487" s="13"/>
      <c r="K487" s="5"/>
      <c r="L487" s="6"/>
      <c r="M487" s="6"/>
      <c r="N487" s="14"/>
      <c r="O487" s="14"/>
      <c r="R487" s="7"/>
      <c r="W487" s="17"/>
      <c r="AA487" s="1"/>
      <c r="AB487" s="107"/>
    </row>
    <row r="488" spans="1:28" x14ac:dyDescent="0.3">
      <c r="A488" s="22"/>
      <c r="C488" s="5" t="e">
        <f t="array" ref="C488">VLOOKUP(A488,'All Beta'!F:I,3,0)</f>
        <v>#N/A</v>
      </c>
      <c r="D488" s="5" t="e">
        <f>VLOOKUP(A488,'All Beta'!F:I,4,0)</f>
        <v>#N/A</v>
      </c>
      <c r="E488" s="8" t="e">
        <f>RTD("tradingapp",,INDEX($A:$A, ROW()), "BidLstClsΔ%")</f>
        <v>#N/A</v>
      </c>
      <c r="F488" s="8" t="e">
        <f>RTD("tradingapp",,INDEX($A:$A, ROW()), "AskLstClsΔ%")</f>
        <v>#N/A</v>
      </c>
      <c r="G488" s="12"/>
      <c r="H488" s="12"/>
      <c r="I488" s="13"/>
      <c r="J488" s="13"/>
      <c r="K488" s="5"/>
      <c r="L488" s="6"/>
      <c r="M488" s="6"/>
      <c r="N488" s="14"/>
      <c r="O488" s="14"/>
      <c r="R488" s="7"/>
      <c r="W488" s="17"/>
      <c r="AA488" s="1"/>
      <c r="AB488" s="107"/>
    </row>
    <row r="489" spans="1:28" x14ac:dyDescent="0.3">
      <c r="A489" s="22"/>
      <c r="C489" s="5" t="e">
        <f t="array" ref="C489">VLOOKUP(A489,'All Beta'!F:I,3,0)</f>
        <v>#N/A</v>
      </c>
      <c r="D489" s="5" t="e">
        <f>VLOOKUP(A489,'All Beta'!F:I,4,0)</f>
        <v>#N/A</v>
      </c>
      <c r="E489" s="8" t="e">
        <f>RTD("tradingapp",,INDEX($A:$A, ROW()), "BidLstClsΔ%")</f>
        <v>#N/A</v>
      </c>
      <c r="F489" s="8" t="e">
        <f>RTD("tradingapp",,INDEX($A:$A, ROW()), "AskLstClsΔ%")</f>
        <v>#N/A</v>
      </c>
      <c r="G489" s="12"/>
      <c r="H489" s="12"/>
      <c r="I489" s="13"/>
      <c r="J489" s="13"/>
      <c r="K489" s="5"/>
      <c r="L489" s="6"/>
      <c r="M489" s="6"/>
      <c r="N489" s="14"/>
      <c r="O489" s="14"/>
      <c r="R489" s="7"/>
      <c r="W489" s="17"/>
      <c r="AA489" s="1"/>
      <c r="AB489" s="107"/>
    </row>
    <row r="490" spans="1:28" x14ac:dyDescent="0.3">
      <c r="A490" s="22"/>
      <c r="C490" s="5" t="e">
        <f t="array" ref="C490">VLOOKUP(A490,'All Beta'!F:I,3,0)</f>
        <v>#N/A</v>
      </c>
      <c r="D490" s="5" t="e">
        <f>VLOOKUP(A490,'All Beta'!F:I,4,0)</f>
        <v>#N/A</v>
      </c>
      <c r="E490" s="8" t="e">
        <f>RTD("tradingapp",,INDEX($A:$A, ROW()), "BidLstClsΔ%")</f>
        <v>#N/A</v>
      </c>
      <c r="F490" s="8" t="e">
        <f>RTD("tradingapp",,INDEX($A:$A, ROW()), "AskLstClsΔ%")</f>
        <v>#N/A</v>
      </c>
      <c r="G490" s="12"/>
      <c r="H490" s="12"/>
      <c r="I490" s="13"/>
      <c r="J490" s="13"/>
      <c r="K490" s="5"/>
      <c r="L490" s="6"/>
      <c r="M490" s="6"/>
      <c r="N490" s="14"/>
      <c r="O490" s="14"/>
      <c r="R490" s="7"/>
      <c r="W490" s="17"/>
      <c r="AA490" s="1"/>
      <c r="AB490" s="107"/>
    </row>
    <row r="491" spans="1:28" x14ac:dyDescent="0.3">
      <c r="A491" s="22"/>
      <c r="C491" s="5" t="e">
        <f t="array" ref="C491">VLOOKUP(A491,'All Beta'!F:I,3,0)</f>
        <v>#N/A</v>
      </c>
      <c r="D491" s="5" t="e">
        <f>VLOOKUP(A491,'All Beta'!F:I,4,0)</f>
        <v>#N/A</v>
      </c>
      <c r="E491" s="8" t="e">
        <f>RTD("tradingapp",,INDEX($A:$A, ROW()), "BidLstClsΔ%")</f>
        <v>#N/A</v>
      </c>
      <c r="F491" s="8" t="e">
        <f>RTD("tradingapp",,INDEX($A:$A, ROW()), "AskLstClsΔ%")</f>
        <v>#N/A</v>
      </c>
      <c r="G491" s="12"/>
      <c r="H491" s="12"/>
      <c r="I491" s="13"/>
      <c r="J491" s="13"/>
      <c r="K491" s="5"/>
      <c r="L491" s="6"/>
      <c r="M491" s="6"/>
      <c r="N491" s="14"/>
      <c r="O491" s="14"/>
      <c r="R491" s="7"/>
      <c r="W491" s="17"/>
      <c r="AA491" s="1"/>
      <c r="AB491" s="107"/>
    </row>
    <row r="492" spans="1:28" x14ac:dyDescent="0.3">
      <c r="A492" s="22"/>
      <c r="C492" s="5" t="e">
        <f t="array" ref="C492">VLOOKUP(A492,'All Beta'!F:I,3,0)</f>
        <v>#N/A</v>
      </c>
      <c r="D492" s="5" t="e">
        <f>VLOOKUP(A492,'All Beta'!F:I,4,0)</f>
        <v>#N/A</v>
      </c>
      <c r="E492" s="8" t="e">
        <f>RTD("tradingapp",,INDEX($A:$A, ROW()), "BidLstClsΔ%")</f>
        <v>#N/A</v>
      </c>
      <c r="F492" s="8" t="e">
        <f>RTD("tradingapp",,INDEX($A:$A, ROW()), "AskLstClsΔ%")</f>
        <v>#N/A</v>
      </c>
      <c r="G492" s="12"/>
      <c r="H492" s="12"/>
      <c r="I492" s="13"/>
      <c r="J492" s="13"/>
      <c r="K492" s="5"/>
      <c r="L492" s="6"/>
      <c r="M492" s="6"/>
      <c r="N492" s="14"/>
      <c r="O492" s="14"/>
      <c r="R492" s="7"/>
      <c r="W492" s="17"/>
      <c r="AA492" s="1"/>
      <c r="AB492" s="107"/>
    </row>
    <row r="493" spans="1:28" x14ac:dyDescent="0.3">
      <c r="A493" s="22"/>
      <c r="C493" s="5" t="e">
        <f t="array" ref="C493">VLOOKUP(A493,'All Beta'!F:I,3,0)</f>
        <v>#N/A</v>
      </c>
      <c r="D493" s="5" t="e">
        <f>VLOOKUP(A493,'All Beta'!F:I,4,0)</f>
        <v>#N/A</v>
      </c>
      <c r="E493" s="8" t="e">
        <f>RTD("tradingapp",,INDEX($A:$A, ROW()), "BidLstClsΔ%")</f>
        <v>#N/A</v>
      </c>
      <c r="F493" s="8" t="e">
        <f>RTD("tradingapp",,INDEX($A:$A, ROW()), "AskLstClsΔ%")</f>
        <v>#N/A</v>
      </c>
      <c r="G493" s="12"/>
      <c r="H493" s="12"/>
      <c r="I493" s="13"/>
      <c r="J493" s="13"/>
      <c r="K493" s="5"/>
      <c r="L493" s="6"/>
      <c r="M493" s="6"/>
      <c r="N493" s="14"/>
      <c r="O493" s="14"/>
      <c r="R493" s="7"/>
      <c r="W493" s="17"/>
      <c r="AA493" s="1"/>
      <c r="AB493" s="107"/>
    </row>
    <row r="494" spans="1:28" x14ac:dyDescent="0.3">
      <c r="A494" s="22"/>
      <c r="C494" s="5" t="e">
        <f t="array" ref="C494">VLOOKUP(A494,'All Beta'!F:I,3,0)</f>
        <v>#N/A</v>
      </c>
      <c r="D494" s="5" t="e">
        <f>VLOOKUP(A494,'All Beta'!F:I,4,0)</f>
        <v>#N/A</v>
      </c>
      <c r="E494" s="8" t="e">
        <f>RTD("tradingapp",,INDEX($A:$A, ROW()), "BidLstClsΔ%")</f>
        <v>#N/A</v>
      </c>
      <c r="F494" s="8" t="e">
        <f>RTD("tradingapp",,INDEX($A:$A, ROW()), "AskLstClsΔ%")</f>
        <v>#N/A</v>
      </c>
      <c r="G494" s="12"/>
      <c r="H494" s="12"/>
      <c r="I494" s="13"/>
      <c r="J494" s="13"/>
      <c r="K494" s="5"/>
      <c r="L494" s="6"/>
      <c r="M494" s="6"/>
      <c r="N494" s="14"/>
      <c r="O494" s="14"/>
      <c r="R494" s="7"/>
      <c r="W494" s="17"/>
      <c r="AA494" s="1"/>
      <c r="AB494" s="107"/>
    </row>
    <row r="495" spans="1:28" x14ac:dyDescent="0.3">
      <c r="A495" s="22"/>
      <c r="C495" s="5" t="e">
        <f t="array" ref="C495">VLOOKUP(A495,'All Beta'!F:I,3,0)</f>
        <v>#N/A</v>
      </c>
      <c r="D495" s="5" t="e">
        <f>VLOOKUP(A495,'All Beta'!F:I,4,0)</f>
        <v>#N/A</v>
      </c>
      <c r="E495" s="8" t="e">
        <f>RTD("tradingapp",,INDEX($A:$A, ROW()), "BidLstClsΔ%")</f>
        <v>#N/A</v>
      </c>
      <c r="F495" s="8" t="e">
        <f>RTD("tradingapp",,INDEX($A:$A, ROW()), "AskLstClsΔ%")</f>
        <v>#N/A</v>
      </c>
      <c r="G495" s="12"/>
      <c r="H495" s="12"/>
      <c r="I495" s="13"/>
      <c r="J495" s="13"/>
      <c r="K495" s="5"/>
      <c r="L495" s="6"/>
      <c r="M495" s="6"/>
      <c r="N495" s="14"/>
      <c r="O495" s="14"/>
      <c r="R495" s="7"/>
      <c r="W495" s="17"/>
      <c r="AA495" s="1"/>
      <c r="AB495" s="107"/>
    </row>
    <row r="496" spans="1:28" x14ac:dyDescent="0.3">
      <c r="A496" s="22"/>
      <c r="C496" s="5" t="e">
        <f t="array" ref="C496">VLOOKUP(A496,'All Beta'!F:I,3,0)</f>
        <v>#N/A</v>
      </c>
      <c r="D496" s="5" t="e">
        <f>VLOOKUP(A496,'All Beta'!F:I,4,0)</f>
        <v>#N/A</v>
      </c>
      <c r="E496" s="8" t="e">
        <f>RTD("tradingapp",,INDEX($A:$A, ROW()), "BidLstClsΔ%")</f>
        <v>#N/A</v>
      </c>
      <c r="F496" s="8" t="e">
        <f>RTD("tradingapp",,INDEX($A:$A, ROW()), "AskLstClsΔ%")</f>
        <v>#N/A</v>
      </c>
      <c r="G496" s="12"/>
      <c r="H496" s="12"/>
      <c r="I496" s="13"/>
      <c r="J496" s="13"/>
      <c r="K496" s="5"/>
      <c r="L496" s="6"/>
      <c r="M496" s="6"/>
      <c r="N496" s="14"/>
      <c r="O496" s="14"/>
      <c r="R496" s="7"/>
      <c r="W496" s="17"/>
      <c r="AA496" s="1"/>
      <c r="AB496" s="107"/>
    </row>
    <row r="497" spans="1:28" x14ac:dyDescent="0.3">
      <c r="A497" s="22"/>
      <c r="C497" s="5" t="e">
        <f t="array" ref="C497">VLOOKUP(A497,'All Beta'!F:I,3,0)</f>
        <v>#N/A</v>
      </c>
      <c r="D497" s="5" t="e">
        <f>VLOOKUP(A497,'All Beta'!F:I,4,0)</f>
        <v>#N/A</v>
      </c>
      <c r="E497" s="8" t="e">
        <f>RTD("tradingapp",,INDEX($A:$A, ROW()), "BidLstClsΔ%")</f>
        <v>#N/A</v>
      </c>
      <c r="F497" s="8" t="e">
        <f>RTD("tradingapp",,INDEX($A:$A, ROW()), "AskLstClsΔ%")</f>
        <v>#N/A</v>
      </c>
      <c r="G497" s="12"/>
      <c r="H497" s="12"/>
      <c r="I497" s="13"/>
      <c r="J497" s="13"/>
      <c r="K497" s="5"/>
      <c r="L497" s="6"/>
      <c r="M497" s="6"/>
      <c r="N497" s="14"/>
      <c r="O497" s="14"/>
      <c r="R497" s="7"/>
      <c r="W497" s="17"/>
      <c r="AA497" s="1"/>
      <c r="AB497" s="107"/>
    </row>
    <row r="498" spans="1:28" x14ac:dyDescent="0.3">
      <c r="A498" s="22"/>
      <c r="C498" s="5" t="e">
        <f t="array" ref="C498">VLOOKUP(A498,'All Beta'!F:I,3,0)</f>
        <v>#N/A</v>
      </c>
      <c r="D498" s="5" t="e">
        <f>VLOOKUP(A498,'All Beta'!F:I,4,0)</f>
        <v>#N/A</v>
      </c>
      <c r="E498" s="8" t="e">
        <f>RTD("tradingapp",,INDEX($A:$A, ROW()), "BidLstClsΔ%")</f>
        <v>#N/A</v>
      </c>
      <c r="F498" s="8" t="e">
        <f>RTD("tradingapp",,INDEX($A:$A, ROW()), "AskLstClsΔ%")</f>
        <v>#N/A</v>
      </c>
      <c r="G498" s="12"/>
      <c r="H498" s="12"/>
      <c r="I498" s="13"/>
      <c r="J498" s="13"/>
      <c r="K498" s="5"/>
      <c r="L498" s="6"/>
      <c r="M498" s="6"/>
      <c r="N498" s="14"/>
      <c r="O498" s="14"/>
      <c r="R498" s="7"/>
      <c r="W498" s="17"/>
      <c r="AA498" s="1"/>
      <c r="AB498" s="107"/>
    </row>
    <row r="499" spans="1:28" x14ac:dyDescent="0.3">
      <c r="A499" s="22"/>
      <c r="C499" s="5" t="e">
        <f t="array" ref="C499">VLOOKUP(A499,'All Beta'!F:I,3,0)</f>
        <v>#N/A</v>
      </c>
      <c r="D499" s="5" t="e">
        <f>VLOOKUP(A499,'All Beta'!F:I,4,0)</f>
        <v>#N/A</v>
      </c>
      <c r="E499" s="8" t="e">
        <f>RTD("tradingapp",,INDEX($A:$A, ROW()), "BidLstClsΔ%")</f>
        <v>#N/A</v>
      </c>
      <c r="F499" s="8" t="e">
        <f>RTD("tradingapp",,INDEX($A:$A, ROW()), "AskLstClsΔ%")</f>
        <v>#N/A</v>
      </c>
      <c r="G499" s="12"/>
      <c r="H499" s="12"/>
      <c r="I499" s="13"/>
      <c r="J499" s="13"/>
      <c r="K499" s="5"/>
      <c r="L499" s="6"/>
      <c r="M499" s="6"/>
      <c r="N499" s="14"/>
      <c r="O499" s="14"/>
      <c r="R499" s="7"/>
      <c r="W499" s="17"/>
      <c r="AA499" s="1"/>
      <c r="AB499" s="107"/>
    </row>
    <row r="500" spans="1:28" x14ac:dyDescent="0.3">
      <c r="A500" s="22"/>
      <c r="C500" s="5" t="e">
        <f t="array" ref="C500">VLOOKUP(A500,'All Beta'!F:I,3,0)</f>
        <v>#N/A</v>
      </c>
      <c r="D500" s="5" t="e">
        <f>VLOOKUP(A500,'All Beta'!F:I,4,0)</f>
        <v>#N/A</v>
      </c>
      <c r="E500" s="8" t="e">
        <f>RTD("tradingapp",,INDEX($A:$A, ROW()), "BidLstClsΔ%")</f>
        <v>#N/A</v>
      </c>
      <c r="F500" s="8" t="e">
        <f>RTD("tradingapp",,INDEX($A:$A, ROW()), "AskLstClsΔ%")</f>
        <v>#N/A</v>
      </c>
      <c r="G500" s="12"/>
      <c r="H500" s="12"/>
      <c r="I500" s="13"/>
      <c r="J500" s="13"/>
      <c r="K500" s="5"/>
      <c r="L500" s="6"/>
      <c r="M500" s="6"/>
      <c r="N500" s="14"/>
      <c r="O500" s="14"/>
      <c r="R500" s="7"/>
      <c r="W500" s="17"/>
      <c r="AA500" s="1"/>
      <c r="AB500" s="107"/>
    </row>
    <row r="501" spans="1:28" x14ac:dyDescent="0.3">
      <c r="A501" s="22"/>
      <c r="C501" s="5" t="e">
        <f t="array" ref="C501">VLOOKUP(A501,'All Beta'!F:I,3,0)</f>
        <v>#N/A</v>
      </c>
      <c r="D501" s="5" t="e">
        <f>VLOOKUP(A501,'All Beta'!F:I,4,0)</f>
        <v>#N/A</v>
      </c>
      <c r="E501" s="8" t="e">
        <f>RTD("tradingapp",,INDEX($A:$A, ROW()), "BidLstClsΔ%")</f>
        <v>#N/A</v>
      </c>
      <c r="F501" s="8" t="e">
        <f>RTD("tradingapp",,INDEX($A:$A, ROW()), "AskLstClsΔ%")</f>
        <v>#N/A</v>
      </c>
      <c r="G501" s="12"/>
      <c r="H501" s="12"/>
      <c r="I501" s="13"/>
      <c r="J501" s="13"/>
      <c r="K501" s="5"/>
      <c r="L501" s="6"/>
      <c r="M501" s="6"/>
      <c r="N501" s="14"/>
      <c r="O501" s="14"/>
      <c r="R501" s="7"/>
      <c r="W501" s="17"/>
      <c r="AA501" s="1"/>
      <c r="AB501" s="107"/>
    </row>
    <row r="502" spans="1:28" x14ac:dyDescent="0.3">
      <c r="A502" s="22"/>
      <c r="C502" s="5" t="e">
        <f t="array" ref="C502">VLOOKUP(A502,'All Beta'!F:I,3,0)</f>
        <v>#N/A</v>
      </c>
      <c r="D502" s="5" t="e">
        <f>VLOOKUP(A502,'All Beta'!F:I,4,0)</f>
        <v>#N/A</v>
      </c>
      <c r="E502" s="8" t="e">
        <f>RTD("tradingapp",,INDEX($A:$A, ROW()), "BidLstClsΔ%")</f>
        <v>#N/A</v>
      </c>
      <c r="F502" s="8" t="e">
        <f>RTD("tradingapp",,INDEX($A:$A, ROW()), "AskLstClsΔ%")</f>
        <v>#N/A</v>
      </c>
      <c r="G502" s="12"/>
      <c r="H502" s="12"/>
      <c r="I502" s="13"/>
      <c r="J502" s="13"/>
      <c r="K502" s="5"/>
      <c r="L502" s="6"/>
      <c r="M502" s="6"/>
      <c r="N502" s="14"/>
      <c r="O502" s="14"/>
      <c r="R502" s="7"/>
      <c r="W502" s="17"/>
      <c r="AA502" s="1"/>
      <c r="AB502" s="107"/>
    </row>
    <row r="503" spans="1:28" x14ac:dyDescent="0.3">
      <c r="A503" s="22"/>
      <c r="C503" s="5" t="e">
        <f t="array" ref="C503">VLOOKUP(A503,'All Beta'!F:I,3,0)</f>
        <v>#N/A</v>
      </c>
      <c r="D503" s="5" t="e">
        <f>VLOOKUP(A503,'All Beta'!F:I,4,0)</f>
        <v>#N/A</v>
      </c>
      <c r="E503" s="8" t="e">
        <f>RTD("tradingapp",,INDEX($A:$A, ROW()), "BidLstClsΔ%")</f>
        <v>#N/A</v>
      </c>
      <c r="F503" s="8" t="e">
        <f>RTD("tradingapp",,INDEX($A:$A, ROW()), "AskLstClsΔ%")</f>
        <v>#N/A</v>
      </c>
      <c r="G503" s="12"/>
      <c r="H503" s="12"/>
      <c r="I503" s="13"/>
      <c r="J503" s="13"/>
      <c r="K503" s="5"/>
      <c r="L503" s="6"/>
      <c r="M503" s="6"/>
      <c r="N503" s="14"/>
      <c r="O503" s="14"/>
      <c r="R503" s="7"/>
      <c r="W503" s="17"/>
      <c r="AA503" s="1"/>
      <c r="AB503" s="107"/>
    </row>
    <row r="504" spans="1:28" x14ac:dyDescent="0.3">
      <c r="A504" s="22"/>
      <c r="C504" s="5" t="e">
        <f t="array" ref="C504">VLOOKUP(A504,'All Beta'!F:I,3,0)</f>
        <v>#N/A</v>
      </c>
      <c r="D504" s="5" t="e">
        <f>VLOOKUP(A504,'All Beta'!F:I,4,0)</f>
        <v>#N/A</v>
      </c>
      <c r="E504" s="8" t="e">
        <f>RTD("tradingapp",,INDEX($A:$A, ROW()), "BidLstClsΔ%")</f>
        <v>#N/A</v>
      </c>
      <c r="F504" s="8" t="e">
        <f>RTD("tradingapp",,INDEX($A:$A, ROW()), "AskLstClsΔ%")</f>
        <v>#N/A</v>
      </c>
      <c r="G504" s="12"/>
      <c r="H504" s="12"/>
      <c r="I504" s="13"/>
      <c r="J504" s="13"/>
      <c r="K504" s="5"/>
      <c r="L504" s="6"/>
      <c r="M504" s="6"/>
      <c r="N504" s="14"/>
      <c r="O504" s="14"/>
      <c r="R504" s="7"/>
      <c r="W504" s="17"/>
      <c r="AA504" s="1"/>
      <c r="AB504" s="107"/>
    </row>
    <row r="505" spans="1:28" x14ac:dyDescent="0.3">
      <c r="A505" s="22"/>
      <c r="C505" s="5" t="e">
        <f t="array" ref="C505">VLOOKUP(A505,'All Beta'!F:I,3,0)</f>
        <v>#N/A</v>
      </c>
      <c r="D505" s="5" t="e">
        <f>VLOOKUP(A505,'All Beta'!F:I,4,0)</f>
        <v>#N/A</v>
      </c>
      <c r="E505" s="8" t="e">
        <f>RTD("tradingapp",,INDEX($A:$A, ROW()), "BidLstClsΔ%")</f>
        <v>#N/A</v>
      </c>
      <c r="F505" s="8" t="e">
        <f>RTD("tradingapp",,INDEX($A:$A, ROW()), "AskLstClsΔ%")</f>
        <v>#N/A</v>
      </c>
      <c r="G505" s="12"/>
      <c r="H505" s="12"/>
      <c r="I505" s="13"/>
      <c r="J505" s="13"/>
      <c r="K505" s="5"/>
      <c r="L505" s="6"/>
      <c r="M505" s="6"/>
      <c r="N505" s="14"/>
      <c r="O505" s="14"/>
      <c r="R505" s="7"/>
      <c r="W505" s="17"/>
      <c r="AA505" s="1"/>
      <c r="AB505" s="107"/>
    </row>
    <row r="506" spans="1:28" x14ac:dyDescent="0.3">
      <c r="A506" s="22"/>
      <c r="C506" s="5" t="e">
        <f t="array" ref="C506">VLOOKUP(A506,'All Beta'!F:I,3,0)</f>
        <v>#N/A</v>
      </c>
      <c r="D506" s="5" t="e">
        <f>VLOOKUP(A506,'All Beta'!F:I,4,0)</f>
        <v>#N/A</v>
      </c>
      <c r="E506" s="8" t="e">
        <f>RTD("tradingapp",,INDEX($A:$A, ROW()), "BidLstClsΔ%")</f>
        <v>#N/A</v>
      </c>
      <c r="F506" s="8" t="e">
        <f>RTD("tradingapp",,INDEX($A:$A, ROW()), "AskLstClsΔ%")</f>
        <v>#N/A</v>
      </c>
      <c r="G506" s="12"/>
      <c r="H506" s="12"/>
      <c r="I506" s="13"/>
      <c r="J506" s="13"/>
      <c r="K506" s="5"/>
      <c r="L506" s="6"/>
      <c r="M506" s="6"/>
      <c r="N506" s="14"/>
      <c r="O506" s="14"/>
      <c r="R506" s="7"/>
      <c r="W506" s="17"/>
      <c r="AA506" s="1"/>
      <c r="AB506" s="107"/>
    </row>
    <row r="507" spans="1:28" x14ac:dyDescent="0.3">
      <c r="A507" s="22"/>
      <c r="C507" s="5" t="e">
        <f t="array" ref="C507">VLOOKUP(A507,'All Beta'!F:I,3,0)</f>
        <v>#N/A</v>
      </c>
      <c r="D507" s="5" t="e">
        <f>VLOOKUP(A507,'All Beta'!F:I,4,0)</f>
        <v>#N/A</v>
      </c>
      <c r="E507" s="8" t="e">
        <f>RTD("tradingapp",,INDEX($A:$A, ROW()), "BidLstClsΔ%")</f>
        <v>#N/A</v>
      </c>
      <c r="F507" s="8" t="e">
        <f>RTD("tradingapp",,INDEX($A:$A, ROW()), "AskLstClsΔ%")</f>
        <v>#N/A</v>
      </c>
      <c r="G507" s="12"/>
      <c r="H507" s="12"/>
      <c r="I507" s="13"/>
      <c r="J507" s="13"/>
      <c r="K507" s="5"/>
      <c r="L507" s="6"/>
      <c r="M507" s="6"/>
      <c r="N507" s="14"/>
      <c r="O507" s="14"/>
      <c r="R507" s="7"/>
      <c r="W507" s="17"/>
      <c r="AA507" s="1"/>
      <c r="AB507" s="107"/>
    </row>
    <row r="508" spans="1:28" x14ac:dyDescent="0.3">
      <c r="A508" s="22"/>
      <c r="C508" s="5" t="e">
        <f t="array" ref="C508">VLOOKUP(A508,'All Beta'!F:I,3,0)</f>
        <v>#N/A</v>
      </c>
      <c r="D508" s="5" t="e">
        <f>VLOOKUP(A508,'All Beta'!F:I,4,0)</f>
        <v>#N/A</v>
      </c>
      <c r="E508" s="8" t="e">
        <f>RTD("tradingapp",,INDEX($A:$A, ROW()), "BidLstClsΔ%")</f>
        <v>#N/A</v>
      </c>
      <c r="F508" s="8" t="e">
        <f>RTD("tradingapp",,INDEX($A:$A, ROW()), "AskLstClsΔ%")</f>
        <v>#N/A</v>
      </c>
      <c r="G508" s="12"/>
      <c r="H508" s="12"/>
      <c r="I508" s="13"/>
      <c r="J508" s="13"/>
      <c r="K508" s="5"/>
      <c r="L508" s="6"/>
      <c r="M508" s="6"/>
      <c r="N508" s="14"/>
      <c r="O508" s="14"/>
      <c r="R508" s="7"/>
      <c r="W508" s="17"/>
      <c r="AA508" s="1"/>
      <c r="AB508" s="107"/>
    </row>
    <row r="509" spans="1:28" x14ac:dyDescent="0.3">
      <c r="A509" s="22"/>
      <c r="C509" s="5" t="e">
        <f t="array" ref="C509">VLOOKUP(A509,'All Beta'!F:I,3,0)</f>
        <v>#N/A</v>
      </c>
      <c r="D509" s="5" t="e">
        <f>VLOOKUP(A509,'All Beta'!F:I,4,0)</f>
        <v>#N/A</v>
      </c>
      <c r="E509" s="8" t="e">
        <f>RTD("tradingapp",,INDEX($A:$A, ROW()), "BidLstClsΔ%")</f>
        <v>#N/A</v>
      </c>
      <c r="F509" s="8" t="e">
        <f>RTD("tradingapp",,INDEX($A:$A, ROW()), "AskLstClsΔ%")</f>
        <v>#N/A</v>
      </c>
      <c r="G509" s="12"/>
      <c r="H509" s="12"/>
      <c r="I509" s="13"/>
      <c r="J509" s="13"/>
      <c r="K509" s="5"/>
      <c r="L509" s="6"/>
      <c r="M509" s="6"/>
      <c r="N509" s="14"/>
      <c r="O509" s="14"/>
      <c r="R509" s="7"/>
      <c r="W509" s="17"/>
      <c r="AA509" s="1"/>
      <c r="AB509" s="107"/>
    </row>
    <row r="510" spans="1:28" x14ac:dyDescent="0.3">
      <c r="A510" s="22"/>
      <c r="C510" s="5" t="e">
        <f t="array" ref="C510">VLOOKUP(A510,'All Beta'!F:I,3,0)</f>
        <v>#N/A</v>
      </c>
      <c r="D510" s="5" t="e">
        <f>VLOOKUP(A510,'All Beta'!F:I,4,0)</f>
        <v>#N/A</v>
      </c>
      <c r="E510" s="8" t="e">
        <f>RTD("tradingapp",,INDEX($A:$A, ROW()), "BidLstClsΔ%")</f>
        <v>#N/A</v>
      </c>
      <c r="F510" s="8" t="e">
        <f>RTD("tradingapp",,INDEX($A:$A, ROW()), "AskLstClsΔ%")</f>
        <v>#N/A</v>
      </c>
      <c r="G510" s="12"/>
      <c r="H510" s="12"/>
      <c r="I510" s="13"/>
      <c r="J510" s="13"/>
      <c r="K510" s="5"/>
      <c r="L510" s="6"/>
      <c r="M510" s="6"/>
      <c r="N510" s="14"/>
      <c r="O510" s="14"/>
      <c r="R510" s="7"/>
      <c r="W510" s="17"/>
      <c r="AA510" s="1"/>
      <c r="AB510" s="107"/>
    </row>
    <row r="511" spans="1:28" x14ac:dyDescent="0.3">
      <c r="A511" s="22"/>
      <c r="C511" s="5" t="e">
        <f t="array" ref="C511">VLOOKUP(A511,'All Beta'!F:I,3,0)</f>
        <v>#N/A</v>
      </c>
      <c r="D511" s="5" t="e">
        <f>VLOOKUP(A511,'All Beta'!F:I,4,0)</f>
        <v>#N/A</v>
      </c>
      <c r="E511" s="8" t="e">
        <f>RTD("tradingapp",,INDEX($A:$A, ROW()), "BidLstClsΔ%")</f>
        <v>#N/A</v>
      </c>
      <c r="F511" s="8" t="e">
        <f>RTD("tradingapp",,INDEX($A:$A, ROW()), "AskLstClsΔ%")</f>
        <v>#N/A</v>
      </c>
      <c r="G511" s="12"/>
      <c r="H511" s="12"/>
      <c r="I511" s="13"/>
      <c r="J511" s="13"/>
      <c r="K511" s="5"/>
      <c r="L511" s="6"/>
      <c r="M511" s="6"/>
      <c r="N511" s="14"/>
      <c r="O511" s="14"/>
      <c r="R511" s="7"/>
      <c r="W511" s="17"/>
      <c r="AA511" s="1"/>
      <c r="AB511" s="107"/>
    </row>
    <row r="512" spans="1:28" ht="13.8" x14ac:dyDescent="0.3">
      <c r="A512" s="7"/>
      <c r="G512" s="7"/>
      <c r="H512" s="7"/>
      <c r="I512" s="7"/>
      <c r="J512" s="7"/>
      <c r="N512" s="7"/>
      <c r="O512" s="7"/>
      <c r="R512" s="7"/>
      <c r="W512" s="17"/>
    </row>
    <row r="513" spans="23:28" s="7" customFormat="1" ht="13.8" x14ac:dyDescent="0.3">
      <c r="W513" s="17"/>
      <c r="AB513" s="108"/>
    </row>
    <row r="514" spans="23:28" s="7" customFormat="1" ht="13.8" x14ac:dyDescent="0.3">
      <c r="W514" s="17"/>
      <c r="AB514" s="108"/>
    </row>
    <row r="515" spans="23:28" s="7" customFormat="1" ht="13.8" x14ac:dyDescent="0.3">
      <c r="W515" s="17"/>
      <c r="AB515" s="108"/>
    </row>
    <row r="516" spans="23:28" s="7" customFormat="1" ht="13.8" x14ac:dyDescent="0.3">
      <c r="W516" s="17"/>
      <c r="AB516" s="108"/>
    </row>
    <row r="517" spans="23:28" s="7" customFormat="1" ht="13.8" x14ac:dyDescent="0.3">
      <c r="W517" s="17"/>
      <c r="AB517" s="108"/>
    </row>
    <row r="518" spans="23:28" s="7" customFormat="1" ht="13.8" x14ac:dyDescent="0.3">
      <c r="W518" s="17"/>
      <c r="AB518" s="108"/>
    </row>
    <row r="519" spans="23:28" s="7" customFormat="1" ht="13.8" x14ac:dyDescent="0.3">
      <c r="W519" s="17"/>
      <c r="AB519" s="108"/>
    </row>
    <row r="520" spans="23:28" s="7" customFormat="1" ht="13.8" x14ac:dyDescent="0.3">
      <c r="W520" s="17"/>
      <c r="AB520" s="108"/>
    </row>
    <row r="521" spans="23:28" s="7" customFormat="1" ht="13.8" x14ac:dyDescent="0.3">
      <c r="W521" s="17"/>
      <c r="AB521" s="108"/>
    </row>
    <row r="522" spans="23:28" s="7" customFormat="1" ht="13.8" x14ac:dyDescent="0.3">
      <c r="W522" s="17"/>
      <c r="AB522" s="108"/>
    </row>
    <row r="523" spans="23:28" s="7" customFormat="1" ht="13.8" x14ac:dyDescent="0.3">
      <c r="W523" s="17"/>
      <c r="AB523" s="108"/>
    </row>
    <row r="524" spans="23:28" s="7" customFormat="1" ht="13.8" x14ac:dyDescent="0.3">
      <c r="W524" s="17"/>
      <c r="AB524" s="108"/>
    </row>
    <row r="525" spans="23:28" s="7" customFormat="1" ht="13.8" x14ac:dyDescent="0.3">
      <c r="W525" s="17"/>
      <c r="AB525" s="108"/>
    </row>
    <row r="526" spans="23:28" s="7" customFormat="1" ht="13.8" x14ac:dyDescent="0.3">
      <c r="W526" s="17"/>
      <c r="AB526" s="108"/>
    </row>
    <row r="527" spans="23:28" s="7" customFormat="1" ht="13.8" x14ac:dyDescent="0.3">
      <c r="W527" s="17"/>
      <c r="AB527" s="108"/>
    </row>
    <row r="528" spans="23:28" s="7" customFormat="1" ht="13.8" x14ac:dyDescent="0.3">
      <c r="W528" s="17"/>
      <c r="AB528" s="108"/>
    </row>
    <row r="529" spans="23:28" s="7" customFormat="1" ht="13.8" x14ac:dyDescent="0.3">
      <c r="W529" s="17"/>
      <c r="AB529" s="108"/>
    </row>
    <row r="530" spans="23:28" s="7" customFormat="1" ht="13.8" x14ac:dyDescent="0.3">
      <c r="W530" s="17"/>
      <c r="AB530" s="108"/>
    </row>
    <row r="531" spans="23:28" s="7" customFormat="1" ht="13.8" x14ac:dyDescent="0.3">
      <c r="W531" s="17"/>
      <c r="AB531" s="108"/>
    </row>
    <row r="532" spans="23:28" s="7" customFormat="1" ht="13.8" x14ac:dyDescent="0.3">
      <c r="W532" s="17"/>
      <c r="AB532" s="108"/>
    </row>
    <row r="533" spans="23:28" s="7" customFormat="1" ht="13.8" x14ac:dyDescent="0.3">
      <c r="W533" s="17"/>
      <c r="AB533" s="108"/>
    </row>
    <row r="534" spans="23:28" s="7" customFormat="1" ht="13.8" x14ac:dyDescent="0.3">
      <c r="W534" s="17"/>
      <c r="AB534" s="108"/>
    </row>
    <row r="535" spans="23:28" s="7" customFormat="1" ht="13.8" x14ac:dyDescent="0.3">
      <c r="W535" s="17"/>
      <c r="AB535" s="108"/>
    </row>
    <row r="536" spans="23:28" s="7" customFormat="1" ht="13.8" x14ac:dyDescent="0.3">
      <c r="W536" s="17"/>
      <c r="AB536" s="108"/>
    </row>
    <row r="537" spans="23:28" s="7" customFormat="1" ht="13.8" x14ac:dyDescent="0.3">
      <c r="W537" s="17"/>
      <c r="AB537" s="108"/>
    </row>
    <row r="538" spans="23:28" s="7" customFormat="1" ht="13.8" x14ac:dyDescent="0.3">
      <c r="W538" s="17"/>
      <c r="AB538" s="108"/>
    </row>
    <row r="539" spans="23:28" s="7" customFormat="1" ht="13.8" x14ac:dyDescent="0.3">
      <c r="W539" s="17"/>
      <c r="AB539" s="108"/>
    </row>
    <row r="540" spans="23:28" s="7" customFormat="1" ht="13.8" x14ac:dyDescent="0.3">
      <c r="W540" s="17"/>
      <c r="AB540" s="108"/>
    </row>
    <row r="541" spans="23:28" s="7" customFormat="1" ht="13.8" x14ac:dyDescent="0.3">
      <c r="W541" s="17"/>
      <c r="AB541" s="108"/>
    </row>
    <row r="542" spans="23:28" s="7" customFormat="1" ht="13.8" x14ac:dyDescent="0.3">
      <c r="W542" s="17"/>
      <c r="AB542" s="108"/>
    </row>
    <row r="543" spans="23:28" s="7" customFormat="1" ht="13.8" x14ac:dyDescent="0.3">
      <c r="W543" s="17"/>
      <c r="AB543" s="108"/>
    </row>
    <row r="544" spans="23:28" s="7" customFormat="1" ht="13.8" x14ac:dyDescent="0.3">
      <c r="W544" s="17"/>
      <c r="AB544" s="108"/>
    </row>
    <row r="545" spans="23:28" s="7" customFormat="1" ht="13.8" x14ac:dyDescent="0.3">
      <c r="W545" s="17"/>
      <c r="AB545" s="108"/>
    </row>
    <row r="546" spans="23:28" s="7" customFormat="1" ht="13.8" x14ac:dyDescent="0.3">
      <c r="W546" s="17"/>
      <c r="AB546" s="108"/>
    </row>
    <row r="547" spans="23:28" s="7" customFormat="1" ht="13.8" x14ac:dyDescent="0.3">
      <c r="W547" s="17"/>
      <c r="AB547" s="108"/>
    </row>
    <row r="548" spans="23:28" s="7" customFormat="1" ht="13.8" x14ac:dyDescent="0.3">
      <c r="W548" s="17"/>
      <c r="AB548" s="108"/>
    </row>
    <row r="549" spans="23:28" s="7" customFormat="1" ht="13.8" x14ac:dyDescent="0.3">
      <c r="W549" s="17"/>
      <c r="AB549" s="108"/>
    </row>
    <row r="550" spans="23:28" s="7" customFormat="1" ht="13.8" x14ac:dyDescent="0.3">
      <c r="W550" s="17"/>
      <c r="AB550" s="108"/>
    </row>
    <row r="551" spans="23:28" s="7" customFormat="1" ht="13.8" x14ac:dyDescent="0.3">
      <c r="W551" s="17"/>
      <c r="AB551" s="108"/>
    </row>
    <row r="552" spans="23:28" s="7" customFormat="1" ht="13.8" x14ac:dyDescent="0.3">
      <c r="W552" s="17"/>
      <c r="AB552" s="108"/>
    </row>
    <row r="553" spans="23:28" s="7" customFormat="1" ht="13.8" x14ac:dyDescent="0.3">
      <c r="W553" s="17"/>
      <c r="AB553" s="108"/>
    </row>
    <row r="554" spans="23:28" s="7" customFormat="1" ht="13.8" x14ac:dyDescent="0.3">
      <c r="W554" s="17"/>
      <c r="AB554" s="108"/>
    </row>
    <row r="555" spans="23:28" s="7" customFormat="1" ht="13.8" x14ac:dyDescent="0.3">
      <c r="W555" s="17"/>
      <c r="AB555" s="108"/>
    </row>
    <row r="556" spans="23:28" s="7" customFormat="1" ht="13.8" x14ac:dyDescent="0.3">
      <c r="W556" s="17"/>
      <c r="AB556" s="108"/>
    </row>
    <row r="557" spans="23:28" s="7" customFormat="1" ht="13.8" x14ac:dyDescent="0.3">
      <c r="W557" s="17"/>
      <c r="AB557" s="108"/>
    </row>
    <row r="558" spans="23:28" s="7" customFormat="1" ht="13.8" x14ac:dyDescent="0.3">
      <c r="W558" s="17"/>
      <c r="AB558" s="108"/>
    </row>
    <row r="559" spans="23:28" s="7" customFormat="1" ht="13.8" x14ac:dyDescent="0.3">
      <c r="W559" s="17"/>
      <c r="AB559" s="108"/>
    </row>
    <row r="560" spans="23:28" s="7" customFormat="1" ht="13.8" x14ac:dyDescent="0.3">
      <c r="W560" s="17"/>
      <c r="AB560" s="108"/>
    </row>
    <row r="561" spans="23:28" s="7" customFormat="1" ht="13.8" x14ac:dyDescent="0.3">
      <c r="W561" s="17"/>
      <c r="AB561" s="108"/>
    </row>
    <row r="562" spans="23:28" s="7" customFormat="1" ht="13.8" x14ac:dyDescent="0.3">
      <c r="W562" s="17"/>
      <c r="AB562" s="108"/>
    </row>
    <row r="563" spans="23:28" s="7" customFormat="1" ht="13.8" x14ac:dyDescent="0.3">
      <c r="W563" s="17"/>
      <c r="AB563" s="108"/>
    </row>
    <row r="564" spans="23:28" s="7" customFormat="1" ht="13.8" x14ac:dyDescent="0.3">
      <c r="W564" s="17"/>
      <c r="AB564" s="108"/>
    </row>
    <row r="565" spans="23:28" s="7" customFormat="1" ht="13.8" x14ac:dyDescent="0.3">
      <c r="W565" s="17"/>
      <c r="AB565" s="108"/>
    </row>
    <row r="566" spans="23:28" s="7" customFormat="1" ht="13.8" x14ac:dyDescent="0.3">
      <c r="W566" s="17"/>
      <c r="AB566" s="108"/>
    </row>
    <row r="567" spans="23:28" s="7" customFormat="1" ht="13.8" x14ac:dyDescent="0.3">
      <c r="W567" s="17"/>
      <c r="AB567" s="108"/>
    </row>
    <row r="568" spans="23:28" s="7" customFormat="1" ht="13.8" x14ac:dyDescent="0.3">
      <c r="W568" s="17"/>
      <c r="AB568" s="108"/>
    </row>
    <row r="569" spans="23:28" s="7" customFormat="1" ht="13.8" x14ac:dyDescent="0.3">
      <c r="W569" s="17"/>
      <c r="AB569" s="108"/>
    </row>
    <row r="570" spans="23:28" s="7" customFormat="1" ht="13.8" x14ac:dyDescent="0.3">
      <c r="W570" s="17"/>
      <c r="AB570" s="108"/>
    </row>
    <row r="571" spans="23:28" s="7" customFormat="1" ht="13.8" x14ac:dyDescent="0.3">
      <c r="W571" s="17"/>
      <c r="AB571" s="108"/>
    </row>
    <row r="572" spans="23:28" s="7" customFormat="1" ht="13.8" x14ac:dyDescent="0.3">
      <c r="W572" s="17"/>
      <c r="AB572" s="108"/>
    </row>
    <row r="573" spans="23:28" s="7" customFormat="1" ht="13.8" x14ac:dyDescent="0.3">
      <c r="W573" s="17"/>
      <c r="AB573" s="108"/>
    </row>
    <row r="574" spans="23:28" s="7" customFormat="1" ht="13.8" x14ac:dyDescent="0.3">
      <c r="W574" s="17"/>
      <c r="AB574" s="108"/>
    </row>
    <row r="575" spans="23:28" s="7" customFormat="1" ht="13.8" x14ac:dyDescent="0.3">
      <c r="W575" s="17"/>
      <c r="AB575" s="108"/>
    </row>
    <row r="576" spans="23:28" s="7" customFormat="1" ht="13.8" x14ac:dyDescent="0.3">
      <c r="W576" s="17"/>
      <c r="AB576" s="108"/>
    </row>
    <row r="577" spans="23:28" s="7" customFormat="1" ht="13.8" x14ac:dyDescent="0.3">
      <c r="W577" s="17"/>
      <c r="AB577" s="108"/>
    </row>
    <row r="578" spans="23:28" s="7" customFormat="1" ht="13.8" x14ac:dyDescent="0.3">
      <c r="W578" s="17"/>
      <c r="AB578" s="108"/>
    </row>
    <row r="579" spans="23:28" s="7" customFormat="1" ht="13.8" x14ac:dyDescent="0.3">
      <c r="W579" s="17"/>
      <c r="AB579" s="108"/>
    </row>
    <row r="580" spans="23:28" s="7" customFormat="1" ht="13.8" x14ac:dyDescent="0.3">
      <c r="W580" s="17"/>
      <c r="AB580" s="108"/>
    </row>
    <row r="581" spans="23:28" s="7" customFormat="1" ht="13.8" x14ac:dyDescent="0.3">
      <c r="W581" s="17"/>
      <c r="AB581" s="108"/>
    </row>
    <row r="582" spans="23:28" s="7" customFormat="1" ht="13.8" x14ac:dyDescent="0.3">
      <c r="W582" s="17"/>
      <c r="AB582" s="108"/>
    </row>
    <row r="583" spans="23:28" s="7" customFormat="1" ht="13.8" x14ac:dyDescent="0.3">
      <c r="W583" s="17"/>
      <c r="AB583" s="108"/>
    </row>
    <row r="584" spans="23:28" s="7" customFormat="1" ht="13.8" x14ac:dyDescent="0.3">
      <c r="W584" s="17"/>
      <c r="AB584" s="108"/>
    </row>
    <row r="585" spans="23:28" s="7" customFormat="1" ht="13.8" x14ac:dyDescent="0.3">
      <c r="W585" s="17"/>
      <c r="AB585" s="108"/>
    </row>
    <row r="586" spans="23:28" s="7" customFormat="1" ht="13.8" x14ac:dyDescent="0.3">
      <c r="W586" s="17"/>
      <c r="AB586" s="108"/>
    </row>
    <row r="587" spans="23:28" s="7" customFormat="1" ht="13.8" x14ac:dyDescent="0.3">
      <c r="W587" s="17"/>
      <c r="AB587" s="108"/>
    </row>
    <row r="588" spans="23:28" s="7" customFormat="1" ht="13.8" x14ac:dyDescent="0.3">
      <c r="W588" s="17"/>
      <c r="AB588" s="108"/>
    </row>
    <row r="589" spans="23:28" s="7" customFormat="1" ht="13.8" x14ac:dyDescent="0.3">
      <c r="W589" s="17"/>
      <c r="AB589" s="108"/>
    </row>
    <row r="590" spans="23:28" s="7" customFormat="1" ht="13.8" x14ac:dyDescent="0.3">
      <c r="W590" s="17"/>
      <c r="AB590" s="108"/>
    </row>
    <row r="591" spans="23:28" s="7" customFormat="1" ht="13.8" x14ac:dyDescent="0.3">
      <c r="W591" s="17"/>
      <c r="AB591" s="108"/>
    </row>
    <row r="592" spans="23:28" s="7" customFormat="1" ht="13.8" x14ac:dyDescent="0.3">
      <c r="W592" s="17"/>
      <c r="AB592" s="108"/>
    </row>
    <row r="593" spans="23:28" s="7" customFormat="1" ht="13.8" x14ac:dyDescent="0.3">
      <c r="W593" s="17"/>
      <c r="AB593" s="108"/>
    </row>
    <row r="594" spans="23:28" s="7" customFormat="1" ht="13.8" x14ac:dyDescent="0.3">
      <c r="W594" s="17"/>
      <c r="AB594" s="108"/>
    </row>
    <row r="595" spans="23:28" s="7" customFormat="1" ht="13.8" x14ac:dyDescent="0.3">
      <c r="W595" s="17"/>
      <c r="AB595" s="108"/>
    </row>
    <row r="596" spans="23:28" s="7" customFormat="1" ht="13.8" x14ac:dyDescent="0.3">
      <c r="W596" s="17"/>
      <c r="AB596" s="108"/>
    </row>
    <row r="597" spans="23:28" s="7" customFormat="1" ht="13.8" x14ac:dyDescent="0.3">
      <c r="W597" s="17"/>
      <c r="AB597" s="108"/>
    </row>
    <row r="598" spans="23:28" s="7" customFormat="1" ht="13.8" x14ac:dyDescent="0.3">
      <c r="W598" s="17"/>
      <c r="AB598" s="108"/>
    </row>
    <row r="599" spans="23:28" s="7" customFormat="1" ht="13.8" x14ac:dyDescent="0.3">
      <c r="W599" s="17"/>
      <c r="AB599" s="108"/>
    </row>
    <row r="600" spans="23:28" s="7" customFormat="1" ht="13.8" x14ac:dyDescent="0.3">
      <c r="W600" s="17"/>
      <c r="AB600" s="108"/>
    </row>
    <row r="601" spans="23:28" s="7" customFormat="1" ht="13.8" x14ac:dyDescent="0.3">
      <c r="W601" s="17"/>
      <c r="AB601" s="108"/>
    </row>
    <row r="602" spans="23:28" s="7" customFormat="1" ht="13.8" x14ac:dyDescent="0.3">
      <c r="W602" s="17"/>
      <c r="AB602" s="108"/>
    </row>
    <row r="603" spans="23:28" s="7" customFormat="1" ht="13.8" x14ac:dyDescent="0.3">
      <c r="W603" s="17"/>
      <c r="AB603" s="108"/>
    </row>
    <row r="604" spans="23:28" s="7" customFormat="1" ht="13.8" x14ac:dyDescent="0.3">
      <c r="W604" s="17"/>
      <c r="AB604" s="108"/>
    </row>
    <row r="605" spans="23:28" s="7" customFormat="1" ht="13.8" x14ac:dyDescent="0.3">
      <c r="W605" s="17"/>
      <c r="AB605" s="108"/>
    </row>
    <row r="606" spans="23:28" s="7" customFormat="1" ht="13.8" x14ac:dyDescent="0.3">
      <c r="W606" s="17"/>
      <c r="AB606" s="108"/>
    </row>
    <row r="607" spans="23:28" s="7" customFormat="1" ht="13.8" x14ac:dyDescent="0.3">
      <c r="W607" s="17"/>
      <c r="AB607" s="108"/>
    </row>
    <row r="608" spans="23:28" s="7" customFormat="1" ht="13.8" x14ac:dyDescent="0.3">
      <c r="W608" s="17"/>
      <c r="AB608" s="108"/>
    </row>
    <row r="609" spans="23:28" s="7" customFormat="1" ht="13.8" x14ac:dyDescent="0.3">
      <c r="W609" s="17"/>
      <c r="AB609" s="108"/>
    </row>
    <row r="610" spans="23:28" s="7" customFormat="1" ht="13.8" x14ac:dyDescent="0.3">
      <c r="W610" s="17"/>
      <c r="AB610" s="108"/>
    </row>
  </sheetData>
  <autoFilter ref="A1:Y72" xr:uid="{00000000-0001-0000-0400-000000000000}"/>
  <conditionalFormatting sqref="K1:K1048576">
    <cfRule type="containsText" dxfId="48" priority="1" operator="containsText" text="soxl">
      <formula>NOT(ISERROR(SEARCH("soxl",K1)))</formula>
    </cfRule>
  </conditionalFormatting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I610"/>
  <sheetViews>
    <sheetView zoomScale="60" zoomScaleNormal="60" workbookViewId="0">
      <pane ySplit="1" topLeftCell="A116" activePane="bottomLeft" state="frozen"/>
      <selection pane="bottomLeft" activeCell="W26" sqref="W26"/>
    </sheetView>
  </sheetViews>
  <sheetFormatPr defaultColWidth="8.88671875" defaultRowHeight="14.4" x14ac:dyDescent="0.3"/>
  <cols>
    <col min="1" max="1" width="9.109375" customWidth="1"/>
    <col min="2" max="2" width="0.109375" style="7" customWidth="1"/>
    <col min="3" max="4" width="8.88671875" style="7"/>
    <col min="5" max="5" width="11.44140625" style="7" customWidth="1"/>
    <col min="6" max="6" width="8.88671875" style="7"/>
    <col min="7" max="7" width="8.88671875" style="17"/>
    <col min="8" max="8" width="11" style="17" customWidth="1"/>
    <col min="9" max="9" width="8.88671875" style="17"/>
    <col min="10" max="10" width="9.44140625" style="17" customWidth="1"/>
    <col min="11" max="11" width="6.6640625" style="7" customWidth="1"/>
    <col min="12" max="12" width="9.44140625" style="7" customWidth="1"/>
    <col min="13" max="15" width="8.33203125" style="17" customWidth="1"/>
    <col min="16" max="16" width="11.6640625" style="7" bestFit="1" customWidth="1"/>
    <col min="17" max="17" width="11.109375" style="7" bestFit="1" customWidth="1"/>
    <col min="18" max="18" width="11.109375" style="17" bestFit="1" customWidth="1"/>
    <col min="19" max="19" width="11.6640625" style="7" bestFit="1" customWidth="1"/>
    <col min="20" max="20" width="11.6640625" style="7" customWidth="1"/>
    <col min="21" max="21" width="8.88671875" style="7"/>
    <col min="22" max="22" width="11.109375" style="7" bestFit="1" customWidth="1"/>
    <col min="23" max="23" width="11.109375" style="55" customWidth="1"/>
    <col min="24" max="24" width="11.109375" style="7" bestFit="1" customWidth="1"/>
    <col min="25" max="27" width="8.88671875" style="7"/>
    <col min="28" max="28" width="8.88671875" style="108"/>
    <col min="29" max="16384" width="8.88671875" style="7"/>
  </cols>
  <sheetData>
    <row r="1" spans="1:35" x14ac:dyDescent="0.3">
      <c r="A1" s="56"/>
      <c r="B1" s="9"/>
      <c r="C1" s="9" t="s">
        <v>108</v>
      </c>
      <c r="D1" s="9" t="s">
        <v>444</v>
      </c>
      <c r="E1" s="10" t="s">
        <v>349</v>
      </c>
      <c r="F1" s="10" t="s">
        <v>350</v>
      </c>
      <c r="G1" s="15" t="s">
        <v>351</v>
      </c>
      <c r="H1" s="15" t="s">
        <v>352</v>
      </c>
      <c r="I1" s="15" t="s">
        <v>353</v>
      </c>
      <c r="J1" s="15" t="s">
        <v>354</v>
      </c>
      <c r="K1" s="9" t="s">
        <v>347</v>
      </c>
      <c r="L1" s="9" t="s">
        <v>579</v>
      </c>
      <c r="M1" s="19" t="s">
        <v>580</v>
      </c>
      <c r="N1" s="19" t="s">
        <v>535</v>
      </c>
      <c r="O1" s="19" t="s">
        <v>536</v>
      </c>
      <c r="P1" s="11" t="s">
        <v>347</v>
      </c>
      <c r="Q1" s="9" t="s">
        <v>348</v>
      </c>
      <c r="R1" s="19" t="s">
        <v>355</v>
      </c>
      <c r="S1" s="9" t="s">
        <v>108</v>
      </c>
      <c r="T1" s="9" t="s">
        <v>447</v>
      </c>
      <c r="U1" s="11" t="s">
        <v>540</v>
      </c>
      <c r="V1" s="9" t="s">
        <v>348</v>
      </c>
      <c r="W1" s="18" t="s">
        <v>355</v>
      </c>
      <c r="X1" s="9" t="s">
        <v>108</v>
      </c>
      <c r="Y1" s="9" t="s">
        <v>577</v>
      </c>
      <c r="Z1" s="11"/>
      <c r="AA1" s="9"/>
      <c r="AB1" s="19"/>
      <c r="AC1" s="9"/>
      <c r="AD1" s="9"/>
      <c r="AE1" s="11"/>
      <c r="AF1" s="9"/>
      <c r="AG1" s="18"/>
      <c r="AH1" s="9"/>
      <c r="AI1" s="9"/>
    </row>
    <row r="2" spans="1:35" x14ac:dyDescent="0.3">
      <c r="A2" s="22" t="str">
        <f t="array" ref="A2">IFERROR(INDEX('All Beta'!A$2:A$1000,SMALL(IF(('All Beta'!D$2:D$1000&gt;=1)*('All Beta'!D$2:D$1000&lt;=1.5),ROW('All Beta'!A$2:A$1000)-ROW('All Beta'!A$2)+1),ROW(A1))),"")</f>
        <v>AAP</v>
      </c>
      <c r="B2" s="5"/>
      <c r="C2" s="5">
        <f>VLOOKUP('Beta 1-1.5@'!A2,'All Beta'!F:I,3,0)</f>
        <v>1.03</v>
      </c>
      <c r="D2" s="5">
        <f>VLOOKUP(A2,'All Beta'!F:I,4,0)</f>
        <v>0.53</v>
      </c>
      <c r="E2" s="8" t="str">
        <f>RTD("tradingapp",,INDEX($A:$A, ROW()), "BidLstClsΔ%")</f>
        <v>0.04</v>
      </c>
      <c r="F2" s="8" t="str">
        <f>RTD("tradingapp",,INDEX($A:$A, ROW()), "AskLstClsΔ%")</f>
        <v>0.50</v>
      </c>
      <c r="G2" s="12">
        <f t="shared" ref="G2:G26" si="0">C2*M2</f>
        <v>0.26780000000000004</v>
      </c>
      <c r="H2" s="12">
        <f t="shared" ref="H2:H26" si="1">C2*L2</f>
        <v>0.2266</v>
      </c>
      <c r="I2" s="13">
        <f>G2-E2</f>
        <v>0.22780000000000003</v>
      </c>
      <c r="J2" s="13">
        <f>H2-F2</f>
        <v>-0.27339999999999998</v>
      </c>
      <c r="K2" s="5" t="str">
        <f>VLOOKUP(A2,'All Beta'!F:I,2,0)</f>
        <v>IWM</v>
      </c>
      <c r="L2" s="6" t="str">
        <f>RTD("tradingapp",,INDEX($K$1:$K$600, ROW()), "BidLstClsΔ%")</f>
        <v>0.22</v>
      </c>
      <c r="M2" s="16" t="str">
        <f>RTD("tradingapp",,INDEX($K$1:$K$600, ROW()), "AskLstClsΔ%")</f>
        <v>0.26</v>
      </c>
      <c r="N2" s="14">
        <f t="shared" ref="N2:N26" si="2">I2+D2</f>
        <v>0.75780000000000003</v>
      </c>
      <c r="O2" s="14">
        <f t="shared" ref="O2:O26" si="3">J2-D2</f>
        <v>-0.8034</v>
      </c>
      <c r="P2" s="5" t="e">
        <f t="array" ref="P2:P49">INDEX(K2:K1067,SMALL(IFERROR(IF((MAIN!$B$1&gt;I2:I1067)*(N2:N1067&lt;MAIN!B2),ROW(K2:K1067),""),"Нет"),ROW(K2:K1067)-ROW($B$1))-ROW($B$1))</f>
        <v>#NUM!</v>
      </c>
      <c r="Q2" s="5" t="e">
        <f t="array" ref="Q2:Q49">INDEX(A2:A1067,SMALL(IFERROR(IF((MAIN!$B$1&gt;I2:I1067)*(N2:N1067&lt;MAIN!B2),ROW(I2:I1067),""),"Нет"),ROW(I2:I1067)-ROW($I$1))-ROW($I$1))</f>
        <v>#NUM!</v>
      </c>
      <c r="R2" s="14" t="e">
        <f t="array" ref="R2:R49">INDEX(I2:I1067,SMALL(IFERROR(IF((MAIN!$B$1&gt;I2:I1067)*(N2:N1067&lt;MAIN!B2),ROW(I2:I1067),""),"Нет"),ROW(I2:I1067)-ROW($I$1))-ROW($I$1))</f>
        <v>#NUM!</v>
      </c>
      <c r="S2" s="22" t="e">
        <f t="array" ref="S2:S49">INDEX(C2:C1067,SMALL(IFERROR(IF((MAIN!$B$1&gt;I2:I1067)*(N2:N1067&lt;MAIN!B2),ROW(B2:B1067),""),"Нет"),ROW(B2:B1067)-ROW($B$1))-ROW($B$1))</f>
        <v>#NUM!</v>
      </c>
      <c r="T2" s="57" t="e">
        <f t="shared" ref="T2:T49" si="4">INDEX(R:R,MATCH(Q2,Q:Q,0)) + SUMIF(A:A,Q2, D:D)</f>
        <v>#NUM!</v>
      </c>
      <c r="U2" s="5" t="e">
        <f t="array" ref="U2:U49">INDEX(K2:K1000, SMALL(IFERROR(IF((MAIN!$C$1&lt;J2:J1000)*(O2:O1000&gt;MAIN!C2), ROW(K2:K1000), ""), "Нет"), ROW(K2:K1000) - ROW($B$1)) - ROW($B$1))</f>
        <v>#NUM!</v>
      </c>
      <c r="V2" s="5" t="e">
        <f t="array" ref="V2:V49">INDEX(A2:A1067, SMALL(IFERROR(IF((MAIN!$C$1&lt;J2:J1067)*(O2:O1067&gt;MAIN!C2), ROW(J2:J1067), ""), "Нет"), ROW(J2:J1067) - ROW($J$1)) - ROW($J$1))</f>
        <v>#NUM!</v>
      </c>
      <c r="W2" s="5" t="e">
        <f t="array" ref="W2:W49">INDEX(J2:J1067, SMALL(IFERROR(IF((MAIN!$C$1&lt;J2:J1067)*(O2:O1067&gt;MAIN!C2), ROW(J2:J1067), ""), "Нет"), ROW(J2:J1067) - ROW($J$1)) - ROW($J$1))</f>
        <v>#NUM!</v>
      </c>
      <c r="X2" s="5" t="e">
        <f t="array" ref="X2:X49">INDEX(C2:C1067, SMALL(IFERROR(IF((MAIN!$C$1&lt;J2:J1067)*(O2:O1067&gt;MAIN!C2), ROW(C2:C1067), ""), "Нет"), ROW(C2:C1067) - ROW($C$1)) - ROW($C$1))</f>
        <v>#NUM!</v>
      </c>
      <c r="Y2" s="16" t="e">
        <f t="shared" ref="Y2:Y49" si="5">INDEX(W:W,MATCH(V2,V:V,0)) -SUMIF(A:A,V2, D:D)</f>
        <v>#NUM!</v>
      </c>
      <c r="Z2" s="5" t="str">
        <f>RTD("tradingapp",,INDEX($K1:$K$600, ROW()), "ASKLstClsΔ%")</f>
        <v/>
      </c>
      <c r="AA2" s="5"/>
      <c r="AB2" s="14"/>
      <c r="AC2" s="22"/>
      <c r="AD2" s="57"/>
      <c r="AE2" s="5"/>
      <c r="AF2" s="5"/>
      <c r="AG2" s="5"/>
      <c r="AH2" s="5"/>
      <c r="AI2" s="16"/>
    </row>
    <row r="3" spans="1:35" x14ac:dyDescent="0.3">
      <c r="A3" s="22" t="str">
        <f t="array" ref="A3">IFERROR(INDEX('All Beta'!A$2:A$1000,SMALL(IF(('All Beta'!D$2:D$1000&gt;=1)*('All Beta'!D$2:D$1000&lt;=1.5),ROW('All Beta'!A$2:A$1000)-ROW('All Beta'!A$2)+1),ROW(A2))),"")</f>
        <v>AAPL</v>
      </c>
      <c r="B3" s="5"/>
      <c r="C3" s="5" t="e">
        <f>VLOOKUP('Beta 1-1.5@'!A3,'All Beta'!F:I,3,0)</f>
        <v>#N/A</v>
      </c>
      <c r="D3" s="5" t="e">
        <f>VLOOKUP(A3,'All Beta'!F:I,4,0)</f>
        <v>#N/A</v>
      </c>
      <c r="E3" s="8" t="str">
        <f>RTD("tradingapp",,INDEX($A:$A, ROW()), "BidLstClsΔ%")</f>
        <v>0.00</v>
      </c>
      <c r="F3" s="8" t="str">
        <f>RTD("tradingapp",,INDEX($A:$A, ROW()), "AskLstClsΔ%")</f>
        <v>0.01</v>
      </c>
      <c r="G3" s="12" t="e">
        <f t="shared" si="0"/>
        <v>#N/A</v>
      </c>
      <c r="H3" s="12" t="e">
        <f t="shared" si="1"/>
        <v>#N/A</v>
      </c>
      <c r="I3" s="13" t="e">
        <f t="shared" ref="I3:I26" si="6">G3-E3</f>
        <v>#N/A</v>
      </c>
      <c r="J3" s="13" t="e">
        <f t="shared" ref="J3:J26" si="7">H3-F3</f>
        <v>#N/A</v>
      </c>
      <c r="K3" s="5" t="e">
        <f>VLOOKUP(A3,'All Beta'!F:I,2,0)</f>
        <v>#N/A</v>
      </c>
      <c r="L3" s="6" t="e">
        <f>RTD("tradingapp",,INDEX($K$1:$K$600, ROW()), "BidLstClsΔ%")</f>
        <v>#N/A</v>
      </c>
      <c r="M3" s="16" t="e">
        <f>RTD("tradingapp",,INDEX($K$1:$K$600, ROW()), "AskLstClsΔ%")</f>
        <v>#N/A</v>
      </c>
      <c r="N3" s="14" t="e">
        <f t="shared" si="2"/>
        <v>#N/A</v>
      </c>
      <c r="O3" s="14" t="e">
        <f t="shared" si="3"/>
        <v>#N/A</v>
      </c>
      <c r="P3" s="5" t="e">
        <v>#NUM!</v>
      </c>
      <c r="Q3" s="5" t="e">
        <v>#NUM!</v>
      </c>
      <c r="R3" s="14" t="e">
        <v>#NUM!</v>
      </c>
      <c r="S3" s="22" t="e">
        <v>#NUM!</v>
      </c>
      <c r="T3" s="57" t="e">
        <f t="shared" si="4"/>
        <v>#NUM!</v>
      </c>
      <c r="U3" s="5" t="e">
        <v>#NUM!</v>
      </c>
      <c r="V3" s="5" t="e">
        <v>#NUM!</v>
      </c>
      <c r="W3" s="5" t="e">
        <v>#NUM!</v>
      </c>
      <c r="X3" s="5" t="e">
        <v>#NUM!</v>
      </c>
      <c r="Y3" s="16" t="e">
        <f t="shared" si="5"/>
        <v>#NUM!</v>
      </c>
      <c r="AA3" s="1"/>
      <c r="AB3" s="107"/>
    </row>
    <row r="4" spans="1:35" x14ac:dyDescent="0.3">
      <c r="A4" s="22" t="str">
        <f t="array" ref="A4">IFERROR(INDEX('All Beta'!A$2:A$1000,SMALL(IF(('All Beta'!D$2:D$1000&gt;=1)*('All Beta'!D$2:D$1000&lt;=1.5),ROW('All Beta'!A$2:A$1000)-ROW('All Beta'!A$2)+1),ROW(A3))),"")</f>
        <v>AEO</v>
      </c>
      <c r="B4" s="5"/>
      <c r="C4" s="5">
        <f>VLOOKUP('Beta 1-1.5@'!A4,'All Beta'!F:I,3,0)</f>
        <v>1.17</v>
      </c>
      <c r="D4" s="5">
        <f>VLOOKUP(A4,'All Beta'!F:I,4,0)</f>
        <v>1.17</v>
      </c>
      <c r="E4" s="8" t="str">
        <f>RTD("tradingapp",,INDEX($A:$A, ROW()), "BidLstClsΔ%")</f>
        <v>0.05</v>
      </c>
      <c r="F4" s="8" t="str">
        <f>RTD("tradingapp",,INDEX($A:$A, ROW()), "AskLstClsΔ%")</f>
        <v>0.50</v>
      </c>
      <c r="G4" s="12">
        <f t="shared" si="0"/>
        <v>0.30419999999999997</v>
      </c>
      <c r="H4" s="12">
        <f t="shared" si="1"/>
        <v>0.25739999999999996</v>
      </c>
      <c r="I4" s="13">
        <f t="shared" si="6"/>
        <v>0.25419999999999998</v>
      </c>
      <c r="J4" s="13">
        <f t="shared" si="7"/>
        <v>-0.24260000000000004</v>
      </c>
      <c r="K4" s="5" t="str">
        <f>VLOOKUP(A4,'All Beta'!F:I,2,0)</f>
        <v>IWM</v>
      </c>
      <c r="L4" s="6" t="str">
        <f>RTD("tradingapp",,INDEX($K$1:$K$600, ROW()), "BidLstClsΔ%")</f>
        <v>0.22</v>
      </c>
      <c r="M4" s="16" t="str">
        <f>RTD("tradingapp",,INDEX($K$1:$K$600, ROW()), "AskLstClsΔ%")</f>
        <v>0.26</v>
      </c>
      <c r="N4" s="14">
        <f t="shared" si="2"/>
        <v>1.4241999999999999</v>
      </c>
      <c r="O4" s="14">
        <f t="shared" si="3"/>
        <v>-1.4125999999999999</v>
      </c>
      <c r="P4" s="5" t="e">
        <v>#NUM!</v>
      </c>
      <c r="Q4" s="5" t="e">
        <v>#NUM!</v>
      </c>
      <c r="R4" s="14" t="e">
        <v>#NUM!</v>
      </c>
      <c r="S4" s="22" t="e">
        <v>#NUM!</v>
      </c>
      <c r="T4" s="57" t="e">
        <f t="shared" si="4"/>
        <v>#NUM!</v>
      </c>
      <c r="U4" s="5" t="e">
        <v>#NUM!</v>
      </c>
      <c r="V4" s="5" t="e">
        <v>#NUM!</v>
      </c>
      <c r="W4" s="5" t="e">
        <v>#NUM!</v>
      </c>
      <c r="X4" s="5" t="e">
        <v>#NUM!</v>
      </c>
      <c r="Y4" s="16" t="e">
        <f t="shared" si="5"/>
        <v>#NUM!</v>
      </c>
      <c r="AA4" s="1"/>
      <c r="AB4" s="107"/>
    </row>
    <row r="5" spans="1:35" x14ac:dyDescent="0.3">
      <c r="A5" s="22" t="str">
        <f t="array" ref="A5">IFERROR(INDEX('All Beta'!A$2:A$1000,SMALL(IF(('All Beta'!D$2:D$1000&gt;=1)*('All Beta'!D$2:D$1000&lt;=1.5),ROW('All Beta'!A$2:A$1000)-ROW('All Beta'!A$2)+1),ROW(A4))),"")</f>
        <v>AES</v>
      </c>
      <c r="B5" s="5"/>
      <c r="C5" s="5">
        <f>VLOOKUP('Beta 1-1.5@'!A5,'All Beta'!F:I,3,0)</f>
        <v>1.1399999999999999</v>
      </c>
      <c r="D5" s="5">
        <f>VLOOKUP(A5,'All Beta'!F:I,4,0)</f>
        <v>0.73</v>
      </c>
      <c r="E5" s="8" t="str">
        <f>RTD("tradingapp",,INDEX($A:$A, ROW()), "BidLstClsΔ%")</f>
        <v>0.00</v>
      </c>
      <c r="F5" s="8" t="str">
        <f>RTD("tradingapp",,INDEX($A:$A, ROW()), "AskLstClsΔ%")</f>
        <v>0.29</v>
      </c>
      <c r="G5" s="12">
        <f t="shared" si="0"/>
        <v>0.2964</v>
      </c>
      <c r="H5" s="12">
        <f t="shared" si="1"/>
        <v>0.25079999999999997</v>
      </c>
      <c r="I5" s="13">
        <f t="shared" si="6"/>
        <v>0.2964</v>
      </c>
      <c r="J5" s="13">
        <f t="shared" si="7"/>
        <v>-3.9200000000000013E-2</v>
      </c>
      <c r="K5" s="5" t="str">
        <f>VLOOKUP(A5,'All Beta'!F:I,2,0)</f>
        <v>IWM</v>
      </c>
      <c r="L5" s="6" t="str">
        <f>RTD("tradingapp",,INDEX($K$1:$K$600, ROW()), "BidLstClsΔ%")</f>
        <v>0.22</v>
      </c>
      <c r="M5" s="16" t="str">
        <f>RTD("tradingapp",,INDEX($K$1:$K$600, ROW()), "AskLstClsΔ%")</f>
        <v>0.26</v>
      </c>
      <c r="N5" s="14">
        <f t="shared" si="2"/>
        <v>1.0264</v>
      </c>
      <c r="O5" s="14">
        <f t="shared" si="3"/>
        <v>-0.76919999999999999</v>
      </c>
      <c r="P5" s="5" t="e">
        <v>#NUM!</v>
      </c>
      <c r="Q5" s="5" t="e">
        <v>#NUM!</v>
      </c>
      <c r="R5" s="14" t="e">
        <v>#NUM!</v>
      </c>
      <c r="S5" s="22" t="e">
        <v>#NUM!</v>
      </c>
      <c r="T5" s="57" t="e">
        <f t="shared" si="4"/>
        <v>#NUM!</v>
      </c>
      <c r="U5" s="5" t="e">
        <v>#NUM!</v>
      </c>
      <c r="V5" s="5" t="e">
        <v>#NUM!</v>
      </c>
      <c r="W5" s="5" t="e">
        <v>#NUM!</v>
      </c>
      <c r="X5" s="5" t="e">
        <v>#NUM!</v>
      </c>
      <c r="Y5" s="16" t="e">
        <f t="shared" si="5"/>
        <v>#NUM!</v>
      </c>
      <c r="AA5" s="1"/>
      <c r="AB5" s="107"/>
    </row>
    <row r="6" spans="1:35" x14ac:dyDescent="0.3">
      <c r="A6" s="22" t="str">
        <f t="array" ref="A6">IFERROR(INDEX('All Beta'!A$2:A$1000,SMALL(IF(('All Beta'!D$2:D$1000&gt;=1)*('All Beta'!D$2:D$1000&lt;=1.5),ROW('All Beta'!A$2:A$1000)-ROW('All Beta'!A$2)+1),ROW(A5))),"")</f>
        <v>ALK</v>
      </c>
      <c r="B6" s="5"/>
      <c r="C6" s="5">
        <f>VLOOKUP('Beta 1-1.5@'!A6,'All Beta'!F:I,3,0)</f>
        <v>1.04</v>
      </c>
      <c r="D6" s="5">
        <f>VLOOKUP(A6,'All Beta'!F:I,4,0)</f>
        <v>0.54</v>
      </c>
      <c r="E6" s="8" t="str">
        <f>RTD("tradingapp",,INDEX($A:$A, ROW()), "BidLstClsΔ%")</f>
        <v>-0.18</v>
      </c>
      <c r="F6" s="8" t="str">
        <f>RTD("tradingapp",,INDEX($A:$A, ROW()), "AskLstClsΔ%")</f>
        <v>0.18</v>
      </c>
      <c r="G6" s="12">
        <f t="shared" si="0"/>
        <v>0.27040000000000003</v>
      </c>
      <c r="H6" s="12">
        <f t="shared" si="1"/>
        <v>0.2288</v>
      </c>
      <c r="I6" s="13">
        <f t="shared" si="6"/>
        <v>0.45040000000000002</v>
      </c>
      <c r="J6" s="13">
        <f t="shared" si="7"/>
        <v>4.880000000000001E-2</v>
      </c>
      <c r="K6" s="5" t="str">
        <f>VLOOKUP(A6,'All Beta'!F:I,2,0)</f>
        <v>IWM</v>
      </c>
      <c r="L6" s="6" t="str">
        <f>RTD("tradingapp",,INDEX($K$1:$K$600, ROW()), "BidLstClsΔ%")</f>
        <v>0.22</v>
      </c>
      <c r="M6" s="16" t="str">
        <f>RTD("tradingapp",,INDEX($K$1:$K$600, ROW()), "AskLstClsΔ%")</f>
        <v>0.26</v>
      </c>
      <c r="N6" s="14">
        <f t="shared" si="2"/>
        <v>0.99040000000000006</v>
      </c>
      <c r="O6" s="14">
        <f t="shared" si="3"/>
        <v>-0.49120000000000003</v>
      </c>
      <c r="P6" s="5" t="e">
        <v>#NUM!</v>
      </c>
      <c r="Q6" s="5" t="e">
        <v>#NUM!</v>
      </c>
      <c r="R6" s="14" t="e">
        <v>#NUM!</v>
      </c>
      <c r="S6" s="22" t="e">
        <v>#NUM!</v>
      </c>
      <c r="T6" s="57" t="e">
        <f t="shared" si="4"/>
        <v>#NUM!</v>
      </c>
      <c r="U6" s="5" t="e">
        <v>#NUM!</v>
      </c>
      <c r="V6" s="5" t="e">
        <v>#NUM!</v>
      </c>
      <c r="W6" s="5" t="e">
        <v>#NUM!</v>
      </c>
      <c r="X6" s="5" t="e">
        <v>#NUM!</v>
      </c>
      <c r="Y6" s="16" t="e">
        <f t="shared" si="5"/>
        <v>#NUM!</v>
      </c>
      <c r="AA6" s="1"/>
      <c r="AB6" s="107"/>
    </row>
    <row r="7" spans="1:35" x14ac:dyDescent="0.3">
      <c r="A7" s="22" t="str">
        <f t="array" ref="A7">IFERROR(INDEX('All Beta'!A$2:A$1000,SMALL(IF(('All Beta'!D$2:D$1000&gt;=1)*('All Beta'!D$2:D$1000&lt;=1.5),ROW('All Beta'!A$2:A$1000)-ROW('All Beta'!A$2)+1),ROW(A6))),"")</f>
        <v>ALLY</v>
      </c>
      <c r="B7" s="5"/>
      <c r="C7" s="5">
        <f>VLOOKUP('Beta 1-1.5@'!A7,'All Beta'!F:I,3,0)</f>
        <v>1.01</v>
      </c>
      <c r="D7" s="5">
        <f>VLOOKUP(A7,'All Beta'!F:I,4,0)</f>
        <v>0.28000000000000003</v>
      </c>
      <c r="E7" s="8" t="str">
        <f>RTD("tradingapp",,INDEX($A:$A, ROW()), "BidLstClsΔ%")</f>
        <v>0.19</v>
      </c>
      <c r="F7" s="8" t="str">
        <f>RTD("tradingapp",,INDEX($A:$A, ROW()), "AskLstClsΔ%")</f>
        <v>1.97</v>
      </c>
      <c r="G7" s="12">
        <f t="shared" si="0"/>
        <v>0.2626</v>
      </c>
      <c r="H7" s="12">
        <f t="shared" si="1"/>
        <v>0.22220000000000001</v>
      </c>
      <c r="I7" s="13">
        <f t="shared" si="6"/>
        <v>7.2599999999999998E-2</v>
      </c>
      <c r="J7" s="13">
        <f t="shared" si="7"/>
        <v>-1.7478</v>
      </c>
      <c r="K7" s="5" t="str">
        <f>VLOOKUP(A7,'All Beta'!F:I,2,0)</f>
        <v>IWM</v>
      </c>
      <c r="L7" s="6" t="str">
        <f>RTD("tradingapp",,INDEX($K$1:$K$600, ROW()), "BidLstClsΔ%")</f>
        <v>0.22</v>
      </c>
      <c r="M7" s="16" t="str">
        <f>RTD("tradingapp",,INDEX($K$1:$K$600, ROW()), "AskLstClsΔ%")</f>
        <v>0.26</v>
      </c>
      <c r="N7" s="14">
        <f t="shared" si="2"/>
        <v>0.35260000000000002</v>
      </c>
      <c r="O7" s="14">
        <f t="shared" si="3"/>
        <v>-2.0278</v>
      </c>
      <c r="P7" s="5" t="e">
        <v>#NUM!</v>
      </c>
      <c r="Q7" s="5" t="e">
        <v>#NUM!</v>
      </c>
      <c r="R7" s="14" t="e">
        <v>#NUM!</v>
      </c>
      <c r="S7" s="22" t="e">
        <v>#NUM!</v>
      </c>
      <c r="T7" s="57" t="e">
        <f t="shared" si="4"/>
        <v>#NUM!</v>
      </c>
      <c r="U7" s="5" t="e">
        <v>#NUM!</v>
      </c>
      <c r="V7" s="5" t="e">
        <v>#NUM!</v>
      </c>
      <c r="W7" s="5" t="e">
        <v>#NUM!</v>
      </c>
      <c r="X7" s="5" t="e">
        <v>#NUM!</v>
      </c>
      <c r="Y7" s="16" t="e">
        <f t="shared" si="5"/>
        <v>#NUM!</v>
      </c>
      <c r="AA7" s="1"/>
      <c r="AB7" s="107"/>
    </row>
    <row r="8" spans="1:35" x14ac:dyDescent="0.3">
      <c r="A8" s="22" t="str">
        <f t="array" ref="A8">IFERROR(INDEX('All Beta'!A$2:A$1000,SMALL(IF(('All Beta'!D$2:D$1000&gt;=1)*('All Beta'!D$2:D$1000&lt;=1.5),ROW('All Beta'!A$2:A$1000)-ROW('All Beta'!A$2)+1),ROW(A7))),"")</f>
        <v>ANF</v>
      </c>
      <c r="B8" s="5"/>
      <c r="C8" s="5">
        <f>VLOOKUP('Beta 1-1.5@'!A8,'All Beta'!F:I,3,0)</f>
        <v>1.22</v>
      </c>
      <c r="D8" s="5">
        <f>VLOOKUP(A8,'All Beta'!F:I,4,0)</f>
        <v>0.56999999999999995</v>
      </c>
      <c r="E8" s="8" t="str">
        <f>RTD("tradingapp",,INDEX($A:$A, ROW()), "BidLstClsΔ%")</f>
        <v>-0.98</v>
      </c>
      <c r="F8" s="8" t="str">
        <f>RTD("tradingapp",,INDEX($A:$A, ROW()), "AskLstClsΔ%")</f>
        <v>0.75</v>
      </c>
      <c r="G8" s="12">
        <f t="shared" si="0"/>
        <v>0.31719999999999998</v>
      </c>
      <c r="H8" s="12">
        <f t="shared" si="1"/>
        <v>0.26839999999999997</v>
      </c>
      <c r="I8" s="13">
        <f t="shared" si="6"/>
        <v>1.2971999999999999</v>
      </c>
      <c r="J8" s="13">
        <f t="shared" si="7"/>
        <v>-0.48160000000000003</v>
      </c>
      <c r="K8" s="5" t="str">
        <f>VLOOKUP(A8,'All Beta'!F:I,2,0)</f>
        <v>IWM</v>
      </c>
      <c r="L8" s="6" t="str">
        <f>RTD("tradingapp",,INDEX($K$1:$K$600, ROW()), "BidLstClsΔ%")</f>
        <v>0.22</v>
      </c>
      <c r="M8" s="16" t="str">
        <f>RTD("tradingapp",,INDEX($K$1:$K$600, ROW()), "AskLstClsΔ%")</f>
        <v>0.26</v>
      </c>
      <c r="N8" s="14">
        <f t="shared" si="2"/>
        <v>1.8672</v>
      </c>
      <c r="O8" s="14">
        <f t="shared" si="3"/>
        <v>-1.0516000000000001</v>
      </c>
      <c r="P8" s="5" t="e">
        <v>#NUM!</v>
      </c>
      <c r="Q8" s="5" t="e">
        <v>#NUM!</v>
      </c>
      <c r="R8" s="14" t="e">
        <v>#NUM!</v>
      </c>
      <c r="S8" s="22" t="e">
        <v>#NUM!</v>
      </c>
      <c r="T8" s="57" t="e">
        <f t="shared" si="4"/>
        <v>#NUM!</v>
      </c>
      <c r="U8" s="5" t="e">
        <v>#NUM!</v>
      </c>
      <c r="V8" s="5" t="e">
        <v>#NUM!</v>
      </c>
      <c r="W8" s="5" t="e">
        <v>#NUM!</v>
      </c>
      <c r="X8" s="5" t="e">
        <v>#NUM!</v>
      </c>
      <c r="Y8" s="16" t="e">
        <f t="shared" si="5"/>
        <v>#NUM!</v>
      </c>
      <c r="AA8" s="1"/>
      <c r="AB8" s="107"/>
    </row>
    <row r="9" spans="1:35" x14ac:dyDescent="0.3">
      <c r="A9" s="22" t="str">
        <f t="array" ref="A9">IFERROR(INDEX('All Beta'!A$2:A$1000,SMALL(IF(('All Beta'!D$2:D$1000&gt;=1)*('All Beta'!D$2:D$1000&lt;=1.5),ROW('All Beta'!A$2:A$1000)-ROW('All Beta'!A$2)+1),ROW(A8))),"")</f>
        <v>APG</v>
      </c>
      <c r="B9" s="5"/>
      <c r="C9" s="5">
        <f>VLOOKUP('Beta 1-1.5@'!A9,'All Beta'!F:I,3,0)</f>
        <v>1.3</v>
      </c>
      <c r="D9" s="5">
        <f>VLOOKUP(A9,'All Beta'!F:I,4,0)</f>
        <v>0.32</v>
      </c>
      <c r="E9" s="8" t="str">
        <f>RTD("tradingapp",,INDEX($A:$A, ROW()), "BidLstClsΔ%")</f>
        <v>-2.79</v>
      </c>
      <c r="F9" s="8" t="str">
        <f>RTD("tradingapp",,INDEX($A:$A, ROW()), "AskLstClsΔ%")</f>
        <v>3.53</v>
      </c>
      <c r="G9" s="12">
        <f t="shared" si="0"/>
        <v>9.1000000000000011E-2</v>
      </c>
      <c r="H9" s="12">
        <f t="shared" si="1"/>
        <v>6.5000000000000002E-2</v>
      </c>
      <c r="I9" s="13">
        <f t="shared" si="6"/>
        <v>2.8810000000000002</v>
      </c>
      <c r="J9" s="13">
        <f t="shared" si="7"/>
        <v>-3.4649999999999999</v>
      </c>
      <c r="K9" s="5" t="str">
        <f>VLOOKUP(A9,'All Beta'!F:I,2,0)</f>
        <v>SPY</v>
      </c>
      <c r="L9" s="6" t="str">
        <f>RTD("tradingapp",,INDEX($K$1:$K$600, ROW()), "BidLstClsΔ%")</f>
        <v>0.05</v>
      </c>
      <c r="M9" s="16" t="str">
        <f>RTD("tradingapp",,INDEX($K$1:$K$600, ROW()), "AskLstClsΔ%")</f>
        <v>0.07</v>
      </c>
      <c r="N9" s="14">
        <f t="shared" si="2"/>
        <v>3.2010000000000001</v>
      </c>
      <c r="O9" s="14">
        <f t="shared" si="3"/>
        <v>-3.7849999999999997</v>
      </c>
      <c r="P9" s="5" t="e">
        <v>#NUM!</v>
      </c>
      <c r="Q9" s="5" t="e">
        <v>#NUM!</v>
      </c>
      <c r="R9" s="14" t="e">
        <v>#NUM!</v>
      </c>
      <c r="S9" s="22" t="e">
        <v>#NUM!</v>
      </c>
      <c r="T9" s="57" t="e">
        <f t="shared" si="4"/>
        <v>#NUM!</v>
      </c>
      <c r="U9" s="5" t="e">
        <v>#NUM!</v>
      </c>
      <c r="V9" s="5" t="e">
        <v>#NUM!</v>
      </c>
      <c r="W9" s="5" t="e">
        <v>#NUM!</v>
      </c>
      <c r="X9" s="5" t="e">
        <v>#NUM!</v>
      </c>
      <c r="Y9" s="16" t="e">
        <f t="shared" si="5"/>
        <v>#NUM!</v>
      </c>
      <c r="AA9" s="1"/>
      <c r="AB9" s="107"/>
    </row>
    <row r="10" spans="1:35" x14ac:dyDescent="0.3">
      <c r="A10" s="22" t="str">
        <f t="array" ref="A10">IFERROR(INDEX('All Beta'!A$2:A$1000,SMALL(IF(('All Beta'!D$2:D$1000&gt;=1)*('All Beta'!D$2:D$1000&lt;=1.5),ROW('All Beta'!A$2:A$1000)-ROW('All Beta'!A$2)+1),ROW(A9))),"")</f>
        <v>APH</v>
      </c>
      <c r="B10" s="5"/>
      <c r="C10" s="5">
        <f>VLOOKUP('Beta 1-1.5@'!A10,'All Beta'!F:I,3,0)</f>
        <v>1.08</v>
      </c>
      <c r="D10" s="5">
        <f>VLOOKUP(A10,'All Beta'!F:I,4,0)</f>
        <v>0.35</v>
      </c>
      <c r="E10" s="8" t="str">
        <f>RTD("tradingapp",,INDEX($A:$A, ROW()), "BidLstClsΔ%")</f>
        <v>-0.02</v>
      </c>
      <c r="F10" s="8" t="str">
        <f>RTD("tradingapp",,INDEX($A:$A, ROW()), "AskLstClsΔ%")</f>
        <v>0.50</v>
      </c>
      <c r="G10" s="12">
        <f t="shared" si="0"/>
        <v>2.1600000000000001E-2</v>
      </c>
      <c r="H10" s="12">
        <f t="shared" si="1"/>
        <v>0</v>
      </c>
      <c r="I10" s="13">
        <f t="shared" si="6"/>
        <v>4.1599999999999998E-2</v>
      </c>
      <c r="J10" s="13">
        <f t="shared" si="7"/>
        <v>-0.5</v>
      </c>
      <c r="K10" s="5" t="str">
        <f>VLOOKUP(A10,'All Beta'!F:I,2,0)</f>
        <v>QQQ</v>
      </c>
      <c r="L10" s="6" t="str">
        <f>RTD("tradingapp",,INDEX($K$1:$K$600, ROW()), "BidLstClsΔ%")</f>
        <v>0.00</v>
      </c>
      <c r="M10" s="16" t="str">
        <f>RTD("tradingapp",,INDEX($K$1:$K$600, ROW()), "AskLstClsΔ%")</f>
        <v>0.02</v>
      </c>
      <c r="N10" s="14">
        <f t="shared" si="2"/>
        <v>0.39159999999999995</v>
      </c>
      <c r="O10" s="14">
        <f t="shared" si="3"/>
        <v>-0.85</v>
      </c>
      <c r="P10" s="5" t="e">
        <v>#NUM!</v>
      </c>
      <c r="Q10" s="5" t="e">
        <v>#NUM!</v>
      </c>
      <c r="R10" s="14" t="e">
        <v>#NUM!</v>
      </c>
      <c r="S10" s="22" t="e">
        <v>#NUM!</v>
      </c>
      <c r="T10" s="57" t="e">
        <f t="shared" si="4"/>
        <v>#NUM!</v>
      </c>
      <c r="U10" s="5" t="e">
        <v>#NUM!</v>
      </c>
      <c r="V10" s="5" t="e">
        <v>#NUM!</v>
      </c>
      <c r="W10" s="5" t="e">
        <v>#NUM!</v>
      </c>
      <c r="X10" s="5" t="e">
        <v>#NUM!</v>
      </c>
      <c r="Y10" s="16" t="e">
        <f t="shared" si="5"/>
        <v>#NUM!</v>
      </c>
      <c r="AA10" s="1"/>
      <c r="AB10" s="107"/>
    </row>
    <row r="11" spans="1:35" x14ac:dyDescent="0.3">
      <c r="A11" s="22" t="str">
        <f t="array" ref="A11">IFERROR(INDEX('All Beta'!A$2:A$1000,SMALL(IF(('All Beta'!D$2:D$1000&gt;=1)*('All Beta'!D$2:D$1000&lt;=1.5),ROW('All Beta'!A$2:A$1000)-ROW('All Beta'!A$2)+1),ROW(A10))),"")</f>
        <v>ASAN</v>
      </c>
      <c r="B11" s="5"/>
      <c r="C11" s="5">
        <f>VLOOKUP('Beta 1-1.5@'!A11,'All Beta'!F:I,3,0)</f>
        <v>1.31</v>
      </c>
      <c r="D11" s="5">
        <f>VLOOKUP(A11,'All Beta'!F:I,4,0)</f>
        <v>0.72</v>
      </c>
      <c r="E11" s="8" t="str">
        <f>RTD("tradingapp",,INDEX($A:$A, ROW()), "BidLstClsΔ%")</f>
        <v>-0.42</v>
      </c>
      <c r="F11" s="8" t="str">
        <f>RTD("tradingapp",,INDEX($A:$A, ROW()), "AskLstClsΔ%")</f>
        <v>0.98</v>
      </c>
      <c r="G11" s="12">
        <f t="shared" si="0"/>
        <v>0.34060000000000001</v>
      </c>
      <c r="H11" s="12">
        <f t="shared" si="1"/>
        <v>0.28820000000000001</v>
      </c>
      <c r="I11" s="13">
        <f t="shared" si="6"/>
        <v>0.76059999999999994</v>
      </c>
      <c r="J11" s="13">
        <f t="shared" si="7"/>
        <v>-0.69179999999999997</v>
      </c>
      <c r="K11" s="5" t="str">
        <f>VLOOKUP(A11,'All Beta'!F:I,2,0)</f>
        <v>IWM</v>
      </c>
      <c r="L11" s="6" t="str">
        <f>RTD("tradingapp",,INDEX($K$1:$K$600, ROW()), "BidLstClsΔ%")</f>
        <v>0.22</v>
      </c>
      <c r="M11" s="16" t="str">
        <f>RTD("tradingapp",,INDEX($K$1:$K$600, ROW()), "AskLstClsΔ%")</f>
        <v>0.26</v>
      </c>
      <c r="N11" s="14">
        <f t="shared" si="2"/>
        <v>1.4805999999999999</v>
      </c>
      <c r="O11" s="14">
        <f t="shared" si="3"/>
        <v>-1.4117999999999999</v>
      </c>
      <c r="P11" s="5" t="e">
        <v>#NUM!</v>
      </c>
      <c r="Q11" s="5" t="e">
        <v>#NUM!</v>
      </c>
      <c r="R11" s="14" t="e">
        <v>#NUM!</v>
      </c>
      <c r="S11" s="22" t="e">
        <v>#NUM!</v>
      </c>
      <c r="T11" s="57" t="e">
        <f t="shared" si="4"/>
        <v>#NUM!</v>
      </c>
      <c r="U11" s="5" t="e">
        <v>#NUM!</v>
      </c>
      <c r="V11" s="5" t="e">
        <v>#NUM!</v>
      </c>
      <c r="W11" s="5" t="e">
        <v>#NUM!</v>
      </c>
      <c r="X11" s="5" t="e">
        <v>#NUM!</v>
      </c>
      <c r="Y11" s="16" t="e">
        <f t="shared" si="5"/>
        <v>#NUM!</v>
      </c>
      <c r="AA11" s="1"/>
      <c r="AB11" s="107"/>
    </row>
    <row r="12" spans="1:35" x14ac:dyDescent="0.3">
      <c r="A12" s="22" t="str">
        <f t="array" ref="A12">IFERROR(INDEX('All Beta'!A$2:A$1000,SMALL(IF(('All Beta'!D$2:D$1000&gt;=1)*('All Beta'!D$2:D$1000&lt;=1.5),ROW('All Beta'!A$2:A$1000)-ROW('All Beta'!A$2)+1),ROW(A11))),"")</f>
        <v>AU</v>
      </c>
      <c r="B12" s="5"/>
      <c r="C12" s="5">
        <f>VLOOKUP('Beta 1-1.5@'!A12,'All Beta'!F:I,3,0)</f>
        <v>1.23</v>
      </c>
      <c r="D12" s="5">
        <f>VLOOKUP(A12,'All Beta'!F:I,4,0)</f>
        <v>1.1299999999999999</v>
      </c>
      <c r="E12" s="8" t="str">
        <f>RTD("tradingapp",,INDEX($A:$A, ROW()), "BidLstClsΔ%")</f>
        <v>-0.15</v>
      </c>
      <c r="F12" s="8" t="str">
        <f>RTD("tradingapp",,INDEX($A:$A, ROW()), "AskLstClsΔ%")</f>
        <v>1.42</v>
      </c>
      <c r="G12" s="12">
        <f t="shared" si="0"/>
        <v>0.1968</v>
      </c>
      <c r="H12" s="12">
        <f t="shared" si="1"/>
        <v>0.1353</v>
      </c>
      <c r="I12" s="13">
        <f t="shared" si="6"/>
        <v>0.3468</v>
      </c>
      <c r="J12" s="13">
        <f t="shared" si="7"/>
        <v>-1.2847</v>
      </c>
      <c r="K12" s="5" t="str">
        <f>VLOOKUP(A12,'All Beta'!F:I,2,0)</f>
        <v>GDX</v>
      </c>
      <c r="L12" s="6" t="str">
        <f>RTD("tradingapp",,INDEX($K$1:$K$600, ROW()), "BidLstClsΔ%")</f>
        <v>0.11</v>
      </c>
      <c r="M12" s="16" t="str">
        <f>RTD("tradingapp",,INDEX($K$1:$K$600, ROW()), "AskLstClsΔ%")</f>
        <v>0.16</v>
      </c>
      <c r="N12" s="14">
        <f t="shared" si="2"/>
        <v>1.4767999999999999</v>
      </c>
      <c r="O12" s="14">
        <f t="shared" si="3"/>
        <v>-2.4146999999999998</v>
      </c>
      <c r="P12" s="5" t="e">
        <v>#NUM!</v>
      </c>
      <c r="Q12" s="5" t="e">
        <v>#NUM!</v>
      </c>
      <c r="R12" s="14" t="e">
        <v>#NUM!</v>
      </c>
      <c r="S12" s="22" t="e">
        <v>#NUM!</v>
      </c>
      <c r="T12" s="57" t="e">
        <f t="shared" si="4"/>
        <v>#NUM!</v>
      </c>
      <c r="U12" s="5" t="e">
        <v>#NUM!</v>
      </c>
      <c r="V12" s="5" t="e">
        <v>#NUM!</v>
      </c>
      <c r="W12" s="5" t="e">
        <v>#NUM!</v>
      </c>
      <c r="X12" s="5" t="e">
        <v>#NUM!</v>
      </c>
      <c r="Y12" s="16" t="e">
        <f t="shared" si="5"/>
        <v>#NUM!</v>
      </c>
      <c r="AA12" s="1"/>
      <c r="AB12" s="107"/>
    </row>
    <row r="13" spans="1:35" x14ac:dyDescent="0.3">
      <c r="A13" s="22" t="str">
        <f t="array" ref="A13">IFERROR(INDEX('All Beta'!A$2:A$1000,SMALL(IF(('All Beta'!D$2:D$1000&gt;=1)*('All Beta'!D$2:D$1000&lt;=1.5),ROW('All Beta'!A$2:A$1000)-ROW('All Beta'!A$2)+1),ROW(A12))),"")</f>
        <v>AVGO</v>
      </c>
      <c r="B13" s="5"/>
      <c r="C13" s="5">
        <f>VLOOKUP('Beta 1-1.5@'!A13,'All Beta'!F:I,3,0)</f>
        <v>1.5</v>
      </c>
      <c r="D13" s="5">
        <f>VLOOKUP(A13,'All Beta'!F:I,4,0)</f>
        <v>0.47</v>
      </c>
      <c r="E13" s="8" t="str">
        <f>RTD("tradingapp",,INDEX($A:$A, ROW()), "BidLstClsΔ%")</f>
        <v>-0.08</v>
      </c>
      <c r="F13" s="8" t="str">
        <f>RTD("tradingapp",,INDEX($A:$A, ROW()), "AskLstClsΔ%")</f>
        <v>-0.03</v>
      </c>
      <c r="G13" s="12">
        <f t="shared" si="0"/>
        <v>0.03</v>
      </c>
      <c r="H13" s="12">
        <f t="shared" si="1"/>
        <v>0</v>
      </c>
      <c r="I13" s="13">
        <f t="shared" si="6"/>
        <v>0.11</v>
      </c>
      <c r="J13" s="13">
        <f t="shared" si="7"/>
        <v>0.03</v>
      </c>
      <c r="K13" s="5" t="str">
        <f>VLOOKUP(A13,'All Beta'!F:I,2,0)</f>
        <v>QQQ</v>
      </c>
      <c r="L13" s="6" t="str">
        <f>RTD("tradingapp",,INDEX($K$1:$K$600, ROW()), "BidLstClsΔ%")</f>
        <v>0.00</v>
      </c>
      <c r="M13" s="16" t="str">
        <f>RTD("tradingapp",,INDEX($K$1:$K$600, ROW()), "AskLstClsΔ%")</f>
        <v>0.02</v>
      </c>
      <c r="N13" s="14">
        <f t="shared" si="2"/>
        <v>0.57999999999999996</v>
      </c>
      <c r="O13" s="14">
        <f t="shared" si="3"/>
        <v>-0.43999999999999995</v>
      </c>
      <c r="P13" s="5" t="e">
        <v>#NUM!</v>
      </c>
      <c r="Q13" s="5" t="e">
        <v>#NUM!</v>
      </c>
      <c r="R13" s="14" t="e">
        <v>#NUM!</v>
      </c>
      <c r="S13" s="22" t="e">
        <v>#NUM!</v>
      </c>
      <c r="T13" s="57" t="e">
        <f t="shared" si="4"/>
        <v>#NUM!</v>
      </c>
      <c r="U13" s="5" t="e">
        <v>#NUM!</v>
      </c>
      <c r="V13" s="5" t="e">
        <v>#NUM!</v>
      </c>
      <c r="W13" s="5" t="e">
        <v>#NUM!</v>
      </c>
      <c r="X13" s="5" t="e">
        <v>#NUM!</v>
      </c>
      <c r="Y13" s="16" t="e">
        <f t="shared" si="5"/>
        <v>#NUM!</v>
      </c>
      <c r="AA13" s="1"/>
      <c r="AB13" s="107"/>
    </row>
    <row r="14" spans="1:35" x14ac:dyDescent="0.3">
      <c r="A14" s="22" t="str">
        <f t="array" ref="A14">IFERROR(INDEX('All Beta'!A$2:A$1000,SMALL(IF(('All Beta'!D$2:D$1000&gt;=1)*('All Beta'!D$2:D$1000&lt;=1.5),ROW('All Beta'!A$2:A$1000)-ROW('All Beta'!A$2)+1),ROW(A13))),"")</f>
        <v>AVTR</v>
      </c>
      <c r="B14" s="5"/>
      <c r="C14" s="5">
        <f>VLOOKUP('Beta 1-1.5@'!A14,'All Beta'!F:I,3,0)</f>
        <v>1.1399999999999999</v>
      </c>
      <c r="D14" s="5">
        <f>VLOOKUP(A14,'All Beta'!F:I,4,0)</f>
        <v>0.63</v>
      </c>
      <c r="E14" s="8" t="str">
        <f>RTD("tradingapp",,INDEX($A:$A, ROW()), "BidLstClsΔ%")</f>
        <v>-0.91</v>
      </c>
      <c r="F14" s="8" t="str">
        <f>RTD("tradingapp",,INDEX($A:$A, ROW()), "AskLstClsΔ%")</f>
        <v>1.83</v>
      </c>
      <c r="G14" s="12">
        <f t="shared" si="0"/>
        <v>0.2964</v>
      </c>
      <c r="H14" s="12">
        <f t="shared" si="1"/>
        <v>0.25079999999999997</v>
      </c>
      <c r="I14" s="13">
        <f t="shared" si="6"/>
        <v>1.2063999999999999</v>
      </c>
      <c r="J14" s="13">
        <f t="shared" si="7"/>
        <v>-1.5792000000000002</v>
      </c>
      <c r="K14" s="5" t="str">
        <f>VLOOKUP(A14,'All Beta'!F:I,2,0)</f>
        <v>IWM</v>
      </c>
      <c r="L14" s="6" t="str">
        <f>RTD("tradingapp",,INDEX($K$1:$K$600, ROW()), "BidLstClsΔ%")</f>
        <v>0.22</v>
      </c>
      <c r="M14" s="16" t="str">
        <f>RTD("tradingapp",,INDEX($K$1:$K$600, ROW()), "AskLstClsΔ%")</f>
        <v>0.26</v>
      </c>
      <c r="N14" s="14">
        <f t="shared" si="2"/>
        <v>1.8363999999999998</v>
      </c>
      <c r="O14" s="14">
        <f t="shared" si="3"/>
        <v>-2.2092000000000001</v>
      </c>
      <c r="P14" s="5" t="e">
        <v>#NUM!</v>
      </c>
      <c r="Q14" s="5" t="e">
        <v>#NUM!</v>
      </c>
      <c r="R14" s="14" t="e">
        <v>#NUM!</v>
      </c>
      <c r="S14" s="22" t="e">
        <v>#NUM!</v>
      </c>
      <c r="T14" s="57" t="e">
        <f t="shared" si="4"/>
        <v>#NUM!</v>
      </c>
      <c r="U14" s="5" t="e">
        <v>#NUM!</v>
      </c>
      <c r="V14" s="5" t="e">
        <v>#NUM!</v>
      </c>
      <c r="W14" s="5" t="e">
        <v>#NUM!</v>
      </c>
      <c r="X14" s="5" t="e">
        <v>#NUM!</v>
      </c>
      <c r="Y14" s="16" t="e">
        <f t="shared" si="5"/>
        <v>#NUM!</v>
      </c>
      <c r="AA14" s="1"/>
      <c r="AB14" s="107"/>
    </row>
    <row r="15" spans="1:35" x14ac:dyDescent="0.3">
      <c r="A15" s="22" t="str">
        <f t="array" ref="A15">IFERROR(INDEX('All Beta'!A$2:A$1000,SMALL(IF(('All Beta'!D$2:D$1000&gt;=1)*('All Beta'!D$2:D$1000&lt;=1.5),ROW('All Beta'!A$2:A$1000)-ROW('All Beta'!A$2)+1),ROW(A14))),"")</f>
        <v>AXP</v>
      </c>
      <c r="B15" s="5"/>
      <c r="C15" s="5">
        <f>VLOOKUP('Beta 1-1.5@'!A15,'All Beta'!F:I,3,0)</f>
        <v>1.29</v>
      </c>
      <c r="D15" s="5">
        <f>VLOOKUP(A15,'All Beta'!F:I,4,0)</f>
        <v>0.19</v>
      </c>
      <c r="E15" s="8" t="str">
        <f>RTD("tradingapp",,INDEX($A:$A, ROW()), "BidLstClsΔ%")</f>
        <v>-0.65</v>
      </c>
      <c r="F15" s="8" t="str">
        <f>RTD("tradingapp",,INDEX($A:$A, ROW()), "AskLstClsΔ%")</f>
        <v>0.12</v>
      </c>
      <c r="G15" s="12">
        <f t="shared" si="0"/>
        <v>0.11609999999999999</v>
      </c>
      <c r="H15" s="12">
        <f t="shared" si="1"/>
        <v>3.8699999999999998E-2</v>
      </c>
      <c r="I15" s="13">
        <f t="shared" si="6"/>
        <v>0.7661</v>
      </c>
      <c r="J15" s="13">
        <f t="shared" si="7"/>
        <v>-8.1299999999999997E-2</v>
      </c>
      <c r="K15" s="5" t="str">
        <f>VLOOKUP(A15,'All Beta'!F:I,2,0)</f>
        <v>XLF</v>
      </c>
      <c r="L15" s="6" t="str">
        <f>RTD("tradingapp",,INDEX($K$1:$K$600, ROW()), "BidLstClsΔ%")</f>
        <v>0.03</v>
      </c>
      <c r="M15" s="16" t="str">
        <f>RTD("tradingapp",,INDEX($K$1:$K$600, ROW()), "AskLstClsΔ%")</f>
        <v>0.09</v>
      </c>
      <c r="N15" s="14">
        <f t="shared" si="2"/>
        <v>0.95609999999999995</v>
      </c>
      <c r="O15" s="14">
        <f t="shared" si="3"/>
        <v>-0.27129999999999999</v>
      </c>
      <c r="P15" s="5" t="e">
        <v>#NUM!</v>
      </c>
      <c r="Q15" s="5" t="e">
        <v>#NUM!</v>
      </c>
      <c r="R15" s="14" t="e">
        <v>#NUM!</v>
      </c>
      <c r="S15" s="22" t="e">
        <v>#NUM!</v>
      </c>
      <c r="T15" s="57" t="e">
        <f t="shared" si="4"/>
        <v>#NUM!</v>
      </c>
      <c r="U15" s="5" t="e">
        <v>#NUM!</v>
      </c>
      <c r="V15" s="5" t="e">
        <v>#NUM!</v>
      </c>
      <c r="W15" s="5" t="e">
        <v>#NUM!</v>
      </c>
      <c r="X15" s="5" t="e">
        <v>#NUM!</v>
      </c>
      <c r="Y15" s="16" t="e">
        <f t="shared" si="5"/>
        <v>#NUM!</v>
      </c>
      <c r="AA15" s="1"/>
      <c r="AB15" s="107"/>
    </row>
    <row r="16" spans="1:35" x14ac:dyDescent="0.3">
      <c r="A16" s="22" t="str">
        <f t="array" ref="A16">IFERROR(INDEX('All Beta'!A$2:A$1000,SMALL(IF(('All Beta'!D$2:D$1000&gt;=1)*('All Beta'!D$2:D$1000&lt;=1.5),ROW('All Beta'!A$2:A$1000)-ROW('All Beta'!A$2)+1),ROW(A15))),"")</f>
        <v>BAC</v>
      </c>
      <c r="B16" s="5"/>
      <c r="C16" s="5">
        <f>VLOOKUP('Beta 1-1.5@'!A16,'All Beta'!F:I,3,0)</f>
        <v>1.23</v>
      </c>
      <c r="D16" s="5">
        <f>VLOOKUP(A16,'All Beta'!F:I,4,0)</f>
        <v>0.2</v>
      </c>
      <c r="E16" s="8" t="str">
        <f>RTD("tradingapp",,INDEX($A:$A, ROW()), "BidLstClsΔ%")</f>
        <v>-0.09</v>
      </c>
      <c r="F16" s="8" t="str">
        <f>RTD("tradingapp",,INDEX($A:$A, ROW()), "AskLstClsΔ%")</f>
        <v>0.09</v>
      </c>
      <c r="G16" s="12">
        <f t="shared" si="0"/>
        <v>0.11069999999999999</v>
      </c>
      <c r="H16" s="12">
        <f t="shared" si="1"/>
        <v>3.6899999999999995E-2</v>
      </c>
      <c r="I16" s="13">
        <f t="shared" si="6"/>
        <v>0.20069999999999999</v>
      </c>
      <c r="J16" s="13">
        <f t="shared" si="7"/>
        <v>-5.3100000000000001E-2</v>
      </c>
      <c r="K16" s="5" t="str">
        <f>VLOOKUP(A16,'All Beta'!F:I,2,0)</f>
        <v>XLF</v>
      </c>
      <c r="L16" s="6" t="str">
        <f>RTD("tradingapp",,INDEX($K$1:$K$600, ROW()), "BidLstClsΔ%")</f>
        <v>0.03</v>
      </c>
      <c r="M16" s="16" t="str">
        <f>RTD("tradingapp",,INDEX($K$1:$K$600, ROW()), "AskLstClsΔ%")</f>
        <v>0.09</v>
      </c>
      <c r="N16" s="14">
        <f t="shared" si="2"/>
        <v>0.4007</v>
      </c>
      <c r="O16" s="14">
        <f t="shared" si="3"/>
        <v>-0.25309999999999999</v>
      </c>
      <c r="P16" s="5" t="e">
        <v>#NUM!</v>
      </c>
      <c r="Q16" s="5" t="e">
        <v>#NUM!</v>
      </c>
      <c r="R16" s="14" t="e">
        <v>#NUM!</v>
      </c>
      <c r="S16" s="22" t="e">
        <v>#NUM!</v>
      </c>
      <c r="T16" s="57" t="e">
        <f t="shared" si="4"/>
        <v>#NUM!</v>
      </c>
      <c r="U16" s="5" t="e">
        <v>#NUM!</v>
      </c>
      <c r="V16" s="5" t="e">
        <v>#NUM!</v>
      </c>
      <c r="W16" s="5" t="e">
        <v>#NUM!</v>
      </c>
      <c r="X16" s="5" t="e">
        <v>#NUM!</v>
      </c>
      <c r="Y16" s="16" t="e">
        <f t="shared" si="5"/>
        <v>#NUM!</v>
      </c>
      <c r="AA16" s="1"/>
      <c r="AB16" s="107"/>
    </row>
    <row r="17" spans="1:28" x14ac:dyDescent="0.3">
      <c r="A17" s="22" t="str">
        <f t="array" ref="A17">IFERROR(INDEX('All Beta'!A$2:A$1000,SMALL(IF(('All Beta'!D$2:D$1000&gt;=1)*('All Beta'!D$2:D$1000&lt;=1.5),ROW('All Beta'!A$2:A$1000)-ROW('All Beta'!A$2)+1),ROW(A16))),"")</f>
        <v>BBWI</v>
      </c>
      <c r="B17" s="5"/>
      <c r="C17" s="5">
        <f>VLOOKUP('Beta 1-1.5@'!A17,'All Beta'!F:I,3,0)</f>
        <v>1.03</v>
      </c>
      <c r="D17" s="5">
        <f>VLOOKUP(A17,'All Beta'!F:I,4,0)</f>
        <v>0.44</v>
      </c>
      <c r="E17" s="8" t="str">
        <f>RTD("tradingapp",,INDEX($A:$A, ROW()), "BidLstClsΔ%")</f>
        <v>-0.85</v>
      </c>
      <c r="F17" s="8" t="str">
        <f>RTD("tradingapp",,INDEX($A:$A, ROW()), "AskLstClsΔ%")</f>
        <v>0.44</v>
      </c>
      <c r="G17" s="12">
        <f t="shared" si="0"/>
        <v>0.26780000000000004</v>
      </c>
      <c r="H17" s="12">
        <f t="shared" si="1"/>
        <v>0.2266</v>
      </c>
      <c r="I17" s="13">
        <f t="shared" si="6"/>
        <v>1.1177999999999999</v>
      </c>
      <c r="J17" s="13">
        <f t="shared" si="7"/>
        <v>-0.21340000000000001</v>
      </c>
      <c r="K17" s="5" t="str">
        <f>VLOOKUP(A17,'All Beta'!F:I,2,0)</f>
        <v>IWM</v>
      </c>
      <c r="L17" s="6" t="str">
        <f>RTD("tradingapp",,INDEX($K$1:$K$600, ROW()), "BidLstClsΔ%")</f>
        <v>0.22</v>
      </c>
      <c r="M17" s="16" t="str">
        <f>RTD("tradingapp",,INDEX($K$1:$K$600, ROW()), "AskLstClsΔ%")</f>
        <v>0.26</v>
      </c>
      <c r="N17" s="14">
        <f t="shared" si="2"/>
        <v>1.5577999999999999</v>
      </c>
      <c r="O17" s="14">
        <f t="shared" si="3"/>
        <v>-0.65339999999999998</v>
      </c>
      <c r="P17" s="5" t="e">
        <v>#NUM!</v>
      </c>
      <c r="Q17" s="5" t="e">
        <v>#NUM!</v>
      </c>
      <c r="R17" s="14" t="e">
        <v>#NUM!</v>
      </c>
      <c r="S17" s="22" t="e">
        <v>#NUM!</v>
      </c>
      <c r="T17" s="57" t="e">
        <f t="shared" si="4"/>
        <v>#NUM!</v>
      </c>
      <c r="U17" s="5" t="e">
        <v>#NUM!</v>
      </c>
      <c r="V17" s="5" t="e">
        <v>#NUM!</v>
      </c>
      <c r="W17" s="5" t="e">
        <v>#NUM!</v>
      </c>
      <c r="X17" s="5" t="e">
        <v>#NUM!</v>
      </c>
      <c r="Y17" s="16" t="e">
        <f t="shared" si="5"/>
        <v>#NUM!</v>
      </c>
      <c r="AA17" s="1"/>
      <c r="AB17" s="107"/>
    </row>
    <row r="18" spans="1:28" x14ac:dyDescent="0.3">
      <c r="A18" s="22" t="str">
        <f t="array" ref="A18">IFERROR(INDEX('All Beta'!A$2:A$1000,SMALL(IF(('All Beta'!D$2:D$1000&gt;=1)*('All Beta'!D$2:D$1000&lt;=1.5),ROW('All Beta'!A$2:A$1000)-ROW('All Beta'!A$2)+1),ROW(A17))),"")</f>
        <v>BBY</v>
      </c>
      <c r="B18" s="5"/>
      <c r="C18" s="5">
        <f>VLOOKUP('Beta 1-1.5@'!A18,'All Beta'!F:I,3,0)</f>
        <v>1.05</v>
      </c>
      <c r="D18" s="5">
        <f>VLOOKUP(A18,'All Beta'!F:I,4,0)</f>
        <v>0.44</v>
      </c>
      <c r="E18" s="8" t="str">
        <f>RTD("tradingapp",,INDEX($A:$A, ROW()), "BidLstClsΔ%")</f>
        <v>-0.87</v>
      </c>
      <c r="F18" s="8" t="str">
        <f>RTD("tradingapp",,INDEX($A:$A, ROW()), "AskLstClsΔ%")</f>
        <v>0.10</v>
      </c>
      <c r="G18" s="12">
        <f t="shared" si="0"/>
        <v>0.27300000000000002</v>
      </c>
      <c r="H18" s="12">
        <f t="shared" si="1"/>
        <v>0.23100000000000001</v>
      </c>
      <c r="I18" s="13">
        <f t="shared" si="6"/>
        <v>1.143</v>
      </c>
      <c r="J18" s="13">
        <f t="shared" si="7"/>
        <v>0.13100000000000001</v>
      </c>
      <c r="K18" s="5" t="str">
        <f>VLOOKUP(A18,'All Beta'!F:I,2,0)</f>
        <v>IWM</v>
      </c>
      <c r="L18" s="6" t="str">
        <f>RTD("tradingapp",,INDEX($K$1:$K$600, ROW()), "BidLstClsΔ%")</f>
        <v>0.22</v>
      </c>
      <c r="M18" s="16" t="str">
        <f>RTD("tradingapp",,INDEX($K$1:$K$600, ROW()), "AskLstClsΔ%")</f>
        <v>0.26</v>
      </c>
      <c r="N18" s="14">
        <f t="shared" si="2"/>
        <v>1.583</v>
      </c>
      <c r="O18" s="14">
        <f t="shared" si="3"/>
        <v>-0.309</v>
      </c>
      <c r="P18" s="5" t="e">
        <v>#NUM!</v>
      </c>
      <c r="Q18" s="5" t="e">
        <v>#NUM!</v>
      </c>
      <c r="R18" s="14" t="e">
        <v>#NUM!</v>
      </c>
      <c r="S18" s="22" t="e">
        <v>#NUM!</v>
      </c>
      <c r="T18" s="57" t="e">
        <f t="shared" si="4"/>
        <v>#NUM!</v>
      </c>
      <c r="U18" s="5" t="e">
        <v>#NUM!</v>
      </c>
      <c r="V18" s="5" t="e">
        <v>#NUM!</v>
      </c>
      <c r="W18" s="5" t="e">
        <v>#NUM!</v>
      </c>
      <c r="X18" s="5" t="e">
        <v>#NUM!</v>
      </c>
      <c r="Y18" s="16" t="e">
        <f t="shared" si="5"/>
        <v>#NUM!</v>
      </c>
      <c r="AA18" s="1"/>
      <c r="AB18" s="107"/>
    </row>
    <row r="19" spans="1:28" x14ac:dyDescent="0.3">
      <c r="A19" s="22" t="str">
        <f t="array" ref="A19">IFERROR(INDEX('All Beta'!A$2:A$1000,SMALL(IF(('All Beta'!D$2:D$1000&gt;=1)*('All Beta'!D$2:D$1000&lt;=1.5),ROW('All Beta'!A$2:A$1000)-ROW('All Beta'!A$2)+1),ROW(A18))),"")</f>
        <v>BILL</v>
      </c>
      <c r="B19" s="5"/>
      <c r="C19" s="5">
        <f>VLOOKUP('Beta 1-1.5@'!A19,'All Beta'!F:I,3,0)</f>
        <v>1.08</v>
      </c>
      <c r="D19" s="5">
        <f>VLOOKUP(A19,'All Beta'!F:I,4,0)</f>
        <v>0.55000000000000004</v>
      </c>
      <c r="E19" s="8" t="str">
        <f>RTD("tradingapp",,INDEX($A:$A, ROW()), "BidLstClsΔ%")</f>
        <v>0.95</v>
      </c>
      <c r="F19" s="8" t="str">
        <f>RTD("tradingapp",,INDEX($A:$A, ROW()), "AskLstClsΔ%")</f>
        <v>2.89</v>
      </c>
      <c r="G19" s="12">
        <f t="shared" si="0"/>
        <v>0.28080000000000005</v>
      </c>
      <c r="H19" s="12">
        <f t="shared" si="1"/>
        <v>0.23760000000000001</v>
      </c>
      <c r="I19" s="13">
        <f t="shared" si="6"/>
        <v>-0.66919999999999991</v>
      </c>
      <c r="J19" s="13">
        <f t="shared" si="7"/>
        <v>-2.6524000000000001</v>
      </c>
      <c r="K19" s="5" t="str">
        <f>VLOOKUP(A19,'All Beta'!F:I,2,0)</f>
        <v>IWM</v>
      </c>
      <c r="L19" s="6" t="str">
        <f>RTD("tradingapp",,INDEX($K$1:$K$600, ROW()), "BidLstClsΔ%")</f>
        <v>0.22</v>
      </c>
      <c r="M19" s="16" t="str">
        <f>RTD("tradingapp",,INDEX($K$1:$K$600, ROW()), "AskLstClsΔ%")</f>
        <v>0.26</v>
      </c>
      <c r="N19" s="14">
        <f t="shared" si="2"/>
        <v>-0.11919999999999986</v>
      </c>
      <c r="O19" s="14">
        <f t="shared" si="3"/>
        <v>-3.2023999999999999</v>
      </c>
      <c r="P19" s="5" t="e">
        <v>#NUM!</v>
      </c>
      <c r="Q19" s="5" t="e">
        <v>#NUM!</v>
      </c>
      <c r="R19" s="14" t="e">
        <v>#NUM!</v>
      </c>
      <c r="S19" s="22" t="e">
        <v>#NUM!</v>
      </c>
      <c r="T19" s="57" t="e">
        <f t="shared" si="4"/>
        <v>#NUM!</v>
      </c>
      <c r="U19" s="5" t="e">
        <v>#NUM!</v>
      </c>
      <c r="V19" s="5" t="e">
        <v>#NUM!</v>
      </c>
      <c r="W19" s="5" t="e">
        <v>#NUM!</v>
      </c>
      <c r="X19" s="5" t="e">
        <v>#NUM!</v>
      </c>
      <c r="Y19" s="16" t="e">
        <f t="shared" si="5"/>
        <v>#NUM!</v>
      </c>
      <c r="AA19" s="1"/>
      <c r="AB19" s="107"/>
    </row>
    <row r="20" spans="1:28" x14ac:dyDescent="0.3">
      <c r="A20" s="22" t="str">
        <f t="array" ref="A20">IFERROR(INDEX('All Beta'!A$2:A$1000,SMALL(IF(('All Beta'!D$2:D$1000&gt;=1)*('All Beta'!D$2:D$1000&lt;=1.5),ROW('All Beta'!A$2:A$1000)-ROW('All Beta'!A$2)+1),ROW(A19))),"")</f>
        <v>BLDR</v>
      </c>
      <c r="B20" s="5"/>
      <c r="C20" s="5">
        <f>VLOOKUP('Beta 1-1.5@'!A20,'All Beta'!F:I,3,0)</f>
        <v>1.43</v>
      </c>
      <c r="D20" s="5">
        <f>VLOOKUP(A20,'All Beta'!F:I,4,0)</f>
        <v>0.63</v>
      </c>
      <c r="E20" s="8" t="str">
        <f>RTD("tradingapp",,INDEX($A:$A, ROW()), "BidLstClsΔ%")</f>
        <v>0.04</v>
      </c>
      <c r="F20" s="8" t="str">
        <f>RTD("tradingapp",,INDEX($A:$A, ROW()), "AskLstClsΔ%")</f>
        <v>0.83</v>
      </c>
      <c r="G20" s="12">
        <f t="shared" si="0"/>
        <v>0.37180000000000002</v>
      </c>
      <c r="H20" s="12">
        <f t="shared" si="1"/>
        <v>0.31459999999999999</v>
      </c>
      <c r="I20" s="13">
        <f t="shared" si="6"/>
        <v>0.33180000000000004</v>
      </c>
      <c r="J20" s="13">
        <f t="shared" si="7"/>
        <v>-0.51539999999999997</v>
      </c>
      <c r="K20" s="5" t="str">
        <f>VLOOKUP(A20,'All Beta'!F:I,2,0)</f>
        <v>IWM</v>
      </c>
      <c r="L20" s="6" t="str">
        <f>RTD("tradingapp",,INDEX($K$1:$K$600, ROW()), "BidLstClsΔ%")</f>
        <v>0.22</v>
      </c>
      <c r="M20" s="16" t="str">
        <f>RTD("tradingapp",,INDEX($K$1:$K$600, ROW()), "AskLstClsΔ%")</f>
        <v>0.26</v>
      </c>
      <c r="N20" s="14">
        <f t="shared" si="2"/>
        <v>0.96179999999999999</v>
      </c>
      <c r="O20" s="14">
        <f t="shared" si="3"/>
        <v>-1.1454</v>
      </c>
      <c r="P20" s="5" t="e">
        <v>#NUM!</v>
      </c>
      <c r="Q20" s="5" t="e">
        <v>#NUM!</v>
      </c>
      <c r="R20" s="14" t="e">
        <v>#NUM!</v>
      </c>
      <c r="S20" s="22" t="e">
        <v>#NUM!</v>
      </c>
      <c r="T20" s="57" t="e">
        <f t="shared" si="4"/>
        <v>#NUM!</v>
      </c>
      <c r="U20" s="5" t="e">
        <v>#NUM!</v>
      </c>
      <c r="V20" s="5" t="e">
        <v>#NUM!</v>
      </c>
      <c r="W20" s="5" t="e">
        <v>#NUM!</v>
      </c>
      <c r="X20" s="5" t="e">
        <v>#NUM!</v>
      </c>
      <c r="Y20" s="16" t="e">
        <f t="shared" si="5"/>
        <v>#NUM!</v>
      </c>
      <c r="AA20" s="1"/>
      <c r="AB20" s="107"/>
    </row>
    <row r="21" spans="1:28" x14ac:dyDescent="0.3">
      <c r="A21" s="22" t="str">
        <f t="array" ref="A21">IFERROR(INDEX('All Beta'!A$2:A$1000,SMALL(IF(('All Beta'!D$2:D$1000&gt;=1)*('All Beta'!D$2:D$1000&lt;=1.5),ROW('All Beta'!A$2:A$1000)-ROW('All Beta'!A$2)+1),ROW(A20))),"")</f>
        <v>BLK</v>
      </c>
      <c r="B21" s="5"/>
      <c r="C21" s="5">
        <f>VLOOKUP('Beta 1-1.5@'!A21,'All Beta'!F:I,3,0)</f>
        <v>1.47</v>
      </c>
      <c r="D21" s="5">
        <f>VLOOKUP(A21,'All Beta'!F:I,4,0)</f>
        <v>0.28999999999999998</v>
      </c>
      <c r="E21" s="8" t="str">
        <f>RTD("tradingapp",,INDEX($A:$A, ROW()), "BidLstClsΔ%")</f>
        <v>-0.61</v>
      </c>
      <c r="F21" s="8" t="str">
        <f>RTD("tradingapp",,INDEX($A:$A, ROW()), "AskLstClsΔ%")</f>
        <v>1.55</v>
      </c>
      <c r="G21" s="12">
        <f t="shared" si="0"/>
        <v>0.10290000000000001</v>
      </c>
      <c r="H21" s="12">
        <f t="shared" si="1"/>
        <v>7.3499999999999996E-2</v>
      </c>
      <c r="I21" s="13">
        <f t="shared" si="6"/>
        <v>0.71289999999999998</v>
      </c>
      <c r="J21" s="13">
        <f t="shared" si="7"/>
        <v>-1.4765000000000001</v>
      </c>
      <c r="K21" s="5" t="str">
        <f>VLOOKUP(A21,'All Beta'!F:I,2,0)</f>
        <v>SPY</v>
      </c>
      <c r="L21" s="6" t="str">
        <f>RTD("tradingapp",,INDEX($K$1:$K$600, ROW()), "BidLstClsΔ%")</f>
        <v>0.05</v>
      </c>
      <c r="M21" s="16" t="str">
        <f>RTD("tradingapp",,INDEX($K$1:$K$600, ROW()), "AskLstClsΔ%")</f>
        <v>0.07</v>
      </c>
      <c r="N21" s="14">
        <f t="shared" si="2"/>
        <v>1.0028999999999999</v>
      </c>
      <c r="O21" s="14">
        <f t="shared" si="3"/>
        <v>-1.7665000000000002</v>
      </c>
      <c r="P21" s="5" t="e">
        <v>#NUM!</v>
      </c>
      <c r="Q21" s="5" t="e">
        <v>#NUM!</v>
      </c>
      <c r="R21" s="14" t="e">
        <v>#NUM!</v>
      </c>
      <c r="S21" s="22" t="e">
        <v>#NUM!</v>
      </c>
      <c r="T21" s="57" t="e">
        <f t="shared" si="4"/>
        <v>#NUM!</v>
      </c>
      <c r="U21" s="5" t="e">
        <v>#NUM!</v>
      </c>
      <c r="V21" s="5" t="e">
        <v>#NUM!</v>
      </c>
      <c r="W21" s="5" t="e">
        <v>#NUM!</v>
      </c>
      <c r="X21" s="5" t="e">
        <v>#NUM!</v>
      </c>
      <c r="Y21" s="16" t="e">
        <f t="shared" si="5"/>
        <v>#NUM!</v>
      </c>
      <c r="AA21" s="1"/>
      <c r="AB21" s="107"/>
    </row>
    <row r="22" spans="1:28" x14ac:dyDescent="0.3">
      <c r="A22" s="22" t="str">
        <f t="array" ref="A22">IFERROR(INDEX('All Beta'!A$2:A$1000,SMALL(IF(('All Beta'!D$2:D$1000&gt;=1)*('All Beta'!D$2:D$1000&lt;=1.5),ROW('All Beta'!A$2:A$1000)-ROW('All Beta'!A$2)+1),ROW(A21))),"")</f>
        <v>BP</v>
      </c>
      <c r="B22" s="5"/>
      <c r="C22" s="5">
        <f>VLOOKUP('Beta 1-1.5@'!A22,'All Beta'!F:I,3,0)</f>
        <v>1.21</v>
      </c>
      <c r="D22" s="5">
        <f>VLOOKUP(A22,'All Beta'!F:I,4,0)</f>
        <v>0.63</v>
      </c>
      <c r="E22" s="8" t="str">
        <f>RTD("tradingapp",,INDEX($A:$A, ROW()), "BidLstClsΔ%")</f>
        <v>-0.68</v>
      </c>
      <c r="F22" s="8" t="str">
        <f>RTD("tradingapp",,INDEX($A:$A, ROW()), "AskLstClsΔ%")</f>
        <v>0.51</v>
      </c>
      <c r="G22" s="12">
        <f t="shared" si="0"/>
        <v>0.16940000000000002</v>
      </c>
      <c r="H22" s="12">
        <f t="shared" si="1"/>
        <v>2.4199999999999999E-2</v>
      </c>
      <c r="I22" s="13">
        <f t="shared" si="6"/>
        <v>0.84940000000000004</v>
      </c>
      <c r="J22" s="13">
        <f t="shared" si="7"/>
        <v>-0.48580000000000001</v>
      </c>
      <c r="K22" s="5" t="str">
        <f>VLOOKUP(A22,'All Beta'!F:I,2,0)</f>
        <v>XLE</v>
      </c>
      <c r="L22" s="6" t="str">
        <f>RTD("tradingapp",,INDEX($K$1:$K$600, ROW()), "BidLstClsΔ%")</f>
        <v>0.02</v>
      </c>
      <c r="M22" s="16" t="str">
        <f>RTD("tradingapp",,INDEX($K$1:$K$600, ROW()), "AskLstClsΔ%")</f>
        <v>0.14</v>
      </c>
      <c r="N22" s="14">
        <f t="shared" si="2"/>
        <v>1.4794</v>
      </c>
      <c r="O22" s="14">
        <f t="shared" si="3"/>
        <v>-1.1158000000000001</v>
      </c>
      <c r="P22" s="5" t="e">
        <v>#NUM!</v>
      </c>
      <c r="Q22" s="5" t="e">
        <v>#NUM!</v>
      </c>
      <c r="R22" s="14" t="e">
        <v>#NUM!</v>
      </c>
      <c r="S22" s="22" t="e">
        <v>#NUM!</v>
      </c>
      <c r="T22" s="57" t="e">
        <f t="shared" si="4"/>
        <v>#NUM!</v>
      </c>
      <c r="U22" s="5" t="e">
        <v>#NUM!</v>
      </c>
      <c r="V22" s="5" t="e">
        <v>#NUM!</v>
      </c>
      <c r="W22" s="5" t="e">
        <v>#NUM!</v>
      </c>
      <c r="X22" s="5" t="e">
        <v>#NUM!</v>
      </c>
      <c r="Y22" s="16" t="e">
        <f t="shared" si="5"/>
        <v>#NUM!</v>
      </c>
      <c r="AA22" s="1"/>
      <c r="AB22" s="107"/>
    </row>
    <row r="23" spans="1:28" x14ac:dyDescent="0.3">
      <c r="A23" s="22" t="str">
        <f t="array" ref="A23">IFERROR(INDEX('All Beta'!A$2:A$1000,SMALL(IF(('All Beta'!D$2:D$1000&gt;=1)*('All Beta'!D$2:D$1000&lt;=1.5),ROW('All Beta'!A$2:A$1000)-ROW('All Beta'!A$2)+1),ROW(A22))),"")</f>
        <v>C</v>
      </c>
      <c r="B23" s="5"/>
      <c r="C23" s="5">
        <f>VLOOKUP('Beta 1-1.5@'!A23,'All Beta'!F:I,3,0)</f>
        <v>1.39</v>
      </c>
      <c r="D23" s="5">
        <f>VLOOKUP(A23,'All Beta'!F:I,4,0)</f>
        <v>0.24</v>
      </c>
      <c r="E23" s="8" t="str">
        <f>RTD("tradingapp",,INDEX($A:$A, ROW()), "BidLstClsΔ%")</f>
        <v>0.83</v>
      </c>
      <c r="F23" s="8" t="str">
        <f>RTD("tradingapp",,INDEX($A:$A, ROW()), "AskLstClsΔ%")</f>
        <v>1.03</v>
      </c>
      <c r="G23" s="12">
        <f t="shared" si="0"/>
        <v>0.12509999999999999</v>
      </c>
      <c r="H23" s="12">
        <f t="shared" si="1"/>
        <v>4.1699999999999994E-2</v>
      </c>
      <c r="I23" s="13">
        <f t="shared" si="6"/>
        <v>-0.70489999999999997</v>
      </c>
      <c r="J23" s="13">
        <f t="shared" si="7"/>
        <v>-0.98830000000000007</v>
      </c>
      <c r="K23" s="5" t="str">
        <f>VLOOKUP(A23,'All Beta'!F:I,2,0)</f>
        <v>XLF</v>
      </c>
      <c r="L23" s="6" t="str">
        <f>RTD("tradingapp",,INDEX($K$1:$K$600, ROW()), "BidLstClsΔ%")</f>
        <v>0.03</v>
      </c>
      <c r="M23" s="16" t="str">
        <f>RTD("tradingapp",,INDEX($K$1:$K$600, ROW()), "AskLstClsΔ%")</f>
        <v>0.09</v>
      </c>
      <c r="N23" s="14">
        <f t="shared" si="2"/>
        <v>-0.46489999999999998</v>
      </c>
      <c r="O23" s="14">
        <f t="shared" si="3"/>
        <v>-1.2282999999999999</v>
      </c>
      <c r="P23" s="5" t="e">
        <v>#NUM!</v>
      </c>
      <c r="Q23" s="5" t="e">
        <v>#NUM!</v>
      </c>
      <c r="R23" s="14" t="e">
        <v>#NUM!</v>
      </c>
      <c r="S23" s="22" t="e">
        <v>#NUM!</v>
      </c>
      <c r="T23" s="57" t="e">
        <f t="shared" si="4"/>
        <v>#NUM!</v>
      </c>
      <c r="U23" s="5" t="e">
        <v>#NUM!</v>
      </c>
      <c r="V23" s="5" t="e">
        <v>#NUM!</v>
      </c>
      <c r="W23" s="5" t="e">
        <v>#NUM!</v>
      </c>
      <c r="X23" s="5" t="e">
        <v>#NUM!</v>
      </c>
      <c r="Y23" s="16" t="e">
        <f t="shared" si="5"/>
        <v>#NUM!</v>
      </c>
      <c r="AA23" s="1"/>
      <c r="AB23" s="107"/>
    </row>
    <row r="24" spans="1:28" x14ac:dyDescent="0.3">
      <c r="A24" s="22" t="str">
        <f t="array" ref="A24">IFERROR(INDEX('All Beta'!A$2:A$1000,SMALL(IF(('All Beta'!D$2:D$1000&gt;=1)*('All Beta'!D$2:D$1000&lt;=1.5),ROW('All Beta'!A$2:A$1000)-ROW('All Beta'!A$2)+1),ROW(A23))),"")</f>
        <v>CAR</v>
      </c>
      <c r="B24" s="5"/>
      <c r="C24" s="5">
        <f>VLOOKUP('Beta 1-1.5@'!A24,'All Beta'!F:I,3,0)</f>
        <v>1.39</v>
      </c>
      <c r="D24" s="5">
        <f>VLOOKUP(A24,'All Beta'!F:I,4,0)</f>
        <v>0.55000000000000004</v>
      </c>
      <c r="E24" s="8" t="str">
        <f>RTD("tradingapp",,INDEX($A:$A, ROW()), "BidLstClsΔ%")</f>
        <v>-4.13</v>
      </c>
      <c r="F24" s="8" t="str">
        <f>RTD("tradingapp",,INDEX($A:$A, ROW()), "AskLstClsΔ%")</f>
        <v>1.43</v>
      </c>
      <c r="G24" s="12">
        <f t="shared" si="0"/>
        <v>0.3614</v>
      </c>
      <c r="H24" s="12">
        <f t="shared" si="1"/>
        <v>0.30579999999999996</v>
      </c>
      <c r="I24" s="13">
        <f t="shared" si="6"/>
        <v>4.4913999999999996</v>
      </c>
      <c r="J24" s="13">
        <f t="shared" si="7"/>
        <v>-1.1242000000000001</v>
      </c>
      <c r="K24" s="5" t="str">
        <f>VLOOKUP(A24,'All Beta'!F:I,2,0)</f>
        <v>IWM</v>
      </c>
      <c r="L24" s="6" t="str">
        <f>RTD("tradingapp",,INDEX($K$1:$K$600, ROW()), "BidLstClsΔ%")</f>
        <v>0.22</v>
      </c>
      <c r="M24" s="16" t="str">
        <f>RTD("tradingapp",,INDEX($K$1:$K$600, ROW()), "AskLstClsΔ%")</f>
        <v>0.26</v>
      </c>
      <c r="N24" s="14">
        <f t="shared" si="2"/>
        <v>5.0413999999999994</v>
      </c>
      <c r="O24" s="14">
        <f t="shared" si="3"/>
        <v>-1.6742000000000001</v>
      </c>
      <c r="P24" s="5" t="e">
        <v>#NUM!</v>
      </c>
      <c r="Q24" s="5" t="e">
        <v>#NUM!</v>
      </c>
      <c r="R24" s="14" t="e">
        <v>#NUM!</v>
      </c>
      <c r="S24" s="22" t="e">
        <v>#NUM!</v>
      </c>
      <c r="T24" s="57" t="e">
        <f t="shared" si="4"/>
        <v>#NUM!</v>
      </c>
      <c r="U24" s="5" t="e">
        <v>#NUM!</v>
      </c>
      <c r="V24" s="5" t="e">
        <v>#NUM!</v>
      </c>
      <c r="W24" s="5" t="e">
        <v>#NUM!</v>
      </c>
      <c r="X24" s="5" t="e">
        <v>#NUM!</v>
      </c>
      <c r="Y24" s="16" t="e">
        <f t="shared" si="5"/>
        <v>#NUM!</v>
      </c>
      <c r="AA24" s="1"/>
      <c r="AB24" s="107"/>
    </row>
    <row r="25" spans="1:28" x14ac:dyDescent="0.3">
      <c r="A25" s="22" t="str">
        <f t="array" ref="A25">IFERROR(INDEX('All Beta'!A$2:A$1000,SMALL(IF(('All Beta'!D$2:D$1000&gt;=1)*('All Beta'!D$2:D$1000&lt;=1.5),ROW('All Beta'!A$2:A$1000)-ROW('All Beta'!A$2)+1),ROW(A24))),"")</f>
        <v>CCJ</v>
      </c>
      <c r="B25" s="5"/>
      <c r="C25" s="5">
        <f>VLOOKUP('Beta 1-1.5@'!A25,'All Beta'!F:I,3,0)</f>
        <v>1.03</v>
      </c>
      <c r="D25" s="5">
        <f>VLOOKUP(A25,'All Beta'!F:I,4,0)</f>
        <v>0.75</v>
      </c>
      <c r="E25" s="8" t="str">
        <f>RTD("tradingapp",,INDEX($A:$A, ROW()), "BidLstClsΔ%")</f>
        <v>-0.04</v>
      </c>
      <c r="F25" s="8" t="str">
        <f>RTD("tradingapp",,INDEX($A:$A, ROW()), "AskLstClsΔ%")</f>
        <v>0.13</v>
      </c>
      <c r="G25" s="12">
        <f t="shared" si="0"/>
        <v>2.06E-2</v>
      </c>
      <c r="H25" s="12">
        <f t="shared" si="1"/>
        <v>0</v>
      </c>
      <c r="I25" s="13">
        <f t="shared" si="6"/>
        <v>6.0600000000000001E-2</v>
      </c>
      <c r="J25" s="13">
        <f t="shared" si="7"/>
        <v>-0.13</v>
      </c>
      <c r="K25" s="5" t="str">
        <f>VLOOKUP(A25,'All Beta'!F:I,2,0)</f>
        <v>QQQ</v>
      </c>
      <c r="L25" s="6" t="str">
        <f>RTD("tradingapp",,INDEX($K$1:$K$600, ROW()), "BidLstClsΔ%")</f>
        <v>0.00</v>
      </c>
      <c r="M25" s="16" t="str">
        <f>RTD("tradingapp",,INDEX($K$1:$K$600, ROW()), "AskLstClsΔ%")</f>
        <v>0.02</v>
      </c>
      <c r="N25" s="14">
        <f t="shared" si="2"/>
        <v>0.81059999999999999</v>
      </c>
      <c r="O25" s="14">
        <f t="shared" si="3"/>
        <v>-0.88</v>
      </c>
      <c r="P25" s="5" t="e">
        <v>#NUM!</v>
      </c>
      <c r="Q25" s="5" t="e">
        <v>#NUM!</v>
      </c>
      <c r="R25" s="14" t="e">
        <v>#NUM!</v>
      </c>
      <c r="S25" s="22" t="e">
        <v>#NUM!</v>
      </c>
      <c r="T25" s="57" t="e">
        <f t="shared" si="4"/>
        <v>#NUM!</v>
      </c>
      <c r="U25" s="5" t="e">
        <v>#NUM!</v>
      </c>
      <c r="V25" s="5" t="e">
        <v>#NUM!</v>
      </c>
      <c r="W25" s="5" t="e">
        <v>#NUM!</v>
      </c>
      <c r="X25" s="5" t="e">
        <v>#NUM!</v>
      </c>
      <c r="Y25" s="16" t="e">
        <f t="shared" si="5"/>
        <v>#NUM!</v>
      </c>
      <c r="AA25" s="1"/>
      <c r="AB25" s="107"/>
    </row>
    <row r="26" spans="1:28" x14ac:dyDescent="0.3">
      <c r="A26" s="22" t="str">
        <f t="array" ref="A26">IFERROR(INDEX('All Beta'!A$2:A$1000,SMALL(IF(('All Beta'!D$2:D$1000&gt;=1)*('All Beta'!D$2:D$1000&lt;=1.5),ROW('All Beta'!A$2:A$1000)-ROW('All Beta'!A$2)+1),ROW(A25))),"")</f>
        <v>CDNS</v>
      </c>
      <c r="B26" s="5"/>
      <c r="C26" s="5">
        <f>VLOOKUP('Beta 1-1.5@'!A26,'All Beta'!F:I,3,0)</f>
        <v>1.35</v>
      </c>
      <c r="D26" s="5">
        <f>VLOOKUP(A26,'All Beta'!F:I,4,0)</f>
        <v>0.41</v>
      </c>
      <c r="E26" s="8" t="str">
        <f>RTD("tradingapp",,INDEX($A:$A, ROW()), "BidLstClsΔ%")</f>
        <v>0.06</v>
      </c>
      <c r="F26" s="8" t="str">
        <f>RTD("tradingapp",,INDEX($A:$A, ROW()), "AskLstClsΔ%")</f>
        <v>0.29</v>
      </c>
      <c r="G26" s="12">
        <f t="shared" si="0"/>
        <v>9.4500000000000015E-2</v>
      </c>
      <c r="H26" s="12">
        <f t="shared" si="1"/>
        <v>6.7500000000000004E-2</v>
      </c>
      <c r="I26" s="13">
        <f t="shared" si="6"/>
        <v>3.4500000000000017E-2</v>
      </c>
      <c r="J26" s="13">
        <f t="shared" si="7"/>
        <v>-0.22249999999999998</v>
      </c>
      <c r="K26" s="5" t="str">
        <f>VLOOKUP(A26,'All Beta'!F:I,2,0)</f>
        <v>SPY</v>
      </c>
      <c r="L26" s="6" t="str">
        <f>RTD("tradingapp",,INDEX($K$1:$K$600, ROW()), "BidLstClsΔ%")</f>
        <v>0.05</v>
      </c>
      <c r="M26" s="16" t="str">
        <f>RTD("tradingapp",,INDEX($K$1:$K$600, ROW()), "AskLstClsΔ%")</f>
        <v>0.07</v>
      </c>
      <c r="N26" s="14">
        <f t="shared" si="2"/>
        <v>0.44450000000000001</v>
      </c>
      <c r="O26" s="14">
        <f t="shared" si="3"/>
        <v>-0.63249999999999995</v>
      </c>
      <c r="P26" s="5" t="e">
        <v>#NUM!</v>
      </c>
      <c r="Q26" s="5" t="e">
        <v>#NUM!</v>
      </c>
      <c r="R26" s="14" t="e">
        <v>#NUM!</v>
      </c>
      <c r="S26" s="22" t="e">
        <v>#NUM!</v>
      </c>
      <c r="T26" s="57" t="e">
        <f t="shared" si="4"/>
        <v>#NUM!</v>
      </c>
      <c r="U26" s="5" t="e">
        <v>#NUM!</v>
      </c>
      <c r="V26" s="5" t="e">
        <v>#NUM!</v>
      </c>
      <c r="W26" s="5" t="e">
        <v>#NUM!</v>
      </c>
      <c r="X26" s="5" t="e">
        <v>#NUM!</v>
      </c>
      <c r="Y26" s="16" t="e">
        <f t="shared" si="5"/>
        <v>#NUM!</v>
      </c>
      <c r="AA26" s="1"/>
      <c r="AB26" s="107"/>
    </row>
    <row r="27" spans="1:28" x14ac:dyDescent="0.3">
      <c r="A27" s="22" t="str">
        <f t="array" ref="A27">IFERROR(INDEX('All Beta'!A$2:A$1000,SMALL(IF(('All Beta'!D$2:D$1000&gt;=1)*('All Beta'!D$2:D$1000&lt;=1.5),ROW('All Beta'!A$2:A$1000)-ROW('All Beta'!A$2)+1),ROW(A26))),"")</f>
        <v>CFLT</v>
      </c>
      <c r="B27" s="5"/>
      <c r="C27" s="5">
        <f>VLOOKUP('Beta 1-1.5@'!A27,'All Beta'!F:I,3,0)</f>
        <v>1.37</v>
      </c>
      <c r="D27" s="5">
        <f>VLOOKUP(A27,'All Beta'!F:I,4,0)</f>
        <v>0.48</v>
      </c>
      <c r="E27" s="8" t="str">
        <f>RTD("tradingapp",,INDEX($A:$A, ROW()), "BidLstClsΔ%")</f>
        <v>-1.16</v>
      </c>
      <c r="F27" s="8" t="str">
        <f>RTD("tradingapp",,INDEX($A:$A, ROW()), "AskLstClsΔ%")</f>
        <v>0.50</v>
      </c>
      <c r="G27" s="12">
        <f>C27*M27</f>
        <v>0.35620000000000002</v>
      </c>
      <c r="H27" s="12">
        <f>C27*L27</f>
        <v>0.3014</v>
      </c>
      <c r="I27" s="13">
        <f t="shared" ref="I27:J30" si="8">G27-E27</f>
        <v>1.5162</v>
      </c>
      <c r="J27" s="13">
        <f t="shared" si="8"/>
        <v>-0.1986</v>
      </c>
      <c r="K27" s="5" t="str">
        <f>VLOOKUP(A27,'All Beta'!F:I,2,0)</f>
        <v>IWM</v>
      </c>
      <c r="L27" s="6" t="str">
        <f>RTD("tradingapp",,INDEX($K$1:$K$600, ROW()), "BidLstClsΔ%")</f>
        <v>0.22</v>
      </c>
      <c r="M27" s="16" t="str">
        <f>RTD("tradingapp",,INDEX($K$1:$K$600, ROW()), "AskLstClsΔ%")</f>
        <v>0.26</v>
      </c>
      <c r="N27" s="14">
        <f>I27+D27</f>
        <v>1.9962</v>
      </c>
      <c r="O27" s="14">
        <f>J27-D27</f>
        <v>-0.67859999999999998</v>
      </c>
      <c r="P27" s="5" t="e">
        <v>#NUM!</v>
      </c>
      <c r="Q27" s="5" t="e">
        <v>#NUM!</v>
      </c>
      <c r="R27" s="14" t="e">
        <v>#NUM!</v>
      </c>
      <c r="S27" s="22" t="e">
        <v>#NUM!</v>
      </c>
      <c r="T27" s="57" t="e">
        <f t="shared" si="4"/>
        <v>#NUM!</v>
      </c>
      <c r="U27" s="5" t="e">
        <v>#NUM!</v>
      </c>
      <c r="V27" s="5" t="e">
        <v>#NUM!</v>
      </c>
      <c r="W27" s="5" t="e">
        <v>#NUM!</v>
      </c>
      <c r="X27" s="5" t="e">
        <v>#NUM!</v>
      </c>
      <c r="Y27" s="16" t="e">
        <f t="shared" si="5"/>
        <v>#NUM!</v>
      </c>
      <c r="AA27" s="1"/>
      <c r="AB27" s="107"/>
    </row>
    <row r="28" spans="1:28" x14ac:dyDescent="0.3">
      <c r="A28" s="22" t="str">
        <f t="array" ref="A28">IFERROR(INDEX('All Beta'!A$2:A$1000,SMALL(IF(('All Beta'!D$2:D$1000&gt;=1)*('All Beta'!D$2:D$1000&lt;=1.5),ROW('All Beta'!A$2:A$1000)-ROW('All Beta'!A$2)+1),ROW(A27))),"")</f>
        <v>CHRD</v>
      </c>
      <c r="B28" s="5"/>
      <c r="C28" s="5">
        <f>VLOOKUP('Beta 1-1.5@'!A28,'All Beta'!F:I,3,0)</f>
        <v>1.32</v>
      </c>
      <c r="D28" s="5">
        <f>VLOOKUP(A28,'All Beta'!F:I,4,0)</f>
        <v>0.51</v>
      </c>
      <c r="E28" s="8" t="str">
        <f>RTD("tradingapp",,INDEX($A:$A, ROW()), "BidLstClsΔ%")</f>
        <v>-1.26</v>
      </c>
      <c r="F28" s="8" t="str">
        <f>RTD("tradingapp",,INDEX($A:$A, ROW()), "AskLstClsΔ%")</f>
        <v>1.13</v>
      </c>
      <c r="G28" s="12">
        <f>C28*M28</f>
        <v>0.18480000000000002</v>
      </c>
      <c r="H28" s="12">
        <f>C28*L28</f>
        <v>2.6400000000000003E-2</v>
      </c>
      <c r="I28" s="13">
        <f t="shared" si="8"/>
        <v>1.4448000000000001</v>
      </c>
      <c r="J28" s="13">
        <f t="shared" si="8"/>
        <v>-1.1035999999999999</v>
      </c>
      <c r="K28" s="5" t="str">
        <f>VLOOKUP(A28,'All Beta'!F:I,2,0)</f>
        <v>XLE</v>
      </c>
      <c r="L28" s="6" t="str">
        <f>RTD("tradingapp",,INDEX($K$1:$K$600, ROW()), "BidLstClsΔ%")</f>
        <v>0.02</v>
      </c>
      <c r="M28" s="16" t="str">
        <f>RTD("tradingapp",,INDEX($K$1:$K$600, ROW()), "AskLstClsΔ%")</f>
        <v>0.14</v>
      </c>
      <c r="N28" s="14">
        <f>I28+D28</f>
        <v>1.9548000000000001</v>
      </c>
      <c r="O28" s="14">
        <f>J28-D28</f>
        <v>-1.6135999999999999</v>
      </c>
      <c r="P28" s="5" t="e">
        <v>#NUM!</v>
      </c>
      <c r="Q28" s="5" t="e">
        <v>#NUM!</v>
      </c>
      <c r="R28" s="14" t="e">
        <v>#NUM!</v>
      </c>
      <c r="S28" s="22" t="e">
        <v>#NUM!</v>
      </c>
      <c r="T28" s="57" t="e">
        <f t="shared" si="4"/>
        <v>#NUM!</v>
      </c>
      <c r="U28" s="5" t="e">
        <v>#NUM!</v>
      </c>
      <c r="V28" s="5" t="e">
        <v>#NUM!</v>
      </c>
      <c r="W28" s="5" t="e">
        <v>#NUM!</v>
      </c>
      <c r="X28" s="5" t="e">
        <v>#NUM!</v>
      </c>
      <c r="Y28" s="16" t="e">
        <f t="shared" si="5"/>
        <v>#NUM!</v>
      </c>
      <c r="AA28" s="1"/>
      <c r="AB28" s="107"/>
    </row>
    <row r="29" spans="1:28" x14ac:dyDescent="0.3">
      <c r="A29" s="22" t="str">
        <f t="array" ref="A29">IFERROR(INDEX('All Beta'!A$2:A$1000,SMALL(IF(('All Beta'!D$2:D$1000&gt;=1)*('All Beta'!D$2:D$1000&lt;=1.5),ROW('All Beta'!A$2:A$1000)-ROW('All Beta'!A$2)+1),ROW(A28))),"")</f>
        <v>CMA</v>
      </c>
      <c r="B29" s="5"/>
      <c r="C29" s="5" t="e">
        <f>VLOOKUP('Beta 1-1.5@'!A29,'All Beta'!F:I,3,0)</f>
        <v>#N/A</v>
      </c>
      <c r="D29" s="5" t="e">
        <f>VLOOKUP(A29,'All Beta'!F:I,4,0)</f>
        <v>#N/A</v>
      </c>
      <c r="E29" s="8" t="str">
        <f>RTD("tradingapp",,INDEX($A:$A, ROW()), "BidLstClsΔ%")</f>
        <v>-1.14</v>
      </c>
      <c r="F29" s="8" t="str">
        <f>RTD("tradingapp",,INDEX($A:$A, ROW()), "AskLstClsΔ%")</f>
        <v>1.24</v>
      </c>
      <c r="G29" s="12" t="e">
        <f>C29*M29</f>
        <v>#N/A</v>
      </c>
      <c r="H29" s="12" t="e">
        <f>C29*L29</f>
        <v>#N/A</v>
      </c>
      <c r="I29" s="13" t="e">
        <f t="shared" si="8"/>
        <v>#N/A</v>
      </c>
      <c r="J29" s="13" t="e">
        <f t="shared" si="8"/>
        <v>#N/A</v>
      </c>
      <c r="K29" s="5" t="e">
        <f>VLOOKUP(A29,'All Beta'!F:I,2,0)</f>
        <v>#N/A</v>
      </c>
      <c r="L29" s="6" t="e">
        <f>RTD("tradingapp",,INDEX($K$1:$K$600, ROW()), "BidLstClsΔ%")</f>
        <v>#N/A</v>
      </c>
      <c r="M29" s="16" t="e">
        <f>RTD("tradingapp",,INDEX($K$1:$K$600, ROW()), "AskLstClsΔ%")</f>
        <v>#N/A</v>
      </c>
      <c r="N29" s="14" t="e">
        <f>I29+D29</f>
        <v>#N/A</v>
      </c>
      <c r="O29" s="14" t="e">
        <f>J29-D29</f>
        <v>#N/A</v>
      </c>
      <c r="P29" s="5" t="e">
        <v>#NUM!</v>
      </c>
      <c r="Q29" s="5" t="e">
        <v>#NUM!</v>
      </c>
      <c r="R29" s="14" t="e">
        <v>#NUM!</v>
      </c>
      <c r="S29" s="22" t="e">
        <v>#NUM!</v>
      </c>
      <c r="T29" s="57" t="e">
        <f t="shared" si="4"/>
        <v>#NUM!</v>
      </c>
      <c r="U29" s="5" t="e">
        <v>#NUM!</v>
      </c>
      <c r="V29" s="5" t="e">
        <v>#NUM!</v>
      </c>
      <c r="W29" s="5" t="e">
        <v>#NUM!</v>
      </c>
      <c r="X29" s="5" t="e">
        <v>#NUM!</v>
      </c>
      <c r="Y29" s="16" t="e">
        <f t="shared" si="5"/>
        <v>#NUM!</v>
      </c>
      <c r="AA29" s="1"/>
      <c r="AB29" s="107"/>
    </row>
    <row r="30" spans="1:28" x14ac:dyDescent="0.3">
      <c r="A30" s="22" t="str">
        <f t="array" ref="A30">IFERROR(INDEX('All Beta'!A$2:A$1000,SMALL(IF(('All Beta'!D$2:D$1000&gt;=1)*('All Beta'!D$2:D$1000&lt;=1.5),ROW('All Beta'!A$2:A$1000)-ROW('All Beta'!A$2)+1),ROW(A29))),"")</f>
        <v>CNQ</v>
      </c>
      <c r="B30" s="5"/>
      <c r="C30" s="5">
        <f>VLOOKUP('Beta 1-1.5@'!A30,'All Beta'!F:I,3,0)</f>
        <v>1.27</v>
      </c>
      <c r="D30" s="5">
        <f>VLOOKUP(A30,'All Beta'!F:I,4,0)</f>
        <v>0.39</v>
      </c>
      <c r="E30" s="8" t="str">
        <f>RTD("tradingapp",,INDEX($A:$A, ROW()), "BidLstClsΔ%")</f>
        <v>-0.85</v>
      </c>
      <c r="F30" s="8" t="str">
        <f>RTD("tradingapp",,INDEX($A:$A, ROW()), "AskLstClsΔ%")</f>
        <v>0.76</v>
      </c>
      <c r="G30" s="12">
        <f>C30*M30</f>
        <v>0.17780000000000001</v>
      </c>
      <c r="H30" s="12">
        <f>C30*L30</f>
        <v>2.5400000000000002E-2</v>
      </c>
      <c r="I30" s="13">
        <f t="shared" si="8"/>
        <v>1.0278</v>
      </c>
      <c r="J30" s="13">
        <f t="shared" si="8"/>
        <v>-0.73460000000000003</v>
      </c>
      <c r="K30" s="5" t="str">
        <f>VLOOKUP(A30,'All Beta'!F:I,2,0)</f>
        <v>XLE</v>
      </c>
      <c r="L30" s="6" t="str">
        <f>RTD("tradingapp",,INDEX($K$1:$K$600, ROW()), "BidLstClsΔ%")</f>
        <v>0.02</v>
      </c>
      <c r="M30" s="16" t="str">
        <f>RTD("tradingapp",,INDEX($K$1:$K$600, ROW()), "AskLstClsΔ%")</f>
        <v>0.14</v>
      </c>
      <c r="N30" s="14">
        <f>I30+D30</f>
        <v>1.4178000000000002</v>
      </c>
      <c r="O30" s="14">
        <f>J30-D30</f>
        <v>-1.1246</v>
      </c>
      <c r="P30" s="5" t="e">
        <v>#NUM!</v>
      </c>
      <c r="Q30" s="5" t="e">
        <v>#NUM!</v>
      </c>
      <c r="R30" s="14" t="e">
        <v>#NUM!</v>
      </c>
      <c r="S30" s="22" t="e">
        <v>#NUM!</v>
      </c>
      <c r="T30" s="57" t="e">
        <f t="shared" si="4"/>
        <v>#NUM!</v>
      </c>
      <c r="U30" s="5" t="e">
        <v>#NUM!</v>
      </c>
      <c r="V30" s="5" t="e">
        <v>#NUM!</v>
      </c>
      <c r="W30" s="5" t="e">
        <v>#NUM!</v>
      </c>
      <c r="X30" s="5" t="e">
        <v>#NUM!</v>
      </c>
      <c r="Y30" s="16" t="e">
        <f t="shared" si="5"/>
        <v>#NUM!</v>
      </c>
      <c r="AA30" s="1"/>
      <c r="AB30" s="107"/>
    </row>
    <row r="31" spans="1:28" x14ac:dyDescent="0.3">
      <c r="A31" s="22" t="str">
        <f t="array" ref="A31">IFERROR(INDEX('All Beta'!A$2:A$1000,SMALL(IF(('All Beta'!D$2:D$1000&gt;=1)*('All Beta'!D$2:D$1000&lt;=1.5),ROW('All Beta'!A$2:A$1000)-ROW('All Beta'!A$2)+1),ROW(A30))),"")</f>
        <v>COF</v>
      </c>
      <c r="C31" s="5">
        <f>VLOOKUP('Beta 1-1.5@'!A31,'All Beta'!F:I,3,0)</f>
        <v>1.39</v>
      </c>
      <c r="D31" s="5">
        <f>VLOOKUP(A31,'All Beta'!F:I,4,0)</f>
        <v>0.22</v>
      </c>
      <c r="E31" s="8" t="str">
        <f>RTD("tradingapp",,INDEX($A:$A, ROW()), "BidLstClsΔ%")</f>
        <v>-0.54</v>
      </c>
      <c r="F31" s="8" t="str">
        <f>RTD("tradingapp",,INDEX($A:$A, ROW()), "AskLstClsΔ%")</f>
        <v>0.51</v>
      </c>
      <c r="G31" s="12">
        <f t="shared" ref="G31:G59" si="9">C31*M31</f>
        <v>0.12509999999999999</v>
      </c>
      <c r="H31" s="12">
        <f t="shared" ref="H31:H59" si="10">C31*L31</f>
        <v>4.1699999999999994E-2</v>
      </c>
      <c r="I31" s="13">
        <f t="shared" ref="I31:I59" si="11">G31-E31</f>
        <v>0.66510000000000002</v>
      </c>
      <c r="J31" s="13">
        <f t="shared" ref="J31:J59" si="12">H31-F31</f>
        <v>-0.46829999999999999</v>
      </c>
      <c r="K31" s="5" t="str">
        <f>VLOOKUP(A31,'All Beta'!F:I,2,0)</f>
        <v>XLF</v>
      </c>
      <c r="L31" s="6" t="str">
        <f>RTD("tradingapp",,INDEX($K$1:$K$600, ROW()), "BidLstClsΔ%")</f>
        <v>0.03</v>
      </c>
      <c r="M31" s="16" t="str">
        <f>RTD("tradingapp",,INDEX($K$1:$K$600, ROW()), "AskLstClsΔ%")</f>
        <v>0.09</v>
      </c>
      <c r="N31" s="14">
        <f t="shared" ref="N31:N59" si="13">I31+D31</f>
        <v>0.8851</v>
      </c>
      <c r="O31" s="14">
        <f t="shared" ref="O31:O59" si="14">J31-D31</f>
        <v>-0.68830000000000002</v>
      </c>
      <c r="P31" s="5" t="e">
        <v>#NUM!</v>
      </c>
      <c r="Q31" s="5" t="e">
        <v>#NUM!</v>
      </c>
      <c r="R31" s="14" t="e">
        <v>#NUM!</v>
      </c>
      <c r="S31" s="22" t="e">
        <v>#NUM!</v>
      </c>
      <c r="T31" s="57" t="e">
        <f t="shared" si="4"/>
        <v>#NUM!</v>
      </c>
      <c r="U31" s="5" t="e">
        <v>#NUM!</v>
      </c>
      <c r="V31" s="5" t="e">
        <v>#NUM!</v>
      </c>
      <c r="W31" s="5" t="e">
        <v>#NUM!</v>
      </c>
      <c r="X31" s="5" t="e">
        <v>#NUM!</v>
      </c>
      <c r="Y31" s="16" t="e">
        <f t="shared" si="5"/>
        <v>#NUM!</v>
      </c>
      <c r="AA31" s="1"/>
      <c r="AB31" s="107"/>
    </row>
    <row r="32" spans="1:28" x14ac:dyDescent="0.3">
      <c r="A32" s="22" t="str">
        <f t="array" ref="A32">IFERROR(INDEX('All Beta'!A$2:A$1000,SMALL(IF(('All Beta'!D$2:D$1000&gt;=1)*('All Beta'!D$2:D$1000&lt;=1.5),ROW('All Beta'!A$2:A$1000)-ROW('All Beta'!A$2)+1),ROW(A31))),"")</f>
        <v>COP</v>
      </c>
      <c r="C32" s="5">
        <f>VLOOKUP('Beta 1-1.5@'!A32,'All Beta'!F:I,3,0)</f>
        <v>1.39</v>
      </c>
      <c r="D32" s="5">
        <f>VLOOKUP(A32,'All Beta'!F:I,4,0)</f>
        <v>0.35</v>
      </c>
      <c r="E32" s="8" t="str">
        <f>RTD("tradingapp",,INDEX($A:$A, ROW()), "BidLstClsΔ%")</f>
        <v>-0.24</v>
      </c>
      <c r="F32" s="8" t="str">
        <f>RTD("tradingapp",,INDEX($A:$A, ROW()), "AskLstClsΔ%")</f>
        <v>0.50</v>
      </c>
      <c r="G32" s="12">
        <f t="shared" si="9"/>
        <v>0.1946</v>
      </c>
      <c r="H32" s="12">
        <f t="shared" si="10"/>
        <v>2.7799999999999998E-2</v>
      </c>
      <c r="I32" s="13">
        <f t="shared" si="11"/>
        <v>0.43459999999999999</v>
      </c>
      <c r="J32" s="13">
        <f t="shared" si="12"/>
        <v>-0.47220000000000001</v>
      </c>
      <c r="K32" s="5" t="str">
        <f>VLOOKUP(A32,'All Beta'!F:I,2,0)</f>
        <v>XLE</v>
      </c>
      <c r="L32" s="6" t="str">
        <f>RTD("tradingapp",,INDEX($K$1:$K$600, ROW()), "BidLstClsΔ%")</f>
        <v>0.02</v>
      </c>
      <c r="M32" s="16" t="str">
        <f>RTD("tradingapp",,INDEX($K$1:$K$600, ROW()), "AskLstClsΔ%")</f>
        <v>0.14</v>
      </c>
      <c r="N32" s="14">
        <f t="shared" si="13"/>
        <v>0.78459999999999996</v>
      </c>
      <c r="O32" s="14">
        <f t="shared" si="14"/>
        <v>-0.82220000000000004</v>
      </c>
      <c r="P32" s="5" t="e">
        <v>#NUM!</v>
      </c>
      <c r="Q32" s="5" t="e">
        <v>#NUM!</v>
      </c>
      <c r="R32" s="14" t="e">
        <v>#NUM!</v>
      </c>
      <c r="S32" s="22" t="e">
        <v>#NUM!</v>
      </c>
      <c r="T32" s="57" t="e">
        <f t="shared" si="4"/>
        <v>#NUM!</v>
      </c>
      <c r="U32" s="5" t="e">
        <v>#NUM!</v>
      </c>
      <c r="V32" s="5" t="e">
        <v>#NUM!</v>
      </c>
      <c r="W32" s="5" t="e">
        <v>#NUM!</v>
      </c>
      <c r="X32" s="5" t="e">
        <v>#NUM!</v>
      </c>
      <c r="Y32" s="16" t="e">
        <f t="shared" si="5"/>
        <v>#NUM!</v>
      </c>
      <c r="AA32" s="1"/>
      <c r="AB32" s="107"/>
    </row>
    <row r="33" spans="1:28" x14ac:dyDescent="0.3">
      <c r="A33" s="22" t="str">
        <f t="array" ref="A33">IFERROR(INDEX('All Beta'!A$2:A$1000,SMALL(IF(('All Beta'!D$2:D$1000&gt;=1)*('All Beta'!D$2:D$1000&lt;=1.5),ROW('All Beta'!A$2:A$1000)-ROW('All Beta'!A$2)+1),ROW(A32))),"")</f>
        <v>CRC</v>
      </c>
      <c r="C33" s="5">
        <f>VLOOKUP('Beta 1-1.5@'!A33,'All Beta'!F:I,3,0)</f>
        <v>1.48</v>
      </c>
      <c r="D33" s="5">
        <f>VLOOKUP(A33,'All Beta'!F:I,4,0)</f>
        <v>0.43</v>
      </c>
      <c r="E33" s="8" t="str">
        <f>RTD("tradingapp",,INDEX($A:$A, ROW()), "BidLstClsΔ%")</f>
        <v>-3.79</v>
      </c>
      <c r="F33" s="8" t="str">
        <f>RTD("tradingapp",,INDEX($A:$A, ROW()), "AskLstClsΔ%")</f>
        <v>0.00</v>
      </c>
      <c r="G33" s="12">
        <f t="shared" si="9"/>
        <v>0.20720000000000002</v>
      </c>
      <c r="H33" s="12">
        <f t="shared" si="10"/>
        <v>2.9600000000000001E-2</v>
      </c>
      <c r="I33" s="13">
        <f t="shared" si="11"/>
        <v>3.9971999999999999</v>
      </c>
      <c r="J33" s="13">
        <f t="shared" si="12"/>
        <v>2.9600000000000001E-2</v>
      </c>
      <c r="K33" s="5" t="str">
        <f>VLOOKUP(A33,'All Beta'!F:I,2,0)</f>
        <v>XLE</v>
      </c>
      <c r="L33" s="6" t="str">
        <f>RTD("tradingapp",,INDEX($K$1:$K$600, ROW()), "BidLstClsΔ%")</f>
        <v>0.02</v>
      </c>
      <c r="M33" s="16" t="str">
        <f>RTD("tradingapp",,INDEX($K$1:$K$600, ROW()), "AskLstClsΔ%")</f>
        <v>0.14</v>
      </c>
      <c r="N33" s="14">
        <f t="shared" si="13"/>
        <v>4.4272</v>
      </c>
      <c r="O33" s="14">
        <f t="shared" si="14"/>
        <v>-0.40039999999999998</v>
      </c>
      <c r="P33" s="5" t="e">
        <v>#NUM!</v>
      </c>
      <c r="Q33" s="5" t="e">
        <v>#NUM!</v>
      </c>
      <c r="R33" s="14" t="e">
        <v>#NUM!</v>
      </c>
      <c r="S33" s="22" t="e">
        <v>#NUM!</v>
      </c>
      <c r="T33" s="57" t="e">
        <f t="shared" si="4"/>
        <v>#NUM!</v>
      </c>
      <c r="U33" s="5" t="e">
        <v>#NUM!</v>
      </c>
      <c r="V33" s="5" t="e">
        <v>#NUM!</v>
      </c>
      <c r="W33" s="5" t="e">
        <v>#NUM!</v>
      </c>
      <c r="X33" s="5" t="e">
        <v>#NUM!</v>
      </c>
      <c r="Y33" s="16" t="e">
        <f t="shared" si="5"/>
        <v>#NUM!</v>
      </c>
      <c r="AA33" s="1"/>
      <c r="AB33" s="107"/>
    </row>
    <row r="34" spans="1:28" x14ac:dyDescent="0.3">
      <c r="A34" s="22" t="str">
        <f t="array" ref="A34">IFERROR(INDEX('All Beta'!A$2:A$1000,SMALL(IF(('All Beta'!D$2:D$1000&gt;=1)*('All Beta'!D$2:D$1000&lt;=1.5),ROW('All Beta'!A$2:A$1000)-ROW('All Beta'!A$2)+1),ROW(A33))),"")</f>
        <v>CVE</v>
      </c>
      <c r="C34" s="5">
        <f>VLOOKUP('Beta 1-1.5@'!A34,'All Beta'!F:I,3,0)</f>
        <v>1.29</v>
      </c>
      <c r="D34" s="5">
        <f>VLOOKUP(A34,'All Beta'!F:I,4,0)</f>
        <v>0.46</v>
      </c>
      <c r="E34" s="8" t="str">
        <f>RTD("tradingapp",,INDEX($A:$A, ROW()), "BidLstClsΔ%")</f>
        <v>-0.33</v>
      </c>
      <c r="F34" s="8" t="str">
        <f>RTD("tradingapp",,INDEX($A:$A, ROW()), "AskLstClsΔ%")</f>
        <v>0.44</v>
      </c>
      <c r="G34" s="12">
        <f t="shared" si="9"/>
        <v>0.18060000000000001</v>
      </c>
      <c r="H34" s="12">
        <f t="shared" si="10"/>
        <v>2.58E-2</v>
      </c>
      <c r="I34" s="13">
        <f t="shared" si="11"/>
        <v>0.51060000000000005</v>
      </c>
      <c r="J34" s="13">
        <f t="shared" si="12"/>
        <v>-0.41420000000000001</v>
      </c>
      <c r="K34" s="5" t="str">
        <f>VLOOKUP(A34,'All Beta'!F:I,2,0)</f>
        <v>XLE</v>
      </c>
      <c r="L34" s="6" t="str">
        <f>RTD("tradingapp",,INDEX($K$1:$K$600, ROW()), "BidLstClsΔ%")</f>
        <v>0.02</v>
      </c>
      <c r="M34" s="16" t="str">
        <f>RTD("tradingapp",,INDEX($K$1:$K$600, ROW()), "AskLstClsΔ%")</f>
        <v>0.14</v>
      </c>
      <c r="N34" s="14">
        <f t="shared" si="13"/>
        <v>0.97060000000000013</v>
      </c>
      <c r="O34" s="14">
        <f t="shared" si="14"/>
        <v>-0.87420000000000009</v>
      </c>
      <c r="P34" s="5" t="e">
        <v>#NUM!</v>
      </c>
      <c r="Q34" s="5" t="e">
        <v>#NUM!</v>
      </c>
      <c r="R34" s="14" t="e">
        <v>#NUM!</v>
      </c>
      <c r="S34" s="22" t="e">
        <v>#NUM!</v>
      </c>
      <c r="T34" s="57" t="e">
        <f t="shared" si="4"/>
        <v>#NUM!</v>
      </c>
      <c r="U34" s="5" t="e">
        <v>#NUM!</v>
      </c>
      <c r="V34" s="5" t="e">
        <v>#NUM!</v>
      </c>
      <c r="W34" s="5" t="e">
        <v>#NUM!</v>
      </c>
      <c r="X34" s="5" t="e">
        <v>#NUM!</v>
      </c>
      <c r="Y34" s="16" t="e">
        <f t="shared" si="5"/>
        <v>#NUM!</v>
      </c>
      <c r="AA34" s="1"/>
      <c r="AB34" s="107"/>
    </row>
    <row r="35" spans="1:28" x14ac:dyDescent="0.3">
      <c r="A35" s="22" t="str">
        <f t="array" ref="A35">IFERROR(INDEX('All Beta'!A$2:A$1000,SMALL(IF(('All Beta'!D$2:D$1000&gt;=1)*('All Beta'!D$2:D$1000&lt;=1.5),ROW('All Beta'!A$2:A$1000)-ROW('All Beta'!A$2)+1),ROW(A34))),"")</f>
        <v>CVNA</v>
      </c>
      <c r="C35" s="5">
        <f>VLOOKUP('Beta 1-1.5@'!A35,'All Beta'!F:I,3,0)</f>
        <v>1.21</v>
      </c>
      <c r="D35" s="5">
        <f>VLOOKUP(A35,'All Beta'!F:I,4,0)</f>
        <v>0.61</v>
      </c>
      <c r="E35" s="8" t="str">
        <f>RTD("tradingapp",,INDEX($A:$A, ROW()), "BidLstClsΔ%")</f>
        <v>-0.69</v>
      </c>
      <c r="F35" s="8" t="str">
        <f>RTD("tradingapp",,INDEX($A:$A, ROW()), "AskLstClsΔ%")</f>
        <v>0.31</v>
      </c>
      <c r="G35" s="12">
        <f t="shared" si="9"/>
        <v>0.31459999999999999</v>
      </c>
      <c r="H35" s="12">
        <f t="shared" si="10"/>
        <v>0.26619999999999999</v>
      </c>
      <c r="I35" s="13">
        <f t="shared" si="11"/>
        <v>1.0045999999999999</v>
      </c>
      <c r="J35" s="13">
        <f t="shared" si="12"/>
        <v>-4.3800000000000006E-2</v>
      </c>
      <c r="K35" s="5" t="str">
        <f>VLOOKUP(A35,'All Beta'!F:I,2,0)</f>
        <v>IWM</v>
      </c>
      <c r="L35" s="6" t="str">
        <f>RTD("tradingapp",,INDEX($K$1:$K$600, ROW()), "BidLstClsΔ%")</f>
        <v>0.22</v>
      </c>
      <c r="M35" s="16" t="str">
        <f>RTD("tradingapp",,INDEX($K$1:$K$600, ROW()), "AskLstClsΔ%")</f>
        <v>0.26</v>
      </c>
      <c r="N35" s="14">
        <f t="shared" si="13"/>
        <v>1.6145999999999998</v>
      </c>
      <c r="O35" s="14">
        <f t="shared" si="14"/>
        <v>-0.65379999999999994</v>
      </c>
      <c r="P35" s="5" t="e">
        <v>#NUM!</v>
      </c>
      <c r="Q35" s="5" t="e">
        <v>#NUM!</v>
      </c>
      <c r="R35" s="14" t="e">
        <v>#NUM!</v>
      </c>
      <c r="S35" s="22" t="e">
        <v>#NUM!</v>
      </c>
      <c r="T35" s="57" t="e">
        <f t="shared" si="4"/>
        <v>#NUM!</v>
      </c>
      <c r="U35" s="5" t="e">
        <v>#NUM!</v>
      </c>
      <c r="V35" s="5" t="e">
        <v>#NUM!</v>
      </c>
      <c r="W35" s="5" t="e">
        <v>#NUM!</v>
      </c>
      <c r="X35" s="5" t="e">
        <v>#NUM!</v>
      </c>
      <c r="Y35" s="16" t="e">
        <f t="shared" si="5"/>
        <v>#NUM!</v>
      </c>
      <c r="AA35" s="1"/>
      <c r="AB35" s="107"/>
    </row>
    <row r="36" spans="1:28" x14ac:dyDescent="0.3">
      <c r="A36" s="22" t="str">
        <f t="array" ref="A36">IFERROR(INDEX('All Beta'!A$2:A$1000,SMALL(IF(('All Beta'!D$2:D$1000&gt;=1)*('All Beta'!D$2:D$1000&lt;=1.5),ROW('All Beta'!A$2:A$1000)-ROW('All Beta'!A$2)+1),ROW(A35))),"")</f>
        <v>CZR</v>
      </c>
      <c r="C36" s="5">
        <f>VLOOKUP('Beta 1-1.5@'!A36,'All Beta'!F:I,3,0)</f>
        <v>1.27</v>
      </c>
      <c r="D36" s="5">
        <f>VLOOKUP(A36,'All Beta'!F:I,4,0)</f>
        <v>0.43</v>
      </c>
      <c r="E36" s="8" t="str">
        <f>RTD("tradingapp",,INDEX($A:$A, ROW()), "BidLstClsΔ%")</f>
        <v>-0.15</v>
      </c>
      <c r="F36" s="8" t="str">
        <f>RTD("tradingapp",,INDEX($A:$A, ROW()), "AskLstClsΔ%")</f>
        <v>-0.03</v>
      </c>
      <c r="G36" s="12">
        <f t="shared" si="9"/>
        <v>0.33019999999999999</v>
      </c>
      <c r="H36" s="12">
        <f t="shared" si="10"/>
        <v>0.27939999999999998</v>
      </c>
      <c r="I36" s="13">
        <f t="shared" si="11"/>
        <v>0.48019999999999996</v>
      </c>
      <c r="J36" s="13">
        <f t="shared" si="12"/>
        <v>0.30940000000000001</v>
      </c>
      <c r="K36" s="5" t="str">
        <f>VLOOKUP(A36,'All Beta'!F:I,2,0)</f>
        <v>IWM</v>
      </c>
      <c r="L36" s="6" t="str">
        <f>RTD("tradingapp",,INDEX($K$1:$K$600, ROW()), "BidLstClsΔ%")</f>
        <v>0.22</v>
      </c>
      <c r="M36" s="16" t="str">
        <f>RTD("tradingapp",,INDEX($K$1:$K$600, ROW()), "AskLstClsΔ%")</f>
        <v>0.26</v>
      </c>
      <c r="N36" s="14">
        <f t="shared" si="13"/>
        <v>0.9101999999999999</v>
      </c>
      <c r="O36" s="14">
        <f t="shared" si="14"/>
        <v>-0.12059999999999998</v>
      </c>
      <c r="P36" s="5" t="e">
        <v>#NUM!</v>
      </c>
      <c r="Q36" s="5" t="e">
        <v>#NUM!</v>
      </c>
      <c r="R36" s="14" t="e">
        <v>#NUM!</v>
      </c>
      <c r="S36" s="22" t="e">
        <v>#NUM!</v>
      </c>
      <c r="T36" s="57" t="e">
        <f t="shared" si="4"/>
        <v>#NUM!</v>
      </c>
      <c r="U36" s="5" t="e">
        <v>#NUM!</v>
      </c>
      <c r="V36" s="5" t="e">
        <v>#NUM!</v>
      </c>
      <c r="W36" s="5" t="e">
        <v>#NUM!</v>
      </c>
      <c r="X36" s="5" t="e">
        <v>#NUM!</v>
      </c>
      <c r="Y36" s="16" t="e">
        <f t="shared" si="5"/>
        <v>#NUM!</v>
      </c>
      <c r="AA36" s="1"/>
      <c r="AB36" s="107"/>
    </row>
    <row r="37" spans="1:28" x14ac:dyDescent="0.3">
      <c r="A37" s="22" t="str">
        <f t="array" ref="A37">IFERROR(INDEX('All Beta'!A$2:A$1000,SMALL(IF(('All Beta'!D$2:D$1000&gt;=1)*('All Beta'!D$2:D$1000&lt;=1.5),ROW('All Beta'!A$2:A$1000)-ROW('All Beta'!A$2)+1),ROW(A36))),"")</f>
        <v>DBRG</v>
      </c>
      <c r="C37" s="5">
        <f>VLOOKUP('Beta 1-1.5@'!A37,'All Beta'!F:I,3,0)</f>
        <v>1.05</v>
      </c>
      <c r="D37" s="5">
        <f>VLOOKUP(A37,'All Beta'!F:I,4,0)</f>
        <v>0.46</v>
      </c>
      <c r="E37" s="8" t="str">
        <f>RTD("tradingapp",,INDEX($A:$A, ROW()), "BidLstClsΔ%")</f>
        <v>-4.15</v>
      </c>
      <c r="F37" s="8" t="str">
        <f>RTD("tradingapp",,INDEX($A:$A, ROW()), "AskLstClsΔ%")</f>
        <v>1.87</v>
      </c>
      <c r="G37" s="12">
        <f t="shared" si="9"/>
        <v>0.27300000000000002</v>
      </c>
      <c r="H37" s="12">
        <f t="shared" si="10"/>
        <v>0.23100000000000001</v>
      </c>
      <c r="I37" s="13">
        <f t="shared" si="11"/>
        <v>4.423</v>
      </c>
      <c r="J37" s="13">
        <f t="shared" si="12"/>
        <v>-1.639</v>
      </c>
      <c r="K37" s="5" t="str">
        <f>VLOOKUP(A37,'All Beta'!F:I,2,0)</f>
        <v>IWM</v>
      </c>
      <c r="L37" s="6" t="str">
        <f>RTD("tradingapp",,INDEX($K$1:$K$600, ROW()), "BidLstClsΔ%")</f>
        <v>0.22</v>
      </c>
      <c r="M37" s="16" t="str">
        <f>RTD("tradingapp",,INDEX($K$1:$K$600, ROW()), "AskLstClsΔ%")</f>
        <v>0.26</v>
      </c>
      <c r="N37" s="14">
        <f t="shared" si="13"/>
        <v>4.883</v>
      </c>
      <c r="O37" s="14">
        <f t="shared" si="14"/>
        <v>-2.0990000000000002</v>
      </c>
      <c r="P37" s="5" t="e">
        <v>#NUM!</v>
      </c>
      <c r="Q37" s="5" t="e">
        <v>#NUM!</v>
      </c>
      <c r="R37" s="14" t="e">
        <v>#NUM!</v>
      </c>
      <c r="S37" s="22" t="e">
        <v>#NUM!</v>
      </c>
      <c r="T37" s="57" t="e">
        <f t="shared" si="4"/>
        <v>#NUM!</v>
      </c>
      <c r="U37" s="5" t="e">
        <v>#NUM!</v>
      </c>
      <c r="V37" s="5" t="e">
        <v>#NUM!</v>
      </c>
      <c r="W37" s="5" t="e">
        <v>#NUM!</v>
      </c>
      <c r="X37" s="5" t="e">
        <v>#NUM!</v>
      </c>
      <c r="Y37" s="16" t="e">
        <f t="shared" si="5"/>
        <v>#NUM!</v>
      </c>
      <c r="AA37" s="1"/>
      <c r="AB37" s="107"/>
    </row>
    <row r="38" spans="1:28" x14ac:dyDescent="0.3">
      <c r="A38" s="22" t="str">
        <f t="array" ref="A38">IFERROR(INDEX('All Beta'!A$2:A$1000,SMALL(IF(('All Beta'!D$2:D$1000&gt;=1)*('All Beta'!D$2:D$1000&lt;=1.5),ROW('All Beta'!A$2:A$1000)-ROW('All Beta'!A$2)+1),ROW(A37))),"")</f>
        <v>DD</v>
      </c>
      <c r="C38" s="5">
        <f>VLOOKUP('Beta 1-1.5@'!A38,'All Beta'!F:I,3,0)</f>
        <v>1.1000000000000001</v>
      </c>
      <c r="D38" s="5">
        <f>VLOOKUP(A38,'All Beta'!F:I,4,0)</f>
        <v>0.38</v>
      </c>
      <c r="E38" s="8" t="str">
        <f>RTD("tradingapp",,INDEX($A:$A, ROW()), "BidLstClsΔ%")</f>
        <v>-0.40</v>
      </c>
      <c r="F38" s="8" t="str">
        <f>RTD("tradingapp",,INDEX($A:$A, ROW()), "AskLstClsΔ%")</f>
        <v>0.36</v>
      </c>
      <c r="G38" s="12">
        <f t="shared" si="9"/>
        <v>0.28600000000000003</v>
      </c>
      <c r="H38" s="12">
        <f t="shared" si="10"/>
        <v>0.24200000000000002</v>
      </c>
      <c r="I38" s="13">
        <f t="shared" si="11"/>
        <v>0.68600000000000005</v>
      </c>
      <c r="J38" s="13">
        <f t="shared" si="12"/>
        <v>-0.11799999999999997</v>
      </c>
      <c r="K38" s="5" t="str">
        <f>VLOOKUP(A38,'All Beta'!F:I,2,0)</f>
        <v>IWM</v>
      </c>
      <c r="L38" s="6" t="str">
        <f>RTD("tradingapp",,INDEX($K$1:$K$600, ROW()), "BidLstClsΔ%")</f>
        <v>0.22</v>
      </c>
      <c r="M38" s="16" t="str">
        <f>RTD("tradingapp",,INDEX($K$1:$K$600, ROW()), "AskLstClsΔ%")</f>
        <v>0.26</v>
      </c>
      <c r="N38" s="14">
        <f t="shared" si="13"/>
        <v>1.0660000000000001</v>
      </c>
      <c r="O38" s="14">
        <f t="shared" si="14"/>
        <v>-0.498</v>
      </c>
      <c r="P38" s="5" t="e">
        <v>#NUM!</v>
      </c>
      <c r="Q38" s="5" t="e">
        <v>#NUM!</v>
      </c>
      <c r="R38" s="14" t="e">
        <v>#NUM!</v>
      </c>
      <c r="S38" s="22" t="e">
        <v>#NUM!</v>
      </c>
      <c r="T38" s="57" t="e">
        <f t="shared" si="4"/>
        <v>#NUM!</v>
      </c>
      <c r="U38" s="5" t="e">
        <v>#NUM!</v>
      </c>
      <c r="V38" s="5" t="e">
        <v>#NUM!</v>
      </c>
      <c r="W38" s="5" t="e">
        <v>#NUM!</v>
      </c>
      <c r="X38" s="5" t="e">
        <v>#NUM!</v>
      </c>
      <c r="Y38" s="16" t="e">
        <f t="shared" si="5"/>
        <v>#NUM!</v>
      </c>
      <c r="AA38" s="1"/>
      <c r="AB38" s="107"/>
    </row>
    <row r="39" spans="1:28" x14ac:dyDescent="0.3">
      <c r="A39" s="22" t="str">
        <f t="array" ref="A39">IFERROR(INDEX('All Beta'!A$2:A$1000,SMALL(IF(('All Beta'!D$2:D$1000&gt;=1)*('All Beta'!D$2:D$1000&lt;=1.5),ROW('All Beta'!A$2:A$1000)-ROW('All Beta'!A$2)+1),ROW(A38))),"")</f>
        <v>DINO</v>
      </c>
      <c r="C39" s="5">
        <f>VLOOKUP('Beta 1-1.5@'!A39,'All Beta'!F:I,3,0)</f>
        <v>1.06</v>
      </c>
      <c r="D39" s="5">
        <f>VLOOKUP(A39,'All Beta'!F:I,4,0)</f>
        <v>0.53</v>
      </c>
      <c r="E39" s="8" t="str">
        <f>RTD("tradingapp",,INDEX($A:$A, ROW()), "BidLstClsΔ%")</f>
        <v>-1.18</v>
      </c>
      <c r="F39" s="8" t="str">
        <f>RTD("tradingapp",,INDEX($A:$A, ROW()), "AskLstClsΔ%")</f>
        <v>1.63</v>
      </c>
      <c r="G39" s="12">
        <f t="shared" si="9"/>
        <v>0.14840000000000003</v>
      </c>
      <c r="H39" s="12">
        <f t="shared" si="10"/>
        <v>2.12E-2</v>
      </c>
      <c r="I39" s="13">
        <f t="shared" si="11"/>
        <v>1.3284</v>
      </c>
      <c r="J39" s="13">
        <f t="shared" si="12"/>
        <v>-1.6087999999999998</v>
      </c>
      <c r="K39" s="5" t="str">
        <f>VLOOKUP(A39,'All Beta'!F:I,2,0)</f>
        <v>XLE</v>
      </c>
      <c r="L39" s="6" t="str">
        <f>RTD("tradingapp",,INDEX($K$1:$K$600, ROW()), "BidLstClsΔ%")</f>
        <v>0.02</v>
      </c>
      <c r="M39" s="16" t="str">
        <f>RTD("tradingapp",,INDEX($K$1:$K$600, ROW()), "AskLstClsΔ%")</f>
        <v>0.14</v>
      </c>
      <c r="N39" s="14">
        <f t="shared" si="13"/>
        <v>1.8584000000000001</v>
      </c>
      <c r="O39" s="14">
        <f t="shared" si="14"/>
        <v>-2.1387999999999998</v>
      </c>
      <c r="P39" s="5" t="e">
        <v>#NUM!</v>
      </c>
      <c r="Q39" s="5" t="e">
        <v>#NUM!</v>
      </c>
      <c r="R39" s="14" t="e">
        <v>#NUM!</v>
      </c>
      <c r="S39" s="22" t="e">
        <v>#NUM!</v>
      </c>
      <c r="T39" s="57" t="e">
        <f t="shared" si="4"/>
        <v>#NUM!</v>
      </c>
      <c r="U39" s="5" t="e">
        <v>#NUM!</v>
      </c>
      <c r="V39" s="5" t="e">
        <v>#NUM!</v>
      </c>
      <c r="W39" s="5" t="e">
        <v>#NUM!</v>
      </c>
      <c r="X39" s="5" t="e">
        <v>#NUM!</v>
      </c>
      <c r="Y39" s="16" t="e">
        <f t="shared" si="5"/>
        <v>#NUM!</v>
      </c>
      <c r="AA39" s="1"/>
      <c r="AB39" s="107"/>
    </row>
    <row r="40" spans="1:28" x14ac:dyDescent="0.3">
      <c r="A40" s="22" t="str">
        <f t="array" ref="A40">IFERROR(INDEX('All Beta'!A$2:A$1000,SMALL(IF(('All Beta'!D$2:D$1000&gt;=1)*('All Beta'!D$2:D$1000&lt;=1.5),ROW('All Beta'!A$2:A$1000)-ROW('All Beta'!A$2)+1),ROW(A39))),"")</f>
        <v>DKS</v>
      </c>
      <c r="C40" s="5">
        <f>VLOOKUP('Beta 1-1.5@'!A40,'All Beta'!F:I,3,0)</f>
        <v>1.01</v>
      </c>
      <c r="D40" s="5">
        <f>VLOOKUP(A40,'All Beta'!F:I,4,0)</f>
        <v>0.42</v>
      </c>
      <c r="E40" s="8" t="str">
        <f>RTD("tradingapp",,INDEX($A:$A, ROW()), "BidLstClsΔ%")</f>
        <v>-0.14</v>
      </c>
      <c r="F40" s="8" t="str">
        <f>RTD("tradingapp",,INDEX($A:$A, ROW()), "AskLstClsΔ%")</f>
        <v>0.22</v>
      </c>
      <c r="G40" s="12">
        <f t="shared" si="9"/>
        <v>0.2626</v>
      </c>
      <c r="H40" s="12">
        <f t="shared" si="10"/>
        <v>0.22220000000000001</v>
      </c>
      <c r="I40" s="13">
        <f t="shared" si="11"/>
        <v>0.40260000000000001</v>
      </c>
      <c r="J40" s="13">
        <f t="shared" si="12"/>
        <v>2.2000000000000075E-3</v>
      </c>
      <c r="K40" s="5" t="str">
        <f>VLOOKUP(A40,'All Beta'!F:I,2,0)</f>
        <v>IWM</v>
      </c>
      <c r="L40" s="6" t="str">
        <f>RTD("tradingapp",,INDEX($K$1:$K$600, ROW()), "BidLstClsΔ%")</f>
        <v>0.22</v>
      </c>
      <c r="M40" s="16" t="str">
        <f>RTD("tradingapp",,INDEX($K$1:$K$600, ROW()), "AskLstClsΔ%")</f>
        <v>0.26</v>
      </c>
      <c r="N40" s="14">
        <f t="shared" si="13"/>
        <v>0.8226</v>
      </c>
      <c r="O40" s="14">
        <f t="shared" si="14"/>
        <v>-0.41779999999999995</v>
      </c>
      <c r="P40" s="5" t="e">
        <v>#NUM!</v>
      </c>
      <c r="Q40" s="5" t="e">
        <v>#NUM!</v>
      </c>
      <c r="R40" s="14" t="e">
        <v>#NUM!</v>
      </c>
      <c r="S40" s="22" t="e">
        <v>#NUM!</v>
      </c>
      <c r="T40" s="57" t="e">
        <f t="shared" si="4"/>
        <v>#NUM!</v>
      </c>
      <c r="U40" s="5" t="e">
        <v>#NUM!</v>
      </c>
      <c r="V40" s="5" t="e">
        <v>#NUM!</v>
      </c>
      <c r="W40" s="5" t="e">
        <v>#NUM!</v>
      </c>
      <c r="X40" s="5" t="e">
        <v>#NUM!</v>
      </c>
      <c r="Y40" s="16" t="e">
        <f t="shared" si="5"/>
        <v>#NUM!</v>
      </c>
      <c r="AA40" s="1"/>
      <c r="AB40" s="107"/>
    </row>
    <row r="41" spans="1:28" x14ac:dyDescent="0.3">
      <c r="A41" s="22" t="str">
        <f t="array" ref="A41">IFERROR(INDEX('All Beta'!A$2:A$1000,SMALL(IF(('All Beta'!D$2:D$1000&gt;=1)*('All Beta'!D$2:D$1000&lt;=1.5),ROW('All Beta'!A$2:A$1000)-ROW('All Beta'!A$2)+1),ROW(A40))),"")</f>
        <v>DOW</v>
      </c>
      <c r="C41" s="5">
        <f>VLOOKUP('Beta 1-1.5@'!A41,'All Beta'!F:I,3,0)</f>
        <v>1.45</v>
      </c>
      <c r="D41" s="5">
        <f>VLOOKUP(A41,'All Beta'!F:I,4,0)</f>
        <v>0.71</v>
      </c>
      <c r="E41" s="8" t="str">
        <f>RTD("tradingapp",,INDEX($A:$A, ROW()), "BidLstClsΔ%")</f>
        <v>0.00</v>
      </c>
      <c r="F41" s="8" t="str">
        <f>RTD("tradingapp",,INDEX($A:$A, ROW()), "AskLstClsΔ%")</f>
        <v>0.30</v>
      </c>
      <c r="G41" s="12">
        <f t="shared" si="9"/>
        <v>0.377</v>
      </c>
      <c r="H41" s="12">
        <f t="shared" si="10"/>
        <v>0.31900000000000001</v>
      </c>
      <c r="I41" s="13">
        <f t="shared" si="11"/>
        <v>0.377</v>
      </c>
      <c r="J41" s="13">
        <f t="shared" si="12"/>
        <v>1.9000000000000017E-2</v>
      </c>
      <c r="K41" s="5" t="str">
        <f>VLOOKUP(A41,'All Beta'!F:I,2,0)</f>
        <v>IWM</v>
      </c>
      <c r="L41" s="6" t="str">
        <f>RTD("tradingapp",,INDEX($K$1:$K$600, ROW()), "BidLstClsΔ%")</f>
        <v>0.22</v>
      </c>
      <c r="M41" s="16" t="str">
        <f>RTD("tradingapp",,INDEX($K$1:$K$600, ROW()), "AskLstClsΔ%")</f>
        <v>0.26</v>
      </c>
      <c r="N41" s="14">
        <f t="shared" si="13"/>
        <v>1.087</v>
      </c>
      <c r="O41" s="14">
        <f t="shared" si="14"/>
        <v>-0.69099999999999995</v>
      </c>
      <c r="P41" s="5" t="e">
        <v>#NUM!</v>
      </c>
      <c r="Q41" s="5" t="e">
        <v>#NUM!</v>
      </c>
      <c r="R41" s="14" t="e">
        <v>#NUM!</v>
      </c>
      <c r="S41" s="22" t="e">
        <v>#NUM!</v>
      </c>
      <c r="T41" s="57" t="e">
        <f t="shared" si="4"/>
        <v>#NUM!</v>
      </c>
      <c r="U41" s="5" t="e">
        <v>#NUM!</v>
      </c>
      <c r="V41" s="5" t="e">
        <v>#NUM!</v>
      </c>
      <c r="W41" s="5" t="e">
        <v>#NUM!</v>
      </c>
      <c r="X41" s="5" t="e">
        <v>#NUM!</v>
      </c>
      <c r="Y41" s="16" t="e">
        <f t="shared" si="5"/>
        <v>#NUM!</v>
      </c>
      <c r="AA41" s="1"/>
      <c r="AB41" s="107"/>
    </row>
    <row r="42" spans="1:28" x14ac:dyDescent="0.3">
      <c r="A42" s="22" t="str">
        <f t="array" ref="A42">IFERROR(INDEX('All Beta'!A$2:A$1000,SMALL(IF(('All Beta'!D$2:D$1000&gt;=1)*('All Beta'!D$2:D$1000&lt;=1.5),ROW('All Beta'!A$2:A$1000)-ROW('All Beta'!A$2)+1),ROW(A41))),"")</f>
        <v>DT</v>
      </c>
      <c r="C42" s="5">
        <f>VLOOKUP('Beta 1-1.5@'!A42,'All Beta'!F:I,3,0)</f>
        <v>1.07</v>
      </c>
      <c r="D42" s="5">
        <f>VLOOKUP(A42,'All Beta'!F:I,4,0)</f>
        <v>0.3</v>
      </c>
      <c r="E42" s="8" t="str">
        <f>RTD("tradingapp",,INDEX($A:$A, ROW()), "BidLstClsΔ%")</f>
        <v>-2.34</v>
      </c>
      <c r="F42" s="8" t="str">
        <f>RTD("tradingapp",,INDEX($A:$A, ROW()), "AskLstClsΔ%")</f>
        <v>1.80</v>
      </c>
      <c r="G42" s="12">
        <f t="shared" si="9"/>
        <v>7.4900000000000008E-2</v>
      </c>
      <c r="H42" s="12">
        <f t="shared" si="10"/>
        <v>5.3500000000000006E-2</v>
      </c>
      <c r="I42" s="13">
        <f t="shared" si="11"/>
        <v>2.4148999999999998</v>
      </c>
      <c r="J42" s="13">
        <f t="shared" si="12"/>
        <v>-1.7464999999999999</v>
      </c>
      <c r="K42" s="5" t="str">
        <f>VLOOKUP(A42,'All Beta'!F:I,2,0)</f>
        <v>SPY</v>
      </c>
      <c r="L42" s="6" t="str">
        <f>RTD("tradingapp",,INDEX($K$1:$K$600, ROW()), "BidLstClsΔ%")</f>
        <v>0.05</v>
      </c>
      <c r="M42" s="16" t="str">
        <f>RTD("tradingapp",,INDEX($K$1:$K$600, ROW()), "AskLstClsΔ%")</f>
        <v>0.07</v>
      </c>
      <c r="N42" s="14">
        <f t="shared" si="13"/>
        <v>2.7148999999999996</v>
      </c>
      <c r="O42" s="14">
        <f t="shared" si="14"/>
        <v>-2.0465</v>
      </c>
      <c r="P42" s="5" t="e">
        <v>#NUM!</v>
      </c>
      <c r="Q42" s="5" t="e">
        <v>#NUM!</v>
      </c>
      <c r="R42" s="14" t="e">
        <v>#NUM!</v>
      </c>
      <c r="S42" s="22" t="e">
        <v>#NUM!</v>
      </c>
      <c r="T42" s="57" t="e">
        <f t="shared" si="4"/>
        <v>#NUM!</v>
      </c>
      <c r="U42" s="5" t="e">
        <v>#NUM!</v>
      </c>
      <c r="V42" s="5" t="e">
        <v>#NUM!</v>
      </c>
      <c r="W42" s="5" t="e">
        <v>#NUM!</v>
      </c>
      <c r="X42" s="5" t="e">
        <v>#NUM!</v>
      </c>
      <c r="Y42" s="16" t="e">
        <f t="shared" si="5"/>
        <v>#NUM!</v>
      </c>
      <c r="AA42" s="1"/>
      <c r="AB42" s="107"/>
    </row>
    <row r="43" spans="1:28" x14ac:dyDescent="0.3">
      <c r="A43" s="22" t="str">
        <f t="array" ref="A43">IFERROR(INDEX('All Beta'!A$2:A$1000,SMALL(IF(('All Beta'!D$2:D$1000&gt;=1)*('All Beta'!D$2:D$1000&lt;=1.5),ROW('All Beta'!A$2:A$1000)-ROW('All Beta'!A$2)+1),ROW(A42))),"")</f>
        <v>DUOL</v>
      </c>
      <c r="C43" s="5">
        <f>VLOOKUP('Beta 1-1.5@'!A43,'All Beta'!F:I,3,0)</f>
        <v>1.04</v>
      </c>
      <c r="D43" s="5">
        <f>VLOOKUP(A43,'All Beta'!F:I,4,0)</f>
        <v>0.49</v>
      </c>
      <c r="E43" s="8" t="str">
        <f>RTD("tradingapp",,INDEX($A:$A, ROW()), "BidLstClsΔ%")</f>
        <v>-0.38</v>
      </c>
      <c r="F43" s="8" t="str">
        <f>RTD("tradingapp",,INDEX($A:$A, ROW()), "AskLstClsΔ%")</f>
        <v>0.87</v>
      </c>
      <c r="G43" s="12">
        <f t="shared" si="9"/>
        <v>2.0800000000000003E-2</v>
      </c>
      <c r="H43" s="12">
        <f t="shared" si="10"/>
        <v>0</v>
      </c>
      <c r="I43" s="13">
        <f t="shared" si="11"/>
        <v>0.40079999999999999</v>
      </c>
      <c r="J43" s="13">
        <f t="shared" si="12"/>
        <v>-0.87</v>
      </c>
      <c r="K43" s="5" t="str">
        <f>VLOOKUP(A43,'All Beta'!F:I,2,0)</f>
        <v>QQQ</v>
      </c>
      <c r="L43" s="6" t="str">
        <f>RTD("tradingapp",,INDEX($K$1:$K$600, ROW()), "BidLstClsΔ%")</f>
        <v>0.00</v>
      </c>
      <c r="M43" s="16" t="str">
        <f>RTD("tradingapp",,INDEX($K$1:$K$600, ROW()), "AskLstClsΔ%")</f>
        <v>0.02</v>
      </c>
      <c r="N43" s="14">
        <f t="shared" si="13"/>
        <v>0.89080000000000004</v>
      </c>
      <c r="O43" s="14">
        <f t="shared" si="14"/>
        <v>-1.3599999999999999</v>
      </c>
      <c r="P43" s="5" t="e">
        <v>#NUM!</v>
      </c>
      <c r="Q43" s="5" t="e">
        <v>#NUM!</v>
      </c>
      <c r="R43" s="14" t="e">
        <v>#NUM!</v>
      </c>
      <c r="S43" s="22" t="e">
        <v>#NUM!</v>
      </c>
      <c r="T43" s="57" t="e">
        <f t="shared" si="4"/>
        <v>#NUM!</v>
      </c>
      <c r="U43" s="5" t="e">
        <v>#NUM!</v>
      </c>
      <c r="V43" s="5" t="e">
        <v>#NUM!</v>
      </c>
      <c r="W43" s="5" t="e">
        <v>#NUM!</v>
      </c>
      <c r="X43" s="5" t="e">
        <v>#NUM!</v>
      </c>
      <c r="Y43" s="16" t="e">
        <f t="shared" si="5"/>
        <v>#NUM!</v>
      </c>
      <c r="AA43" s="1"/>
      <c r="AB43" s="107"/>
    </row>
    <row r="44" spans="1:28" x14ac:dyDescent="0.3">
      <c r="A44" s="22" t="str">
        <f t="array" ref="A44">IFERROR(INDEX('All Beta'!A$2:A$1000,SMALL(IF(('All Beta'!D$2:D$1000&gt;=1)*('All Beta'!D$2:D$1000&lt;=1.5),ROW('All Beta'!A$2:A$1000)-ROW('All Beta'!A$2)+1),ROW(A43))),"")</f>
        <v>DXCM</v>
      </c>
      <c r="C44" s="5">
        <f>VLOOKUP('Beta 1-1.5@'!A44,'All Beta'!F:I,3,0)</f>
        <v>1.04</v>
      </c>
      <c r="D44" s="5">
        <f>VLOOKUP(A44,'All Beta'!F:I,4,0)</f>
        <v>0.32</v>
      </c>
      <c r="E44" s="8" t="str">
        <f>RTD("tradingapp",,INDEX($A:$A, ROW()), "BidLstClsΔ%")</f>
        <v>-0.68</v>
      </c>
      <c r="F44" s="8" t="str">
        <f>RTD("tradingapp",,INDEX($A:$A, ROW()), "AskLstClsΔ%")</f>
        <v>0.29</v>
      </c>
      <c r="G44" s="12">
        <f t="shared" si="9"/>
        <v>7.2800000000000004E-2</v>
      </c>
      <c r="H44" s="12">
        <f t="shared" si="10"/>
        <v>5.2000000000000005E-2</v>
      </c>
      <c r="I44" s="13">
        <f t="shared" si="11"/>
        <v>0.75280000000000002</v>
      </c>
      <c r="J44" s="13">
        <f t="shared" si="12"/>
        <v>-0.23799999999999999</v>
      </c>
      <c r="K44" s="5" t="str">
        <f>VLOOKUP(A44,'All Beta'!F:I,2,0)</f>
        <v>SPY</v>
      </c>
      <c r="L44" s="6" t="str">
        <f>RTD("tradingapp",,INDEX($K$1:$K$600, ROW()), "BidLstClsΔ%")</f>
        <v>0.05</v>
      </c>
      <c r="M44" s="16" t="str">
        <f>RTD("tradingapp",,INDEX($K$1:$K$600, ROW()), "AskLstClsΔ%")</f>
        <v>0.07</v>
      </c>
      <c r="N44" s="14">
        <f t="shared" si="13"/>
        <v>1.0728</v>
      </c>
      <c r="O44" s="14">
        <f t="shared" si="14"/>
        <v>-0.55800000000000005</v>
      </c>
      <c r="P44" s="5" t="e">
        <v>#NUM!</v>
      </c>
      <c r="Q44" s="5" t="e">
        <v>#NUM!</v>
      </c>
      <c r="R44" s="14" t="e">
        <v>#NUM!</v>
      </c>
      <c r="S44" s="22" t="e">
        <v>#NUM!</v>
      </c>
      <c r="T44" s="57" t="e">
        <f t="shared" si="4"/>
        <v>#NUM!</v>
      </c>
      <c r="U44" s="5" t="e">
        <v>#NUM!</v>
      </c>
      <c r="V44" s="5" t="e">
        <v>#NUM!</v>
      </c>
      <c r="W44" s="5" t="e">
        <v>#NUM!</v>
      </c>
      <c r="X44" s="5" t="e">
        <v>#NUM!</v>
      </c>
      <c r="Y44" s="16" t="e">
        <f t="shared" si="5"/>
        <v>#NUM!</v>
      </c>
      <c r="AA44" s="1"/>
      <c r="AB44" s="107"/>
    </row>
    <row r="45" spans="1:28" x14ac:dyDescent="0.3">
      <c r="A45" s="22" t="str">
        <f t="array" ref="A45">IFERROR(INDEX('All Beta'!A$2:A$1000,SMALL(IF(('All Beta'!D$2:D$1000&gt;=1)*('All Beta'!D$2:D$1000&lt;=1.5),ROW('All Beta'!A$2:A$1000)-ROW('All Beta'!A$2)+1),ROW(A44))),"")</f>
        <v>EC</v>
      </c>
      <c r="C45" s="5">
        <f>VLOOKUP('Beta 1-1.5@'!A45,'All Beta'!F:I,3,0)</f>
        <v>1.1399999999999999</v>
      </c>
      <c r="D45" s="5">
        <f>VLOOKUP(A45,'All Beta'!F:I,4,0)</f>
        <v>0.44</v>
      </c>
      <c r="E45" s="8" t="str">
        <f>RTD("tradingapp",,INDEX($A:$A, ROW()), "BidLstClsΔ%")</f>
        <v>-0.83</v>
      </c>
      <c r="F45" s="8" t="str">
        <f>RTD("tradingapp",,INDEX($A:$A, ROW()), "AskLstClsΔ%")</f>
        <v>0.20</v>
      </c>
      <c r="G45" s="12">
        <f t="shared" si="9"/>
        <v>0.15959999999999999</v>
      </c>
      <c r="H45" s="12">
        <f t="shared" si="10"/>
        <v>2.2799999999999997E-2</v>
      </c>
      <c r="I45" s="13">
        <f t="shared" si="11"/>
        <v>0.98959999999999992</v>
      </c>
      <c r="J45" s="13">
        <f t="shared" si="12"/>
        <v>-0.17720000000000002</v>
      </c>
      <c r="K45" s="5" t="str">
        <f>VLOOKUP(A45,'All Beta'!F:I,2,0)</f>
        <v>XLE</v>
      </c>
      <c r="L45" s="6" t="str">
        <f>RTD("tradingapp",,INDEX($K$1:$K$600, ROW()), "BidLstClsΔ%")</f>
        <v>0.02</v>
      </c>
      <c r="M45" s="16" t="str">
        <f>RTD("tradingapp",,INDEX($K$1:$K$600, ROW()), "AskLstClsΔ%")</f>
        <v>0.14</v>
      </c>
      <c r="N45" s="14">
        <f t="shared" si="13"/>
        <v>1.4296</v>
      </c>
      <c r="O45" s="14">
        <f t="shared" si="14"/>
        <v>-0.61719999999999997</v>
      </c>
      <c r="P45" s="5" t="e">
        <v>#NUM!</v>
      </c>
      <c r="Q45" s="5" t="e">
        <v>#NUM!</v>
      </c>
      <c r="R45" s="14" t="e">
        <v>#NUM!</v>
      </c>
      <c r="S45" s="22" t="e">
        <v>#NUM!</v>
      </c>
      <c r="T45" s="57" t="e">
        <f t="shared" si="4"/>
        <v>#NUM!</v>
      </c>
      <c r="U45" s="5" t="e">
        <v>#NUM!</v>
      </c>
      <c r="V45" s="5" t="e">
        <v>#NUM!</v>
      </c>
      <c r="W45" s="5" t="e">
        <v>#NUM!</v>
      </c>
      <c r="X45" s="5" t="e">
        <v>#NUM!</v>
      </c>
      <c r="Y45" s="16" t="e">
        <f t="shared" si="5"/>
        <v>#NUM!</v>
      </c>
      <c r="AA45" s="1"/>
      <c r="AB45" s="107"/>
    </row>
    <row r="46" spans="1:28" x14ac:dyDescent="0.3">
      <c r="A46" s="22" t="str">
        <f t="array" ref="A46">IFERROR(INDEX('All Beta'!A$2:A$1000,SMALL(IF(('All Beta'!D$2:D$1000&gt;=1)*('All Beta'!D$2:D$1000&lt;=1.5),ROW('All Beta'!A$2:A$1000)-ROW('All Beta'!A$2)+1),ROW(A45))),"")</f>
        <v>ELF</v>
      </c>
      <c r="C46" s="5">
        <f>VLOOKUP('Beta 1-1.5@'!A46,'All Beta'!F:I,3,0)</f>
        <v>1.26</v>
      </c>
      <c r="D46" s="5">
        <f>VLOOKUP(A46,'All Beta'!F:I,4,0)</f>
        <v>0.55000000000000004</v>
      </c>
      <c r="E46" s="8" t="str">
        <f>RTD("tradingapp",,INDEX($A:$A, ROW()), "BidLstClsΔ%")</f>
        <v>-0.16</v>
      </c>
      <c r="F46" s="8" t="str">
        <f>RTD("tradingapp",,INDEX($A:$A, ROW()), "AskLstClsΔ%")</f>
        <v>0.02</v>
      </c>
      <c r="G46" s="12">
        <f t="shared" si="9"/>
        <v>0.3276</v>
      </c>
      <c r="H46" s="12">
        <f t="shared" si="10"/>
        <v>0.2772</v>
      </c>
      <c r="I46" s="13">
        <f t="shared" si="11"/>
        <v>0.48760000000000003</v>
      </c>
      <c r="J46" s="13">
        <f t="shared" si="12"/>
        <v>0.25719999999999998</v>
      </c>
      <c r="K46" s="5" t="str">
        <f>VLOOKUP(A46,'All Beta'!F:I,2,0)</f>
        <v>IWM</v>
      </c>
      <c r="L46" s="6" t="str">
        <f>RTD("tradingapp",,INDEX($K$1:$K$600, ROW()), "BidLstClsΔ%")</f>
        <v>0.22</v>
      </c>
      <c r="M46" s="16" t="str">
        <f>RTD("tradingapp",,INDEX($K$1:$K$600, ROW()), "AskLstClsΔ%")</f>
        <v>0.26</v>
      </c>
      <c r="N46" s="14">
        <f t="shared" si="13"/>
        <v>1.0376000000000001</v>
      </c>
      <c r="O46" s="14">
        <f t="shared" si="14"/>
        <v>-0.29280000000000006</v>
      </c>
      <c r="P46" s="5" t="e">
        <v>#NUM!</v>
      </c>
      <c r="Q46" s="5" t="e">
        <v>#NUM!</v>
      </c>
      <c r="R46" s="14" t="e">
        <v>#NUM!</v>
      </c>
      <c r="S46" s="22" t="e">
        <v>#NUM!</v>
      </c>
      <c r="T46" s="57" t="e">
        <f t="shared" si="4"/>
        <v>#NUM!</v>
      </c>
      <c r="U46" s="5" t="e">
        <v>#NUM!</v>
      </c>
      <c r="V46" s="5" t="e">
        <v>#NUM!</v>
      </c>
      <c r="W46" s="5" t="e">
        <v>#NUM!</v>
      </c>
      <c r="X46" s="5" t="e">
        <v>#NUM!</v>
      </c>
      <c r="Y46" s="16" t="e">
        <f t="shared" si="5"/>
        <v>#NUM!</v>
      </c>
      <c r="AA46" s="1"/>
      <c r="AB46" s="107"/>
    </row>
    <row r="47" spans="1:28" x14ac:dyDescent="0.3">
      <c r="A47" s="22" t="str">
        <f t="array" ref="A47">IFERROR(INDEX('All Beta'!A$2:A$1000,SMALL(IF(('All Beta'!D$2:D$1000&gt;=1)*('All Beta'!D$2:D$1000&lt;=1.5),ROW('All Beta'!A$2:A$1000)-ROW('All Beta'!A$2)+1),ROW(A46))),"")</f>
        <v>EMR</v>
      </c>
      <c r="C47" s="5">
        <f>VLOOKUP('Beta 1-1.5@'!A47,'All Beta'!F:I,3,0)</f>
        <v>1.42</v>
      </c>
      <c r="D47" s="5">
        <f>VLOOKUP(A47,'All Beta'!F:I,4,0)</f>
        <v>0.27</v>
      </c>
      <c r="E47" s="8" t="str">
        <f>RTD("tradingapp",,INDEX($A:$A, ROW()), "BidLstClsΔ%")</f>
        <v>-1.45</v>
      </c>
      <c r="F47" s="8" t="str">
        <f>RTD("tradingapp",,INDEX($A:$A, ROW()), "AskLstClsΔ%")</f>
        <v>-0.05</v>
      </c>
      <c r="G47" s="12">
        <f t="shared" si="9"/>
        <v>9.9400000000000002E-2</v>
      </c>
      <c r="H47" s="12">
        <f t="shared" si="10"/>
        <v>7.0999999999999994E-2</v>
      </c>
      <c r="I47" s="13">
        <f t="shared" si="11"/>
        <v>1.5493999999999999</v>
      </c>
      <c r="J47" s="13">
        <f t="shared" si="12"/>
        <v>0.121</v>
      </c>
      <c r="K47" s="5" t="str">
        <f>VLOOKUP(A47,'All Beta'!F:I,2,0)</f>
        <v>SPY</v>
      </c>
      <c r="L47" s="6" t="str">
        <f>RTD("tradingapp",,INDEX($K:K, ROW()), "BidLstClsΔ%")</f>
        <v>0.05</v>
      </c>
      <c r="M47" s="16" t="str">
        <f>RTD("tradingapp",,INDEX($K:$K, ROW()), "AskLstClsΔ%")</f>
        <v>0.07</v>
      </c>
      <c r="N47" s="14">
        <f t="shared" si="13"/>
        <v>1.8193999999999999</v>
      </c>
      <c r="O47" s="14">
        <f t="shared" si="14"/>
        <v>-0.14900000000000002</v>
      </c>
      <c r="P47" s="5" t="e">
        <v>#NUM!</v>
      </c>
      <c r="Q47" s="5" t="e">
        <v>#NUM!</v>
      </c>
      <c r="R47" s="14" t="e">
        <v>#NUM!</v>
      </c>
      <c r="S47" s="22" t="e">
        <v>#NUM!</v>
      </c>
      <c r="T47" s="57" t="e">
        <f t="shared" si="4"/>
        <v>#NUM!</v>
      </c>
      <c r="U47" s="5" t="e">
        <v>#NUM!</v>
      </c>
      <c r="V47" s="5" t="e">
        <v>#NUM!</v>
      </c>
      <c r="W47" s="5" t="e">
        <v>#NUM!</v>
      </c>
      <c r="X47" s="5" t="e">
        <v>#NUM!</v>
      </c>
      <c r="Y47" s="16" t="e">
        <f t="shared" si="5"/>
        <v>#NUM!</v>
      </c>
      <c r="AA47" s="1"/>
      <c r="AB47" s="107"/>
    </row>
    <row r="48" spans="1:28" x14ac:dyDescent="0.3">
      <c r="A48" s="22" t="str">
        <f t="array" ref="A48">IFERROR(INDEX('All Beta'!A$2:A$1000,SMALL(IF(('All Beta'!D$2:D$1000&gt;=1)*('All Beta'!D$2:D$1000&lt;=1.5),ROW('All Beta'!A$2:A$1000)-ROW('All Beta'!A$2)+1),ROW(A47))),"")</f>
        <v>EOG</v>
      </c>
      <c r="C48" s="5">
        <f>VLOOKUP('Beta 1-1.5@'!A48,'All Beta'!F:I,3,0)</f>
        <v>1.21</v>
      </c>
      <c r="D48" s="5">
        <f>VLOOKUP(A48,'All Beta'!F:I,4,0)</f>
        <v>0.32</v>
      </c>
      <c r="E48" s="8" t="str">
        <f>RTD("tradingapp",,INDEX($A:$A, ROW()), "BidLstClsΔ%")</f>
        <v>-0.13</v>
      </c>
      <c r="F48" s="8" t="str">
        <f>RTD("tradingapp",,INDEX($A:$A, ROW()), "AskLstClsΔ%")</f>
        <v>1.44</v>
      </c>
      <c r="G48" s="12">
        <f t="shared" si="9"/>
        <v>0.16940000000000002</v>
      </c>
      <c r="H48" s="12">
        <f t="shared" si="10"/>
        <v>2.4199999999999999E-2</v>
      </c>
      <c r="I48" s="13">
        <f t="shared" si="11"/>
        <v>0.2994</v>
      </c>
      <c r="J48" s="13">
        <f t="shared" si="12"/>
        <v>-1.4157999999999999</v>
      </c>
      <c r="K48" s="5" t="str">
        <f>VLOOKUP(A48,'All Beta'!F:I,2,0)</f>
        <v>XLE</v>
      </c>
      <c r="L48" s="6" t="str">
        <f>RTD("tradingapp",,INDEX($K:K, ROW()), "BidLstClsΔ%")</f>
        <v>0.02</v>
      </c>
      <c r="M48" s="16" t="str">
        <f>RTD("tradingapp",,INDEX($K:$K, ROW()), "AskLstClsΔ%")</f>
        <v>0.14</v>
      </c>
      <c r="N48" s="14">
        <f t="shared" si="13"/>
        <v>0.61939999999999995</v>
      </c>
      <c r="O48" s="14">
        <f t="shared" si="14"/>
        <v>-1.7358</v>
      </c>
      <c r="P48" s="5" t="e">
        <v>#NUM!</v>
      </c>
      <c r="Q48" s="5" t="e">
        <v>#NUM!</v>
      </c>
      <c r="R48" s="14" t="e">
        <v>#NUM!</v>
      </c>
      <c r="S48" s="22" t="e">
        <v>#NUM!</v>
      </c>
      <c r="T48" s="57" t="e">
        <f t="shared" si="4"/>
        <v>#NUM!</v>
      </c>
      <c r="U48" s="5" t="e">
        <v>#NUM!</v>
      </c>
      <c r="V48" s="5" t="e">
        <v>#NUM!</v>
      </c>
      <c r="W48" s="5" t="e">
        <v>#NUM!</v>
      </c>
      <c r="X48" s="5" t="e">
        <v>#NUM!</v>
      </c>
      <c r="Y48" s="16" t="e">
        <f t="shared" si="5"/>
        <v>#NUM!</v>
      </c>
      <c r="AA48" s="1"/>
      <c r="AB48" s="107"/>
    </row>
    <row r="49" spans="1:28" x14ac:dyDescent="0.3">
      <c r="A49" s="22" t="str">
        <f t="array" ref="A49">IFERROR(INDEX('All Beta'!A$2:A$1000,SMALL(IF(('All Beta'!D$2:D$1000&gt;=1)*('All Beta'!D$2:D$1000&lt;=1.5),ROW('All Beta'!A$2:A$1000)-ROW('All Beta'!A$2)+1),ROW(A48))),"")</f>
        <v>ETOR</v>
      </c>
      <c r="C49" s="5">
        <f>VLOOKUP('Beta 1-1.5@'!A49,'All Beta'!F:I,3,0)</f>
        <v>1.1000000000000001</v>
      </c>
      <c r="D49" s="5">
        <f>VLOOKUP(A49,'All Beta'!F:I,4,0)</f>
        <v>0.77</v>
      </c>
      <c r="E49" s="8" t="str">
        <f>RTD("tradingapp",,INDEX($A:$A, ROW()), "BidLstClsΔ%")</f>
        <v>0.00</v>
      </c>
      <c r="F49" s="8" t="str">
        <f>RTD("tradingapp",,INDEX($A:$A, ROW()), "AskLstClsΔ%")</f>
        <v>1.10</v>
      </c>
      <c r="G49" s="12">
        <f t="shared" si="9"/>
        <v>0.28600000000000003</v>
      </c>
      <c r="H49" s="12">
        <f t="shared" si="10"/>
        <v>0.24200000000000002</v>
      </c>
      <c r="I49" s="13">
        <f t="shared" si="11"/>
        <v>0.28600000000000003</v>
      </c>
      <c r="J49" s="13">
        <f t="shared" si="12"/>
        <v>-0.8580000000000001</v>
      </c>
      <c r="K49" s="5" t="str">
        <f>VLOOKUP(A49,'All Beta'!F:I,2,0)</f>
        <v>IWM</v>
      </c>
      <c r="L49" s="6" t="str">
        <f>RTD("tradingapp",,INDEX($K:K, ROW()), "BidLstClsΔ%")</f>
        <v>0.22</v>
      </c>
      <c r="M49" s="16" t="str">
        <f>RTD("tradingapp",,INDEX($K:$K, ROW()), "AskLstClsΔ%")</f>
        <v>0.26</v>
      </c>
      <c r="N49" s="14">
        <f t="shared" si="13"/>
        <v>1.056</v>
      </c>
      <c r="O49" s="14">
        <f t="shared" si="14"/>
        <v>-1.6280000000000001</v>
      </c>
      <c r="P49" s="5" t="e">
        <v>#NUM!</v>
      </c>
      <c r="Q49" s="5" t="e">
        <v>#NUM!</v>
      </c>
      <c r="R49" s="14" t="e">
        <v>#NUM!</v>
      </c>
      <c r="S49" s="22" t="e">
        <v>#NUM!</v>
      </c>
      <c r="T49" s="57" t="e">
        <f t="shared" si="4"/>
        <v>#NUM!</v>
      </c>
      <c r="U49" s="5" t="e">
        <v>#NUM!</v>
      </c>
      <c r="V49" s="5" t="e">
        <v>#NUM!</v>
      </c>
      <c r="W49" s="5" t="e">
        <v>#NUM!</v>
      </c>
      <c r="X49" s="5" t="e">
        <v>#NUM!</v>
      </c>
      <c r="Y49" s="16" t="e">
        <f t="shared" si="5"/>
        <v>#NUM!</v>
      </c>
      <c r="AA49" s="1"/>
      <c r="AB49" s="107"/>
    </row>
    <row r="50" spans="1:28" x14ac:dyDescent="0.3">
      <c r="A50" s="22" t="str">
        <f t="array" ref="A50">IFERROR(INDEX('All Beta'!A$2:A$1000,SMALL(IF(('All Beta'!D$2:D$1000&gt;=1)*('All Beta'!D$2:D$1000&lt;=1.5),ROW('All Beta'!A$2:A$1000)-ROW('All Beta'!A$2)+1),ROW(A49))),"")</f>
        <v>EXPE</v>
      </c>
      <c r="C50" s="5">
        <f>VLOOKUP('Beta 1-1.5@'!A50,'All Beta'!F:I,3,0)</f>
        <v>1.1599999999999999</v>
      </c>
      <c r="D50" s="5">
        <f>VLOOKUP(A50,'All Beta'!F:I,4,0)</f>
        <v>0.46</v>
      </c>
      <c r="E50" s="8" t="str">
        <f>RTD("tradingapp",,INDEX($A:$A, ROW()), "BidLstClsΔ%")</f>
        <v>-2.40</v>
      </c>
      <c r="F50" s="8" t="str">
        <f>RTD("tradingapp",,INDEX($A:$A, ROW()), "AskLstClsΔ%")</f>
        <v>1.02</v>
      </c>
      <c r="G50" s="12">
        <f t="shared" si="9"/>
        <v>8.1200000000000008E-2</v>
      </c>
      <c r="H50" s="12">
        <f t="shared" si="10"/>
        <v>5.7999999999999996E-2</v>
      </c>
      <c r="I50" s="13">
        <f t="shared" si="11"/>
        <v>2.4811999999999999</v>
      </c>
      <c r="J50" s="13">
        <f t="shared" si="12"/>
        <v>-0.96199999999999997</v>
      </c>
      <c r="K50" s="5" t="str">
        <f>VLOOKUP(A50,'All Beta'!F:I,2,0)</f>
        <v>SPY</v>
      </c>
      <c r="L50" s="6" t="str">
        <f>RTD("tradingapp",,INDEX($K:K, ROW()), "BidLstClsΔ%")</f>
        <v>0.05</v>
      </c>
      <c r="M50" s="16" t="str">
        <f>RTD("tradingapp",,INDEX($K:$K, ROW()), "AskLstClsΔ%")</f>
        <v>0.07</v>
      </c>
      <c r="N50" s="14">
        <f t="shared" si="13"/>
        <v>2.9411999999999998</v>
      </c>
      <c r="O50" s="14">
        <f t="shared" si="14"/>
        <v>-1.4219999999999999</v>
      </c>
      <c r="R50" s="7"/>
      <c r="W50" s="7"/>
      <c r="AA50" s="1"/>
      <c r="AB50" s="107"/>
    </row>
    <row r="51" spans="1:28" x14ac:dyDescent="0.3">
      <c r="A51" s="22" t="str">
        <f t="array" ref="A51">IFERROR(INDEX('All Beta'!A$2:A$1000,SMALL(IF(('All Beta'!D$2:D$1000&gt;=1)*('All Beta'!D$2:D$1000&lt;=1.5),ROW('All Beta'!A$2:A$1000)-ROW('All Beta'!A$2)+1),ROW(A50))),"")</f>
        <v>FANG</v>
      </c>
      <c r="C51" s="5">
        <f>VLOOKUP('Beta 1-1.5@'!A51,'All Beta'!F:I,3,0)</f>
        <v>1.43</v>
      </c>
      <c r="D51" s="5">
        <f>VLOOKUP(A51,'All Beta'!F:I,4,0)</f>
        <v>0.34</v>
      </c>
      <c r="E51" s="8" t="str">
        <f>RTD("tradingapp",,INDEX($A:$A, ROW()), "BidLstClsΔ%")</f>
        <v>-0.42</v>
      </c>
      <c r="F51" s="8" t="str">
        <f>RTD("tradingapp",,INDEX($A:$A, ROW()), "AskLstClsΔ%")</f>
        <v>1.65</v>
      </c>
      <c r="G51" s="12">
        <f t="shared" si="9"/>
        <v>0.20020000000000002</v>
      </c>
      <c r="H51" s="12">
        <f t="shared" si="10"/>
        <v>2.86E-2</v>
      </c>
      <c r="I51" s="13">
        <f t="shared" si="11"/>
        <v>0.62019999999999997</v>
      </c>
      <c r="J51" s="13">
        <f t="shared" si="12"/>
        <v>-1.6214</v>
      </c>
      <c r="K51" s="5" t="str">
        <f>VLOOKUP(A51,'All Beta'!F:I,2,0)</f>
        <v>XLE</v>
      </c>
      <c r="L51" s="6" t="str">
        <f>RTD("tradingapp",,INDEX($K:K, ROW()), "BidLstClsΔ%")</f>
        <v>0.02</v>
      </c>
      <c r="M51" s="16" t="str">
        <f>RTD("tradingapp",,INDEX($K:$K, ROW()), "AskLstClsΔ%")</f>
        <v>0.14</v>
      </c>
      <c r="N51" s="14">
        <f t="shared" si="13"/>
        <v>0.96019999999999994</v>
      </c>
      <c r="O51" s="14">
        <f t="shared" si="14"/>
        <v>-1.9614</v>
      </c>
      <c r="R51" s="7"/>
      <c r="W51" s="7"/>
      <c r="AA51" s="1"/>
      <c r="AB51" s="107"/>
    </row>
    <row r="52" spans="1:28" x14ac:dyDescent="0.3">
      <c r="A52" s="22" t="str">
        <f t="array" ref="A52">IFERROR(INDEX('All Beta'!A$2:A$1000,SMALL(IF(('All Beta'!D$2:D$1000&gt;=1)*('All Beta'!D$2:D$1000&lt;=1.5),ROW('All Beta'!A$2:A$1000)-ROW('All Beta'!A$2)+1),ROW(A51))),"")</f>
        <v>FIG</v>
      </c>
      <c r="C52" s="5">
        <f>VLOOKUP('Beta 1-1.5@'!A52,'All Beta'!F:I,3,0)</f>
        <v>1.19</v>
      </c>
      <c r="D52" s="5">
        <f>VLOOKUP(A52,'All Beta'!F:I,4,0)</f>
        <v>2.85</v>
      </c>
      <c r="E52" s="8" t="str">
        <f>RTD("tradingapp",,INDEX($A:$A, ROW()), "BidLstClsΔ%")</f>
        <v>0.09</v>
      </c>
      <c r="F52" s="8" t="str">
        <f>RTD("tradingapp",,INDEX($A:$A, ROW()), "AskLstClsΔ%")</f>
        <v>0.16</v>
      </c>
      <c r="G52" s="12">
        <f t="shared" si="9"/>
        <v>0.30940000000000001</v>
      </c>
      <c r="H52" s="12">
        <f t="shared" si="10"/>
        <v>0.26179999999999998</v>
      </c>
      <c r="I52" s="13">
        <f t="shared" si="11"/>
        <v>0.21940000000000001</v>
      </c>
      <c r="J52" s="13">
        <f t="shared" si="12"/>
        <v>0.10179999999999997</v>
      </c>
      <c r="K52" s="5" t="str">
        <f>VLOOKUP(A52,'All Beta'!F:I,2,0)</f>
        <v>IWM</v>
      </c>
      <c r="L52" s="6" t="str">
        <f>RTD("tradingapp",,INDEX($K:K, ROW()), "BidLstClsΔ%")</f>
        <v>0.22</v>
      </c>
      <c r="M52" s="16" t="str">
        <f>RTD("tradingapp",,INDEX($K:$K, ROW()), "AskLstClsΔ%")</f>
        <v>0.26</v>
      </c>
      <c r="N52" s="14">
        <f t="shared" si="13"/>
        <v>3.0693999999999999</v>
      </c>
      <c r="O52" s="14">
        <f t="shared" si="14"/>
        <v>-2.7482000000000002</v>
      </c>
      <c r="R52" s="7"/>
      <c r="W52" s="7"/>
      <c r="AA52" s="1"/>
      <c r="AB52" s="107"/>
    </row>
    <row r="53" spans="1:28" x14ac:dyDescent="0.3">
      <c r="A53" s="22" t="str">
        <f t="array" ref="A53">IFERROR(INDEX('All Beta'!A$2:A$1000,SMALL(IF(('All Beta'!D$2:D$1000&gt;=1)*('All Beta'!D$2:D$1000&lt;=1.5),ROW('All Beta'!A$2:A$1000)-ROW('All Beta'!A$2)+1),ROW(A52))),"")</f>
        <v>FIVN</v>
      </c>
      <c r="C53" s="5">
        <f>VLOOKUP('Beta 1-1.5@'!A53,'All Beta'!F:I,3,0)</f>
        <v>1.46</v>
      </c>
      <c r="D53" s="5">
        <f>VLOOKUP(A53,'All Beta'!F:I,4,0)</f>
        <v>0.46</v>
      </c>
      <c r="E53" s="8" t="str">
        <f>RTD("tradingapp",,INDEX($A:$A, ROW()), "BidLstClsΔ%")</f>
        <v>-0.27</v>
      </c>
      <c r="F53" s="8" t="str">
        <f>RTD("tradingapp",,INDEX($A:$A, ROW()), "AskLstClsΔ%")</f>
        <v>1.78</v>
      </c>
      <c r="G53" s="12">
        <f t="shared" si="9"/>
        <v>0.37959999999999999</v>
      </c>
      <c r="H53" s="12">
        <f t="shared" si="10"/>
        <v>0.32119999999999999</v>
      </c>
      <c r="I53" s="13">
        <f t="shared" si="11"/>
        <v>0.64959999999999996</v>
      </c>
      <c r="J53" s="13">
        <f t="shared" si="12"/>
        <v>-1.4588000000000001</v>
      </c>
      <c r="K53" s="5" t="str">
        <f>VLOOKUP(A53,'All Beta'!F:I,2,0)</f>
        <v>IWM</v>
      </c>
      <c r="L53" s="6" t="str">
        <f>RTD("tradingapp",,INDEX($K:K, ROW()), "BidLstClsΔ%")</f>
        <v>0.22</v>
      </c>
      <c r="M53" s="16" t="str">
        <f>RTD("tradingapp",,INDEX($K:$K, ROW()), "AskLstClsΔ%")</f>
        <v>0.26</v>
      </c>
      <c r="N53" s="14">
        <f t="shared" si="13"/>
        <v>1.1095999999999999</v>
      </c>
      <c r="O53" s="14">
        <f t="shared" si="14"/>
        <v>-1.9188000000000001</v>
      </c>
      <c r="R53" s="7"/>
      <c r="W53" s="7"/>
      <c r="AA53" s="1"/>
      <c r="AB53" s="107"/>
    </row>
    <row r="54" spans="1:28" x14ac:dyDescent="0.3">
      <c r="A54" s="22" t="str">
        <f t="array" ref="A54">IFERROR(INDEX('All Beta'!A$2:A$1000,SMALL(IF(('All Beta'!D$2:D$1000&gt;=1)*('All Beta'!D$2:D$1000&lt;=1.5),ROW('All Beta'!A$2:A$1000)-ROW('All Beta'!A$2)+1),ROW(A53))),"")</f>
        <v>FLEX</v>
      </c>
      <c r="C54" s="5">
        <f>VLOOKUP('Beta 1-1.5@'!A54,'All Beta'!F:I,3,0)</f>
        <v>1.17</v>
      </c>
      <c r="D54" s="5">
        <f>VLOOKUP(A54,'All Beta'!F:I,4,0)</f>
        <v>0.44</v>
      </c>
      <c r="E54" s="8" t="str">
        <f>RTD("tradingapp",,INDEX($A:$A, ROW()), "BidLstClsΔ%")</f>
        <v>-2.74</v>
      </c>
      <c r="F54" s="8" t="str">
        <f>RTD("tradingapp",,INDEX($A:$A, ROW()), "AskLstClsΔ%")</f>
        <v>8.02</v>
      </c>
      <c r="G54" s="12">
        <f t="shared" si="9"/>
        <v>2.3400000000000001E-2</v>
      </c>
      <c r="H54" s="12">
        <f t="shared" si="10"/>
        <v>0</v>
      </c>
      <c r="I54" s="13">
        <f t="shared" si="11"/>
        <v>2.7634000000000003</v>
      </c>
      <c r="J54" s="13">
        <f t="shared" si="12"/>
        <v>-8.02</v>
      </c>
      <c r="K54" s="5" t="str">
        <f>VLOOKUP(A54,'All Beta'!F:I,2,0)</f>
        <v>QQQ</v>
      </c>
      <c r="L54" s="6" t="str">
        <f>RTD("tradingapp",,INDEX($K:K, ROW()), "BidLstClsΔ%")</f>
        <v>0.00</v>
      </c>
      <c r="M54" s="16" t="str">
        <f>RTD("tradingapp",,INDEX($K:$K, ROW()), "AskLstClsΔ%")</f>
        <v>0.02</v>
      </c>
      <c r="N54" s="14">
        <f t="shared" si="13"/>
        <v>3.2034000000000002</v>
      </c>
      <c r="O54" s="14">
        <f t="shared" si="14"/>
        <v>-8.4599999999999991</v>
      </c>
      <c r="R54" s="7"/>
      <c r="W54" s="7"/>
      <c r="AA54" s="1"/>
      <c r="AB54" s="107"/>
    </row>
    <row r="55" spans="1:28" x14ac:dyDescent="0.3">
      <c r="A55" s="22" t="str">
        <f t="array" ref="A55">IFERROR(INDEX('All Beta'!A$2:A$1000,SMALL(IF(('All Beta'!D$2:D$1000&gt;=1)*('All Beta'!D$2:D$1000&lt;=1.5),ROW('All Beta'!A$2:A$1000)-ROW('All Beta'!A$2)+1),ROW(A54))),"")</f>
        <v>FND</v>
      </c>
      <c r="C55" s="5">
        <f>VLOOKUP('Beta 1-1.5@'!A55,'All Beta'!F:I,3,0)</f>
        <v>1.03</v>
      </c>
      <c r="D55" s="5">
        <f>VLOOKUP(A55,'All Beta'!F:I,4,0)</f>
        <v>0.62</v>
      </c>
      <c r="E55" s="8" t="str">
        <f>RTD("tradingapp",,INDEX($A:$A, ROW()), "BidLstClsΔ%")</f>
        <v>-3.13</v>
      </c>
      <c r="F55" s="8" t="str">
        <f>RTD("tradingapp",,INDEX($A:$A, ROW()), "AskLstClsΔ%")</f>
        <v>3.67</v>
      </c>
      <c r="G55" s="12">
        <f t="shared" si="9"/>
        <v>0.26780000000000004</v>
      </c>
      <c r="H55" s="12">
        <f t="shared" si="10"/>
        <v>0.2266</v>
      </c>
      <c r="I55" s="13">
        <f t="shared" si="11"/>
        <v>3.3978000000000002</v>
      </c>
      <c r="J55" s="13">
        <f t="shared" si="12"/>
        <v>-3.4434</v>
      </c>
      <c r="K55" s="5" t="str">
        <f>VLOOKUP(A55,'All Beta'!F:I,2,0)</f>
        <v>IWM</v>
      </c>
      <c r="L55" s="6" t="str">
        <f>RTD("tradingapp",,INDEX($K:K, ROW()), "BidLstClsΔ%")</f>
        <v>0.22</v>
      </c>
      <c r="M55" s="16" t="str">
        <f>RTD("tradingapp",,INDEX($K:$K, ROW()), "AskLstClsΔ%")</f>
        <v>0.26</v>
      </c>
      <c r="N55" s="14">
        <f t="shared" si="13"/>
        <v>4.0178000000000003</v>
      </c>
      <c r="O55" s="14">
        <f t="shared" si="14"/>
        <v>-4.0633999999999997</v>
      </c>
      <c r="R55" s="7"/>
      <c r="W55" s="7"/>
      <c r="AA55" s="1"/>
      <c r="AB55" s="107"/>
    </row>
    <row r="56" spans="1:28" x14ac:dyDescent="0.3">
      <c r="A56" s="22" t="str">
        <f t="array" ref="A56">IFERROR(INDEX('All Beta'!A$2:A$1000,SMALL(IF(('All Beta'!D$2:D$1000&gt;=1)*('All Beta'!D$2:D$1000&lt;=1.5),ROW('All Beta'!A$2:A$1000)-ROW('All Beta'!A$2)+1),ROW(A55))),"")</f>
        <v>FROG</v>
      </c>
      <c r="C56" s="5">
        <f>VLOOKUP('Beta 1-1.5@'!A56,'All Beta'!F:I,3,0)</f>
        <v>1.1100000000000001</v>
      </c>
      <c r="D56" s="5">
        <f>VLOOKUP(A56,'All Beta'!F:I,4,0)</f>
        <v>0.46</v>
      </c>
      <c r="E56" s="8" t="str">
        <f>RTD("tradingapp",,INDEX($A:$A, ROW()), "BidLstClsΔ%")</f>
        <v>-0.65</v>
      </c>
      <c r="F56" s="8" t="str">
        <f>RTD("tradingapp",,INDEX($A:$A, ROW()), "AskLstClsΔ%")</f>
        <v>1.13</v>
      </c>
      <c r="G56" s="12">
        <f t="shared" si="9"/>
        <v>2.2200000000000001E-2</v>
      </c>
      <c r="H56" s="12">
        <f t="shared" si="10"/>
        <v>0</v>
      </c>
      <c r="I56" s="13">
        <f t="shared" si="11"/>
        <v>0.67220000000000002</v>
      </c>
      <c r="J56" s="13">
        <f t="shared" si="12"/>
        <v>-1.1299999999999999</v>
      </c>
      <c r="K56" s="5" t="str">
        <f>VLOOKUP(A56,'All Beta'!F:I,2,0)</f>
        <v>QQQ</v>
      </c>
      <c r="L56" s="6" t="str">
        <f>RTD("tradingapp",,INDEX($K:K, ROW()), "BidLstClsΔ%")</f>
        <v>0.00</v>
      </c>
      <c r="M56" s="16" t="str">
        <f>RTD("tradingapp",,INDEX($K:$K, ROW()), "AskLstClsΔ%")</f>
        <v>0.02</v>
      </c>
      <c r="N56" s="14">
        <f t="shared" si="13"/>
        <v>1.1322000000000001</v>
      </c>
      <c r="O56" s="14">
        <f t="shared" si="14"/>
        <v>-1.5899999999999999</v>
      </c>
      <c r="R56" s="7"/>
      <c r="W56" s="7"/>
      <c r="AA56" s="1"/>
      <c r="AB56" s="107"/>
    </row>
    <row r="57" spans="1:28" x14ac:dyDescent="0.3">
      <c r="A57" s="22" t="str">
        <f t="array" ref="A57">IFERROR(INDEX('All Beta'!A$2:A$1000,SMALL(IF(('All Beta'!D$2:D$1000&gt;=1)*('All Beta'!D$2:D$1000&lt;=1.5),ROW('All Beta'!A$2:A$1000)-ROW('All Beta'!A$2)+1),ROW(A56))),"")</f>
        <v>GCT</v>
      </c>
      <c r="C57" s="5">
        <f>VLOOKUP('Beta 1-1.5@'!A57,'All Beta'!F:I,3,0)</f>
        <v>1.3</v>
      </c>
      <c r="D57" s="5">
        <f>VLOOKUP(A57,'All Beta'!F:I,4,0)</f>
        <v>0.64</v>
      </c>
      <c r="E57" s="8" t="str">
        <f>RTD("tradingapp",,INDEX($A:$A, ROW()), "BidLstClsΔ%")</f>
        <v>-0.94</v>
      </c>
      <c r="F57" s="8" t="str">
        <f>RTD("tradingapp",,INDEX($A:$A, ROW()), "AskLstClsΔ%")</f>
        <v>1.17</v>
      </c>
      <c r="G57" s="12">
        <f t="shared" si="9"/>
        <v>0.33800000000000002</v>
      </c>
      <c r="H57" s="12">
        <f t="shared" si="10"/>
        <v>0.28600000000000003</v>
      </c>
      <c r="I57" s="13">
        <f t="shared" si="11"/>
        <v>1.278</v>
      </c>
      <c r="J57" s="13">
        <f t="shared" si="12"/>
        <v>-0.8839999999999999</v>
      </c>
      <c r="K57" s="5" t="str">
        <f>VLOOKUP(A57,'All Beta'!F:I,2,0)</f>
        <v>IWM</v>
      </c>
      <c r="L57" s="6" t="str">
        <f>RTD("tradingapp",,INDEX($K:K, ROW()), "BidLstClsΔ%")</f>
        <v>0.22</v>
      </c>
      <c r="M57" s="16" t="str">
        <f>RTD("tradingapp",,INDEX($K:$K, ROW()), "AskLstClsΔ%")</f>
        <v>0.26</v>
      </c>
      <c r="N57" s="14">
        <f t="shared" si="13"/>
        <v>1.9180000000000001</v>
      </c>
      <c r="O57" s="14">
        <f t="shared" si="14"/>
        <v>-1.524</v>
      </c>
      <c r="R57" s="7"/>
      <c r="W57" s="7"/>
      <c r="AA57" s="1"/>
      <c r="AB57" s="107"/>
    </row>
    <row r="58" spans="1:28" x14ac:dyDescent="0.3">
      <c r="A58" s="22" t="str">
        <f t="array" ref="A58">IFERROR(INDEX('All Beta'!A$2:A$1000,SMALL(IF(('All Beta'!D$2:D$1000&gt;=1)*('All Beta'!D$2:D$1000&lt;=1.5),ROW('All Beta'!A$2:A$1000)-ROW('All Beta'!A$2)+1),ROW(A57))),"")</f>
        <v>GEHC</v>
      </c>
      <c r="C58" s="5">
        <f>VLOOKUP('Beta 1-1.5@'!A58,'All Beta'!F:I,3,0)</f>
        <v>1.21</v>
      </c>
      <c r="D58" s="5">
        <f>VLOOKUP(A58,'All Beta'!F:I,4,0)</f>
        <v>0.26</v>
      </c>
      <c r="E58" s="8" t="str">
        <f>RTD("tradingapp",,INDEX($A:$A, ROW()), "BidLstClsΔ%")</f>
        <v>-0.31</v>
      </c>
      <c r="F58" s="8" t="str">
        <f>RTD("tradingapp",,INDEX($A:$A, ROW()), "AskLstClsΔ%")</f>
        <v>1.18</v>
      </c>
      <c r="G58" s="12">
        <f t="shared" si="9"/>
        <v>8.4700000000000011E-2</v>
      </c>
      <c r="H58" s="12">
        <f t="shared" si="10"/>
        <v>6.0499999999999998E-2</v>
      </c>
      <c r="I58" s="13">
        <f t="shared" si="11"/>
        <v>0.3947</v>
      </c>
      <c r="J58" s="13">
        <f t="shared" si="12"/>
        <v>-1.1194999999999999</v>
      </c>
      <c r="K58" s="5" t="str">
        <f>VLOOKUP(A58,'All Beta'!F:I,2,0)</f>
        <v>SPY</v>
      </c>
      <c r="L58" s="6" t="str">
        <f>RTD("tradingapp",,INDEX($K:K, ROW()), "BidLstClsΔ%")</f>
        <v>0.05</v>
      </c>
      <c r="M58" s="16" t="str">
        <f>RTD("tradingapp",,INDEX($K:$K, ROW()), "AskLstClsΔ%")</f>
        <v>0.07</v>
      </c>
      <c r="N58" s="14">
        <f t="shared" si="13"/>
        <v>0.65470000000000006</v>
      </c>
      <c r="O58" s="14">
        <f t="shared" si="14"/>
        <v>-1.3794999999999999</v>
      </c>
      <c r="R58" s="7"/>
      <c r="W58" s="7"/>
      <c r="AA58" s="1"/>
      <c r="AB58" s="107"/>
    </row>
    <row r="59" spans="1:28" x14ac:dyDescent="0.3">
      <c r="A59" s="22" t="str">
        <f t="array" ref="A59">IFERROR(INDEX('All Beta'!A$2:A$1000,SMALL(IF(('All Beta'!D$2:D$1000&gt;=1)*('All Beta'!D$2:D$1000&lt;=1.5),ROW('All Beta'!A$2:A$1000)-ROW('All Beta'!A$2)+1),ROW(A58))),"")</f>
        <v>GEN</v>
      </c>
      <c r="C59" s="5">
        <f>VLOOKUP('Beta 1-1.5@'!A59,'All Beta'!F:I,3,0)</f>
        <v>1.01</v>
      </c>
      <c r="D59" s="5">
        <f>VLOOKUP(A59,'All Beta'!F:I,4,0)</f>
        <v>0.3</v>
      </c>
      <c r="E59" s="8" t="str">
        <f>RTD("tradingapp",,INDEX($A:$A, ROW()), "BidLstClsΔ%")</f>
        <v>-2.09</v>
      </c>
      <c r="F59" s="8" t="str">
        <f>RTD("tradingapp",,INDEX($A:$A, ROW()), "AskLstClsΔ%")</f>
        <v>1.03</v>
      </c>
      <c r="G59" s="12">
        <f t="shared" si="9"/>
        <v>7.0700000000000013E-2</v>
      </c>
      <c r="H59" s="12">
        <f t="shared" si="10"/>
        <v>5.0500000000000003E-2</v>
      </c>
      <c r="I59" s="13">
        <f t="shared" si="11"/>
        <v>2.1606999999999998</v>
      </c>
      <c r="J59" s="13">
        <f t="shared" si="12"/>
        <v>-0.97950000000000004</v>
      </c>
      <c r="K59" s="5" t="str">
        <f>VLOOKUP(A59,'All Beta'!F:I,2,0)</f>
        <v>SPY</v>
      </c>
      <c r="L59" s="6" t="str">
        <f>RTD("tradingapp",,INDEX($K:K, ROW()), "BidLstClsΔ%")</f>
        <v>0.05</v>
      </c>
      <c r="M59" s="16" t="str">
        <f>RTD("tradingapp",,INDEX($K:$K, ROW()), "AskLstClsΔ%")</f>
        <v>0.07</v>
      </c>
      <c r="N59" s="14">
        <f t="shared" si="13"/>
        <v>2.4606999999999997</v>
      </c>
      <c r="O59" s="14">
        <f t="shared" si="14"/>
        <v>-1.2795000000000001</v>
      </c>
      <c r="R59" s="7"/>
      <c r="W59" s="7"/>
      <c r="AA59" s="1"/>
      <c r="AB59" s="107"/>
    </row>
    <row r="60" spans="1:28" x14ac:dyDescent="0.3">
      <c r="A60" s="22" t="str">
        <f t="array" ref="A60">IFERROR(INDEX('All Beta'!A$2:A$1000,SMALL(IF(('All Beta'!D$2:D$1000&gt;=1)*('All Beta'!D$2:D$1000&lt;=1.5),ROW('All Beta'!A$2:A$1000)-ROW('All Beta'!A$2)+1),ROW(A59))),"")</f>
        <v>GOOG</v>
      </c>
      <c r="C60" s="5">
        <f>VLOOKUP('Beta 1-1.5@'!A60,'All Beta'!F:I,3,0)</f>
        <v>1.33</v>
      </c>
      <c r="D60" s="5">
        <f>VLOOKUP(A60,'All Beta'!F:I,4,0)</f>
        <v>0.53</v>
      </c>
      <c r="E60" s="8" t="str">
        <f>RTD("tradingapp",,INDEX($A:$A, ROW()), "BidLstClsΔ%")</f>
        <v>0.09</v>
      </c>
      <c r="F60" s="8" t="str">
        <f>RTD("tradingapp",,INDEX($A:$A, ROW()), "AskLstClsΔ%")</f>
        <v>0.14</v>
      </c>
      <c r="G60" s="12">
        <f t="shared" ref="G60:G123" si="15">C60*M60</f>
        <v>9.3100000000000016E-2</v>
      </c>
      <c r="H60" s="12">
        <f t="shared" ref="H60:H123" si="16">C60*L60</f>
        <v>6.6500000000000004E-2</v>
      </c>
      <c r="I60" s="13">
        <f t="shared" ref="I60:I123" si="17">G60-E60</f>
        <v>3.1000000000000194E-3</v>
      </c>
      <c r="J60" s="13">
        <f t="shared" ref="J60:J123" si="18">H60-F60</f>
        <v>-7.350000000000001E-2</v>
      </c>
      <c r="K60" s="5" t="str">
        <f>VLOOKUP(A60,'All Beta'!F:I,2,0)</f>
        <v>SPY</v>
      </c>
      <c r="L60" s="6" t="str">
        <f>RTD("tradingapp",,INDEX($K:K, ROW()), "BidLstClsΔ%")</f>
        <v>0.05</v>
      </c>
      <c r="M60" s="16" t="str">
        <f>RTD("tradingapp",,INDEX($K:$K, ROW()), "AskLstClsΔ%")</f>
        <v>0.07</v>
      </c>
      <c r="N60" s="14">
        <f t="shared" ref="N60:N123" si="19">I60+D60</f>
        <v>0.53310000000000002</v>
      </c>
      <c r="O60" s="14">
        <f t="shared" ref="O60:O123" si="20">J60-D60</f>
        <v>-0.60350000000000004</v>
      </c>
      <c r="R60" s="7"/>
      <c r="W60" s="7"/>
      <c r="AA60" s="1"/>
      <c r="AB60" s="107"/>
    </row>
    <row r="61" spans="1:28" x14ac:dyDescent="0.3">
      <c r="A61" s="22" t="str">
        <f t="array" ref="A61">IFERROR(INDEX('All Beta'!A$2:A$1000,SMALL(IF(('All Beta'!D$2:D$1000&gt;=1)*('All Beta'!D$2:D$1000&lt;=1.5),ROW('All Beta'!A$2:A$1000)-ROW('All Beta'!A$2)+1),ROW(A60))),"")</f>
        <v>GOOGL</v>
      </c>
      <c r="C61" s="5">
        <f>VLOOKUP('Beta 1-1.5@'!A61,'All Beta'!F:I,3,0)</f>
        <v>1.27</v>
      </c>
      <c r="D61" s="5">
        <f>VLOOKUP(A61,'All Beta'!F:I,4,0)</f>
        <v>0.52</v>
      </c>
      <c r="E61" s="8" t="str">
        <f>RTD("tradingapp",,INDEX($A:$A, ROW()), "BidLstClsΔ%")</f>
        <v>0.11</v>
      </c>
      <c r="F61" s="8" t="str">
        <f>RTD("tradingapp",,INDEX($A:$A, ROW()), "AskLstClsΔ%")</f>
        <v>0.16</v>
      </c>
      <c r="G61" s="12">
        <f t="shared" si="15"/>
        <v>8.8900000000000007E-2</v>
      </c>
      <c r="H61" s="12">
        <f t="shared" si="16"/>
        <v>6.3500000000000001E-2</v>
      </c>
      <c r="I61" s="13">
        <f t="shared" si="17"/>
        <v>-2.1099999999999994E-2</v>
      </c>
      <c r="J61" s="13">
        <f t="shared" si="18"/>
        <v>-9.6500000000000002E-2</v>
      </c>
      <c r="K61" s="5" t="str">
        <f>VLOOKUP(A61,'All Beta'!F:I,2,0)</f>
        <v>SPY</v>
      </c>
      <c r="L61" s="6" t="str">
        <f>RTD("tradingapp",,INDEX($K:K, ROW()), "BidLstClsΔ%")</f>
        <v>0.05</v>
      </c>
      <c r="M61" s="16" t="str">
        <f>RTD("tradingapp",,INDEX($K:$K, ROW()), "AskLstClsΔ%")</f>
        <v>0.07</v>
      </c>
      <c r="N61" s="14">
        <f t="shared" si="19"/>
        <v>0.49890000000000001</v>
      </c>
      <c r="O61" s="14">
        <f t="shared" si="20"/>
        <v>-0.61650000000000005</v>
      </c>
      <c r="R61" s="7"/>
      <c r="W61" s="7"/>
      <c r="AA61" s="1"/>
      <c r="AB61" s="107"/>
    </row>
    <row r="62" spans="1:28" x14ac:dyDescent="0.3">
      <c r="A62" s="22" t="str">
        <f t="array" ref="A62">IFERROR(INDEX('All Beta'!A$2:A$1000,SMALL(IF(('All Beta'!D$2:D$1000&gt;=1)*('All Beta'!D$2:D$1000&lt;=1.5),ROW('All Beta'!A$2:A$1000)-ROW('All Beta'!A$2)+1),ROW(A61))),"")</f>
        <v>GS</v>
      </c>
      <c r="C62" s="5">
        <f>VLOOKUP('Beta 1-1.5@'!A62,'All Beta'!F:I,3,0)</f>
        <v>1.27</v>
      </c>
      <c r="D62" s="5">
        <f>VLOOKUP(A62,'All Beta'!F:I,4,0)</f>
        <v>0.24</v>
      </c>
      <c r="E62" s="8" t="str">
        <f>RTD("tradingapp",,INDEX($A:$A, ROW()), "BidLstClsΔ%")</f>
        <v>0.07</v>
      </c>
      <c r="F62" s="8" t="str">
        <f>RTD("tradingapp",,INDEX($A:$A, ROW()), "AskLstClsΔ%")</f>
        <v>0.26</v>
      </c>
      <c r="G62" s="12">
        <f t="shared" si="15"/>
        <v>0.1143</v>
      </c>
      <c r="H62" s="12">
        <f t="shared" si="16"/>
        <v>3.8100000000000002E-2</v>
      </c>
      <c r="I62" s="13">
        <f t="shared" si="17"/>
        <v>4.4299999999999992E-2</v>
      </c>
      <c r="J62" s="13">
        <f t="shared" si="18"/>
        <v>-0.22190000000000001</v>
      </c>
      <c r="K62" s="5" t="str">
        <f>VLOOKUP(A62,'All Beta'!F:I,2,0)</f>
        <v>XLF</v>
      </c>
      <c r="L62" s="6" t="str">
        <f>RTD("tradingapp",,INDEX($K:K, ROW()), "BidLstClsΔ%")</f>
        <v>0.03</v>
      </c>
      <c r="M62" s="16" t="str">
        <f>RTD("tradingapp",,INDEX($K:$K, ROW()), "AskLstClsΔ%")</f>
        <v>0.09</v>
      </c>
      <c r="N62" s="14">
        <f t="shared" si="19"/>
        <v>0.2843</v>
      </c>
      <c r="O62" s="14">
        <f t="shared" si="20"/>
        <v>-0.46189999999999998</v>
      </c>
      <c r="R62" s="7"/>
      <c r="W62" s="7"/>
      <c r="AA62" s="1"/>
      <c r="AB62" s="107"/>
    </row>
    <row r="63" spans="1:28" x14ac:dyDescent="0.3">
      <c r="A63" s="22" t="str">
        <f t="array" ref="A63">IFERROR(INDEX('All Beta'!A$2:A$1000,SMALL(IF(('All Beta'!D$2:D$1000&gt;=1)*('All Beta'!D$2:D$1000&lt;=1.5),ROW('All Beta'!A$2:A$1000)-ROW('All Beta'!A$2)+1),ROW(A62))),"")</f>
        <v>GTES</v>
      </c>
      <c r="C63" s="5">
        <f>VLOOKUP('Beta 1-1.5@'!A63,'All Beta'!F:I,3,0)</f>
        <v>1.1000000000000001</v>
      </c>
      <c r="D63" s="5">
        <f>VLOOKUP(A63,'All Beta'!F:I,4,0)</f>
        <v>0.35</v>
      </c>
      <c r="E63" s="8" t="str">
        <f>RTD("tradingapp",,INDEX($A:$A, ROW()), "BidLstClsΔ%")</f>
        <v>-5.50</v>
      </c>
      <c r="F63" s="8" t="str">
        <f>RTD("tradingapp",,INDEX($A:$A, ROW()), "AskLstClsΔ%")</f>
        <v>5.38</v>
      </c>
      <c r="G63" s="12">
        <f t="shared" si="15"/>
        <v>0.28600000000000003</v>
      </c>
      <c r="H63" s="12">
        <f t="shared" si="16"/>
        <v>0.24200000000000002</v>
      </c>
      <c r="I63" s="13">
        <f t="shared" si="17"/>
        <v>5.7859999999999996</v>
      </c>
      <c r="J63" s="13">
        <f t="shared" si="18"/>
        <v>-5.1379999999999999</v>
      </c>
      <c r="K63" s="5" t="str">
        <f>VLOOKUP(A63,'All Beta'!F:I,2,0)</f>
        <v>IWM</v>
      </c>
      <c r="L63" s="6" t="str">
        <f>RTD("tradingapp",,INDEX($K:K, ROW()), "BidLstClsΔ%")</f>
        <v>0.22</v>
      </c>
      <c r="M63" s="16" t="str">
        <f>RTD("tradingapp",,INDEX($K:$K, ROW()), "AskLstClsΔ%")</f>
        <v>0.26</v>
      </c>
      <c r="N63" s="14">
        <f t="shared" si="19"/>
        <v>6.1359999999999992</v>
      </c>
      <c r="O63" s="14">
        <f t="shared" si="20"/>
        <v>-5.4879999999999995</v>
      </c>
      <c r="R63" s="7"/>
      <c r="W63" s="7"/>
      <c r="AA63" s="1"/>
      <c r="AB63" s="107"/>
    </row>
    <row r="64" spans="1:28" x14ac:dyDescent="0.3">
      <c r="A64" s="22" t="str">
        <f t="array" ref="A64">IFERROR(INDEX('All Beta'!A$2:A$1000,SMALL(IF(('All Beta'!D$2:D$1000&gt;=1)*('All Beta'!D$2:D$1000&lt;=1.5),ROW('All Beta'!A$2:A$1000)-ROW('All Beta'!A$2)+1),ROW(A63))),"")</f>
        <v>HAL</v>
      </c>
      <c r="C64" s="5">
        <f>VLOOKUP('Beta 1-1.5@'!A64,'All Beta'!F:I,3,0)</f>
        <v>1.22</v>
      </c>
      <c r="D64" s="5">
        <f>VLOOKUP(A64,'All Beta'!F:I,4,0)</f>
        <v>0.39</v>
      </c>
      <c r="E64" s="8" t="str">
        <f>RTD("tradingapp",,INDEX($A:$A, ROW()), "BidLstClsΔ%")</f>
        <v>0.00</v>
      </c>
      <c r="F64" s="8" t="str">
        <f>RTD("tradingapp",,INDEX($A:$A, ROW()), "AskLstClsΔ%")</f>
        <v>0.08</v>
      </c>
      <c r="G64" s="12">
        <f t="shared" si="15"/>
        <v>0.17080000000000001</v>
      </c>
      <c r="H64" s="12">
        <f t="shared" si="16"/>
        <v>2.4400000000000002E-2</v>
      </c>
      <c r="I64" s="13">
        <f t="shared" si="17"/>
        <v>0.17080000000000001</v>
      </c>
      <c r="J64" s="13">
        <f t="shared" si="18"/>
        <v>-5.5599999999999997E-2</v>
      </c>
      <c r="K64" s="5" t="str">
        <f>VLOOKUP(A64,'All Beta'!F:I,2,0)</f>
        <v>XLE</v>
      </c>
      <c r="L64" s="6" t="str">
        <f>RTD("tradingapp",,INDEX($K:K, ROW()), "BidLstClsΔ%")</f>
        <v>0.02</v>
      </c>
      <c r="M64" s="16" t="str">
        <f>RTD("tradingapp",,INDEX($K:$K, ROW()), "AskLstClsΔ%")</f>
        <v>0.14</v>
      </c>
      <c r="N64" s="14">
        <f t="shared" si="19"/>
        <v>0.56079999999999997</v>
      </c>
      <c r="O64" s="14">
        <f t="shared" si="20"/>
        <v>-0.4456</v>
      </c>
      <c r="R64" s="7"/>
      <c r="W64" s="7"/>
      <c r="AA64" s="1"/>
      <c r="AB64" s="107"/>
    </row>
    <row r="65" spans="1:28" x14ac:dyDescent="0.3">
      <c r="A65" s="22" t="str">
        <f t="array" ref="A65">IFERROR(INDEX('All Beta'!A$2:A$1000,SMALL(IF(('All Beta'!D$2:D$1000&gt;=1)*('All Beta'!D$2:D$1000&lt;=1.5),ROW('All Beta'!A$2:A$1000)-ROW('All Beta'!A$2)+1),ROW(A64))),"")</f>
        <v>IBKR</v>
      </c>
      <c r="C65" s="5">
        <f>VLOOKUP('Beta 1-1.5@'!A65,'All Beta'!F:I,3,0)</f>
        <v>1.28</v>
      </c>
      <c r="D65" s="5">
        <f>VLOOKUP(A65,'All Beta'!F:I,4,0)</f>
        <v>0.56999999999999995</v>
      </c>
      <c r="E65" s="8" t="str">
        <f>RTD("tradingapp",,INDEX($A:$A, ROW()), "BidLstClsΔ%")</f>
        <v>-0.21</v>
      </c>
      <c r="F65" s="8" t="str">
        <f>RTD("tradingapp",,INDEX($A:$A, ROW()), "AskLstClsΔ%")</f>
        <v>0.20</v>
      </c>
      <c r="G65" s="12">
        <f t="shared" si="15"/>
        <v>8.9600000000000013E-2</v>
      </c>
      <c r="H65" s="12">
        <f t="shared" si="16"/>
        <v>6.4000000000000001E-2</v>
      </c>
      <c r="I65" s="13">
        <f t="shared" si="17"/>
        <v>0.29959999999999998</v>
      </c>
      <c r="J65" s="13">
        <f t="shared" si="18"/>
        <v>-0.13600000000000001</v>
      </c>
      <c r="K65" s="5" t="str">
        <f>VLOOKUP(A65,'All Beta'!F:I,2,0)</f>
        <v>SPY</v>
      </c>
      <c r="L65" s="6" t="str">
        <f>RTD("tradingapp",,INDEX($K:K, ROW()), "BidLstClsΔ%")</f>
        <v>0.05</v>
      </c>
      <c r="M65" s="16" t="str">
        <f>RTD("tradingapp",,INDEX($K:$K, ROW()), "AskLstClsΔ%")</f>
        <v>0.07</v>
      </c>
      <c r="N65" s="14">
        <f t="shared" si="19"/>
        <v>0.86959999999999993</v>
      </c>
      <c r="O65" s="14">
        <f t="shared" si="20"/>
        <v>-0.70599999999999996</v>
      </c>
      <c r="R65" s="7"/>
      <c r="W65" s="7"/>
      <c r="AA65" s="1"/>
      <c r="AB65" s="107"/>
    </row>
    <row r="66" spans="1:28" x14ac:dyDescent="0.3">
      <c r="A66" s="22" t="str">
        <f t="array" ref="A66">IFERROR(INDEX('All Beta'!A$2:A$1000,SMALL(IF(('All Beta'!D$2:D$1000&gt;=1)*('All Beta'!D$2:D$1000&lt;=1.5),ROW('All Beta'!A$2:A$1000)-ROW('All Beta'!A$2)+1),ROW(A65))),"")</f>
        <v>ILMN</v>
      </c>
      <c r="C66" s="5">
        <f>VLOOKUP('Beta 1-1.5@'!A66,'All Beta'!F:I,3,0)</f>
        <v>1.02</v>
      </c>
      <c r="D66" s="5">
        <f>VLOOKUP(A66,'All Beta'!F:I,4,0)</f>
        <v>0.38</v>
      </c>
      <c r="E66" s="8" t="str">
        <f>RTD("tradingapp",,INDEX($A:$A, ROW()), "BidLstClsΔ%")</f>
        <v>-0.04</v>
      </c>
      <c r="F66" s="8" t="str">
        <f>RTD("tradingapp",,INDEX($A:$A, ROW()), "AskLstClsΔ%")</f>
        <v>1.57</v>
      </c>
      <c r="G66" s="12">
        <f t="shared" si="15"/>
        <v>0.26519999999999999</v>
      </c>
      <c r="H66" s="12">
        <f t="shared" si="16"/>
        <v>0.22440000000000002</v>
      </c>
      <c r="I66" s="13">
        <f t="shared" si="17"/>
        <v>0.30519999999999997</v>
      </c>
      <c r="J66" s="13">
        <f t="shared" si="18"/>
        <v>-1.3456000000000001</v>
      </c>
      <c r="K66" s="5" t="str">
        <f>VLOOKUP(A66,'All Beta'!F:I,2,0)</f>
        <v>IWM</v>
      </c>
      <c r="L66" s="6" t="str">
        <f>RTD("tradingapp",,INDEX($K:K, ROW()), "BidLstClsΔ%")</f>
        <v>0.22</v>
      </c>
      <c r="M66" s="16" t="str">
        <f>RTD("tradingapp",,INDEX($K:$K, ROW()), "AskLstClsΔ%")</f>
        <v>0.26</v>
      </c>
      <c r="N66" s="14">
        <f t="shared" si="19"/>
        <v>0.68520000000000003</v>
      </c>
      <c r="O66" s="14">
        <f t="shared" si="20"/>
        <v>-1.7256</v>
      </c>
      <c r="R66" s="7"/>
      <c r="W66" s="7"/>
      <c r="AA66" s="1"/>
      <c r="AB66" s="107"/>
    </row>
    <row r="67" spans="1:28" x14ac:dyDescent="0.3">
      <c r="A67" s="22" t="str">
        <f t="array" ref="A67">IFERROR(INDEX('All Beta'!A$2:A$1000,SMALL(IF(('All Beta'!D$2:D$1000&gt;=1)*('All Beta'!D$2:D$1000&lt;=1.5),ROW('All Beta'!A$2:A$1000)-ROW('All Beta'!A$2)+1),ROW(A66))),"")</f>
        <v>IMO</v>
      </c>
      <c r="C67" s="5">
        <f>VLOOKUP('Beta 1-1.5@'!A67,'All Beta'!F:I,3,0)</f>
        <v>1.02</v>
      </c>
      <c r="D67" s="5">
        <f>VLOOKUP(A67,'All Beta'!F:I,4,0)</f>
        <v>0.32</v>
      </c>
      <c r="E67" s="8" t="str">
        <f>RTD("tradingapp",,INDEX($A:$A, ROW()), "BidLstClsΔ%")</f>
        <v>-4.10</v>
      </c>
      <c r="F67" s="8" t="str">
        <f>RTD("tradingapp",,INDEX($A:$A, ROW()), "AskLstClsΔ%")</f>
        <v>5.17</v>
      </c>
      <c r="G67" s="12">
        <f t="shared" si="15"/>
        <v>0.14280000000000001</v>
      </c>
      <c r="H67" s="12">
        <f t="shared" si="16"/>
        <v>2.0400000000000001E-2</v>
      </c>
      <c r="I67" s="13">
        <f t="shared" si="17"/>
        <v>4.2427999999999999</v>
      </c>
      <c r="J67" s="13">
        <f t="shared" si="18"/>
        <v>-5.1495999999999995</v>
      </c>
      <c r="K67" s="5" t="str">
        <f>VLOOKUP(A67,'All Beta'!F:I,2,0)</f>
        <v>XLE</v>
      </c>
      <c r="L67" s="6" t="str">
        <f>RTD("tradingapp",,INDEX($K:K, ROW()), "BidLstClsΔ%")</f>
        <v>0.02</v>
      </c>
      <c r="M67" s="16" t="str">
        <f>RTD("tradingapp",,INDEX($K:$K, ROW()), "AskLstClsΔ%")</f>
        <v>0.14</v>
      </c>
      <c r="N67" s="14">
        <f t="shared" si="19"/>
        <v>4.5628000000000002</v>
      </c>
      <c r="O67" s="14">
        <f t="shared" si="20"/>
        <v>-5.4695999999999998</v>
      </c>
      <c r="R67" s="7"/>
      <c r="W67" s="7"/>
      <c r="AA67" s="1"/>
      <c r="AB67" s="107"/>
    </row>
    <row r="68" spans="1:28" x14ac:dyDescent="0.3">
      <c r="A68" s="22" t="str">
        <f t="array" ref="A68">IFERROR(INDEX('All Beta'!A$2:A$1000,SMALL(IF(('All Beta'!D$2:D$1000&gt;=1)*('All Beta'!D$2:D$1000&lt;=1.5),ROW('All Beta'!A$2:A$1000)-ROW('All Beta'!A$2)+1),ROW(A67))),"")</f>
        <v>INTC</v>
      </c>
      <c r="C68" s="5">
        <f>VLOOKUP('Beta 1-1.5@'!A68,'All Beta'!F:I,3,0)</f>
        <v>1.02</v>
      </c>
      <c r="D68" s="5">
        <f>VLOOKUP(A68,'All Beta'!F:I,4,0)</f>
        <v>0.81</v>
      </c>
      <c r="E68" s="8" t="str">
        <f>RTD("tradingapp",,INDEX($A:$A, ROW()), "BidLstClsΔ%")</f>
        <v>1.66</v>
      </c>
      <c r="F68" s="8" t="str">
        <f>RTD("tradingapp",,INDEX($A:$A, ROW()), "AskLstClsΔ%")</f>
        <v>1.69</v>
      </c>
      <c r="G68" s="12">
        <f t="shared" si="15"/>
        <v>0.26519999999999999</v>
      </c>
      <c r="H68" s="12">
        <f t="shared" si="16"/>
        <v>0.22440000000000002</v>
      </c>
      <c r="I68" s="13">
        <f t="shared" si="17"/>
        <v>-1.3948</v>
      </c>
      <c r="J68" s="13">
        <f t="shared" si="18"/>
        <v>-1.4656</v>
      </c>
      <c r="K68" s="5" t="str">
        <f>VLOOKUP(A68,'All Beta'!F:I,2,0)</f>
        <v>IWM</v>
      </c>
      <c r="L68" s="6" t="str">
        <f>RTD("tradingapp",,INDEX($K:K, ROW()), "BidLstClsΔ%")</f>
        <v>0.22</v>
      </c>
      <c r="M68" s="16" t="str">
        <f>RTD("tradingapp",,INDEX($K:$K, ROW()), "AskLstClsΔ%")</f>
        <v>0.26</v>
      </c>
      <c r="N68" s="14">
        <f t="shared" si="19"/>
        <v>-0.58479999999999999</v>
      </c>
      <c r="O68" s="14">
        <f t="shared" si="20"/>
        <v>-2.2755999999999998</v>
      </c>
      <c r="R68" s="7"/>
      <c r="W68" s="7"/>
      <c r="AA68" s="1"/>
      <c r="AB68" s="107"/>
    </row>
    <row r="69" spans="1:28" x14ac:dyDescent="0.3">
      <c r="A69" s="22" t="str">
        <f t="array" ref="A69">IFERROR(INDEX('All Beta'!A$2:A$1000,SMALL(IF(('All Beta'!D$2:D$1000&gt;=1)*('All Beta'!D$2:D$1000&lt;=1.5),ROW('All Beta'!A$2:A$1000)-ROW('All Beta'!A$2)+1),ROW(A68))),"")</f>
        <v>IP</v>
      </c>
      <c r="C69" s="5">
        <f>VLOOKUP('Beta 1-1.5@'!A69,'All Beta'!F:I,3,0)</f>
        <v>1.25</v>
      </c>
      <c r="D69" s="5">
        <f>VLOOKUP(A69,'All Beta'!F:I,4,0)</f>
        <v>0.42</v>
      </c>
      <c r="E69" s="8" t="str">
        <f>RTD("tradingapp",,INDEX($A:$A, ROW()), "BidLstClsΔ%")</f>
        <v>-1.18</v>
      </c>
      <c r="F69" s="8" t="str">
        <f>RTD("tradingapp",,INDEX($A:$A, ROW()), "AskLstClsΔ%")</f>
        <v>1.16</v>
      </c>
      <c r="G69" s="12">
        <f t="shared" si="15"/>
        <v>8.7500000000000008E-2</v>
      </c>
      <c r="H69" s="12">
        <f t="shared" si="16"/>
        <v>6.25E-2</v>
      </c>
      <c r="I69" s="13">
        <f t="shared" si="17"/>
        <v>1.2674999999999998</v>
      </c>
      <c r="J69" s="13">
        <f t="shared" si="18"/>
        <v>-1.0974999999999999</v>
      </c>
      <c r="K69" s="5" t="str">
        <f>VLOOKUP(A69,'All Beta'!F:I,2,0)</f>
        <v>SPY</v>
      </c>
      <c r="L69" s="6" t="str">
        <f>RTD("tradingapp",,INDEX($K:K, ROW()), "BidLstClsΔ%")</f>
        <v>0.05</v>
      </c>
      <c r="M69" s="16" t="str">
        <f>RTD("tradingapp",,INDEX($K:$K, ROW()), "AskLstClsΔ%")</f>
        <v>0.07</v>
      </c>
      <c r="N69" s="14">
        <f t="shared" si="19"/>
        <v>1.6874999999999998</v>
      </c>
      <c r="O69" s="14">
        <f t="shared" si="20"/>
        <v>-1.5174999999999998</v>
      </c>
      <c r="R69" s="7"/>
      <c r="W69" s="7"/>
      <c r="AA69" s="1"/>
      <c r="AB69" s="107"/>
    </row>
    <row r="70" spans="1:28" x14ac:dyDescent="0.3">
      <c r="A70" s="22" t="str">
        <f t="array" ref="A70">IFERROR(INDEX('All Beta'!A$2:A$1000,SMALL(IF(('All Beta'!D$2:D$1000&gt;=1)*('All Beta'!D$2:D$1000&lt;=1.5),ROW('All Beta'!A$2:A$1000)-ROW('All Beta'!A$2)+1),ROW(A69))),"")</f>
        <v>IVZ</v>
      </c>
      <c r="C70" s="5">
        <f>VLOOKUP('Beta 1-1.5@'!A70,'All Beta'!F:I,3,0)</f>
        <v>1.24</v>
      </c>
      <c r="D70" s="5">
        <f>VLOOKUP(A70,'All Beta'!F:I,4,0)</f>
        <v>0.38</v>
      </c>
      <c r="E70" s="8" t="str">
        <f>RTD("tradingapp",,INDEX($A:$A, ROW()), "BidLstClsΔ%")</f>
        <v>-1.08</v>
      </c>
      <c r="F70" s="8" t="str">
        <f>RTD("tradingapp",,INDEX($A:$A, ROW()), "AskLstClsΔ%")</f>
        <v>1.12</v>
      </c>
      <c r="G70" s="12">
        <f t="shared" si="15"/>
        <v>0.32240000000000002</v>
      </c>
      <c r="H70" s="12">
        <f t="shared" si="16"/>
        <v>0.27279999999999999</v>
      </c>
      <c r="I70" s="13">
        <f t="shared" si="17"/>
        <v>1.4024000000000001</v>
      </c>
      <c r="J70" s="13">
        <f t="shared" si="18"/>
        <v>-0.84720000000000018</v>
      </c>
      <c r="K70" s="5" t="str">
        <f>VLOOKUP(A70,'All Beta'!F:I,2,0)</f>
        <v>IWM</v>
      </c>
      <c r="L70" s="6" t="str">
        <f>RTD("tradingapp",,INDEX($K:K, ROW()), "BidLstClsΔ%")</f>
        <v>0.22</v>
      </c>
      <c r="M70" s="16" t="str">
        <f>RTD("tradingapp",,INDEX($K:$K, ROW()), "AskLstClsΔ%")</f>
        <v>0.26</v>
      </c>
      <c r="N70" s="14">
        <f t="shared" si="19"/>
        <v>1.7824</v>
      </c>
      <c r="O70" s="14">
        <f t="shared" si="20"/>
        <v>-1.2272000000000003</v>
      </c>
      <c r="R70" s="7"/>
      <c r="W70" s="7"/>
      <c r="AA70" s="1"/>
      <c r="AB70" s="107"/>
    </row>
    <row r="71" spans="1:28" x14ac:dyDescent="0.3">
      <c r="A71" s="22" t="str">
        <f t="array" ref="A71">IFERROR(INDEX('All Beta'!A$2:A$1000,SMALL(IF(('All Beta'!D$2:D$1000&gt;=1)*('All Beta'!D$2:D$1000&lt;=1.5),ROW('All Beta'!A$2:A$1000)-ROW('All Beta'!A$2)+1),ROW(A70))),"")</f>
        <v>JCI</v>
      </c>
      <c r="C71" s="5">
        <f>VLOOKUP('Beta 1-1.5@'!A71,'All Beta'!F:I,3,0)</f>
        <v>1.0900000000000001</v>
      </c>
      <c r="D71" s="5">
        <f>VLOOKUP(A71,'All Beta'!F:I,4,0)</f>
        <v>0.25</v>
      </c>
      <c r="E71" s="8" t="str">
        <f>RTD("tradingapp",,INDEX($A:$A, ROW()), "BidLstClsΔ%")</f>
        <v>-1.82</v>
      </c>
      <c r="F71" s="8" t="str">
        <f>RTD("tradingapp",,INDEX($A:$A, ROW()), "AskLstClsΔ%")</f>
        <v>4.46</v>
      </c>
      <c r="G71" s="12">
        <f t="shared" si="15"/>
        <v>7.6300000000000007E-2</v>
      </c>
      <c r="H71" s="12">
        <f t="shared" si="16"/>
        <v>5.4500000000000007E-2</v>
      </c>
      <c r="I71" s="13">
        <f t="shared" si="17"/>
        <v>1.8963000000000001</v>
      </c>
      <c r="J71" s="13">
        <f t="shared" si="18"/>
        <v>-4.4055</v>
      </c>
      <c r="K71" s="5" t="str">
        <f>VLOOKUP(A71,'All Beta'!F:I,2,0)</f>
        <v>SPY</v>
      </c>
      <c r="L71" s="6" t="str">
        <f>RTD("tradingapp",,INDEX($K:K, ROW()), "BidLstClsΔ%")</f>
        <v>0.05</v>
      </c>
      <c r="M71" s="16" t="str">
        <f>RTD("tradingapp",,INDEX($K:$K, ROW()), "AskLstClsΔ%")</f>
        <v>0.07</v>
      </c>
      <c r="N71" s="14">
        <f t="shared" si="19"/>
        <v>2.1463000000000001</v>
      </c>
      <c r="O71" s="14">
        <f t="shared" si="20"/>
        <v>-4.6555</v>
      </c>
      <c r="R71" s="7"/>
      <c r="W71" s="7"/>
      <c r="AA71" s="1"/>
      <c r="AB71" s="107"/>
    </row>
    <row r="72" spans="1:28" x14ac:dyDescent="0.3">
      <c r="A72" s="22" t="str">
        <f t="array" ref="A72">IFERROR(INDEX('All Beta'!A$2:A$1000,SMALL(IF(('All Beta'!D$2:D$1000&gt;=1)*('All Beta'!D$2:D$1000&lt;=1.5),ROW('All Beta'!A$2:A$1000)-ROW('All Beta'!A$2)+1),ROW(A71))),"")</f>
        <v>KBH</v>
      </c>
      <c r="C72" s="5">
        <f>VLOOKUP('Beta 1-1.5@'!A72,'All Beta'!F:I,3,0)</f>
        <v>1.37</v>
      </c>
      <c r="D72" s="5">
        <f>VLOOKUP(A72,'All Beta'!F:I,4,0)</f>
        <v>0.63</v>
      </c>
      <c r="E72" s="8" t="str">
        <f>RTD("tradingapp",,INDEX($A:$A, ROW()), "BidLstClsΔ%")</f>
        <v>-0.60</v>
      </c>
      <c r="F72" s="8" t="str">
        <f>RTD("tradingapp",,INDEX($A:$A, ROW()), "AskLstClsΔ%")</f>
        <v>-0.28</v>
      </c>
      <c r="G72" s="12">
        <f t="shared" si="15"/>
        <v>0.35620000000000002</v>
      </c>
      <c r="H72" s="12">
        <f t="shared" si="16"/>
        <v>0.3014</v>
      </c>
      <c r="I72" s="13">
        <f t="shared" si="17"/>
        <v>0.95619999999999994</v>
      </c>
      <c r="J72" s="13">
        <f t="shared" si="18"/>
        <v>0.58140000000000003</v>
      </c>
      <c r="K72" s="5" t="str">
        <f>VLOOKUP(A72,'All Beta'!F:I,2,0)</f>
        <v>IWM</v>
      </c>
      <c r="L72" s="6" t="str">
        <f>RTD("tradingapp",,INDEX($K:K, ROW()), "BidLstClsΔ%")</f>
        <v>0.22</v>
      </c>
      <c r="M72" s="16" t="str">
        <f>RTD("tradingapp",,INDEX($K:$K, ROW()), "AskLstClsΔ%")</f>
        <v>0.26</v>
      </c>
      <c r="N72" s="14">
        <f t="shared" si="19"/>
        <v>1.5861999999999998</v>
      </c>
      <c r="O72" s="14">
        <f t="shared" si="20"/>
        <v>-4.8599999999999977E-2</v>
      </c>
      <c r="R72" s="7"/>
      <c r="W72" s="7"/>
      <c r="AA72" s="1"/>
      <c r="AB72" s="107"/>
    </row>
    <row r="73" spans="1:28" x14ac:dyDescent="0.3">
      <c r="A73" s="22" t="str">
        <f t="array" ref="A73">IFERROR(INDEX('All Beta'!A$2:A$1000,SMALL(IF(('All Beta'!D$2:D$1000&gt;=1)*('All Beta'!D$2:D$1000&lt;=1.5),ROW('All Beta'!A$2:A$1000)-ROW('All Beta'!A$2)+1),ROW(A72))),"")</f>
        <v>KEY</v>
      </c>
      <c r="C73" s="5">
        <f>VLOOKUP('Beta 1-1.5@'!A73,'All Beta'!F:I,3,0)</f>
        <v>1.46</v>
      </c>
      <c r="D73" s="5">
        <f>VLOOKUP(A73,'All Beta'!F:I,4,0)</f>
        <v>0.27</v>
      </c>
      <c r="E73" s="8" t="str">
        <f>RTD("tradingapp",,INDEX($A:$A, ROW()), "BidLstClsΔ%")</f>
        <v>0.15</v>
      </c>
      <c r="F73" s="8" t="str">
        <f>RTD("tradingapp",,INDEX($A:$A, ROW()), "AskLstClsΔ%")</f>
        <v>0.58</v>
      </c>
      <c r="G73" s="12">
        <f t="shared" si="15"/>
        <v>0.13139999999999999</v>
      </c>
      <c r="H73" s="12">
        <f t="shared" si="16"/>
        <v>4.3799999999999999E-2</v>
      </c>
      <c r="I73" s="13">
        <f t="shared" si="17"/>
        <v>-1.8600000000000005E-2</v>
      </c>
      <c r="J73" s="13">
        <f t="shared" si="18"/>
        <v>-0.53620000000000001</v>
      </c>
      <c r="K73" s="5" t="str">
        <f>VLOOKUP(A73,'All Beta'!F:I,2,0)</f>
        <v>XLF</v>
      </c>
      <c r="L73" s="6" t="str">
        <f>RTD("tradingapp",,INDEX($K:K, ROW()), "BidLstClsΔ%")</f>
        <v>0.03</v>
      </c>
      <c r="M73" s="16" t="str">
        <f>RTD("tradingapp",,INDEX($K:$K, ROW()), "AskLstClsΔ%")</f>
        <v>0.09</v>
      </c>
      <c r="N73" s="14">
        <f t="shared" si="19"/>
        <v>0.25140000000000001</v>
      </c>
      <c r="O73" s="14">
        <f t="shared" si="20"/>
        <v>-0.80620000000000003</v>
      </c>
      <c r="R73" s="7"/>
      <c r="W73" s="7"/>
      <c r="AA73" s="1"/>
      <c r="AB73" s="107"/>
    </row>
    <row r="74" spans="1:28" x14ac:dyDescent="0.3">
      <c r="A74" s="22" t="str">
        <f t="array" ref="A74">IFERROR(INDEX('All Beta'!A$2:A$1000,SMALL(IF(('All Beta'!D$2:D$1000&gt;=1)*('All Beta'!D$2:D$1000&lt;=1.5),ROW('All Beta'!A$2:A$1000)-ROW('All Beta'!A$2)+1),ROW(A73))),"")</f>
        <v>KEYS</v>
      </c>
      <c r="C74" s="5">
        <f>VLOOKUP('Beta 1-1.5@'!A74,'All Beta'!F:I,3,0)</f>
        <v>1.39</v>
      </c>
      <c r="D74" s="5">
        <f>VLOOKUP(A74,'All Beta'!F:I,4,0)</f>
        <v>0.35</v>
      </c>
      <c r="E74" s="8" t="str">
        <f>RTD("tradingapp",,INDEX($A:$A, ROW()), "BidLstClsΔ%")</f>
        <v>-3.96</v>
      </c>
      <c r="F74" s="8" t="str">
        <f>RTD("tradingapp",,INDEX($A:$A, ROW()), "AskLstClsΔ%")</f>
        <v>5.38</v>
      </c>
      <c r="G74" s="12">
        <f t="shared" si="15"/>
        <v>9.7299999999999998E-2</v>
      </c>
      <c r="H74" s="12">
        <f t="shared" si="16"/>
        <v>6.9499999999999992E-2</v>
      </c>
      <c r="I74" s="13">
        <f t="shared" si="17"/>
        <v>4.0572999999999997</v>
      </c>
      <c r="J74" s="13">
        <f t="shared" si="18"/>
        <v>-5.3105000000000002</v>
      </c>
      <c r="K74" s="5" t="str">
        <f>VLOOKUP(A74,'All Beta'!F:I,2,0)</f>
        <v>SPY</v>
      </c>
      <c r="L74" s="6" t="str">
        <f>RTD("tradingapp",,INDEX($K:K, ROW()), "BidLstClsΔ%")</f>
        <v>0.05</v>
      </c>
      <c r="M74" s="16" t="str">
        <f>RTD("tradingapp",,INDEX($K:$K, ROW()), "AskLstClsΔ%")</f>
        <v>0.07</v>
      </c>
      <c r="N74" s="14">
        <f t="shared" si="19"/>
        <v>4.4072999999999993</v>
      </c>
      <c r="O74" s="14">
        <f t="shared" si="20"/>
        <v>-5.6604999999999999</v>
      </c>
      <c r="R74" s="7"/>
      <c r="W74" s="7"/>
      <c r="AA74" s="1"/>
      <c r="AB74" s="107"/>
    </row>
    <row r="75" spans="1:28" x14ac:dyDescent="0.3">
      <c r="A75" s="22" t="str">
        <f t="array" ref="A75">IFERROR(INDEX('All Beta'!A$2:A$1000,SMALL(IF(('All Beta'!D$2:D$1000&gt;=1)*('All Beta'!D$2:D$1000&lt;=1.5),ROW('All Beta'!A$2:A$1000)-ROW('All Beta'!A$2)+1),ROW(A74))),"")</f>
        <v>KKR</v>
      </c>
      <c r="C75" s="5">
        <f>VLOOKUP('Beta 1-1.5@'!A75,'All Beta'!F:I,3,0)</f>
        <v>1.23</v>
      </c>
      <c r="D75" s="5">
        <f>VLOOKUP(A75,'All Beta'!F:I,4,0)</f>
        <v>0.39</v>
      </c>
      <c r="E75" s="8" t="str">
        <f>RTD("tradingapp",,INDEX($A:$A, ROW()), "BidLstClsΔ%")</f>
        <v>0.65</v>
      </c>
      <c r="F75" s="8" t="str">
        <f>RTD("tradingapp",,INDEX($A:$A, ROW()), "AskLstClsΔ%")</f>
        <v>2.21</v>
      </c>
      <c r="G75" s="12">
        <f t="shared" si="15"/>
        <v>0.31980000000000003</v>
      </c>
      <c r="H75" s="12">
        <f t="shared" si="16"/>
        <v>0.27060000000000001</v>
      </c>
      <c r="I75" s="13">
        <f t="shared" si="17"/>
        <v>-0.33019999999999999</v>
      </c>
      <c r="J75" s="13">
        <f t="shared" si="18"/>
        <v>-1.9394</v>
      </c>
      <c r="K75" s="5" t="str">
        <f>VLOOKUP(A75,'All Beta'!F:I,2,0)</f>
        <v>IWM</v>
      </c>
      <c r="L75" s="6" t="str">
        <f>RTD("tradingapp",,INDEX($K:K, ROW()), "BidLstClsΔ%")</f>
        <v>0.22</v>
      </c>
      <c r="M75" s="16" t="str">
        <f>RTD("tradingapp",,INDEX($K:$K, ROW()), "AskLstClsΔ%")</f>
        <v>0.26</v>
      </c>
      <c r="N75" s="14">
        <f t="shared" si="19"/>
        <v>5.980000000000002E-2</v>
      </c>
      <c r="O75" s="14">
        <f t="shared" si="20"/>
        <v>-2.3294000000000001</v>
      </c>
      <c r="R75" s="7"/>
      <c r="W75" s="7"/>
      <c r="AA75" s="1"/>
      <c r="AB75" s="107"/>
    </row>
    <row r="76" spans="1:28" x14ac:dyDescent="0.3">
      <c r="A76" s="22" t="str">
        <f t="array" ref="A76">IFERROR(INDEX('All Beta'!A$2:A$1000,SMALL(IF(('All Beta'!D$2:D$1000&gt;=1)*('All Beta'!D$2:D$1000&lt;=1.5),ROW('All Beta'!A$2:A$1000)-ROW('All Beta'!A$2)+1),ROW(A75))),"")</f>
        <v>KMX</v>
      </c>
      <c r="C76" s="5">
        <f>VLOOKUP('Beta 1-1.5@'!A76,'All Beta'!F:I,3,0)</f>
        <v>1.1100000000000001</v>
      </c>
      <c r="D76" s="5">
        <f>VLOOKUP(A76,'All Beta'!F:I,4,0)</f>
        <v>0.45</v>
      </c>
      <c r="E76" s="8" t="str">
        <f>RTD("tradingapp",,INDEX($A:$A, ROW()), "BidLstClsΔ%")</f>
        <v>0.35</v>
      </c>
      <c r="F76" s="8" t="str">
        <f>RTD("tradingapp",,INDEX($A:$A, ROW()), "AskLstClsΔ%")</f>
        <v>0.56</v>
      </c>
      <c r="G76" s="12">
        <f t="shared" si="15"/>
        <v>0.28860000000000002</v>
      </c>
      <c r="H76" s="12">
        <f t="shared" si="16"/>
        <v>0.24420000000000003</v>
      </c>
      <c r="I76" s="13">
        <f t="shared" si="17"/>
        <v>-6.1399999999999955E-2</v>
      </c>
      <c r="J76" s="13">
        <f t="shared" si="18"/>
        <v>-0.31580000000000003</v>
      </c>
      <c r="K76" s="5" t="str">
        <f>VLOOKUP(A76,'All Beta'!F:I,2,0)</f>
        <v>IWM</v>
      </c>
      <c r="L76" s="6" t="str">
        <f>RTD("tradingapp",,INDEX($K:K, ROW()), "BidLstClsΔ%")</f>
        <v>0.22</v>
      </c>
      <c r="M76" s="16" t="str">
        <f>RTD("tradingapp",,INDEX($K:$K, ROW()), "AskLstClsΔ%")</f>
        <v>0.26</v>
      </c>
      <c r="N76" s="14">
        <f t="shared" si="19"/>
        <v>0.38860000000000006</v>
      </c>
      <c r="O76" s="14">
        <f t="shared" si="20"/>
        <v>-0.76580000000000004</v>
      </c>
      <c r="R76" s="7"/>
      <c r="W76" s="7"/>
      <c r="AA76" s="1"/>
      <c r="AB76" s="107"/>
    </row>
    <row r="77" spans="1:28" x14ac:dyDescent="0.3">
      <c r="A77" s="22" t="str">
        <f t="array" ref="A77">IFERROR(INDEX('All Beta'!A$2:A$1000,SMALL(IF(('All Beta'!D$2:D$1000&gt;=1)*('All Beta'!D$2:D$1000&lt;=1.5),ROW('All Beta'!A$2:A$1000)-ROW('All Beta'!A$2)+1),ROW(A76))),"")</f>
        <v>LC</v>
      </c>
      <c r="C77" s="5">
        <f>VLOOKUP('Beta 1-1.5@'!A77,'All Beta'!F:I,3,0)</f>
        <v>1.46</v>
      </c>
      <c r="D77" s="5">
        <f>VLOOKUP(A77,'All Beta'!F:I,4,0)</f>
        <v>0.46</v>
      </c>
      <c r="E77" s="8" t="str">
        <f>RTD("tradingapp",,INDEX($A:$A, ROW()), "BidLstClsΔ%")</f>
        <v>-2.21</v>
      </c>
      <c r="F77" s="8" t="str">
        <f>RTD("tradingapp",,INDEX($A:$A, ROW()), "AskLstClsΔ%")</f>
        <v>1.73</v>
      </c>
      <c r="G77" s="12">
        <f t="shared" si="15"/>
        <v>0.37959999999999999</v>
      </c>
      <c r="H77" s="12">
        <f t="shared" si="16"/>
        <v>0.32119999999999999</v>
      </c>
      <c r="I77" s="13">
        <f t="shared" si="17"/>
        <v>2.5895999999999999</v>
      </c>
      <c r="J77" s="13">
        <f t="shared" si="18"/>
        <v>-1.4088000000000001</v>
      </c>
      <c r="K77" s="5" t="str">
        <f>VLOOKUP(A77,'All Beta'!F:I,2,0)</f>
        <v>IWM</v>
      </c>
      <c r="L77" s="6" t="str">
        <f>RTD("tradingapp",,INDEX($K:K, ROW()), "BidLstClsΔ%")</f>
        <v>0.22</v>
      </c>
      <c r="M77" s="16" t="str">
        <f>RTD("tradingapp",,INDEX($K:$K, ROW()), "AskLstClsΔ%")</f>
        <v>0.26</v>
      </c>
      <c r="N77" s="14">
        <f t="shared" si="19"/>
        <v>3.0495999999999999</v>
      </c>
      <c r="O77" s="14">
        <f t="shared" si="20"/>
        <v>-1.8688</v>
      </c>
      <c r="R77" s="7"/>
      <c r="W77" s="7"/>
      <c r="AA77" s="1"/>
      <c r="AB77" s="107"/>
    </row>
    <row r="78" spans="1:28" x14ac:dyDescent="0.3">
      <c r="A78" s="22" t="str">
        <f t="array" ref="A78">IFERROR(INDEX('All Beta'!A$2:A$1000,SMALL(IF(('All Beta'!D$2:D$1000&gt;=1)*('All Beta'!D$2:D$1000&lt;=1.5),ROW('All Beta'!A$2:A$1000)-ROW('All Beta'!A$2)+1),ROW(A77))),"")</f>
        <v>LEN</v>
      </c>
      <c r="C78" s="5">
        <f>VLOOKUP('Beta 1-1.5@'!A78,'All Beta'!F:I,3,0)</f>
        <v>1.02</v>
      </c>
      <c r="D78" s="5">
        <f>VLOOKUP(A78,'All Beta'!F:I,4,0)</f>
        <v>0.61</v>
      </c>
      <c r="E78" s="8" t="str">
        <f>RTD("tradingapp",,INDEX($A:$A, ROW()), "BidLstClsΔ%")</f>
        <v>-0.03</v>
      </c>
      <c r="F78" s="8" t="str">
        <f>RTD("tradingapp",,INDEX($A:$A, ROW()), "AskLstClsΔ%")</f>
        <v>0.60</v>
      </c>
      <c r="G78" s="12">
        <f t="shared" si="15"/>
        <v>0.26519999999999999</v>
      </c>
      <c r="H78" s="12">
        <f t="shared" si="16"/>
        <v>0.22440000000000002</v>
      </c>
      <c r="I78" s="13">
        <f t="shared" si="17"/>
        <v>0.29520000000000002</v>
      </c>
      <c r="J78" s="13">
        <f t="shared" si="18"/>
        <v>-0.37559999999999993</v>
      </c>
      <c r="K78" s="5" t="str">
        <f>VLOOKUP(A78,'All Beta'!F:I,2,0)</f>
        <v>IWM</v>
      </c>
      <c r="L78" s="6" t="str">
        <f>RTD("tradingapp",,INDEX($K:K, ROW()), "BidLstClsΔ%")</f>
        <v>0.22</v>
      </c>
      <c r="M78" s="16" t="str">
        <f>RTD("tradingapp",,INDEX($K:$K, ROW()), "AskLstClsΔ%")</f>
        <v>0.26</v>
      </c>
      <c r="N78" s="14">
        <f t="shared" si="19"/>
        <v>0.9052</v>
      </c>
      <c r="O78" s="14">
        <f t="shared" si="20"/>
        <v>-0.98559999999999992</v>
      </c>
      <c r="R78" s="7"/>
      <c r="W78" s="7"/>
      <c r="AA78" s="1"/>
      <c r="AB78" s="107"/>
    </row>
    <row r="79" spans="1:28" x14ac:dyDescent="0.3">
      <c r="A79" s="22" t="str">
        <f t="array" ref="A79">IFERROR(INDEX('All Beta'!A$2:A$1000,SMALL(IF(('All Beta'!D$2:D$1000&gt;=1)*('All Beta'!D$2:D$1000&lt;=1.5),ROW('All Beta'!A$2:A$1000)-ROW('All Beta'!A$2)+1),ROW(A78))),"")</f>
        <v>LTBR</v>
      </c>
      <c r="C79" s="5">
        <f>VLOOKUP('Beta 1-1.5@'!A79,'All Beta'!F:I,3,0)</f>
        <v>1.1100000000000001</v>
      </c>
      <c r="D79" s="5">
        <f>VLOOKUP(A79,'All Beta'!F:I,4,0)</f>
        <v>1.19</v>
      </c>
      <c r="E79" s="8" t="str">
        <f>RTD("tradingapp",,INDEX($A:$A, ROW()), "BidLstClsΔ%")</f>
        <v>-0.32</v>
      </c>
      <c r="F79" s="8" t="str">
        <f>RTD("tradingapp",,INDEX($A:$A, ROW()), "AskLstClsΔ%")</f>
        <v>0.48</v>
      </c>
      <c r="G79" s="12">
        <f t="shared" si="15"/>
        <v>0.28860000000000002</v>
      </c>
      <c r="H79" s="12">
        <f t="shared" si="16"/>
        <v>0.24420000000000003</v>
      </c>
      <c r="I79" s="13">
        <f t="shared" si="17"/>
        <v>0.60860000000000003</v>
      </c>
      <c r="J79" s="13">
        <f t="shared" si="18"/>
        <v>-0.23579999999999995</v>
      </c>
      <c r="K79" s="5" t="str">
        <f>VLOOKUP(A79,'All Beta'!F:I,2,0)</f>
        <v>IWM</v>
      </c>
      <c r="L79" s="6" t="str">
        <f>RTD("tradingapp",,INDEX($K:K, ROW()), "BidLstClsΔ%")</f>
        <v>0.22</v>
      </c>
      <c r="M79" s="16" t="str">
        <f>RTD("tradingapp",,INDEX($K:$K, ROW()), "AskLstClsΔ%")</f>
        <v>0.26</v>
      </c>
      <c r="N79" s="14">
        <f t="shared" si="19"/>
        <v>1.7986</v>
      </c>
      <c r="O79" s="14">
        <f t="shared" si="20"/>
        <v>-1.4258</v>
      </c>
      <c r="R79" s="7"/>
      <c r="W79" s="7"/>
      <c r="AA79" s="1"/>
      <c r="AB79" s="107"/>
    </row>
    <row r="80" spans="1:28" x14ac:dyDescent="0.3">
      <c r="A80" s="22" t="str">
        <f t="array" ref="A80">IFERROR(INDEX('All Beta'!A$2:A$1000,SMALL(IF(('All Beta'!D$2:D$1000&gt;=1)*('All Beta'!D$2:D$1000&lt;=1.5),ROW('All Beta'!A$2:A$1000)-ROW('All Beta'!A$2)+1),ROW(A79))),"")</f>
        <v>LYV</v>
      </c>
      <c r="C80" s="5">
        <f>VLOOKUP('Beta 1-1.5@'!A80,'All Beta'!F:I,3,0)</f>
        <v>1.1200000000000001</v>
      </c>
      <c r="D80" s="5">
        <f>VLOOKUP(A80,'All Beta'!F:I,4,0)</f>
        <v>0.26</v>
      </c>
      <c r="E80" s="8" t="str">
        <f>RTD("tradingapp",,INDEX($A:$A, ROW()), "BidLstClsΔ%")</f>
        <v>0.25</v>
      </c>
      <c r="F80" s="8" t="str">
        <f>RTD("tradingapp",,INDEX($A:$A, ROW()), "AskLstClsΔ%")</f>
        <v>0.41</v>
      </c>
      <c r="G80" s="12">
        <f t="shared" si="15"/>
        <v>7.8400000000000011E-2</v>
      </c>
      <c r="H80" s="12">
        <f t="shared" si="16"/>
        <v>5.6000000000000008E-2</v>
      </c>
      <c r="I80" s="13">
        <f t="shared" si="17"/>
        <v>-0.17159999999999997</v>
      </c>
      <c r="J80" s="13">
        <f t="shared" si="18"/>
        <v>-0.35399999999999998</v>
      </c>
      <c r="K80" s="5" t="str">
        <f>VLOOKUP(A80,'All Beta'!F:I,2,0)</f>
        <v>SPY</v>
      </c>
      <c r="L80" s="6" t="str">
        <f>RTD("tradingapp",,INDEX($K:K, ROW()), "BidLstClsΔ%")</f>
        <v>0.05</v>
      </c>
      <c r="M80" s="16" t="str">
        <f>RTD("tradingapp",,INDEX($K:$K, ROW()), "AskLstClsΔ%")</f>
        <v>0.07</v>
      </c>
      <c r="N80" s="14">
        <f t="shared" si="19"/>
        <v>8.8400000000000034E-2</v>
      </c>
      <c r="O80" s="14">
        <f t="shared" si="20"/>
        <v>-0.61399999999999999</v>
      </c>
      <c r="R80" s="7"/>
      <c r="W80" s="7"/>
      <c r="AA80" s="1"/>
      <c r="AB80" s="107"/>
    </row>
    <row r="81" spans="1:28" x14ac:dyDescent="0.3">
      <c r="A81" s="22" t="str">
        <f t="array" ref="A81">IFERROR(INDEX('All Beta'!A$2:A$1000,SMALL(IF(('All Beta'!D$2:D$1000&gt;=1)*('All Beta'!D$2:D$1000&lt;=1.5),ROW('All Beta'!A$2:A$1000)-ROW('All Beta'!A$2)+1),ROW(A80))),"")</f>
        <v>M</v>
      </c>
      <c r="C81" s="5">
        <f>VLOOKUP('Beta 1-1.5@'!A81,'All Beta'!F:I,3,0)</f>
        <v>1.47</v>
      </c>
      <c r="D81" s="5">
        <f>VLOOKUP(A81,'All Beta'!F:I,4,0)</f>
        <v>0.57999999999999996</v>
      </c>
      <c r="E81" s="8" t="str">
        <f>RTD("tradingapp",,INDEX($A:$A, ROW()), "BidLstClsΔ%")</f>
        <v>0.00</v>
      </c>
      <c r="F81" s="8" t="str">
        <f>RTD("tradingapp",,INDEX($A:$A, ROW()), "AskLstClsΔ%")</f>
        <v>0.05</v>
      </c>
      <c r="G81" s="12">
        <f t="shared" si="15"/>
        <v>0.38219999999999998</v>
      </c>
      <c r="H81" s="12">
        <f t="shared" si="16"/>
        <v>0.32340000000000002</v>
      </c>
      <c r="I81" s="13">
        <f t="shared" si="17"/>
        <v>0.38219999999999998</v>
      </c>
      <c r="J81" s="13">
        <f t="shared" si="18"/>
        <v>0.27340000000000003</v>
      </c>
      <c r="K81" s="5" t="str">
        <f>VLOOKUP(A81,'All Beta'!F:I,2,0)</f>
        <v>IWM</v>
      </c>
      <c r="L81" s="6" t="str">
        <f>RTD("tradingapp",,INDEX($K:K, ROW()), "BidLstClsΔ%")</f>
        <v>0.22</v>
      </c>
      <c r="M81" s="16" t="str">
        <f>RTD("tradingapp",,INDEX($K:$K, ROW()), "AskLstClsΔ%")</f>
        <v>0.26</v>
      </c>
      <c r="N81" s="14">
        <f t="shared" si="19"/>
        <v>0.96219999999999994</v>
      </c>
      <c r="O81" s="14">
        <f t="shared" si="20"/>
        <v>-0.30659999999999993</v>
      </c>
      <c r="R81" s="7"/>
      <c r="W81" s="7"/>
      <c r="AA81" s="1"/>
      <c r="AB81" s="107"/>
    </row>
    <row r="82" spans="1:28" x14ac:dyDescent="0.3">
      <c r="A82" s="22" t="str">
        <f t="array" ref="A82">IFERROR(INDEX('All Beta'!A$2:A$1000,SMALL(IF(('All Beta'!D$2:D$1000&gt;=1)*('All Beta'!D$2:D$1000&lt;=1.5),ROW('All Beta'!A$2:A$1000)-ROW('All Beta'!A$2)+1),ROW(A81))),"")</f>
        <v>MAR</v>
      </c>
      <c r="C82" s="5">
        <f>VLOOKUP('Beta 1-1.5@'!A82,'All Beta'!F:I,3,0)</f>
        <v>1.4</v>
      </c>
      <c r="D82" s="5">
        <f>VLOOKUP(A82,'All Beta'!F:I,4,0)</f>
        <v>0.28999999999999998</v>
      </c>
      <c r="E82" s="8" t="str">
        <f>RTD("tradingapp",,INDEX($A:$A, ROW()), "BidLstClsΔ%")</f>
        <v>-0.81</v>
      </c>
      <c r="F82" s="8" t="str">
        <f>RTD("tradingapp",,INDEX($A:$A, ROW()), "AskLstClsΔ%")</f>
        <v>0.32</v>
      </c>
      <c r="G82" s="12">
        <f t="shared" si="15"/>
        <v>9.8000000000000004E-2</v>
      </c>
      <c r="H82" s="12">
        <f t="shared" si="16"/>
        <v>6.9999999999999993E-2</v>
      </c>
      <c r="I82" s="13">
        <f t="shared" si="17"/>
        <v>0.90800000000000003</v>
      </c>
      <c r="J82" s="13">
        <f t="shared" si="18"/>
        <v>-0.25</v>
      </c>
      <c r="K82" s="5" t="str">
        <f>VLOOKUP(A82,'All Beta'!F:I,2,0)</f>
        <v>SPY</v>
      </c>
      <c r="L82" s="6" t="str">
        <f>RTD("tradingapp",,INDEX($K:K, ROW()), "BidLstClsΔ%")</f>
        <v>0.05</v>
      </c>
      <c r="M82" s="16" t="str">
        <f>RTD("tradingapp",,INDEX($K:$K, ROW()), "AskLstClsΔ%")</f>
        <v>0.07</v>
      </c>
      <c r="N82" s="14">
        <f t="shared" si="19"/>
        <v>1.198</v>
      </c>
      <c r="O82" s="14">
        <f t="shared" si="20"/>
        <v>-0.54</v>
      </c>
      <c r="R82" s="7"/>
      <c r="W82" s="7"/>
      <c r="AA82" s="1"/>
      <c r="AB82" s="107"/>
    </row>
    <row r="83" spans="1:28" x14ac:dyDescent="0.3">
      <c r="A83" s="22" t="str">
        <f t="array" ref="A83">IFERROR(INDEX('All Beta'!A$2:A$1000,SMALL(IF(('All Beta'!D$2:D$1000&gt;=1)*('All Beta'!D$2:D$1000&lt;=1.5),ROW('All Beta'!A$2:A$1000)-ROW('All Beta'!A$2)+1),ROW(A82))),"")</f>
        <v>MBLY</v>
      </c>
      <c r="C83" s="5">
        <f>VLOOKUP('Beta 1-1.5@'!A83,'All Beta'!F:I,3,0)</f>
        <v>1.2</v>
      </c>
      <c r="D83" s="5">
        <f>VLOOKUP(A83,'All Beta'!F:I,4,0)</f>
        <v>0.68</v>
      </c>
      <c r="E83" s="8" t="str">
        <f>RTD("tradingapp",,INDEX($A:$A, ROW()), "BidLstClsΔ%")</f>
        <v>-0.14</v>
      </c>
      <c r="F83" s="8" t="str">
        <f>RTD("tradingapp",,INDEX($A:$A, ROW()), "AskLstClsΔ%")</f>
        <v>0.35</v>
      </c>
      <c r="G83" s="12">
        <f t="shared" si="15"/>
        <v>0.312</v>
      </c>
      <c r="H83" s="12">
        <f t="shared" si="16"/>
        <v>0.26400000000000001</v>
      </c>
      <c r="I83" s="13">
        <f t="shared" si="17"/>
        <v>0.45200000000000001</v>
      </c>
      <c r="J83" s="13">
        <f t="shared" si="18"/>
        <v>-8.5999999999999965E-2</v>
      </c>
      <c r="K83" s="5" t="str">
        <f>VLOOKUP(A83,'All Beta'!F:I,2,0)</f>
        <v>IWM</v>
      </c>
      <c r="L83" s="6" t="str">
        <f>RTD("tradingapp",,INDEX($K:K, ROW()), "BidLstClsΔ%")</f>
        <v>0.22</v>
      </c>
      <c r="M83" s="16" t="str">
        <f>RTD("tradingapp",,INDEX($K:$K, ROW()), "AskLstClsΔ%")</f>
        <v>0.26</v>
      </c>
      <c r="N83" s="14">
        <f t="shared" si="19"/>
        <v>1.1320000000000001</v>
      </c>
      <c r="O83" s="14">
        <f t="shared" si="20"/>
        <v>-0.76600000000000001</v>
      </c>
      <c r="R83" s="7"/>
      <c r="W83" s="7"/>
      <c r="AA83" s="1"/>
      <c r="AB83" s="107"/>
    </row>
    <row r="84" spans="1:28" x14ac:dyDescent="0.3">
      <c r="A84" s="22" t="str">
        <f t="array" ref="A84">IFERROR(INDEX('All Beta'!A$2:A$1000,SMALL(IF(('All Beta'!D$2:D$1000&gt;=1)*('All Beta'!D$2:D$1000&lt;=1.5),ROW('All Beta'!A$2:A$1000)-ROW('All Beta'!A$2)+1),ROW(A83))),"")</f>
        <v>MELI</v>
      </c>
      <c r="C84" s="5">
        <f>VLOOKUP('Beta 1-1.5@'!A84,'All Beta'!F:I,3,0)</f>
        <v>1.33</v>
      </c>
      <c r="D84" s="5">
        <f>VLOOKUP(A84,'All Beta'!F:I,4,0)</f>
        <v>0.56000000000000005</v>
      </c>
      <c r="E84" s="8" t="str">
        <f>RTD("tradingapp",,INDEX($A:$A, ROW()), "BidLstClsΔ%")</f>
        <v>-0.91</v>
      </c>
      <c r="F84" s="8" t="str">
        <f>RTD("tradingapp",,INDEX($A:$A, ROW()), "AskLstClsΔ%")</f>
        <v>0.16</v>
      </c>
      <c r="G84" s="12">
        <f t="shared" si="15"/>
        <v>9.3100000000000016E-2</v>
      </c>
      <c r="H84" s="12">
        <f t="shared" si="16"/>
        <v>6.6500000000000004E-2</v>
      </c>
      <c r="I84" s="13">
        <f t="shared" si="17"/>
        <v>1.0031000000000001</v>
      </c>
      <c r="J84" s="13">
        <f t="shared" si="18"/>
        <v>-9.35E-2</v>
      </c>
      <c r="K84" s="5" t="str">
        <f>VLOOKUP(A84,'All Beta'!F:I,2,0)</f>
        <v>SPY</v>
      </c>
      <c r="L84" s="6" t="str">
        <f>RTD("tradingapp",,INDEX($K:K, ROW()), "BidLstClsΔ%")</f>
        <v>0.05</v>
      </c>
      <c r="M84" s="16" t="str">
        <f>RTD("tradingapp",,INDEX($K:$K, ROW()), "AskLstClsΔ%")</f>
        <v>0.07</v>
      </c>
      <c r="N84" s="14">
        <f t="shared" si="19"/>
        <v>1.5631000000000002</v>
      </c>
      <c r="O84" s="14">
        <f t="shared" si="20"/>
        <v>-0.65350000000000008</v>
      </c>
      <c r="R84" s="7"/>
      <c r="W84" s="7"/>
      <c r="AA84" s="1"/>
      <c r="AB84" s="107"/>
    </row>
    <row r="85" spans="1:28" x14ac:dyDescent="0.3">
      <c r="A85" s="22" t="str">
        <f t="array" ref="A85">IFERROR(INDEX('All Beta'!A$2:A$1000,SMALL(IF(('All Beta'!D$2:D$1000&gt;=1)*('All Beta'!D$2:D$1000&lt;=1.5),ROW('All Beta'!A$2:A$1000)-ROW('All Beta'!A$2)+1),ROW(A84))),"")</f>
        <v>MET</v>
      </c>
      <c r="C85" s="5">
        <f>VLOOKUP('Beta 1-1.5@'!A85,'All Beta'!F:I,3,0)</f>
        <v>1.41</v>
      </c>
      <c r="D85" s="5">
        <f>VLOOKUP(A85,'All Beta'!F:I,4,0)</f>
        <v>0.27</v>
      </c>
      <c r="E85" s="8" t="str">
        <f>RTD("tradingapp",,INDEX($A:$A, ROW()), "BidLstClsΔ%")</f>
        <v>-2.20</v>
      </c>
      <c r="F85" s="8" t="str">
        <f>RTD("tradingapp",,INDEX($A:$A, ROW()), "AskLstClsΔ%")</f>
        <v>2.05</v>
      </c>
      <c r="G85" s="12">
        <f t="shared" si="15"/>
        <v>0.12689999999999999</v>
      </c>
      <c r="H85" s="12">
        <f t="shared" si="16"/>
        <v>4.2299999999999997E-2</v>
      </c>
      <c r="I85" s="13">
        <f t="shared" si="17"/>
        <v>2.3269000000000002</v>
      </c>
      <c r="J85" s="13">
        <f t="shared" si="18"/>
        <v>-2.0076999999999998</v>
      </c>
      <c r="K85" s="5" t="str">
        <f>VLOOKUP(A85,'All Beta'!F:I,2,0)</f>
        <v>XLF</v>
      </c>
      <c r="L85" s="6" t="str">
        <f>RTD("tradingapp",,INDEX($K:K, ROW()), "BidLstClsΔ%")</f>
        <v>0.03</v>
      </c>
      <c r="M85" s="16" t="str">
        <f>RTD("tradingapp",,INDEX($K:$K, ROW()), "AskLstClsΔ%")</f>
        <v>0.09</v>
      </c>
      <c r="N85" s="14">
        <f t="shared" si="19"/>
        <v>2.5969000000000002</v>
      </c>
      <c r="O85" s="14">
        <f t="shared" si="20"/>
        <v>-2.2776999999999998</v>
      </c>
      <c r="R85" s="7"/>
      <c r="W85" s="7"/>
      <c r="AA85" s="1"/>
      <c r="AB85" s="107"/>
    </row>
    <row r="86" spans="1:28" x14ac:dyDescent="0.3">
      <c r="A86" s="22" t="str">
        <f t="array" ref="A86">IFERROR(INDEX('All Beta'!A$2:A$1000,SMALL(IF(('All Beta'!D$2:D$1000&gt;=1)*('All Beta'!D$2:D$1000&lt;=1.5),ROW('All Beta'!A$2:A$1000)-ROW('All Beta'!A$2)+1),ROW(A85))),"")</f>
        <v>META</v>
      </c>
      <c r="C86" s="5">
        <f>VLOOKUP('Beta 1-1.5@'!A86,'All Beta'!F:I,3,0)</f>
        <v>1.46</v>
      </c>
      <c r="D86" s="5">
        <f>VLOOKUP(A86,'All Beta'!F:I,4,0)</f>
        <v>0.33</v>
      </c>
      <c r="E86" s="8" t="str">
        <f>RTD("tradingapp",,INDEX($A:$A, ROW()), "BidLstClsΔ%")</f>
        <v>0.05</v>
      </c>
      <c r="F86" s="8" t="str">
        <f>RTD("tradingapp",,INDEX($A:$A, ROW()), "AskLstClsΔ%")</f>
        <v>0.07</v>
      </c>
      <c r="G86" s="12">
        <f t="shared" si="15"/>
        <v>0.10220000000000001</v>
      </c>
      <c r="H86" s="12">
        <f t="shared" si="16"/>
        <v>7.2999999999999995E-2</v>
      </c>
      <c r="I86" s="13">
        <f t="shared" si="17"/>
        <v>5.220000000000001E-2</v>
      </c>
      <c r="J86" s="13">
        <f t="shared" si="18"/>
        <v>2.9999999999999888E-3</v>
      </c>
      <c r="K86" s="5" t="str">
        <f>VLOOKUP(A86,'All Beta'!F:I,2,0)</f>
        <v>SPY</v>
      </c>
      <c r="L86" s="6" t="str">
        <f>RTD("tradingapp",,INDEX($K:K, ROW()), "BidLstClsΔ%")</f>
        <v>0.05</v>
      </c>
      <c r="M86" s="16" t="str">
        <f>RTD("tradingapp",,INDEX($K:$K, ROW()), "AskLstClsΔ%")</f>
        <v>0.07</v>
      </c>
      <c r="N86" s="14">
        <f t="shared" si="19"/>
        <v>0.38220000000000004</v>
      </c>
      <c r="O86" s="14">
        <f t="shared" si="20"/>
        <v>-0.32700000000000001</v>
      </c>
      <c r="R86" s="7"/>
      <c r="W86" s="7"/>
      <c r="AA86" s="1"/>
      <c r="AB86" s="107"/>
    </row>
    <row r="87" spans="1:28" x14ac:dyDescent="0.3">
      <c r="A87" s="22" t="str">
        <f t="array" ref="A87">IFERROR(INDEX('All Beta'!A$2:A$1000,SMALL(IF(('All Beta'!D$2:D$1000&gt;=1)*('All Beta'!D$2:D$1000&lt;=1.5),ROW('All Beta'!A$2:A$1000)-ROW('All Beta'!A$2)+1),ROW(A86))),"")</f>
        <v>MGM</v>
      </c>
      <c r="C87" s="5">
        <f>VLOOKUP('Beta 1-1.5@'!A87,'All Beta'!F:I,3,0)</f>
        <v>1.01</v>
      </c>
      <c r="D87" s="5">
        <f>VLOOKUP(A87,'All Beta'!F:I,4,0)</f>
        <v>0.48</v>
      </c>
      <c r="E87" s="8" t="str">
        <f>RTD("tradingapp",,INDEX($A:$A, ROW()), "BidLstClsΔ%")</f>
        <v>-0.98</v>
      </c>
      <c r="F87" s="8" t="str">
        <f>RTD("tradingapp",,INDEX($A:$A, ROW()), "AskLstClsΔ%")</f>
        <v>0.00</v>
      </c>
      <c r="G87" s="12">
        <f t="shared" si="15"/>
        <v>0.2626</v>
      </c>
      <c r="H87" s="12">
        <f t="shared" si="16"/>
        <v>0.22220000000000001</v>
      </c>
      <c r="I87" s="13">
        <f t="shared" si="17"/>
        <v>1.2425999999999999</v>
      </c>
      <c r="J87" s="13">
        <f t="shared" si="18"/>
        <v>0.22220000000000001</v>
      </c>
      <c r="K87" s="5" t="str">
        <f>VLOOKUP(A87,'All Beta'!F:I,2,0)</f>
        <v>IWM</v>
      </c>
      <c r="L87" s="6" t="str">
        <f>RTD("tradingapp",,INDEX($K:K, ROW()), "BidLstClsΔ%")</f>
        <v>0.22</v>
      </c>
      <c r="M87" s="16" t="str">
        <f>RTD("tradingapp",,INDEX($K:$K, ROW()), "AskLstClsΔ%")</f>
        <v>0.26</v>
      </c>
      <c r="N87" s="14">
        <f t="shared" si="19"/>
        <v>1.7225999999999999</v>
      </c>
      <c r="O87" s="14">
        <f t="shared" si="20"/>
        <v>-0.25779999999999997</v>
      </c>
      <c r="R87" s="7"/>
      <c r="W87" s="7"/>
      <c r="AA87" s="1"/>
      <c r="AB87" s="107"/>
    </row>
    <row r="88" spans="1:28" x14ac:dyDescent="0.3">
      <c r="A88" s="22" t="str">
        <f t="array" ref="A88">IFERROR(INDEX('All Beta'!A$2:A$1000,SMALL(IF(('All Beta'!D$2:D$1000&gt;=1)*('All Beta'!D$2:D$1000&lt;=1.5),ROW('All Beta'!A$2:A$1000)-ROW('All Beta'!A$2)+1),ROW(A87))),"")</f>
        <v>MGY</v>
      </c>
      <c r="C88" s="5">
        <f>VLOOKUP('Beta 1-1.5@'!A88,'All Beta'!F:I,3,0)</f>
        <v>1.44</v>
      </c>
      <c r="D88" s="5">
        <f>VLOOKUP(A88,'All Beta'!F:I,4,0)</f>
        <v>0.46</v>
      </c>
      <c r="E88" s="8" t="str">
        <f>RTD("tradingapp",,INDEX($A:$A, ROW()), "BidLstClsΔ%")</f>
        <v>-4.82</v>
      </c>
      <c r="F88" s="8" t="str">
        <f>RTD("tradingapp",,INDEX($A:$A, ROW()), "AskLstClsΔ%")</f>
        <v>2.09</v>
      </c>
      <c r="G88" s="12">
        <f t="shared" si="15"/>
        <v>0.2016</v>
      </c>
      <c r="H88" s="12">
        <f t="shared" si="16"/>
        <v>2.8799999999999999E-2</v>
      </c>
      <c r="I88" s="13">
        <f t="shared" si="17"/>
        <v>5.0216000000000003</v>
      </c>
      <c r="J88" s="13">
        <f t="shared" si="18"/>
        <v>-2.0611999999999999</v>
      </c>
      <c r="K88" s="5" t="str">
        <f>VLOOKUP(A88,'All Beta'!F:I,2,0)</f>
        <v>XLE</v>
      </c>
      <c r="L88" s="6" t="str">
        <f>RTD("tradingapp",,INDEX($K:K, ROW()), "BidLstClsΔ%")</f>
        <v>0.02</v>
      </c>
      <c r="M88" s="16" t="str">
        <f>RTD("tradingapp",,INDEX($K:$K, ROW()), "AskLstClsΔ%")</f>
        <v>0.14</v>
      </c>
      <c r="N88" s="14">
        <f t="shared" si="19"/>
        <v>5.4816000000000003</v>
      </c>
      <c r="O88" s="14">
        <f t="shared" si="20"/>
        <v>-2.5211999999999999</v>
      </c>
      <c r="R88" s="7"/>
      <c r="W88" s="7"/>
      <c r="AA88" s="1"/>
      <c r="AB88" s="107"/>
    </row>
    <row r="89" spans="1:28" x14ac:dyDescent="0.3">
      <c r="A89" s="22" t="str">
        <f t="array" ref="A89">IFERROR(INDEX('All Beta'!A$2:A$1000,SMALL(IF(('All Beta'!D$2:D$1000&gt;=1)*('All Beta'!D$2:D$1000&lt;=1.5),ROW('All Beta'!A$2:A$1000)-ROW('All Beta'!A$2)+1),ROW(A88))),"")</f>
        <v>MPC</v>
      </c>
      <c r="C89" s="5">
        <f>VLOOKUP('Beta 1-1.5@'!A89,'All Beta'!F:I,3,0)</f>
        <v>1.02</v>
      </c>
      <c r="D89" s="5">
        <f>VLOOKUP(A89,'All Beta'!F:I,4,0)</f>
        <v>0.49</v>
      </c>
      <c r="E89" s="8" t="str">
        <f>RTD("tradingapp",,INDEX($A:$A, ROW()), "BidLstClsΔ%")</f>
        <v>0.00</v>
      </c>
      <c r="F89" s="8" t="str">
        <f>RTD("tradingapp",,INDEX($A:$A, ROW()), "AskLstClsΔ%")</f>
        <v>1.53</v>
      </c>
      <c r="G89" s="12">
        <f t="shared" si="15"/>
        <v>0.14280000000000001</v>
      </c>
      <c r="H89" s="12">
        <f t="shared" si="16"/>
        <v>2.0400000000000001E-2</v>
      </c>
      <c r="I89" s="13">
        <f t="shared" si="17"/>
        <v>0.14280000000000001</v>
      </c>
      <c r="J89" s="13">
        <f t="shared" si="18"/>
        <v>-1.5096000000000001</v>
      </c>
      <c r="K89" s="5" t="str">
        <f>VLOOKUP(A89,'All Beta'!F:I,2,0)</f>
        <v>XLE</v>
      </c>
      <c r="L89" s="6" t="str">
        <f>RTD("tradingapp",,INDEX($K:K, ROW()), "BidLstClsΔ%")</f>
        <v>0.02</v>
      </c>
      <c r="M89" s="16" t="str">
        <f>RTD("tradingapp",,INDEX($K:$K, ROW()), "AskLstClsΔ%")</f>
        <v>0.14</v>
      </c>
      <c r="N89" s="14">
        <f t="shared" si="19"/>
        <v>0.63280000000000003</v>
      </c>
      <c r="O89" s="14">
        <f t="shared" si="20"/>
        <v>-1.9996</v>
      </c>
      <c r="R89" s="7"/>
      <c r="W89" s="7"/>
      <c r="AA89" s="1"/>
      <c r="AB89" s="107"/>
    </row>
    <row r="90" spans="1:28" x14ac:dyDescent="0.3">
      <c r="A90" s="22" t="str">
        <f t="array" ref="A90">IFERROR(INDEX('All Beta'!A$2:A$1000,SMALL(IF(('All Beta'!D$2:D$1000&gt;=1)*('All Beta'!D$2:D$1000&lt;=1.5),ROW('All Beta'!A$2:A$1000)-ROW('All Beta'!A$2)+1),ROW(A89))),"")</f>
        <v>MRNA</v>
      </c>
      <c r="C90" s="5">
        <f>VLOOKUP('Beta 1-1.5@'!A90,'All Beta'!F:I,3,0)</f>
        <v>1.33</v>
      </c>
      <c r="D90" s="5">
        <f>VLOOKUP(A90,'All Beta'!F:I,4,0)</f>
        <v>0.74</v>
      </c>
      <c r="E90" s="8" t="str">
        <f>RTD("tradingapp",,INDEX($A:$A, ROW()), "BidLstClsΔ%")</f>
        <v>-0.69</v>
      </c>
      <c r="F90" s="8" t="str">
        <f>RTD("tradingapp",,INDEX($A:$A, ROW()), "AskLstClsΔ%")</f>
        <v>-0.07</v>
      </c>
      <c r="G90" s="12">
        <f t="shared" si="15"/>
        <v>0.34580000000000005</v>
      </c>
      <c r="H90" s="12">
        <f t="shared" si="16"/>
        <v>0.29260000000000003</v>
      </c>
      <c r="I90" s="13">
        <f t="shared" si="17"/>
        <v>1.0358000000000001</v>
      </c>
      <c r="J90" s="13">
        <f t="shared" si="18"/>
        <v>0.36260000000000003</v>
      </c>
      <c r="K90" s="5" t="str">
        <f>VLOOKUP(A90,'All Beta'!F:I,2,0)</f>
        <v>IWM</v>
      </c>
      <c r="L90" s="6" t="str">
        <f>RTD("tradingapp",,INDEX($K:K, ROW()), "BidLstClsΔ%")</f>
        <v>0.22</v>
      </c>
      <c r="M90" s="16" t="str">
        <f>RTD("tradingapp",,INDEX($K:$K, ROW()), "AskLstClsΔ%")</f>
        <v>0.26</v>
      </c>
      <c r="N90" s="14">
        <f t="shared" si="19"/>
        <v>1.7758</v>
      </c>
      <c r="O90" s="14">
        <f t="shared" si="20"/>
        <v>-0.37739999999999996</v>
      </c>
      <c r="R90" s="7"/>
      <c r="W90" s="7"/>
      <c r="AA90" s="1"/>
      <c r="AB90" s="107"/>
    </row>
    <row r="91" spans="1:28" x14ac:dyDescent="0.3">
      <c r="A91" s="22" t="str">
        <f t="array" ref="A91">IFERROR(INDEX('All Beta'!A$2:A$1000,SMALL(IF(('All Beta'!D$2:D$1000&gt;=1)*('All Beta'!D$2:D$1000&lt;=1.5),ROW('All Beta'!A$2:A$1000)-ROW('All Beta'!A$2)+1),ROW(A90))),"")</f>
        <v>MS</v>
      </c>
      <c r="C91" s="5">
        <f>VLOOKUP('Beta 1-1.5@'!A91,'All Beta'!F:I,3,0)</f>
        <v>1.35</v>
      </c>
      <c r="D91" s="5">
        <f>VLOOKUP(A91,'All Beta'!F:I,4,0)</f>
        <v>0.2</v>
      </c>
      <c r="E91" s="8" t="str">
        <f>RTD("tradingapp",,INDEX($A:$A, ROW()), "BidLstClsΔ%")</f>
        <v>-0.03</v>
      </c>
      <c r="F91" s="8" t="str">
        <f>RTD("tradingapp",,INDEX($A:$A, ROW()), "AskLstClsΔ%")</f>
        <v>0.39</v>
      </c>
      <c r="G91" s="12">
        <f t="shared" si="15"/>
        <v>0.1215</v>
      </c>
      <c r="H91" s="12">
        <f t="shared" si="16"/>
        <v>4.0500000000000001E-2</v>
      </c>
      <c r="I91" s="13">
        <f t="shared" si="17"/>
        <v>0.1515</v>
      </c>
      <c r="J91" s="13">
        <f t="shared" si="18"/>
        <v>-0.34950000000000003</v>
      </c>
      <c r="K91" s="5" t="str">
        <f>VLOOKUP(A91,'All Beta'!F:I,2,0)</f>
        <v>XLF</v>
      </c>
      <c r="L91" s="6" t="str">
        <f>RTD("tradingapp",,INDEX($K:K, ROW()), "BidLstClsΔ%")</f>
        <v>0.03</v>
      </c>
      <c r="M91" s="16" t="str">
        <f>RTD("tradingapp",,INDEX($K:$K, ROW()), "AskLstClsΔ%")</f>
        <v>0.09</v>
      </c>
      <c r="N91" s="14">
        <f t="shared" si="19"/>
        <v>0.35150000000000003</v>
      </c>
      <c r="O91" s="14">
        <f t="shared" si="20"/>
        <v>-0.5495000000000001</v>
      </c>
      <c r="R91" s="7"/>
      <c r="W91" s="7"/>
      <c r="AA91" s="1"/>
      <c r="AB91" s="107"/>
    </row>
    <row r="92" spans="1:28" x14ac:dyDescent="0.3">
      <c r="A92" s="22" t="str">
        <f t="array" ref="A92">IFERROR(INDEX('All Beta'!A$2:A$1000,SMALL(IF(('All Beta'!D$2:D$1000&gt;=1)*('All Beta'!D$2:D$1000&lt;=1.5),ROW('All Beta'!A$2:A$1000)-ROW('All Beta'!A$2)+1),ROW(A91))),"")</f>
        <v>NCLH</v>
      </c>
      <c r="C92" s="5">
        <f>VLOOKUP('Beta 1-1.5@'!A92,'All Beta'!F:I,3,0)</f>
        <v>1.46</v>
      </c>
      <c r="D92" s="5">
        <f>VLOOKUP(A92,'All Beta'!F:I,4,0)</f>
        <v>0.56999999999999995</v>
      </c>
      <c r="E92" s="8" t="str">
        <f>RTD("tradingapp",,INDEX($A:$A, ROW()), "BidLstClsΔ%")</f>
        <v>0.00</v>
      </c>
      <c r="F92" s="8" t="str">
        <f>RTD("tradingapp",,INDEX($A:$A, ROW()), "AskLstClsΔ%")</f>
        <v>0.11</v>
      </c>
      <c r="G92" s="12">
        <f t="shared" si="15"/>
        <v>0.37959999999999999</v>
      </c>
      <c r="H92" s="12">
        <f t="shared" si="16"/>
        <v>0.32119999999999999</v>
      </c>
      <c r="I92" s="13">
        <f t="shared" si="17"/>
        <v>0.37959999999999999</v>
      </c>
      <c r="J92" s="13">
        <f t="shared" si="18"/>
        <v>0.2112</v>
      </c>
      <c r="K92" s="5" t="str">
        <f>VLOOKUP(A92,'All Beta'!F:I,2,0)</f>
        <v>IWM</v>
      </c>
      <c r="L92" s="6" t="str">
        <f>RTD("tradingapp",,INDEX($K:K, ROW()), "BidLstClsΔ%")</f>
        <v>0.22</v>
      </c>
      <c r="M92" s="16" t="str">
        <f>RTD("tradingapp",,INDEX($K:$K, ROW()), "AskLstClsΔ%")</f>
        <v>0.26</v>
      </c>
      <c r="N92" s="14">
        <f t="shared" si="19"/>
        <v>0.9496</v>
      </c>
      <c r="O92" s="14">
        <f t="shared" si="20"/>
        <v>-0.35879999999999995</v>
      </c>
      <c r="R92" s="7"/>
      <c r="W92" s="7"/>
      <c r="AA92" s="1"/>
      <c r="AB92" s="107"/>
    </row>
    <row r="93" spans="1:28" x14ac:dyDescent="0.3">
      <c r="A93" s="22" t="str">
        <f t="array" ref="A93">IFERROR(INDEX('All Beta'!A$2:A$1000,SMALL(IF(('All Beta'!D$2:D$1000&gt;=1)*('All Beta'!D$2:D$1000&lt;=1.5),ROW('All Beta'!A$2:A$1000)-ROW('All Beta'!A$2)+1),ROW(A92))),"")</f>
        <v>NE</v>
      </c>
      <c r="C93" s="5">
        <f>VLOOKUP('Beta 1-1.5@'!A93,'All Beta'!F:I,3,0)</f>
        <v>1.34</v>
      </c>
      <c r="D93" s="5">
        <f>VLOOKUP(A93,'All Beta'!F:I,4,0)</f>
        <v>0.72</v>
      </c>
      <c r="E93" s="8" t="str">
        <f>RTD("tradingapp",,INDEX($A:$A, ROW()), "BidLstClsΔ%")</f>
        <v>-0.88</v>
      </c>
      <c r="F93" s="8" t="str">
        <f>RTD("tradingapp",,INDEX($A:$A, ROW()), "AskLstClsΔ%")</f>
        <v>1.23</v>
      </c>
      <c r="G93" s="12">
        <f t="shared" si="15"/>
        <v>0.18760000000000002</v>
      </c>
      <c r="H93" s="12">
        <f t="shared" si="16"/>
        <v>2.6800000000000001E-2</v>
      </c>
      <c r="I93" s="13">
        <f t="shared" si="17"/>
        <v>1.0676000000000001</v>
      </c>
      <c r="J93" s="13">
        <f t="shared" si="18"/>
        <v>-1.2032</v>
      </c>
      <c r="K93" s="5" t="str">
        <f>VLOOKUP(A93,'All Beta'!F:I,2,0)</f>
        <v>XLE</v>
      </c>
      <c r="L93" s="6" t="str">
        <f>RTD("tradingapp",,INDEX($K:K, ROW()), "BidLstClsΔ%")</f>
        <v>0.02</v>
      </c>
      <c r="M93" s="16" t="str">
        <f>RTD("tradingapp",,INDEX($K:$K, ROW()), "AskLstClsΔ%")</f>
        <v>0.14</v>
      </c>
      <c r="N93" s="14">
        <f t="shared" si="19"/>
        <v>1.7876000000000001</v>
      </c>
      <c r="O93" s="14">
        <f t="shared" si="20"/>
        <v>-1.9232</v>
      </c>
      <c r="R93" s="7"/>
      <c r="W93" s="7"/>
      <c r="AA93" s="1"/>
      <c r="AB93" s="107"/>
    </row>
    <row r="94" spans="1:28" x14ac:dyDescent="0.3">
      <c r="A94" s="22" t="str">
        <f t="array" ref="A94">IFERROR(INDEX('All Beta'!A$2:A$1000,SMALL(IF(('All Beta'!D$2:D$1000&gt;=1)*('All Beta'!D$2:D$1000&lt;=1.5),ROW('All Beta'!A$2:A$1000)-ROW('All Beta'!A$2)+1),ROW(A93))),"")</f>
        <v>NOV</v>
      </c>
      <c r="C94" s="5">
        <f>VLOOKUP('Beta 1-1.5@'!A94,'All Beta'!F:I,3,0)</f>
        <v>1.22</v>
      </c>
      <c r="D94" s="5">
        <f>VLOOKUP(A94,'All Beta'!F:I,4,0)</f>
        <v>0.59</v>
      </c>
      <c r="E94" s="8" t="str">
        <f>RTD("tradingapp",,INDEX($A:$A, ROW()), "BidLstClsΔ%")</f>
        <v>-1.29</v>
      </c>
      <c r="F94" s="8" t="str">
        <f>RTD("tradingapp",,INDEX($A:$A, ROW()), "AskLstClsΔ%")</f>
        <v>0.75</v>
      </c>
      <c r="G94" s="12">
        <f t="shared" si="15"/>
        <v>0.17080000000000001</v>
      </c>
      <c r="H94" s="12">
        <f t="shared" si="16"/>
        <v>2.4400000000000002E-2</v>
      </c>
      <c r="I94" s="13">
        <f t="shared" si="17"/>
        <v>1.4608000000000001</v>
      </c>
      <c r="J94" s="13">
        <f t="shared" si="18"/>
        <v>-0.72560000000000002</v>
      </c>
      <c r="K94" s="5" t="str">
        <f>VLOOKUP(A94,'All Beta'!F:I,2,0)</f>
        <v>XLE</v>
      </c>
      <c r="L94" s="6" t="str">
        <f>RTD("tradingapp",,INDEX($K:K, ROW()), "BidLstClsΔ%")</f>
        <v>0.02</v>
      </c>
      <c r="M94" s="16" t="str">
        <f>RTD("tradingapp",,INDEX($K:$K, ROW()), "AskLstClsΔ%")</f>
        <v>0.14</v>
      </c>
      <c r="N94" s="14">
        <f t="shared" si="19"/>
        <v>2.0508000000000002</v>
      </c>
      <c r="O94" s="14">
        <f t="shared" si="20"/>
        <v>-1.3155999999999999</v>
      </c>
      <c r="R94" s="7"/>
      <c r="W94" s="7"/>
      <c r="AA94" s="1"/>
      <c r="AB94" s="107"/>
    </row>
    <row r="95" spans="1:28" x14ac:dyDescent="0.3">
      <c r="A95" s="22" t="str">
        <f t="array" ref="A95">IFERROR(INDEX('All Beta'!A$2:A$1000,SMALL(IF(('All Beta'!D$2:D$1000&gt;=1)*('All Beta'!D$2:D$1000&lt;=1.5),ROW('All Beta'!A$2:A$1000)-ROW('All Beta'!A$2)+1),ROW(A94))),"")</f>
        <v>ONB</v>
      </c>
      <c r="C95" s="5">
        <f>VLOOKUP('Beta 1-1.5@'!A95,'All Beta'!F:I,3,0)</f>
        <v>1.1100000000000001</v>
      </c>
      <c r="D95" s="5">
        <f>VLOOKUP(A95,'All Beta'!F:I,4,0)</f>
        <v>0.24</v>
      </c>
      <c r="E95" s="8" t="str">
        <f>RTD("tradingapp",,INDEX($A:$A, ROW()), "BidLstClsΔ%")</f>
        <v>-1.95</v>
      </c>
      <c r="F95" s="8" t="str">
        <f>RTD("tradingapp",,INDEX($A:$A, ROW()), "AskLstClsΔ%")</f>
        <v>0.31</v>
      </c>
      <c r="G95" s="12">
        <f t="shared" si="15"/>
        <v>0.47730000000000006</v>
      </c>
      <c r="H95" s="12">
        <f t="shared" si="16"/>
        <v>6.6600000000000006E-2</v>
      </c>
      <c r="I95" s="13">
        <f t="shared" si="17"/>
        <v>2.4272999999999998</v>
      </c>
      <c r="J95" s="13">
        <f t="shared" si="18"/>
        <v>-0.24340000000000001</v>
      </c>
      <c r="K95" s="5" t="str">
        <f>VLOOKUP(A95,'All Beta'!F:I,2,0)</f>
        <v>KRE</v>
      </c>
      <c r="L95" s="6" t="str">
        <f>RTD("tradingapp",,INDEX($K:K, ROW()), "BidLstClsΔ%")</f>
        <v>0.06</v>
      </c>
      <c r="M95" s="16" t="str">
        <f>RTD("tradingapp",,INDEX($K:$K, ROW()), "AskLstClsΔ%")</f>
        <v>0.43</v>
      </c>
      <c r="N95" s="14">
        <f t="shared" si="19"/>
        <v>2.6673</v>
      </c>
      <c r="O95" s="14">
        <f t="shared" si="20"/>
        <v>-0.4834</v>
      </c>
      <c r="R95" s="7"/>
      <c r="W95" s="7"/>
      <c r="AA95" s="1"/>
      <c r="AB95" s="107"/>
    </row>
    <row r="96" spans="1:28" x14ac:dyDescent="0.3">
      <c r="A96" s="22" t="str">
        <f t="array" ref="A96">IFERROR(INDEX('All Beta'!A$2:A$1000,SMALL(IF(('All Beta'!D$2:D$1000&gt;=1)*('All Beta'!D$2:D$1000&lt;=1.5),ROW('All Beta'!A$2:A$1000)-ROW('All Beta'!A$2)+1),ROW(A95))),"")</f>
        <v>OSCR</v>
      </c>
      <c r="C96" s="5">
        <f>VLOOKUP('Beta 1-1.5@'!A96,'All Beta'!F:I,3,0)</f>
        <v>1.1599999999999999</v>
      </c>
      <c r="D96" s="5">
        <f>VLOOKUP(A96,'All Beta'!F:I,4,0)</f>
        <v>1.71</v>
      </c>
      <c r="E96" s="8" t="str">
        <f>RTD("tradingapp",,INDEX($A:$A, ROW()), "BidLstClsΔ%")</f>
        <v>-0.48</v>
      </c>
      <c r="F96" s="8" t="str">
        <f>RTD("tradingapp",,INDEX($A:$A, ROW()), "AskLstClsΔ%")</f>
        <v>-0.21</v>
      </c>
      <c r="G96" s="12">
        <f t="shared" si="15"/>
        <v>8.1200000000000008E-2</v>
      </c>
      <c r="H96" s="12">
        <f t="shared" si="16"/>
        <v>5.7999999999999996E-2</v>
      </c>
      <c r="I96" s="13">
        <f t="shared" si="17"/>
        <v>0.56120000000000003</v>
      </c>
      <c r="J96" s="13">
        <f t="shared" si="18"/>
        <v>0.26800000000000002</v>
      </c>
      <c r="K96" s="5" t="str">
        <f>VLOOKUP(A96,'All Beta'!F:I,2,0)</f>
        <v>SPY</v>
      </c>
      <c r="L96" s="6" t="str">
        <f>RTD("tradingapp",,INDEX($K:K, ROW()), "BidLstClsΔ%")</f>
        <v>0.05</v>
      </c>
      <c r="M96" s="16" t="str">
        <f>RTD("tradingapp",,INDEX($K:$K, ROW()), "AskLstClsΔ%")</f>
        <v>0.07</v>
      </c>
      <c r="N96" s="14">
        <f t="shared" si="19"/>
        <v>2.2711999999999999</v>
      </c>
      <c r="O96" s="14">
        <f t="shared" si="20"/>
        <v>-1.4419999999999999</v>
      </c>
      <c r="R96" s="7"/>
      <c r="W96" s="7"/>
      <c r="AA96" s="1"/>
      <c r="AB96" s="107"/>
    </row>
    <row r="97" spans="1:28" x14ac:dyDescent="0.3">
      <c r="A97" s="22" t="str">
        <f t="array" ref="A97">IFERROR(INDEX('All Beta'!A$2:A$1000,SMALL(IF(('All Beta'!D$2:D$1000&gt;=1)*('All Beta'!D$2:D$1000&lt;=1.5),ROW('All Beta'!A$2:A$1000)-ROW('All Beta'!A$2)+1),ROW(A96))),"")</f>
        <v>OVV</v>
      </c>
      <c r="C97" s="5">
        <f>VLOOKUP('Beta 1-1.5@'!A97,'All Beta'!F:I,3,0)</f>
        <v>1.46</v>
      </c>
      <c r="D97" s="5">
        <f>VLOOKUP(A97,'All Beta'!F:I,4,0)</f>
        <v>0.44</v>
      </c>
      <c r="E97" s="8" t="str">
        <f>RTD("tradingapp",,INDEX($A:$A, ROW()), "BidLstClsΔ%")</f>
        <v>-1.79</v>
      </c>
      <c r="F97" s="8" t="str">
        <f>RTD("tradingapp",,INDEX($A:$A, ROW()), "AskLstClsΔ%")</f>
        <v>1.89</v>
      </c>
      <c r="G97" s="12">
        <f t="shared" si="15"/>
        <v>0.20440000000000003</v>
      </c>
      <c r="H97" s="12">
        <f t="shared" si="16"/>
        <v>2.92E-2</v>
      </c>
      <c r="I97" s="13">
        <f t="shared" si="17"/>
        <v>1.9944000000000002</v>
      </c>
      <c r="J97" s="13">
        <f t="shared" si="18"/>
        <v>-1.8608</v>
      </c>
      <c r="K97" s="5" t="str">
        <f>VLOOKUP(A97,'All Beta'!F:I,2,0)</f>
        <v>XLE</v>
      </c>
      <c r="L97" s="6" t="str">
        <f>RTD("tradingapp",,INDEX($K:K, ROW()), "BidLstClsΔ%")</f>
        <v>0.02</v>
      </c>
      <c r="M97" s="16" t="str">
        <f>RTD("tradingapp",,INDEX($K:$K, ROW()), "AskLstClsΔ%")</f>
        <v>0.14</v>
      </c>
      <c r="N97" s="14">
        <f t="shared" si="19"/>
        <v>2.4344000000000001</v>
      </c>
      <c r="O97" s="14">
        <f t="shared" si="20"/>
        <v>-2.3008000000000002</v>
      </c>
      <c r="R97" s="7"/>
      <c r="W97" s="7"/>
      <c r="AA97" s="1"/>
      <c r="AB97" s="107"/>
    </row>
    <row r="98" spans="1:28" x14ac:dyDescent="0.3">
      <c r="A98" s="22" t="str">
        <f t="array" ref="A98">IFERROR(INDEX('All Beta'!A$2:A$1000,SMALL(IF(('All Beta'!D$2:D$1000&gt;=1)*('All Beta'!D$2:D$1000&lt;=1.5),ROW('All Beta'!A$2:A$1000)-ROW('All Beta'!A$2)+1),ROW(A97))),"")</f>
        <v>OXY</v>
      </c>
      <c r="C98" s="5">
        <f>VLOOKUP('Beta 1-1.5@'!A98,'All Beta'!F:I,3,0)</f>
        <v>1.27</v>
      </c>
      <c r="D98" s="5">
        <f>VLOOKUP(A98,'All Beta'!F:I,4,0)</f>
        <v>0.25</v>
      </c>
      <c r="E98" s="8" t="str">
        <f>RTD("tradingapp",,INDEX($A:$A, ROW()), "BidLstClsΔ%")</f>
        <v>-0.17</v>
      </c>
      <c r="F98" s="8" t="str">
        <f>RTD("tradingapp",,INDEX($A:$A, ROW()), "AskLstClsΔ%")</f>
        <v>0.14</v>
      </c>
      <c r="G98" s="12">
        <f t="shared" si="15"/>
        <v>0.17780000000000001</v>
      </c>
      <c r="H98" s="12">
        <f t="shared" si="16"/>
        <v>2.5400000000000002E-2</v>
      </c>
      <c r="I98" s="13">
        <f t="shared" si="17"/>
        <v>0.3478</v>
      </c>
      <c r="J98" s="13">
        <f t="shared" si="18"/>
        <v>-0.11460000000000001</v>
      </c>
      <c r="K98" s="5" t="str">
        <f>VLOOKUP(A98,'All Beta'!F:I,2,0)</f>
        <v>XLE</v>
      </c>
      <c r="L98" s="6" t="str">
        <f>RTD("tradingapp",,INDEX($K:K, ROW()), "BidLstClsΔ%")</f>
        <v>0.02</v>
      </c>
      <c r="M98" s="16" t="str">
        <f>RTD("tradingapp",,INDEX($K:$K, ROW()), "AskLstClsΔ%")</f>
        <v>0.14</v>
      </c>
      <c r="N98" s="14">
        <f t="shared" si="19"/>
        <v>0.5978</v>
      </c>
      <c r="O98" s="14">
        <f t="shared" si="20"/>
        <v>-0.36460000000000004</v>
      </c>
      <c r="R98" s="7"/>
      <c r="W98" s="7"/>
      <c r="AA98" s="1"/>
      <c r="AB98" s="107"/>
    </row>
    <row r="99" spans="1:28" x14ac:dyDescent="0.3">
      <c r="A99" s="22" t="str">
        <f t="array" ref="A99">IFERROR(INDEX('All Beta'!A$2:A$1000,SMALL(IF(('All Beta'!D$2:D$1000&gt;=1)*('All Beta'!D$2:D$1000&lt;=1.5),ROW('All Beta'!A$2:A$1000)-ROW('All Beta'!A$2)+1),ROW(A98))),"")</f>
        <v>PATH</v>
      </c>
      <c r="C99" s="5">
        <f>VLOOKUP('Beta 1-1.5@'!A99,'All Beta'!F:I,3,0)</f>
        <v>1.07</v>
      </c>
      <c r="D99" s="5">
        <f>VLOOKUP(A99,'All Beta'!F:I,4,0)</f>
        <v>0.44</v>
      </c>
      <c r="E99" s="8" t="str">
        <f>RTD("tradingapp",,INDEX($A:$A, ROW()), "BidLstClsΔ%")</f>
        <v>0.16</v>
      </c>
      <c r="F99" s="8" t="str">
        <f>RTD("tradingapp",,INDEX($A:$A, ROW()), "AskLstClsΔ%")</f>
        <v>0.24</v>
      </c>
      <c r="G99" s="12">
        <f t="shared" si="15"/>
        <v>2.1400000000000002E-2</v>
      </c>
      <c r="H99" s="12">
        <f t="shared" si="16"/>
        <v>0</v>
      </c>
      <c r="I99" s="13">
        <f t="shared" si="17"/>
        <v>-0.1386</v>
      </c>
      <c r="J99" s="13">
        <f t="shared" si="18"/>
        <v>-0.24</v>
      </c>
      <c r="K99" s="5" t="str">
        <f>VLOOKUP(A99,'All Beta'!F:I,2,0)</f>
        <v>QQQ</v>
      </c>
      <c r="L99" s="6" t="str">
        <f>RTD("tradingapp",,INDEX($K:K, ROW()), "BidLstClsΔ%")</f>
        <v>0.00</v>
      </c>
      <c r="M99" s="16" t="str">
        <f>RTD("tradingapp",,INDEX($K:$K, ROW()), "AskLstClsΔ%")</f>
        <v>0.02</v>
      </c>
      <c r="N99" s="14">
        <f t="shared" si="19"/>
        <v>0.3014</v>
      </c>
      <c r="O99" s="14">
        <f t="shared" si="20"/>
        <v>-0.67999999999999994</v>
      </c>
      <c r="R99" s="7"/>
      <c r="W99" s="7"/>
      <c r="AA99" s="1"/>
      <c r="AB99" s="107"/>
    </row>
    <row r="100" spans="1:28" x14ac:dyDescent="0.3">
      <c r="A100" s="22" t="str">
        <f t="array" ref="A100">IFERROR(INDEX('All Beta'!A$2:A$1000,SMALL(IF(('All Beta'!D$2:D$1000&gt;=1)*('All Beta'!D$2:D$1000&lt;=1.5),ROW('All Beta'!A$2:A$1000)-ROW('All Beta'!A$2)+1),ROW(A99))),"")</f>
        <v>PHM</v>
      </c>
      <c r="C100" s="5">
        <f>VLOOKUP('Beta 1-1.5@'!A100,'All Beta'!F:I,3,0)</f>
        <v>1.1299999999999999</v>
      </c>
      <c r="D100" s="5">
        <f>VLOOKUP(A100,'All Beta'!F:I,4,0)</f>
        <v>0.49</v>
      </c>
      <c r="E100" s="8" t="str">
        <f>RTD("tradingapp",,INDEX($A:$A, ROW()), "BidLstClsΔ%")</f>
        <v>-6.08</v>
      </c>
      <c r="F100" s="8" t="str">
        <f>RTD("tradingapp",,INDEX($A:$A, ROW()), "AskLstClsΔ%")</f>
        <v>1.60</v>
      </c>
      <c r="G100" s="12">
        <f t="shared" si="15"/>
        <v>0.29380000000000001</v>
      </c>
      <c r="H100" s="12">
        <f t="shared" si="16"/>
        <v>0.24859999999999999</v>
      </c>
      <c r="I100" s="13">
        <f t="shared" si="17"/>
        <v>6.3738000000000001</v>
      </c>
      <c r="J100" s="13">
        <f t="shared" si="18"/>
        <v>-1.3514000000000002</v>
      </c>
      <c r="K100" s="5" t="str">
        <f>VLOOKUP(A100,'All Beta'!F:I,2,0)</f>
        <v>IWM</v>
      </c>
      <c r="L100" s="6" t="str">
        <f>RTD("tradingapp",,INDEX($K:K, ROW()), "BidLstClsΔ%")</f>
        <v>0.22</v>
      </c>
      <c r="M100" s="16" t="str">
        <f>RTD("tradingapp",,INDEX($K:$K, ROW()), "AskLstClsΔ%")</f>
        <v>0.26</v>
      </c>
      <c r="N100" s="14">
        <f t="shared" si="19"/>
        <v>6.8638000000000003</v>
      </c>
      <c r="O100" s="14">
        <f t="shared" si="20"/>
        <v>-1.8414000000000001</v>
      </c>
      <c r="R100" s="7"/>
      <c r="W100" s="7"/>
      <c r="AA100" s="1"/>
      <c r="AB100" s="107"/>
    </row>
    <row r="101" spans="1:28" x14ac:dyDescent="0.3">
      <c r="A101" s="22" t="str">
        <f t="array" ref="A101">IFERROR(INDEX('All Beta'!A$2:A$1000,SMALL(IF(('All Beta'!D$2:D$1000&gt;=1)*('All Beta'!D$2:D$1000&lt;=1.5),ROW('All Beta'!A$2:A$1000)-ROW('All Beta'!A$2)+1),ROW(A100))),"")</f>
        <v>PK</v>
      </c>
      <c r="C101" s="5">
        <f>VLOOKUP('Beta 1-1.5@'!A101,'All Beta'!F:I,3,0)</f>
        <v>1.0900000000000001</v>
      </c>
      <c r="D101" s="5">
        <f>VLOOKUP(A101,'All Beta'!F:I,4,0)</f>
        <v>0.33</v>
      </c>
      <c r="E101" s="8" t="str">
        <f>RTD("tradingapp",,INDEX($A:$A, ROW()), "BidLstClsΔ%")</f>
        <v>-0.51</v>
      </c>
      <c r="F101" s="8" t="str">
        <f>RTD("tradingapp",,INDEX($A:$A, ROW()), "AskLstClsΔ%")</f>
        <v>1.81</v>
      </c>
      <c r="G101" s="12">
        <f t="shared" si="15"/>
        <v>0.28340000000000004</v>
      </c>
      <c r="H101" s="12">
        <f t="shared" si="16"/>
        <v>0.23980000000000001</v>
      </c>
      <c r="I101" s="13">
        <f t="shared" si="17"/>
        <v>0.79340000000000011</v>
      </c>
      <c r="J101" s="13">
        <f t="shared" si="18"/>
        <v>-1.5702</v>
      </c>
      <c r="K101" s="5" t="str">
        <f>VLOOKUP(A101,'All Beta'!F:I,2,0)</f>
        <v>IWM</v>
      </c>
      <c r="L101" s="6" t="str">
        <f>RTD("tradingapp",,INDEX($K:K, ROW()), "BidLstClsΔ%")</f>
        <v>0.22</v>
      </c>
      <c r="M101" s="16" t="str">
        <f>RTD("tradingapp",,INDEX($K:$K, ROW()), "AskLstClsΔ%")</f>
        <v>0.26</v>
      </c>
      <c r="N101" s="14">
        <f t="shared" si="19"/>
        <v>1.1234000000000002</v>
      </c>
      <c r="O101" s="14">
        <f t="shared" si="20"/>
        <v>-1.9002000000000001</v>
      </c>
      <c r="R101" s="7"/>
      <c r="W101" s="7"/>
      <c r="AA101" s="1"/>
      <c r="AB101" s="107"/>
    </row>
    <row r="102" spans="1:28" x14ac:dyDescent="0.3">
      <c r="A102" s="22" t="str">
        <f t="array" ref="A102">IFERROR(INDEX('All Beta'!A$2:A$1000,SMALL(IF(('All Beta'!D$2:D$1000&gt;=1)*('All Beta'!D$2:D$1000&lt;=1.5),ROW('All Beta'!A$2:A$1000)-ROW('All Beta'!A$2)+1),ROW(A101))),"")</f>
        <v>PLTR</v>
      </c>
      <c r="C102" s="5">
        <f>VLOOKUP('Beta 1-1.5@'!A102,'All Beta'!F:I,3,0)</f>
        <v>1.38</v>
      </c>
      <c r="D102" s="5">
        <f>VLOOKUP(A102,'All Beta'!F:I,4,0)</f>
        <v>0.75</v>
      </c>
      <c r="E102" s="8" t="str">
        <f>RTD("tradingapp",,INDEX($A:$A, ROW()), "BidLstClsΔ%")</f>
        <v>-0.06</v>
      </c>
      <c r="F102" s="8" t="str">
        <f>RTD("tradingapp",,INDEX($A:$A, ROW()), "AskLstClsΔ%")</f>
        <v>-0.01</v>
      </c>
      <c r="G102" s="12">
        <f t="shared" si="15"/>
        <v>2.76E-2</v>
      </c>
      <c r="H102" s="12">
        <f t="shared" si="16"/>
        <v>0</v>
      </c>
      <c r="I102" s="13">
        <f t="shared" si="17"/>
        <v>8.7599999999999997E-2</v>
      </c>
      <c r="J102" s="13">
        <f t="shared" si="18"/>
        <v>0.01</v>
      </c>
      <c r="K102" s="5" t="str">
        <f>VLOOKUP(A102,'All Beta'!F:I,2,0)</f>
        <v>QQQ</v>
      </c>
      <c r="L102" s="6" t="str">
        <f>RTD("tradingapp",,INDEX($K:K, ROW()), "BidLstClsΔ%")</f>
        <v>0.00</v>
      </c>
      <c r="M102" s="16" t="str">
        <f>RTD("tradingapp",,INDEX($K:$K, ROW()), "AskLstClsΔ%")</f>
        <v>0.02</v>
      </c>
      <c r="N102" s="14">
        <f t="shared" si="19"/>
        <v>0.83760000000000001</v>
      </c>
      <c r="O102" s="14">
        <f t="shared" si="20"/>
        <v>-0.74</v>
      </c>
      <c r="R102" s="7"/>
      <c r="W102" s="7"/>
      <c r="AA102" s="1"/>
      <c r="AB102" s="107"/>
    </row>
    <row r="103" spans="1:28" x14ac:dyDescent="0.3">
      <c r="A103" s="22" t="str">
        <f t="array" ref="A103">IFERROR(INDEX('All Beta'!A$2:A$1000,SMALL(IF(('All Beta'!D$2:D$1000&gt;=1)*('All Beta'!D$2:D$1000&lt;=1.5),ROW('All Beta'!A$2:A$1000)-ROW('All Beta'!A$2)+1),ROW(A102))),"")</f>
        <v>PNC</v>
      </c>
      <c r="C103" s="5">
        <f>VLOOKUP('Beta 1-1.5@'!A103,'All Beta'!F:I,3,0)</f>
        <v>1.05</v>
      </c>
      <c r="D103" s="5">
        <f>VLOOKUP(A103,'All Beta'!F:I,4,0)</f>
        <v>0.21</v>
      </c>
      <c r="E103" s="8" t="str">
        <f>RTD("tradingapp",,INDEX($A:$A, ROW()), "BidLstClsΔ%")</f>
        <v>-1.01</v>
      </c>
      <c r="F103" s="8" t="str">
        <f>RTD("tradingapp",,INDEX($A:$A, ROW()), "AskLstClsΔ%")</f>
        <v>2.26</v>
      </c>
      <c r="G103" s="12">
        <f t="shared" si="15"/>
        <v>9.4500000000000001E-2</v>
      </c>
      <c r="H103" s="12">
        <f t="shared" si="16"/>
        <v>3.15E-2</v>
      </c>
      <c r="I103" s="13">
        <f t="shared" si="17"/>
        <v>1.1045</v>
      </c>
      <c r="J103" s="13">
        <f t="shared" si="18"/>
        <v>-2.2284999999999999</v>
      </c>
      <c r="K103" s="5" t="str">
        <f>VLOOKUP(A103,'All Beta'!F:I,2,0)</f>
        <v>XLF</v>
      </c>
      <c r="L103" s="6" t="str">
        <f>RTD("tradingapp",,INDEX($K:K, ROW()), "BidLstClsΔ%")</f>
        <v>0.03</v>
      </c>
      <c r="M103" s="16" t="str">
        <f>RTD("tradingapp",,INDEX($K:$K, ROW()), "AskLstClsΔ%")</f>
        <v>0.09</v>
      </c>
      <c r="N103" s="14">
        <f t="shared" si="19"/>
        <v>1.3145</v>
      </c>
      <c r="O103" s="14">
        <f t="shared" si="20"/>
        <v>-2.4384999999999999</v>
      </c>
      <c r="R103" s="7"/>
      <c r="W103" s="7"/>
      <c r="AA103" s="1"/>
      <c r="AB103" s="107"/>
    </row>
    <row r="104" spans="1:28" x14ac:dyDescent="0.3">
      <c r="A104" s="22" t="str">
        <f t="array" ref="A104">IFERROR(INDEX('All Beta'!A$2:A$1000,SMALL(IF(('All Beta'!D$2:D$1000&gt;=1)*('All Beta'!D$2:D$1000&lt;=1.5),ROW('All Beta'!A$2:A$1000)-ROW('All Beta'!A$2)+1),ROW(A103))),"")</f>
        <v>PSX</v>
      </c>
      <c r="C104" s="5">
        <f>VLOOKUP('Beta 1-1.5@'!A104,'All Beta'!F:I,3,0)</f>
        <v>1.1100000000000001</v>
      </c>
      <c r="D104" s="5">
        <f>VLOOKUP(A104,'All Beta'!F:I,4,0)</f>
        <v>0.4</v>
      </c>
      <c r="E104" s="8" t="str">
        <f>RTD("tradingapp",,INDEX($A:$A, ROW()), "BidLstClsΔ%")</f>
        <v>-0.61</v>
      </c>
      <c r="F104" s="8" t="str">
        <f>RTD("tradingapp",,INDEX($A:$A, ROW()), "AskLstClsΔ%")</f>
        <v>0.28</v>
      </c>
      <c r="G104" s="12">
        <f t="shared" si="15"/>
        <v>0.15540000000000004</v>
      </c>
      <c r="H104" s="12">
        <f t="shared" si="16"/>
        <v>2.2200000000000001E-2</v>
      </c>
      <c r="I104" s="13">
        <f t="shared" si="17"/>
        <v>0.76540000000000008</v>
      </c>
      <c r="J104" s="13">
        <f t="shared" si="18"/>
        <v>-0.25780000000000003</v>
      </c>
      <c r="K104" s="5" t="str">
        <f>VLOOKUP(A104,'All Beta'!F:I,2,0)</f>
        <v>XLE</v>
      </c>
      <c r="L104" s="6" t="str">
        <f>RTD("tradingapp",,INDEX($K:K, ROW()), "BidLstClsΔ%")</f>
        <v>0.02</v>
      </c>
      <c r="M104" s="16" t="str">
        <f>RTD("tradingapp",,INDEX($K:$K, ROW()), "AskLstClsΔ%")</f>
        <v>0.14</v>
      </c>
      <c r="N104" s="14">
        <f t="shared" si="19"/>
        <v>1.1654</v>
      </c>
      <c r="O104" s="14">
        <f t="shared" si="20"/>
        <v>-0.65780000000000005</v>
      </c>
      <c r="R104" s="7"/>
      <c r="W104" s="7"/>
      <c r="AA104" s="1"/>
      <c r="AB104" s="107"/>
    </row>
    <row r="105" spans="1:28" x14ac:dyDescent="0.3">
      <c r="A105" s="22" t="str">
        <f t="array" ref="A105">IFERROR(INDEX('All Beta'!A$2:A$1000,SMALL(IF(('All Beta'!D$2:D$1000&gt;=1)*('All Beta'!D$2:D$1000&lt;=1.5),ROW('All Beta'!A$2:A$1000)-ROW('All Beta'!A$2)+1),ROW(A104))),"")</f>
        <v>QNTM</v>
      </c>
      <c r="C105" s="5">
        <f>VLOOKUP('Beta 1-1.5@'!A105,'All Beta'!F:I,3,0)</f>
        <v>1.17</v>
      </c>
      <c r="D105" s="5">
        <f>VLOOKUP(A105,'All Beta'!F:I,4,0)</f>
        <v>1.97</v>
      </c>
      <c r="E105" s="8" t="str">
        <f>RTD("tradingapp",,INDEX($A:$A, ROW()), "BidLstClsΔ%")</f>
        <v>-0.46</v>
      </c>
      <c r="F105" s="8" t="str">
        <f>RTD("tradingapp",,INDEX($A:$A, ROW()), "AskLstClsΔ%")</f>
        <v>0.99</v>
      </c>
      <c r="G105" s="12">
        <f t="shared" si="15"/>
        <v>2.3400000000000001E-2</v>
      </c>
      <c r="H105" s="12">
        <f t="shared" si="16"/>
        <v>0</v>
      </c>
      <c r="I105" s="13">
        <f t="shared" si="17"/>
        <v>0.4834</v>
      </c>
      <c r="J105" s="13">
        <f t="shared" si="18"/>
        <v>-0.99</v>
      </c>
      <c r="K105" s="5" t="str">
        <f>VLOOKUP(A105,'All Beta'!F:I,2,0)</f>
        <v>QQQ</v>
      </c>
      <c r="L105" s="6" t="str">
        <f>RTD("tradingapp",,INDEX($K:K, ROW()), "BidLstClsΔ%")</f>
        <v>0.00</v>
      </c>
      <c r="M105" s="16" t="str">
        <f>RTD("tradingapp",,INDEX($K:$K, ROW()), "AskLstClsΔ%")</f>
        <v>0.02</v>
      </c>
      <c r="N105" s="14">
        <f t="shared" si="19"/>
        <v>2.4533999999999998</v>
      </c>
      <c r="O105" s="14">
        <f t="shared" si="20"/>
        <v>-2.96</v>
      </c>
      <c r="R105" s="7"/>
      <c r="W105" s="7"/>
      <c r="AA105" s="1"/>
      <c r="AB105" s="107"/>
    </row>
    <row r="106" spans="1:28" x14ac:dyDescent="0.3">
      <c r="A106" s="22" t="str">
        <f t="array" ref="A106">IFERROR(INDEX('All Beta'!A$2:A$1000,SMALL(IF(('All Beta'!D$2:D$1000&gt;=1)*('All Beta'!D$2:D$1000&lt;=1.5),ROW('All Beta'!A$2:A$1000)-ROW('All Beta'!A$2)+1),ROW(A105))),"")</f>
        <v>QTUM</v>
      </c>
      <c r="C106" s="5">
        <f>VLOOKUP('Beta 1-1.5@'!A106,'All Beta'!F:I,3,0)</f>
        <v>1.49</v>
      </c>
      <c r="D106" s="5">
        <f>VLOOKUP(A106,'All Beta'!F:I,4,0)</f>
        <v>0.26</v>
      </c>
      <c r="E106" s="8" t="str">
        <f>RTD("tradingapp",,INDEX($A:$A, ROW()), "BidLstClsΔ%")</f>
        <v>-0.63</v>
      </c>
      <c r="F106" s="8" t="str">
        <f>RTD("tradingapp",,INDEX($A:$A, ROW()), "AskLstClsΔ%")</f>
        <v>1.30</v>
      </c>
      <c r="G106" s="12">
        <f t="shared" si="15"/>
        <v>2.98E-2</v>
      </c>
      <c r="H106" s="12">
        <f t="shared" si="16"/>
        <v>0</v>
      </c>
      <c r="I106" s="13">
        <f t="shared" si="17"/>
        <v>0.65980000000000005</v>
      </c>
      <c r="J106" s="13">
        <f t="shared" si="18"/>
        <v>-1.3</v>
      </c>
      <c r="K106" s="5" t="str">
        <f>VLOOKUP(A106,'All Beta'!F:I,2,0)</f>
        <v>QQQ</v>
      </c>
      <c r="L106" s="6" t="str">
        <f>RTD("tradingapp",,INDEX($K:K, ROW()), "BidLstClsΔ%")</f>
        <v>0.00</v>
      </c>
      <c r="M106" s="16" t="str">
        <f>RTD("tradingapp",,INDEX($K:$K, ROW()), "AskLstClsΔ%")</f>
        <v>0.02</v>
      </c>
      <c r="N106" s="14">
        <f t="shared" si="19"/>
        <v>0.91980000000000006</v>
      </c>
      <c r="O106" s="14">
        <f t="shared" si="20"/>
        <v>-1.56</v>
      </c>
      <c r="R106" s="7"/>
      <c r="W106" s="7"/>
      <c r="AA106" s="1"/>
      <c r="AB106" s="107"/>
    </row>
    <row r="107" spans="1:28" x14ac:dyDescent="0.3">
      <c r="A107" s="22" t="str">
        <f t="array" ref="A107">IFERROR(INDEX('All Beta'!A$2:A$1000,SMALL(IF(('All Beta'!D$2:D$1000&gt;=1)*('All Beta'!D$2:D$1000&lt;=1.5),ROW('All Beta'!A$2:A$1000)-ROW('All Beta'!A$2)+1),ROW(A106))),"")</f>
        <v>RCL</v>
      </c>
      <c r="C107" s="5">
        <f>VLOOKUP('Beta 1-1.5@'!A107,'All Beta'!F:I,3,0)</f>
        <v>1.47</v>
      </c>
      <c r="D107" s="5">
        <f>VLOOKUP(A107,'All Beta'!F:I,4,0)</f>
        <v>0.46</v>
      </c>
      <c r="E107" s="8" t="str">
        <f>RTD("tradingapp",,INDEX($A:$A, ROW()), "BidLstClsΔ%")</f>
        <v>0.08</v>
      </c>
      <c r="F107" s="8" t="str">
        <f>RTD("tradingapp",,INDEX($A:$A, ROW()), "AskLstClsΔ%")</f>
        <v>0.29</v>
      </c>
      <c r="G107" s="12">
        <f t="shared" si="15"/>
        <v>0.10290000000000001</v>
      </c>
      <c r="H107" s="12">
        <f t="shared" si="16"/>
        <v>7.3499999999999996E-2</v>
      </c>
      <c r="I107" s="13">
        <f t="shared" si="17"/>
        <v>2.2900000000000004E-2</v>
      </c>
      <c r="J107" s="13">
        <f t="shared" si="18"/>
        <v>-0.21649999999999997</v>
      </c>
      <c r="K107" s="5" t="str">
        <f>VLOOKUP(A107,'All Beta'!F:I,2,0)</f>
        <v>SPY</v>
      </c>
      <c r="L107" s="6" t="str">
        <f>RTD("tradingapp",,INDEX($K:K, ROW()), "BidLstClsΔ%")</f>
        <v>0.05</v>
      </c>
      <c r="M107" s="16" t="str">
        <f>RTD("tradingapp",,INDEX($K:$K, ROW()), "AskLstClsΔ%")</f>
        <v>0.07</v>
      </c>
      <c r="N107" s="14">
        <f t="shared" si="19"/>
        <v>0.4829</v>
      </c>
      <c r="O107" s="14">
        <f t="shared" si="20"/>
        <v>-0.67649999999999999</v>
      </c>
      <c r="R107" s="7"/>
      <c r="W107" s="7"/>
      <c r="AA107" s="1"/>
      <c r="AB107" s="107"/>
    </row>
    <row r="108" spans="1:28" x14ac:dyDescent="0.3">
      <c r="A108" s="22" t="str">
        <f t="array" ref="A108">IFERROR(INDEX('All Beta'!A$2:A$1000,SMALL(IF(('All Beta'!D$2:D$1000&gt;=1)*('All Beta'!D$2:D$1000&lt;=1.5),ROW('All Beta'!A$2:A$1000)-ROW('All Beta'!A$2)+1),ROW(A107))),"")</f>
        <v>RF</v>
      </c>
      <c r="C108" s="5" t="e">
        <f>VLOOKUP('Beta 1-1.5@'!A108,'All Beta'!F:I,3,0)</f>
        <v>#N/A</v>
      </c>
      <c r="D108" s="5" t="e">
        <f>VLOOKUP(A108,'All Beta'!F:I,4,0)</f>
        <v>#N/A</v>
      </c>
      <c r="E108" s="8" t="str">
        <f>RTD("tradingapp",,INDEX($A:$A, ROW()), "BidLstClsΔ%")</f>
        <v>-0.97</v>
      </c>
      <c r="F108" s="8" t="str">
        <f>RTD("tradingapp",,INDEX($A:$A, ROW()), "AskLstClsΔ%")</f>
        <v>0.93</v>
      </c>
      <c r="G108" s="12" t="e">
        <f t="shared" si="15"/>
        <v>#N/A</v>
      </c>
      <c r="H108" s="12" t="e">
        <f t="shared" si="16"/>
        <v>#N/A</v>
      </c>
      <c r="I108" s="13" t="e">
        <f t="shared" si="17"/>
        <v>#N/A</v>
      </c>
      <c r="J108" s="13" t="e">
        <f t="shared" si="18"/>
        <v>#N/A</v>
      </c>
      <c r="K108" s="5" t="e">
        <f>VLOOKUP(A108,'All Beta'!F:I,2,0)</f>
        <v>#N/A</v>
      </c>
      <c r="L108" s="6" t="e">
        <f>RTD("tradingapp",,INDEX($K:K, ROW()), "BidLstClsΔ%")</f>
        <v>#N/A</v>
      </c>
      <c r="M108" s="16" t="e">
        <f>RTD("tradingapp",,INDEX($K:$K, ROW()), "AskLstClsΔ%")</f>
        <v>#N/A</v>
      </c>
      <c r="N108" s="14" t="e">
        <f t="shared" si="19"/>
        <v>#N/A</v>
      </c>
      <c r="O108" s="14" t="e">
        <f t="shared" si="20"/>
        <v>#N/A</v>
      </c>
      <c r="R108" s="7"/>
      <c r="W108" s="7"/>
      <c r="AA108" s="1"/>
      <c r="AB108" s="107"/>
    </row>
    <row r="109" spans="1:28" x14ac:dyDescent="0.3">
      <c r="A109" s="22" t="str">
        <f t="array" ref="A109">IFERROR(INDEX('All Beta'!A$2:A$1000,SMALL(IF(('All Beta'!D$2:D$1000&gt;=1)*('All Beta'!D$2:D$1000&lt;=1.5),ROW('All Beta'!A$2:A$1000)-ROW('All Beta'!A$2)+1),ROW(A108))),"")</f>
        <v>RITM</v>
      </c>
      <c r="C109" s="5">
        <f>VLOOKUP('Beta 1-1.5@'!A109,'All Beta'!F:I,3,0)</f>
        <v>1.0900000000000001</v>
      </c>
      <c r="D109" s="5">
        <f>VLOOKUP(A109,'All Beta'!F:I,4,0)</f>
        <v>0.24</v>
      </c>
      <c r="E109" s="8" t="str">
        <f>RTD("tradingapp",,INDEX($A:$A, ROW()), "BidLstClsΔ%")</f>
        <v>0.08</v>
      </c>
      <c r="F109" s="8" t="str">
        <f>RTD("tradingapp",,INDEX($A:$A, ROW()), "AskLstClsΔ%")</f>
        <v>0.42</v>
      </c>
      <c r="G109" s="12">
        <f t="shared" si="15"/>
        <v>7.6300000000000007E-2</v>
      </c>
      <c r="H109" s="12">
        <f t="shared" si="16"/>
        <v>5.4500000000000007E-2</v>
      </c>
      <c r="I109" s="13">
        <f t="shared" si="17"/>
        <v>-3.699999999999995E-3</v>
      </c>
      <c r="J109" s="13">
        <f t="shared" si="18"/>
        <v>-0.36549999999999999</v>
      </c>
      <c r="K109" s="5" t="str">
        <f>VLOOKUP(A109,'All Beta'!F:I,2,0)</f>
        <v>SPY</v>
      </c>
      <c r="L109" s="6" t="str">
        <f>RTD("tradingapp",,INDEX($K:K, ROW()), "BidLstClsΔ%")</f>
        <v>0.05</v>
      </c>
      <c r="M109" s="16" t="str">
        <f>RTD("tradingapp",,INDEX($K:$K, ROW()), "AskLstClsΔ%")</f>
        <v>0.07</v>
      </c>
      <c r="N109" s="14">
        <f t="shared" si="19"/>
        <v>0.23630000000000001</v>
      </c>
      <c r="O109" s="14">
        <f t="shared" si="20"/>
        <v>-0.60549999999999993</v>
      </c>
      <c r="R109" s="7"/>
      <c r="W109" s="7"/>
      <c r="AA109" s="1"/>
      <c r="AB109" s="107"/>
    </row>
    <row r="110" spans="1:28" x14ac:dyDescent="0.3">
      <c r="A110" s="22" t="str">
        <f t="array" ref="A110">IFERROR(INDEX('All Beta'!A$2:A$1000,SMALL(IF(('All Beta'!D$2:D$1000&gt;=1)*('All Beta'!D$2:D$1000&lt;=1.5),ROW('All Beta'!A$2:A$1000)-ROW('All Beta'!A$2)+1),ROW(A109))),"")</f>
        <v>RIVN</v>
      </c>
      <c r="C110" s="5">
        <f>VLOOKUP('Beta 1-1.5@'!A110,'All Beta'!F:I,3,0)</f>
        <v>1.02</v>
      </c>
      <c r="D110" s="5">
        <f>VLOOKUP(A110,'All Beta'!F:I,4,0)</f>
        <v>0.52</v>
      </c>
      <c r="E110" s="8" t="str">
        <f>RTD("tradingapp",,INDEX($A:$A, ROW()), "BidLstClsΔ%")</f>
        <v>0.00</v>
      </c>
      <c r="F110" s="8" t="str">
        <f>RTD("tradingapp",,INDEX($A:$A, ROW()), "AskLstClsΔ%")</f>
        <v>0.06</v>
      </c>
      <c r="G110" s="12">
        <f t="shared" si="15"/>
        <v>0.26519999999999999</v>
      </c>
      <c r="H110" s="12">
        <f t="shared" si="16"/>
        <v>0.22440000000000002</v>
      </c>
      <c r="I110" s="13">
        <f t="shared" si="17"/>
        <v>0.26519999999999999</v>
      </c>
      <c r="J110" s="13">
        <f t="shared" si="18"/>
        <v>0.16440000000000002</v>
      </c>
      <c r="K110" s="5" t="str">
        <f>VLOOKUP(A110,'All Beta'!F:I,2,0)</f>
        <v>IWM</v>
      </c>
      <c r="L110" s="6" t="str">
        <f>RTD("tradingapp",,INDEX($K:K, ROW()), "BidLstClsΔ%")</f>
        <v>0.22</v>
      </c>
      <c r="M110" s="16" t="str">
        <f>RTD("tradingapp",,INDEX($K:$K, ROW()), "AskLstClsΔ%")</f>
        <v>0.26</v>
      </c>
      <c r="N110" s="14">
        <f t="shared" si="19"/>
        <v>0.78520000000000001</v>
      </c>
      <c r="O110" s="14">
        <f t="shared" si="20"/>
        <v>-0.35560000000000003</v>
      </c>
      <c r="R110" s="7"/>
      <c r="W110" s="7"/>
      <c r="AA110" s="1"/>
      <c r="AB110" s="107"/>
    </row>
    <row r="111" spans="1:28" x14ac:dyDescent="0.3">
      <c r="A111" s="22" t="str">
        <f t="array" ref="A111">IFERROR(INDEX('All Beta'!A$2:A$1000,SMALL(IF(('All Beta'!D$2:D$1000&gt;=1)*('All Beta'!D$2:D$1000&lt;=1.5),ROW('All Beta'!A$2:A$1000)-ROW('All Beta'!A$2)+1),ROW(A110))),"")</f>
        <v>RKLB</v>
      </c>
      <c r="C111" s="5">
        <f>VLOOKUP('Beta 1-1.5@'!A111,'All Beta'!F:I,3,0)</f>
        <v>1.06</v>
      </c>
      <c r="D111" s="5">
        <f>VLOOKUP(A111,'All Beta'!F:I,4,0)</f>
        <v>1.21</v>
      </c>
      <c r="E111" s="8" t="str">
        <f>RTD("tradingapp",,INDEX($A:$A, ROW()), "BidLstClsΔ%")</f>
        <v>0.75</v>
      </c>
      <c r="F111" s="8" t="str">
        <f>RTD("tradingapp",,INDEX($A:$A, ROW()), "AskLstClsΔ%")</f>
        <v>0.78</v>
      </c>
      <c r="G111" s="12">
        <f t="shared" si="15"/>
        <v>0.27560000000000001</v>
      </c>
      <c r="H111" s="12">
        <f t="shared" si="16"/>
        <v>0.23320000000000002</v>
      </c>
      <c r="I111" s="13">
        <f t="shared" si="17"/>
        <v>-0.47439999999999999</v>
      </c>
      <c r="J111" s="13">
        <f t="shared" si="18"/>
        <v>-0.54679999999999995</v>
      </c>
      <c r="K111" s="5" t="str">
        <f>VLOOKUP(A111,'All Beta'!F:I,2,0)</f>
        <v>IWM</v>
      </c>
      <c r="L111" s="6" t="str">
        <f>RTD("tradingapp",,INDEX($K:K, ROW()), "BidLstClsΔ%")</f>
        <v>0.22</v>
      </c>
      <c r="M111" s="16" t="str">
        <f>RTD("tradingapp",,INDEX($K:$K, ROW()), "AskLstClsΔ%")</f>
        <v>0.26</v>
      </c>
      <c r="N111" s="14">
        <f t="shared" si="19"/>
        <v>0.73560000000000003</v>
      </c>
      <c r="O111" s="14">
        <f t="shared" si="20"/>
        <v>-1.7567999999999999</v>
      </c>
      <c r="R111" s="7"/>
      <c r="W111" s="7"/>
      <c r="AA111" s="1"/>
      <c r="AB111" s="107"/>
    </row>
    <row r="112" spans="1:28" x14ac:dyDescent="0.3">
      <c r="A112" s="22" t="str">
        <f t="array" ref="A112">IFERROR(INDEX('All Beta'!A$2:A$1000,SMALL(IF(('All Beta'!D$2:D$1000&gt;=1)*('All Beta'!D$2:D$1000&lt;=1.5),ROW('All Beta'!A$2:A$1000)-ROW('All Beta'!A$2)+1),ROW(A111))),"")</f>
        <v>ROKU</v>
      </c>
      <c r="C112" s="5">
        <f>VLOOKUP('Beta 1-1.5@'!A112,'All Beta'!F:I,3,0)</f>
        <v>1.1499999999999999</v>
      </c>
      <c r="D112" s="5">
        <f>VLOOKUP(A112,'All Beta'!F:I,4,0)</f>
        <v>0.72</v>
      </c>
      <c r="E112" s="8" t="str">
        <f>RTD("tradingapp",,INDEX($A:$A, ROW()), "BidLstClsΔ%")</f>
        <v>-0.19</v>
      </c>
      <c r="F112" s="8" t="str">
        <f>RTD("tradingapp",,INDEX($A:$A, ROW()), "AskLstClsΔ%")</f>
        <v>0.23</v>
      </c>
      <c r="G112" s="12">
        <f t="shared" si="15"/>
        <v>2.3E-2</v>
      </c>
      <c r="H112" s="12">
        <f t="shared" si="16"/>
        <v>0</v>
      </c>
      <c r="I112" s="13">
        <f t="shared" si="17"/>
        <v>0.21299999999999999</v>
      </c>
      <c r="J112" s="13">
        <f t="shared" si="18"/>
        <v>-0.23</v>
      </c>
      <c r="K112" s="5" t="str">
        <f>VLOOKUP(A112,'All Beta'!F:I,2,0)</f>
        <v>QQQ</v>
      </c>
      <c r="L112" s="6" t="str">
        <f>RTD("tradingapp",,INDEX($K:K, ROW()), "BidLstClsΔ%")</f>
        <v>0.00</v>
      </c>
      <c r="M112" s="16" t="str">
        <f>RTD("tradingapp",,INDEX($K:$K, ROW()), "AskLstClsΔ%")</f>
        <v>0.02</v>
      </c>
      <c r="N112" s="14">
        <f t="shared" si="19"/>
        <v>0.93299999999999994</v>
      </c>
      <c r="O112" s="14">
        <f t="shared" si="20"/>
        <v>-0.95</v>
      </c>
      <c r="R112" s="7"/>
      <c r="W112" s="7"/>
      <c r="AA112" s="1"/>
      <c r="AB112" s="107"/>
    </row>
    <row r="113" spans="1:28" x14ac:dyDescent="0.3">
      <c r="A113" s="22" t="str">
        <f t="array" ref="A113">IFERROR(INDEX('All Beta'!A$2:A$1000,SMALL(IF(('All Beta'!D$2:D$1000&gt;=1)*('All Beta'!D$2:D$1000&lt;=1.5),ROW('All Beta'!A$2:A$1000)-ROW('All Beta'!A$2)+1),ROW(A112))),"")</f>
        <v>RUM</v>
      </c>
      <c r="C113" s="5">
        <f>VLOOKUP('Beta 1-1.5@'!A113,'All Beta'!F:I,3,0)</f>
        <v>1.3</v>
      </c>
      <c r="D113" s="5">
        <f>VLOOKUP(A113,'All Beta'!F:I,4,0)</f>
        <v>0.68</v>
      </c>
      <c r="E113" s="8" t="str">
        <f>RTD("tradingapp",,INDEX($A:$A, ROW()), "BidLstClsΔ%")</f>
        <v>0.00</v>
      </c>
      <c r="F113" s="8" t="str">
        <f>RTD("tradingapp",,INDEX($A:$A, ROW()), "AskLstClsΔ%")</f>
        <v>0.92</v>
      </c>
      <c r="G113" s="12">
        <f t="shared" si="15"/>
        <v>0.33800000000000002</v>
      </c>
      <c r="H113" s="12">
        <f t="shared" si="16"/>
        <v>0.28600000000000003</v>
      </c>
      <c r="I113" s="13">
        <f t="shared" si="17"/>
        <v>0.33800000000000002</v>
      </c>
      <c r="J113" s="13">
        <f t="shared" si="18"/>
        <v>-0.63400000000000001</v>
      </c>
      <c r="K113" s="5" t="str">
        <f>VLOOKUP(A113,'All Beta'!F:I,2,0)</f>
        <v>IWM</v>
      </c>
      <c r="L113" s="6" t="str">
        <f>RTD("tradingapp",,INDEX($K:K, ROW()), "BidLstClsΔ%")</f>
        <v>0.22</v>
      </c>
      <c r="M113" s="16" t="str">
        <f>RTD("tradingapp",,INDEX($K:$K, ROW()), "AskLstClsΔ%")</f>
        <v>0.26</v>
      </c>
      <c r="N113" s="14">
        <f t="shared" si="19"/>
        <v>1.018</v>
      </c>
      <c r="O113" s="14">
        <f t="shared" si="20"/>
        <v>-1.3140000000000001</v>
      </c>
      <c r="R113" s="7"/>
      <c r="W113" s="7"/>
      <c r="AA113" s="1"/>
      <c r="AB113" s="107"/>
    </row>
    <row r="114" spans="1:28" x14ac:dyDescent="0.3">
      <c r="A114" s="22" t="str">
        <f t="array" ref="A114">IFERROR(INDEX('All Beta'!A$2:A$1000,SMALL(IF(('All Beta'!D$2:D$1000&gt;=1)*('All Beta'!D$2:D$1000&lt;=1.5),ROW('All Beta'!A$2:A$1000)-ROW('All Beta'!A$2)+1),ROW(A113))),"")</f>
        <v>SE</v>
      </c>
      <c r="C114" s="5">
        <f>VLOOKUP('Beta 1-1.5@'!A114,'All Beta'!F:I,3,0)</f>
        <v>1.25</v>
      </c>
      <c r="D114" s="5">
        <f>VLOOKUP(A114,'All Beta'!F:I,4,0)</f>
        <v>0.57999999999999996</v>
      </c>
      <c r="E114" s="8" t="str">
        <f>RTD("tradingapp",,INDEX($A:$A, ROW()), "BidLstClsΔ%")</f>
        <v>-0.01</v>
      </c>
      <c r="F114" s="8" t="str">
        <f>RTD("tradingapp",,INDEX($A:$A, ROW()), "AskLstClsΔ%")</f>
        <v>0.63</v>
      </c>
      <c r="G114" s="12">
        <f t="shared" si="15"/>
        <v>2.5000000000000001E-2</v>
      </c>
      <c r="H114" s="12">
        <f t="shared" si="16"/>
        <v>0</v>
      </c>
      <c r="I114" s="13">
        <f t="shared" si="17"/>
        <v>3.5000000000000003E-2</v>
      </c>
      <c r="J114" s="13">
        <f t="shared" si="18"/>
        <v>-0.63</v>
      </c>
      <c r="K114" s="5" t="str">
        <f>VLOOKUP(A114,'All Beta'!F:I,2,0)</f>
        <v>QQQ</v>
      </c>
      <c r="L114" s="6" t="str">
        <f>RTD("tradingapp",,INDEX($K:K, ROW()), "BidLstClsΔ%")</f>
        <v>0.00</v>
      </c>
      <c r="M114" s="16" t="str">
        <f>RTD("tradingapp",,INDEX($K:$K, ROW()), "AskLstClsΔ%")</f>
        <v>0.02</v>
      </c>
      <c r="N114" s="14">
        <f t="shared" si="19"/>
        <v>0.61499999999999999</v>
      </c>
      <c r="O114" s="14">
        <f t="shared" si="20"/>
        <v>-1.21</v>
      </c>
      <c r="R114" s="7"/>
      <c r="W114" s="7"/>
      <c r="AA114" s="1"/>
      <c r="AB114" s="107"/>
    </row>
    <row r="115" spans="1:28" x14ac:dyDescent="0.3">
      <c r="A115" s="22" t="str">
        <f t="array" ref="A115">IFERROR(INDEX('All Beta'!A$2:A$1000,SMALL(IF(('All Beta'!D$2:D$1000&gt;=1)*('All Beta'!D$2:D$1000&lt;=1.5),ROW('All Beta'!A$2:A$1000)-ROW('All Beta'!A$2)+1),ROW(A114))),"")</f>
        <v>SG</v>
      </c>
      <c r="C115" s="5">
        <f>VLOOKUP('Beta 1-1.5@'!A115,'All Beta'!F:I,3,0)</f>
        <v>1.45</v>
      </c>
      <c r="D115" s="5">
        <f>VLOOKUP(A115,'All Beta'!F:I,4,0)</f>
        <v>0.93</v>
      </c>
      <c r="E115" s="8" t="str">
        <f>RTD("tradingapp",,INDEX($A:$A, ROW()), "BidLstClsΔ%")</f>
        <v>0.00</v>
      </c>
      <c r="F115" s="8" t="str">
        <f>RTD("tradingapp",,INDEX($A:$A, ROW()), "AskLstClsΔ%")</f>
        <v>0.48</v>
      </c>
      <c r="G115" s="12">
        <f t="shared" si="15"/>
        <v>0.377</v>
      </c>
      <c r="H115" s="12">
        <f t="shared" si="16"/>
        <v>0.31900000000000001</v>
      </c>
      <c r="I115" s="13">
        <f t="shared" si="17"/>
        <v>0.377</v>
      </c>
      <c r="J115" s="13">
        <f t="shared" si="18"/>
        <v>-0.16099999999999998</v>
      </c>
      <c r="K115" s="5" t="str">
        <f>VLOOKUP(A115,'All Beta'!F:I,2,0)</f>
        <v>IWM</v>
      </c>
      <c r="L115" s="6" t="str">
        <f>RTD("tradingapp",,INDEX($K:K, ROW()), "BidLstClsΔ%")</f>
        <v>0.22</v>
      </c>
      <c r="M115" s="16" t="str">
        <f>RTD("tradingapp",,INDEX($K:$K, ROW()), "AskLstClsΔ%")</f>
        <v>0.26</v>
      </c>
      <c r="N115" s="14">
        <f t="shared" si="19"/>
        <v>1.3069999999999999</v>
      </c>
      <c r="O115" s="14">
        <f t="shared" si="20"/>
        <v>-1.091</v>
      </c>
      <c r="R115" s="7"/>
      <c r="W115" s="7"/>
      <c r="AA115" s="1"/>
      <c r="AB115" s="107"/>
    </row>
    <row r="116" spans="1:28" x14ac:dyDescent="0.3">
      <c r="A116" s="22" t="str">
        <f t="array" ref="A116">IFERROR(INDEX('All Beta'!A$2:A$1000,SMALL(IF(('All Beta'!D$2:D$1000&gt;=1)*('All Beta'!D$2:D$1000&lt;=1.5),ROW('All Beta'!A$2:A$1000)-ROW('All Beta'!A$2)+1),ROW(A115))),"")</f>
        <v>SHAK</v>
      </c>
      <c r="C116" s="5">
        <f>VLOOKUP('Beta 1-1.5@'!A116,'All Beta'!F:I,3,0)</f>
        <v>1.03</v>
      </c>
      <c r="D116" s="5">
        <f>VLOOKUP(A116,'All Beta'!F:I,4,0)</f>
        <v>0.47</v>
      </c>
      <c r="E116" s="8" t="str">
        <f>RTD("tradingapp",,INDEX($A:$A, ROW()), "BidLstClsΔ%")</f>
        <v>-0.29</v>
      </c>
      <c r="F116" s="8" t="str">
        <f>RTD("tradingapp",,INDEX($A:$A, ROW()), "AskLstClsΔ%")</f>
        <v>2.32</v>
      </c>
      <c r="G116" s="12">
        <f t="shared" si="15"/>
        <v>0.26780000000000004</v>
      </c>
      <c r="H116" s="12">
        <f t="shared" si="16"/>
        <v>0.2266</v>
      </c>
      <c r="I116" s="13">
        <f t="shared" si="17"/>
        <v>0.55780000000000007</v>
      </c>
      <c r="J116" s="13">
        <f t="shared" si="18"/>
        <v>-2.0933999999999999</v>
      </c>
      <c r="K116" s="5" t="str">
        <f>VLOOKUP(A116,'All Beta'!F:I,2,0)</f>
        <v>IWM</v>
      </c>
      <c r="L116" s="6" t="str">
        <f>RTD("tradingapp",,INDEX($K:K, ROW()), "BidLstClsΔ%")</f>
        <v>0.22</v>
      </c>
      <c r="M116" s="16" t="str">
        <f>RTD("tradingapp",,INDEX($K:$K, ROW()), "AskLstClsΔ%")</f>
        <v>0.26</v>
      </c>
      <c r="N116" s="14">
        <f t="shared" si="19"/>
        <v>1.0278</v>
      </c>
      <c r="O116" s="14">
        <f t="shared" si="20"/>
        <v>-2.5633999999999997</v>
      </c>
      <c r="R116" s="7"/>
      <c r="W116" s="7"/>
      <c r="AA116" s="1"/>
      <c r="AB116" s="107"/>
    </row>
    <row r="117" spans="1:28" x14ac:dyDescent="0.3">
      <c r="A117" s="22" t="str">
        <f t="array" ref="A117">IFERROR(INDEX('All Beta'!A$2:A$1000,SMALL(IF(('All Beta'!D$2:D$1000&gt;=1)*('All Beta'!D$2:D$1000&lt;=1.5),ROW('All Beta'!A$2:A$1000)-ROW('All Beta'!A$2)+1),ROW(A116))),"")</f>
        <v>SHW</v>
      </c>
      <c r="C117" s="5">
        <f>VLOOKUP('Beta 1-1.5@'!A117,'All Beta'!F:I,3,0)</f>
        <v>1.08</v>
      </c>
      <c r="D117" s="5">
        <f>VLOOKUP(A117,'All Beta'!F:I,4,0)</f>
        <v>0.35</v>
      </c>
      <c r="E117" s="8" t="str">
        <f>RTD("tradingapp",,INDEX($A:$A, ROW()), "BidLstClsΔ%")</f>
        <v>-1.82</v>
      </c>
      <c r="F117" s="8" t="str">
        <f>RTD("tradingapp",,INDEX($A:$A, ROW()), "AskLstClsΔ%")</f>
        <v>1.90</v>
      </c>
      <c r="G117" s="12">
        <f t="shared" si="15"/>
        <v>7.5600000000000014E-2</v>
      </c>
      <c r="H117" s="12">
        <f t="shared" si="16"/>
        <v>5.4000000000000006E-2</v>
      </c>
      <c r="I117" s="13">
        <f t="shared" si="17"/>
        <v>1.8956000000000002</v>
      </c>
      <c r="J117" s="13">
        <f t="shared" si="18"/>
        <v>-1.8459999999999999</v>
      </c>
      <c r="K117" s="5" t="str">
        <f>VLOOKUP(A117,'All Beta'!F:I,2,0)</f>
        <v>SPY</v>
      </c>
      <c r="L117" s="6" t="str">
        <f>RTD("tradingapp",,INDEX($K:K, ROW()), "BidLstClsΔ%")</f>
        <v>0.05</v>
      </c>
      <c r="M117" s="16" t="str">
        <f>RTD("tradingapp",,INDEX($K:$K, ROW()), "AskLstClsΔ%")</f>
        <v>0.07</v>
      </c>
      <c r="N117" s="14">
        <f t="shared" si="19"/>
        <v>2.2456</v>
      </c>
      <c r="O117" s="14">
        <f t="shared" si="20"/>
        <v>-2.1959999999999997</v>
      </c>
      <c r="R117" s="7"/>
      <c r="W117" s="7"/>
      <c r="AA117" s="1"/>
      <c r="AB117" s="107"/>
    </row>
    <row r="118" spans="1:28" x14ac:dyDescent="0.3">
      <c r="A118" s="22" t="str">
        <f t="array" ref="A118">IFERROR(INDEX('All Beta'!A$2:A$1000,SMALL(IF(('All Beta'!D$2:D$1000&gt;=1)*('All Beta'!D$2:D$1000&lt;=1.5),ROW('All Beta'!A$2:A$1000)-ROW('All Beta'!A$2)+1),ROW(A117))),"")</f>
        <v>SLB</v>
      </c>
      <c r="C118" s="5">
        <f>VLOOKUP('Beta 1-1.5@'!A118,'All Beta'!F:I,3,0)</f>
        <v>1.06</v>
      </c>
      <c r="D118" s="5">
        <f>VLOOKUP(A118,'All Beta'!F:I,4,0)</f>
        <v>0.3</v>
      </c>
      <c r="E118" s="8" t="str">
        <f>RTD("tradingapp",,INDEX($A:$A, ROW()), "BidLstClsΔ%")</f>
        <v>0.02</v>
      </c>
      <c r="F118" s="8" t="str">
        <f>RTD("tradingapp",,INDEX($A:$A, ROW()), "AskLstClsΔ%")</f>
        <v>0.20</v>
      </c>
      <c r="G118" s="12">
        <f t="shared" si="15"/>
        <v>0.14840000000000003</v>
      </c>
      <c r="H118" s="12">
        <f t="shared" si="16"/>
        <v>2.12E-2</v>
      </c>
      <c r="I118" s="13">
        <f t="shared" si="17"/>
        <v>0.12840000000000004</v>
      </c>
      <c r="J118" s="13">
        <f t="shared" si="18"/>
        <v>-0.17880000000000001</v>
      </c>
      <c r="K118" s="5" t="str">
        <f>VLOOKUP(A118,'All Beta'!F:I,2,0)</f>
        <v>XLE</v>
      </c>
      <c r="L118" s="6" t="str">
        <f>RTD("tradingapp",,INDEX($K:K, ROW()), "BidLstClsΔ%")</f>
        <v>0.02</v>
      </c>
      <c r="M118" s="16" t="str">
        <f>RTD("tradingapp",,INDEX($K:$K, ROW()), "AskLstClsΔ%")</f>
        <v>0.14</v>
      </c>
      <c r="N118" s="14">
        <f t="shared" si="19"/>
        <v>0.4284</v>
      </c>
      <c r="O118" s="14">
        <f t="shared" si="20"/>
        <v>-0.4788</v>
      </c>
      <c r="R118" s="7"/>
      <c r="W118" s="7"/>
      <c r="AA118" s="1"/>
      <c r="AB118" s="107"/>
    </row>
    <row r="119" spans="1:28" x14ac:dyDescent="0.3">
      <c r="A119" s="22" t="str">
        <f t="array" ref="A119">IFERROR(INDEX('All Beta'!A$2:A$1000,SMALL(IF(('All Beta'!D$2:D$1000&gt;=1)*('All Beta'!D$2:D$1000&lt;=1.5),ROW('All Beta'!A$2:A$1000)-ROW('All Beta'!A$2)+1),ROW(A118))),"")</f>
        <v>SM</v>
      </c>
      <c r="C119" s="5">
        <f>VLOOKUP('Beta 1-1.5@'!A119,'All Beta'!F:I,3,0)</f>
        <v>1.4</v>
      </c>
      <c r="D119" s="5">
        <f>VLOOKUP(A119,'All Beta'!F:I,4,0)</f>
        <v>0.74</v>
      </c>
      <c r="E119" s="8" t="str">
        <f>RTD("tradingapp",,INDEX($A:$A, ROW()), "BidLstClsΔ%")</f>
        <v>-0.84</v>
      </c>
      <c r="F119" s="8" t="str">
        <f>RTD("tradingapp",,INDEX($A:$A, ROW()), "AskLstClsΔ%")</f>
        <v>0.91</v>
      </c>
      <c r="G119" s="12">
        <f t="shared" si="15"/>
        <v>0.19600000000000001</v>
      </c>
      <c r="H119" s="12">
        <f t="shared" si="16"/>
        <v>2.7999999999999997E-2</v>
      </c>
      <c r="I119" s="13">
        <f t="shared" si="17"/>
        <v>1.036</v>
      </c>
      <c r="J119" s="13">
        <f t="shared" si="18"/>
        <v>-0.88200000000000001</v>
      </c>
      <c r="K119" s="5" t="str">
        <f>VLOOKUP(A119,'All Beta'!F:I,2,0)</f>
        <v>XLE</v>
      </c>
      <c r="L119" s="6" t="str">
        <f>RTD("tradingapp",,INDEX($K:K, ROW()), "BidLstClsΔ%")</f>
        <v>0.02</v>
      </c>
      <c r="M119" s="16" t="str">
        <f>RTD("tradingapp",,INDEX($K:$K, ROW()), "AskLstClsΔ%")</f>
        <v>0.14</v>
      </c>
      <c r="N119" s="14">
        <f t="shared" si="19"/>
        <v>1.776</v>
      </c>
      <c r="O119" s="14">
        <f t="shared" si="20"/>
        <v>-1.6219999999999999</v>
      </c>
      <c r="R119" s="7"/>
      <c r="W119" s="7"/>
      <c r="AA119" s="1"/>
      <c r="AB119" s="107"/>
    </row>
    <row r="120" spans="1:28" x14ac:dyDescent="0.3">
      <c r="A120" s="22" t="str">
        <f t="array" ref="A120">IFERROR(INDEX('All Beta'!A$2:A$1000,SMALL(IF(('All Beta'!D$2:D$1000&gt;=1)*('All Beta'!D$2:D$1000&lt;=1.5),ROW('All Beta'!A$2:A$1000)-ROW('All Beta'!A$2)+1),ROW(A119))),"")</f>
        <v>SNOW</v>
      </c>
      <c r="C120" s="5">
        <f>VLOOKUP('Beta 1-1.5@'!A120,'All Beta'!F:I,3,0)</f>
        <v>1.31</v>
      </c>
      <c r="D120" s="5">
        <f>VLOOKUP(A120,'All Beta'!F:I,4,0)</f>
        <v>0.56999999999999995</v>
      </c>
      <c r="E120" s="8" t="str">
        <f>RTD("tradingapp",,INDEX($A:$A, ROW()), "BidLstClsΔ%")</f>
        <v>-0.17</v>
      </c>
      <c r="F120" s="8" t="str">
        <f>RTD("tradingapp",,INDEX($A:$A, ROW()), "AskLstClsΔ%")</f>
        <v>0.19</v>
      </c>
      <c r="G120" s="12">
        <f t="shared" si="15"/>
        <v>9.1700000000000018E-2</v>
      </c>
      <c r="H120" s="12">
        <f t="shared" si="16"/>
        <v>6.5500000000000003E-2</v>
      </c>
      <c r="I120" s="13">
        <f t="shared" si="17"/>
        <v>0.26170000000000004</v>
      </c>
      <c r="J120" s="13">
        <f t="shared" si="18"/>
        <v>-0.1245</v>
      </c>
      <c r="K120" s="5" t="str">
        <f>VLOOKUP(A120,'All Beta'!F:I,2,0)</f>
        <v>SPY</v>
      </c>
      <c r="L120" s="6" t="str">
        <f>RTD("tradingapp",,INDEX($K:K, ROW()), "BidLstClsΔ%")</f>
        <v>0.05</v>
      </c>
      <c r="M120" s="16" t="str">
        <f>RTD("tradingapp",,INDEX($K:$K, ROW()), "AskLstClsΔ%")</f>
        <v>0.07</v>
      </c>
      <c r="N120" s="14">
        <f t="shared" si="19"/>
        <v>0.83169999999999999</v>
      </c>
      <c r="O120" s="14">
        <f t="shared" si="20"/>
        <v>-0.6944999999999999</v>
      </c>
      <c r="R120" s="7"/>
      <c r="W120" s="7"/>
      <c r="AA120" s="1"/>
      <c r="AB120" s="107"/>
    </row>
    <row r="121" spans="1:28" x14ac:dyDescent="0.3">
      <c r="A121" s="22" t="str">
        <f t="array" ref="A121">IFERROR(INDEX('All Beta'!A$2:A$1000,SMALL(IF(('All Beta'!D$2:D$1000&gt;=1)*('All Beta'!D$2:D$1000&lt;=1.5),ROW('All Beta'!A$2:A$1000)-ROW('All Beta'!A$2)+1),ROW(A120))),"")</f>
        <v>SPGI</v>
      </c>
      <c r="C121" s="5">
        <f>VLOOKUP('Beta 1-1.5@'!A121,'All Beta'!F:I,3,0)</f>
        <v>1.02</v>
      </c>
      <c r="D121" s="5">
        <f>VLOOKUP(A121,'All Beta'!F:I,4,0)</f>
        <v>0.26</v>
      </c>
      <c r="E121" s="8" t="str">
        <f>RTD("tradingapp",,INDEX($A:$A, ROW()), "BidLstClsΔ%")</f>
        <v>-1.06</v>
      </c>
      <c r="F121" s="8" t="str">
        <f>RTD("tradingapp",,INDEX($A:$A, ROW()), "AskLstClsΔ%")</f>
        <v>0.85</v>
      </c>
      <c r="G121" s="12">
        <f t="shared" si="15"/>
        <v>7.1400000000000005E-2</v>
      </c>
      <c r="H121" s="12">
        <f t="shared" si="16"/>
        <v>5.1000000000000004E-2</v>
      </c>
      <c r="I121" s="13">
        <f t="shared" si="17"/>
        <v>1.1314</v>
      </c>
      <c r="J121" s="13">
        <f t="shared" si="18"/>
        <v>-0.79899999999999993</v>
      </c>
      <c r="K121" s="5" t="str">
        <f>VLOOKUP(A121,'All Beta'!F:I,2,0)</f>
        <v>SPY</v>
      </c>
      <c r="L121" s="6" t="str">
        <f>RTD("tradingapp",,INDEX($K:K, ROW()), "BidLstClsΔ%")</f>
        <v>0.05</v>
      </c>
      <c r="M121" s="16" t="str">
        <f>RTD("tradingapp",,INDEX($K:$K, ROW()), "AskLstClsΔ%")</f>
        <v>0.07</v>
      </c>
      <c r="N121" s="14">
        <f t="shared" si="19"/>
        <v>1.3914</v>
      </c>
      <c r="O121" s="14">
        <f t="shared" si="20"/>
        <v>-1.0589999999999999</v>
      </c>
      <c r="R121" s="7"/>
      <c r="W121" s="7"/>
      <c r="AA121" s="1"/>
      <c r="AB121" s="107"/>
    </row>
    <row r="122" spans="1:28" x14ac:dyDescent="0.3">
      <c r="A122" s="22" t="str">
        <f t="array" ref="A122">IFERROR(INDEX('All Beta'!A$2:A$1000,SMALL(IF(('All Beta'!D$2:D$1000&gt;=1)*('All Beta'!D$2:D$1000&lt;=1.5),ROW('All Beta'!A$2:A$1000)-ROW('All Beta'!A$2)+1),ROW(A121))),"")</f>
        <v>SQM</v>
      </c>
      <c r="C122" s="5">
        <f>VLOOKUP('Beta 1-1.5@'!A122,'All Beta'!F:I,3,0)</f>
        <v>1.23</v>
      </c>
      <c r="D122" s="5">
        <f>VLOOKUP(A122,'All Beta'!F:I,4,0)</f>
        <v>1.06</v>
      </c>
      <c r="E122" s="8" t="str">
        <f>RTD("tradingapp",,INDEX($A:$A, ROW()), "BidLstClsΔ%")</f>
        <v>-0.48</v>
      </c>
      <c r="F122" s="8" t="str">
        <f>RTD("tradingapp",,INDEX($A:$A, ROW()), "AskLstClsΔ%")</f>
        <v>1.76</v>
      </c>
      <c r="G122" s="12">
        <f t="shared" si="15"/>
        <v>0.31980000000000003</v>
      </c>
      <c r="H122" s="12">
        <f t="shared" si="16"/>
        <v>0.27060000000000001</v>
      </c>
      <c r="I122" s="13">
        <f t="shared" si="17"/>
        <v>0.79980000000000007</v>
      </c>
      <c r="J122" s="13">
        <f t="shared" si="18"/>
        <v>-1.4894000000000001</v>
      </c>
      <c r="K122" s="5" t="str">
        <f>VLOOKUP(A122,'All Beta'!F:I,2,0)</f>
        <v>IWM</v>
      </c>
      <c r="L122" s="6" t="str">
        <f>RTD("tradingapp",,INDEX($K:K, ROW()), "BidLstClsΔ%")</f>
        <v>0.22</v>
      </c>
      <c r="M122" s="16" t="str">
        <f>RTD("tradingapp",,INDEX($K:$K, ROW()), "AskLstClsΔ%")</f>
        <v>0.26</v>
      </c>
      <c r="N122" s="14">
        <f t="shared" si="19"/>
        <v>1.8598000000000001</v>
      </c>
      <c r="O122" s="14">
        <f t="shared" si="20"/>
        <v>-2.5494000000000003</v>
      </c>
      <c r="R122" s="7"/>
      <c r="W122" s="7"/>
      <c r="AA122" s="1"/>
      <c r="AB122" s="107"/>
    </row>
    <row r="123" spans="1:28" x14ac:dyDescent="0.3">
      <c r="A123" s="22" t="str">
        <f t="array" ref="A123">IFERROR(INDEX('All Beta'!A$2:A$1000,SMALL(IF(('All Beta'!D$2:D$1000&gt;=1)*('All Beta'!D$2:D$1000&lt;=1.5),ROW('All Beta'!A$2:A$1000)-ROW('All Beta'!A$2)+1),ROW(A122))),"")</f>
        <v>STX</v>
      </c>
      <c r="C123" s="5">
        <f>VLOOKUP('Beta 1-1.5@'!A123,'All Beta'!F:I,3,0)</f>
        <v>1.1000000000000001</v>
      </c>
      <c r="D123" s="5">
        <f>VLOOKUP(A123,'All Beta'!F:I,4,0)</f>
        <v>0.44</v>
      </c>
      <c r="E123" s="8" t="str">
        <f>RTD("tradingapp",,INDEX($A:$A, ROW()), "BidLstClsΔ%")</f>
        <v>0.23</v>
      </c>
      <c r="F123" s="8" t="str">
        <f>RTD("tradingapp",,INDEX($A:$A, ROW()), "AskLstClsΔ%")</f>
        <v>0.58</v>
      </c>
      <c r="G123" s="12">
        <f t="shared" si="15"/>
        <v>2.2000000000000002E-2</v>
      </c>
      <c r="H123" s="12">
        <f t="shared" si="16"/>
        <v>0</v>
      </c>
      <c r="I123" s="13">
        <f t="shared" si="17"/>
        <v>-0.20800000000000002</v>
      </c>
      <c r="J123" s="13">
        <f t="shared" si="18"/>
        <v>-0.57999999999999996</v>
      </c>
      <c r="K123" s="5" t="str">
        <f>VLOOKUP(A123,'All Beta'!F:I,2,0)</f>
        <v>QQQ</v>
      </c>
      <c r="L123" s="6" t="str">
        <f>RTD("tradingapp",,INDEX($K:K, ROW()), "BidLstClsΔ%")</f>
        <v>0.00</v>
      </c>
      <c r="M123" s="16" t="str">
        <f>RTD("tradingapp",,INDEX($K:$K, ROW()), "AskLstClsΔ%")</f>
        <v>0.02</v>
      </c>
      <c r="N123" s="14">
        <f t="shared" si="19"/>
        <v>0.23199999999999998</v>
      </c>
      <c r="O123" s="14">
        <f t="shared" si="20"/>
        <v>-1.02</v>
      </c>
      <c r="R123" s="7"/>
      <c r="W123" s="7"/>
      <c r="AA123" s="1"/>
      <c r="AB123" s="107"/>
    </row>
    <row r="124" spans="1:28" x14ac:dyDescent="0.3">
      <c r="A124" s="22" t="str">
        <f t="array" ref="A124">IFERROR(INDEX('All Beta'!A$2:A$1000,SMALL(IF(('All Beta'!D$2:D$1000&gt;=1)*('All Beta'!D$2:D$1000&lt;=1.5),ROW('All Beta'!A$2:A$1000)-ROW('All Beta'!A$2)+1),ROW(A123))),"")</f>
        <v>SU</v>
      </c>
      <c r="C124" s="5">
        <f>VLOOKUP('Beta 1-1.5@'!A124,'All Beta'!F:I,3,0)</f>
        <v>1.1399999999999999</v>
      </c>
      <c r="D124" s="5">
        <f>VLOOKUP(A124,'All Beta'!F:I,4,0)</f>
        <v>0.28000000000000003</v>
      </c>
      <c r="E124" s="8" t="str">
        <f>RTD("tradingapp",,INDEX($A:$A, ROW()), "BidLstClsΔ%")</f>
        <v>-0.21</v>
      </c>
      <c r="F124" s="8" t="str">
        <f>RTD("tradingapp",,INDEX($A:$A, ROW()), "AskLstClsΔ%")</f>
        <v>0.30</v>
      </c>
      <c r="G124" s="12">
        <f t="shared" ref="G124:G162" si="21">C124*M124</f>
        <v>0.15959999999999999</v>
      </c>
      <c r="H124" s="12">
        <f t="shared" ref="H124:H162" si="22">C124*L124</f>
        <v>2.2799999999999997E-2</v>
      </c>
      <c r="I124" s="13">
        <f t="shared" ref="I124:I162" si="23">G124-E124</f>
        <v>0.36959999999999998</v>
      </c>
      <c r="J124" s="13">
        <f t="shared" ref="J124:J162" si="24">H124-F124</f>
        <v>-0.2772</v>
      </c>
      <c r="K124" s="5" t="str">
        <f>VLOOKUP(A124,'All Beta'!F:I,2,0)</f>
        <v>XLE</v>
      </c>
      <c r="L124" s="6" t="str">
        <f>RTD("tradingapp",,INDEX($K:K, ROW()), "BidLstClsΔ%")</f>
        <v>0.02</v>
      </c>
      <c r="M124" s="16" t="str">
        <f>RTD("tradingapp",,INDEX($K:$K, ROW()), "AskLstClsΔ%")</f>
        <v>0.14</v>
      </c>
      <c r="N124" s="14">
        <f t="shared" ref="N124:N162" si="25">I124+D124</f>
        <v>0.64959999999999996</v>
      </c>
      <c r="O124" s="14">
        <f t="shared" ref="O124:O162" si="26">J124-D124</f>
        <v>-0.55720000000000003</v>
      </c>
      <c r="R124" s="7"/>
      <c r="W124" s="7"/>
      <c r="AA124" s="1"/>
      <c r="AB124" s="107"/>
    </row>
    <row r="125" spans="1:28" x14ac:dyDescent="0.3">
      <c r="A125" s="22" t="str">
        <f t="array" ref="A125">IFERROR(INDEX('All Beta'!A$2:A$1000,SMALL(IF(('All Beta'!D$2:D$1000&gt;=1)*('All Beta'!D$2:D$1000&lt;=1.5),ROW('All Beta'!A$2:A$1000)-ROW('All Beta'!A$2)+1),ROW(A124))),"")</f>
        <v>SYM</v>
      </c>
      <c r="C125" s="5">
        <f>VLOOKUP('Beta 1-1.5@'!A125,'All Beta'!F:I,3,0)</f>
        <v>1.31</v>
      </c>
      <c r="D125" s="5">
        <f>VLOOKUP(A125,'All Beta'!F:I,4,0)</f>
        <v>1.03</v>
      </c>
      <c r="E125" s="8" t="str">
        <f>RTD("tradingapp",,INDEX($A:$A, ROW()), "BidLstClsΔ%")</f>
        <v>0.05</v>
      </c>
      <c r="F125" s="8" t="str">
        <f>RTD("tradingapp",,INDEX($A:$A, ROW()), "AskLstClsΔ%")</f>
        <v>0.88</v>
      </c>
      <c r="G125" s="12">
        <f t="shared" si="21"/>
        <v>0.34060000000000001</v>
      </c>
      <c r="H125" s="12">
        <f t="shared" si="22"/>
        <v>0.28820000000000001</v>
      </c>
      <c r="I125" s="13">
        <f t="shared" si="23"/>
        <v>0.29060000000000002</v>
      </c>
      <c r="J125" s="13">
        <f t="shared" si="24"/>
        <v>-0.59179999999999999</v>
      </c>
      <c r="K125" s="5" t="str">
        <f>VLOOKUP(A125,'All Beta'!F:I,2,0)</f>
        <v>IWM</v>
      </c>
      <c r="L125" s="6" t="str">
        <f>RTD("tradingapp",,INDEX($K:K, ROW()), "BidLstClsΔ%")</f>
        <v>0.22</v>
      </c>
      <c r="M125" s="16" t="str">
        <f>RTD("tradingapp",,INDEX($K:$K, ROW()), "AskLstClsΔ%")</f>
        <v>0.26</v>
      </c>
      <c r="N125" s="14">
        <f t="shared" si="25"/>
        <v>1.3206</v>
      </c>
      <c r="O125" s="14">
        <f t="shared" si="26"/>
        <v>-1.6217999999999999</v>
      </c>
      <c r="R125" s="7"/>
      <c r="W125" s="7"/>
      <c r="AA125" s="1"/>
      <c r="AB125" s="107"/>
    </row>
    <row r="126" spans="1:28" x14ac:dyDescent="0.3">
      <c r="A126" s="22" t="str">
        <f t="array" ref="A126">IFERROR(INDEX('All Beta'!A$2:A$1000,SMALL(IF(('All Beta'!D$2:D$1000&gt;=1)*('All Beta'!D$2:D$1000&lt;=1.5),ROW('All Beta'!A$2:A$1000)-ROW('All Beta'!A$2)+1),ROW(A125))),"")</f>
        <v>TLN</v>
      </c>
      <c r="C126" s="5">
        <f>VLOOKUP('Beta 1-1.5@'!A126,'All Beta'!F:I,3,0)</f>
        <v>1.17</v>
      </c>
      <c r="D126" s="5">
        <f>VLOOKUP(A126,'All Beta'!F:I,4,0)</f>
        <v>1.0900000000000001</v>
      </c>
      <c r="E126" s="8" t="str">
        <f>RTD("tradingapp",,INDEX($A:$A, ROW()), "BidLstClsΔ%")</f>
        <v>0.43</v>
      </c>
      <c r="F126" s="8" t="str">
        <f>RTD("tradingapp",,INDEX($A:$A, ROW()), "AskLstClsΔ%")</f>
        <v>1.69</v>
      </c>
      <c r="G126" s="12">
        <f t="shared" si="21"/>
        <v>2.3400000000000001E-2</v>
      </c>
      <c r="H126" s="12">
        <f t="shared" si="22"/>
        <v>0</v>
      </c>
      <c r="I126" s="13">
        <f t="shared" si="23"/>
        <v>-0.40660000000000002</v>
      </c>
      <c r="J126" s="13">
        <f t="shared" si="24"/>
        <v>-1.69</v>
      </c>
      <c r="K126" s="5" t="str">
        <f>VLOOKUP(A126,'All Beta'!F:I,2,0)</f>
        <v>QQQ</v>
      </c>
      <c r="L126" s="6" t="str">
        <f>RTD("tradingapp",,INDEX($K:K, ROW()), "BidLstClsΔ%")</f>
        <v>0.00</v>
      </c>
      <c r="M126" s="16" t="str">
        <f>RTD("tradingapp",,INDEX($K:$K, ROW()), "AskLstClsΔ%")</f>
        <v>0.02</v>
      </c>
      <c r="N126" s="14">
        <f t="shared" si="25"/>
        <v>0.68340000000000001</v>
      </c>
      <c r="O126" s="14">
        <f t="shared" si="26"/>
        <v>-2.7800000000000002</v>
      </c>
      <c r="R126" s="7"/>
      <c r="W126" s="7"/>
      <c r="AA126" s="1"/>
      <c r="AB126" s="107"/>
    </row>
    <row r="127" spans="1:28" x14ac:dyDescent="0.3">
      <c r="A127" s="22" t="str">
        <f t="array" ref="A127">IFERROR(INDEX('All Beta'!A$2:A$1000,SMALL(IF(('All Beta'!D$2:D$1000&gt;=1)*('All Beta'!D$2:D$1000&lt;=1.5),ROW('All Beta'!A$2:A$1000)-ROW('All Beta'!A$2)+1),ROW(A126))),"")</f>
        <v>TNDM</v>
      </c>
      <c r="C127" s="5">
        <f>VLOOKUP('Beta 1-1.5@'!A127,'All Beta'!F:I,3,0)</f>
        <v>1.31</v>
      </c>
      <c r="D127" s="5">
        <f>VLOOKUP(A127,'All Beta'!F:I,4,0)</f>
        <v>0.71</v>
      </c>
      <c r="E127" s="8" t="str">
        <f>RTD("tradingapp",,INDEX($A:$A, ROW()), "BidLstClsΔ%")</f>
        <v>-0.39</v>
      </c>
      <c r="F127" s="8" t="str">
        <f>RTD("tradingapp",,INDEX($A:$A, ROW()), "AskLstClsΔ%")</f>
        <v>2.53</v>
      </c>
      <c r="G127" s="12">
        <f t="shared" si="21"/>
        <v>0.34060000000000001</v>
      </c>
      <c r="H127" s="12">
        <f t="shared" si="22"/>
        <v>0.28820000000000001</v>
      </c>
      <c r="I127" s="13">
        <f t="shared" si="23"/>
        <v>0.73060000000000003</v>
      </c>
      <c r="J127" s="13">
        <f t="shared" si="24"/>
        <v>-2.2417999999999996</v>
      </c>
      <c r="K127" s="5" t="str">
        <f>VLOOKUP(A127,'All Beta'!F:I,2,0)</f>
        <v>IWM</v>
      </c>
      <c r="L127" s="6" t="str">
        <f>RTD("tradingapp",,INDEX($K:K, ROW()), "BidLstClsΔ%")</f>
        <v>0.22</v>
      </c>
      <c r="M127" s="16" t="str">
        <f>RTD("tradingapp",,INDEX($K:$K, ROW()), "AskLstClsΔ%")</f>
        <v>0.26</v>
      </c>
      <c r="N127" s="14">
        <f t="shared" si="25"/>
        <v>1.4405999999999999</v>
      </c>
      <c r="O127" s="14">
        <f t="shared" si="26"/>
        <v>-2.9517999999999995</v>
      </c>
      <c r="R127" s="7"/>
      <c r="W127" s="7"/>
      <c r="AA127" s="1"/>
      <c r="AB127" s="107"/>
    </row>
    <row r="128" spans="1:28" x14ac:dyDescent="0.3">
      <c r="A128" s="22" t="str">
        <f t="array" ref="A128">IFERROR(INDEX('All Beta'!A$2:A$1000,SMALL(IF(('All Beta'!D$2:D$1000&gt;=1)*('All Beta'!D$2:D$1000&lt;=1.5),ROW('All Beta'!A$2:A$1000)-ROW('All Beta'!A$2)+1),ROW(A127))),"")</f>
        <v>TOST</v>
      </c>
      <c r="C128" s="5">
        <f>VLOOKUP('Beta 1-1.5@'!A128,'All Beta'!F:I,3,0)</f>
        <v>1.27</v>
      </c>
      <c r="D128" s="5">
        <f>VLOOKUP(A128,'All Beta'!F:I,4,0)</f>
        <v>0.61</v>
      </c>
      <c r="E128" s="8" t="str">
        <f>RTD("tradingapp",,INDEX($A:$A, ROW()), "BidLstClsΔ%")</f>
        <v>-0.74</v>
      </c>
      <c r="F128" s="8" t="str">
        <f>RTD("tradingapp",,INDEX($A:$A, ROW()), "AskLstClsΔ%")</f>
        <v>0.18</v>
      </c>
      <c r="G128" s="12">
        <f t="shared" si="21"/>
        <v>8.8900000000000007E-2</v>
      </c>
      <c r="H128" s="12">
        <f t="shared" si="22"/>
        <v>6.3500000000000001E-2</v>
      </c>
      <c r="I128" s="13">
        <f t="shared" si="23"/>
        <v>0.82889999999999997</v>
      </c>
      <c r="J128" s="13">
        <f t="shared" si="24"/>
        <v>-0.11649999999999999</v>
      </c>
      <c r="K128" s="5" t="str">
        <f>VLOOKUP(A128,'All Beta'!F:I,2,0)</f>
        <v>SPY</v>
      </c>
      <c r="L128" s="6" t="str">
        <f>RTD("tradingapp",,INDEX($K:K, ROW()), "BidLstClsΔ%")</f>
        <v>0.05</v>
      </c>
      <c r="M128" s="16" t="str">
        <f>RTD("tradingapp",,INDEX($K:$K, ROW()), "AskLstClsΔ%")</f>
        <v>0.07</v>
      </c>
      <c r="N128" s="14">
        <f t="shared" si="25"/>
        <v>1.4388999999999998</v>
      </c>
      <c r="O128" s="14">
        <f t="shared" si="26"/>
        <v>-0.72649999999999992</v>
      </c>
      <c r="R128" s="7"/>
      <c r="W128" s="7"/>
      <c r="AA128" s="1"/>
      <c r="AB128" s="107"/>
    </row>
    <row r="129" spans="1:28" x14ac:dyDescent="0.3">
      <c r="A129" s="22" t="str">
        <f t="array" ref="A129">IFERROR(INDEX('All Beta'!A$2:A$1000,SMALL(IF(('All Beta'!D$2:D$1000&gt;=1)*('All Beta'!D$2:D$1000&lt;=1.5),ROW('All Beta'!A$2:A$1000)-ROW('All Beta'!A$2)+1),ROW(A128))),"")</f>
        <v>TRIP</v>
      </c>
      <c r="C129" s="5">
        <f>VLOOKUP('Beta 1-1.5@'!A129,'All Beta'!F:I,3,0)</f>
        <v>1.1399999999999999</v>
      </c>
      <c r="D129" s="5">
        <f>VLOOKUP(A129,'All Beta'!F:I,4,0)</f>
        <v>0.57999999999999996</v>
      </c>
      <c r="E129" s="8" t="str">
        <f>RTD("tradingapp",,INDEX($A:$A, ROW()), "BidLstClsΔ%")</f>
        <v>0.11</v>
      </c>
      <c r="F129" s="8" t="str">
        <f>RTD("tradingapp",,INDEX($A:$A, ROW()), "AskLstClsΔ%")</f>
        <v>0.76</v>
      </c>
      <c r="G129" s="12">
        <f t="shared" si="21"/>
        <v>0.2964</v>
      </c>
      <c r="H129" s="12">
        <f t="shared" si="22"/>
        <v>0.25079999999999997</v>
      </c>
      <c r="I129" s="13">
        <f t="shared" si="23"/>
        <v>0.18640000000000001</v>
      </c>
      <c r="J129" s="13">
        <f t="shared" si="24"/>
        <v>-0.5092000000000001</v>
      </c>
      <c r="K129" s="5" t="str">
        <f>VLOOKUP(A129,'All Beta'!F:I,2,0)</f>
        <v>IWM</v>
      </c>
      <c r="L129" s="6" t="str">
        <f>RTD("tradingapp",,INDEX($K:K, ROW()), "BidLstClsΔ%")</f>
        <v>0.22</v>
      </c>
      <c r="M129" s="16" t="str">
        <f>RTD("tradingapp",,INDEX($K:$K, ROW()), "AskLstClsΔ%")</f>
        <v>0.26</v>
      </c>
      <c r="N129" s="14">
        <f t="shared" si="25"/>
        <v>0.76639999999999997</v>
      </c>
      <c r="O129" s="14">
        <f t="shared" si="26"/>
        <v>-1.0891999999999999</v>
      </c>
      <c r="R129" s="7"/>
      <c r="W129" s="7"/>
      <c r="AA129" s="1"/>
      <c r="AB129" s="107"/>
    </row>
    <row r="130" spans="1:28" x14ac:dyDescent="0.3">
      <c r="A130" s="22" t="str">
        <f t="array" ref="A130">IFERROR(INDEX('All Beta'!A$2:A$1000,SMALL(IF(('All Beta'!D$2:D$1000&gt;=1)*('All Beta'!D$2:D$1000&lt;=1.5),ROW('All Beta'!A$2:A$1000)-ROW('All Beta'!A$2)+1),ROW(A129))),"")</f>
        <v>TRV</v>
      </c>
      <c r="C130" s="5">
        <f>VLOOKUP('Beta 1-1.5@'!A130,'All Beta'!F:I,3,0)</f>
        <v>1.01</v>
      </c>
      <c r="D130" s="5">
        <f>VLOOKUP(A130,'All Beta'!F:I,4,0)</f>
        <v>0.32</v>
      </c>
      <c r="E130" s="8" t="str">
        <f>RTD("tradingapp",,INDEX($A:$A, ROW()), "BidLstClsΔ%")</f>
        <v>-8.51</v>
      </c>
      <c r="F130" s="8" t="str">
        <f>RTD("tradingapp",,INDEX($A:$A, ROW()), "AskLstClsΔ%")</f>
        <v>4.17</v>
      </c>
      <c r="G130" s="12">
        <f t="shared" si="21"/>
        <v>9.0899999999999995E-2</v>
      </c>
      <c r="H130" s="12">
        <f t="shared" si="22"/>
        <v>3.0300000000000001E-2</v>
      </c>
      <c r="I130" s="13">
        <f t="shared" si="23"/>
        <v>8.6008999999999993</v>
      </c>
      <c r="J130" s="13">
        <f t="shared" si="24"/>
        <v>-4.1396999999999995</v>
      </c>
      <c r="K130" s="5" t="str">
        <f>VLOOKUP(A130,'All Beta'!F:I,2,0)</f>
        <v>XLF</v>
      </c>
      <c r="L130" s="6" t="str">
        <f>RTD("tradingapp",,INDEX($K:K, ROW()), "BidLstClsΔ%")</f>
        <v>0.03</v>
      </c>
      <c r="M130" s="16" t="str">
        <f>RTD("tradingapp",,INDEX($K:$K, ROW()), "AskLstClsΔ%")</f>
        <v>0.09</v>
      </c>
      <c r="N130" s="14">
        <f t="shared" si="25"/>
        <v>8.9208999999999996</v>
      </c>
      <c r="O130" s="14">
        <f t="shared" si="26"/>
        <v>-4.4596999999999998</v>
      </c>
      <c r="R130" s="7"/>
      <c r="W130" s="7"/>
      <c r="AA130" s="1"/>
      <c r="AB130" s="107"/>
    </row>
    <row r="131" spans="1:28" x14ac:dyDescent="0.3">
      <c r="A131" s="22" t="str">
        <f t="array" ref="A131">IFERROR(INDEX('All Beta'!A$2:A$1000,SMALL(IF(('All Beta'!D$2:D$1000&gt;=1)*('All Beta'!D$2:D$1000&lt;=1.5),ROW('All Beta'!A$2:A$1000)-ROW('All Beta'!A$2)+1),ROW(A130))),"")</f>
        <v>TTAN</v>
      </c>
      <c r="C131" s="5">
        <f>VLOOKUP('Beta 1-1.5@'!A131,'All Beta'!F:I,3,0)</f>
        <v>1.1499999999999999</v>
      </c>
      <c r="D131" s="5">
        <f>VLOOKUP(A131,'All Beta'!F:I,4,0)</f>
        <v>0.59</v>
      </c>
      <c r="E131" s="8" t="str">
        <f>RTD("tradingapp",,INDEX($A:$A, ROW()), "BidLstClsΔ%")</f>
        <v>-0.74</v>
      </c>
      <c r="F131" s="8" t="str">
        <f>RTD("tradingapp",,INDEX($A:$A, ROW()), "AskLstClsΔ%")</f>
        <v>0.14</v>
      </c>
      <c r="G131" s="12">
        <f t="shared" si="21"/>
        <v>2.3E-2</v>
      </c>
      <c r="H131" s="12">
        <f t="shared" si="22"/>
        <v>0</v>
      </c>
      <c r="I131" s="13">
        <f t="shared" si="23"/>
        <v>0.76300000000000001</v>
      </c>
      <c r="J131" s="13">
        <f t="shared" si="24"/>
        <v>-0.14000000000000001</v>
      </c>
      <c r="K131" s="5" t="str">
        <f>VLOOKUP(A131,'All Beta'!F:I,2,0)</f>
        <v>QQQ</v>
      </c>
      <c r="L131" s="6" t="str">
        <f>RTD("tradingapp",,INDEX($K:K, ROW()), "BidLstClsΔ%")</f>
        <v>0.00</v>
      </c>
      <c r="M131" s="16" t="str">
        <f>RTD("tradingapp",,INDEX($K:$K, ROW()), "AskLstClsΔ%")</f>
        <v>0.02</v>
      </c>
      <c r="N131" s="14">
        <f t="shared" si="25"/>
        <v>1.353</v>
      </c>
      <c r="O131" s="14">
        <f t="shared" si="26"/>
        <v>-0.73</v>
      </c>
      <c r="R131" s="7"/>
      <c r="W131" s="7"/>
      <c r="AA131" s="1"/>
      <c r="AB131" s="107"/>
    </row>
    <row r="132" spans="1:28" x14ac:dyDescent="0.3">
      <c r="A132" s="22" t="str">
        <f t="array" ref="A132">IFERROR(INDEX('All Beta'!A$2:A$1000,SMALL(IF(('All Beta'!D$2:D$1000&gt;=1)*('All Beta'!D$2:D$1000&lt;=1.5),ROW('All Beta'!A$2:A$1000)-ROW('All Beta'!A$2)+1),ROW(A131))),"")</f>
        <v>UAL</v>
      </c>
      <c r="C132" s="5">
        <f>VLOOKUP('Beta 1-1.5@'!A132,'All Beta'!F:I,3,0)</f>
        <v>1.1000000000000001</v>
      </c>
      <c r="D132" s="5">
        <f>VLOOKUP(A132,'All Beta'!F:I,4,0)</f>
        <v>0.71</v>
      </c>
      <c r="E132" s="8" t="str">
        <f>RTD("tradingapp",,INDEX($A:$A, ROW()), "BidLstClsΔ%")</f>
        <v>0.00</v>
      </c>
      <c r="F132" s="8" t="str">
        <f>RTD("tradingapp",,INDEX($A:$A, ROW()), "AskLstClsΔ%")</f>
        <v>0.40</v>
      </c>
      <c r="G132" s="12">
        <f t="shared" si="21"/>
        <v>0.28600000000000003</v>
      </c>
      <c r="H132" s="12">
        <f t="shared" si="22"/>
        <v>0.24200000000000002</v>
      </c>
      <c r="I132" s="13">
        <f t="shared" si="23"/>
        <v>0.28600000000000003</v>
      </c>
      <c r="J132" s="13">
        <f t="shared" si="24"/>
        <v>-0.158</v>
      </c>
      <c r="K132" s="5" t="str">
        <f>VLOOKUP(A132,'All Beta'!F:I,2,0)</f>
        <v>IWM</v>
      </c>
      <c r="L132" s="6" t="str">
        <f>RTD("tradingapp",,INDEX($K:K, ROW()), "BidLstClsΔ%")</f>
        <v>0.22</v>
      </c>
      <c r="M132" s="16" t="str">
        <f>RTD("tradingapp",,INDEX($K:$K, ROW()), "AskLstClsΔ%")</f>
        <v>0.26</v>
      </c>
      <c r="N132" s="14">
        <f t="shared" si="25"/>
        <v>0.996</v>
      </c>
      <c r="O132" s="14">
        <f t="shared" si="26"/>
        <v>-0.86799999999999999</v>
      </c>
      <c r="R132" s="7"/>
      <c r="W132" s="7"/>
      <c r="AA132" s="1"/>
      <c r="AB132" s="107"/>
    </row>
    <row r="133" spans="1:28" x14ac:dyDescent="0.3">
      <c r="A133" s="22" t="str">
        <f t="array" ref="A133">IFERROR(INDEX('All Beta'!A$2:A$1000,SMALL(IF(('All Beta'!D$2:D$1000&gt;=1)*('All Beta'!D$2:D$1000&lt;=1.5),ROW('All Beta'!A$2:A$1000)-ROW('All Beta'!A$2)+1),ROW(A132))),"")</f>
        <v>URBN</v>
      </c>
      <c r="C133" s="5">
        <f>VLOOKUP('Beta 1-1.5@'!A133,'All Beta'!F:I,3,0)</f>
        <v>1.03</v>
      </c>
      <c r="D133" s="5">
        <f>VLOOKUP(A133,'All Beta'!F:I,4,0)</f>
        <v>0.62</v>
      </c>
      <c r="E133" s="8" t="str">
        <f>RTD("tradingapp",,INDEX($A:$A, ROW()), "BidLstClsΔ%")</f>
        <v>-1.68</v>
      </c>
      <c r="F133" s="8" t="str">
        <f>RTD("tradingapp",,INDEX($A:$A, ROW()), "AskLstClsΔ%")</f>
        <v>1.61</v>
      </c>
      <c r="G133" s="12">
        <f t="shared" si="21"/>
        <v>0.26780000000000004</v>
      </c>
      <c r="H133" s="12">
        <f t="shared" si="22"/>
        <v>0.2266</v>
      </c>
      <c r="I133" s="13">
        <f t="shared" si="23"/>
        <v>1.9478</v>
      </c>
      <c r="J133" s="13">
        <f t="shared" si="24"/>
        <v>-1.3834000000000002</v>
      </c>
      <c r="K133" s="5" t="str">
        <f>VLOOKUP(A133,'All Beta'!F:I,2,0)</f>
        <v>IWM</v>
      </c>
      <c r="L133" s="6" t="str">
        <f>RTD("tradingapp",,INDEX($K:K, ROW()), "BidLstClsΔ%")</f>
        <v>0.22</v>
      </c>
      <c r="M133" s="16" t="str">
        <f>RTD("tradingapp",,INDEX($K:$K, ROW()), "AskLstClsΔ%")</f>
        <v>0.26</v>
      </c>
      <c r="N133" s="14">
        <f t="shared" si="25"/>
        <v>2.5678000000000001</v>
      </c>
      <c r="O133" s="14">
        <f t="shared" si="26"/>
        <v>-2.0034000000000001</v>
      </c>
      <c r="R133" s="7"/>
      <c r="W133" s="7"/>
      <c r="AA133" s="1"/>
      <c r="AB133" s="107"/>
    </row>
    <row r="134" spans="1:28" x14ac:dyDescent="0.3">
      <c r="A134" s="22" t="str">
        <f t="array" ref="A134">IFERROR(INDEX('All Beta'!A$2:A$1000,SMALL(IF(('All Beta'!D$2:D$1000&gt;=1)*('All Beta'!D$2:D$1000&lt;=1.5),ROW('All Beta'!A$2:A$1000)-ROW('All Beta'!A$2)+1),ROW(A133))),"")</f>
        <v>VEEV</v>
      </c>
      <c r="C134" s="5">
        <f>VLOOKUP('Beta 1-1.5@'!A134,'All Beta'!F:I,3,0)</f>
        <v>1.07</v>
      </c>
      <c r="D134" s="5">
        <f>VLOOKUP(A134,'All Beta'!F:I,4,0)</f>
        <v>0.42</v>
      </c>
      <c r="E134" s="8" t="str">
        <f>RTD("tradingapp",,INDEX($A:$A, ROW()), "BidLstClsΔ%")</f>
        <v>-2.85</v>
      </c>
      <c r="F134" s="8" t="str">
        <f>RTD("tradingapp",,INDEX($A:$A, ROW()), "AskLstClsΔ%")</f>
        <v>0.74</v>
      </c>
      <c r="G134" s="12">
        <f t="shared" si="21"/>
        <v>7.4900000000000008E-2</v>
      </c>
      <c r="H134" s="12">
        <f t="shared" si="22"/>
        <v>5.3500000000000006E-2</v>
      </c>
      <c r="I134" s="13">
        <f t="shared" si="23"/>
        <v>2.9249000000000001</v>
      </c>
      <c r="J134" s="13">
        <f t="shared" si="24"/>
        <v>-0.6865</v>
      </c>
      <c r="K134" s="5" t="str">
        <f>VLOOKUP(A134,'All Beta'!F:I,2,0)</f>
        <v>SPY</v>
      </c>
      <c r="L134" s="6" t="str">
        <f>RTD("tradingapp",,INDEX($K:K, ROW()), "BidLstClsΔ%")</f>
        <v>0.05</v>
      </c>
      <c r="M134" s="16" t="str">
        <f>RTD("tradingapp",,INDEX($K:$K, ROW()), "AskLstClsΔ%")</f>
        <v>0.07</v>
      </c>
      <c r="N134" s="14">
        <f t="shared" si="25"/>
        <v>3.3449</v>
      </c>
      <c r="O134" s="14">
        <f t="shared" si="26"/>
        <v>-1.1065</v>
      </c>
      <c r="R134" s="7"/>
      <c r="W134" s="7"/>
      <c r="AA134" s="1"/>
      <c r="AB134" s="107"/>
    </row>
    <row r="135" spans="1:28" x14ac:dyDescent="0.3">
      <c r="A135" s="22" t="str">
        <f t="array" ref="A135">IFERROR(INDEX('All Beta'!A$2:A$1000,SMALL(IF(('All Beta'!D$2:D$1000&gt;=1)*('All Beta'!D$2:D$1000&lt;=1.5),ROW('All Beta'!A$2:A$1000)-ROW('All Beta'!A$2)+1),ROW(A134))),"")</f>
        <v>VLO</v>
      </c>
      <c r="C135" s="5">
        <f>VLOOKUP('Beta 1-1.5@'!A135,'All Beta'!F:I,3,0)</f>
        <v>1.07</v>
      </c>
      <c r="D135" s="5">
        <f>VLOOKUP(A135,'All Beta'!F:I,4,0)</f>
        <v>0.51</v>
      </c>
      <c r="E135" s="8" t="str">
        <f>RTD("tradingapp",,INDEX($A:$A, ROW()), "BidLstClsΔ%")</f>
        <v>0.00</v>
      </c>
      <c r="F135" s="8" t="str">
        <f>RTD("tradingapp",,INDEX($A:$A, ROW()), "AskLstClsΔ%")</f>
        <v>1.12</v>
      </c>
      <c r="G135" s="12">
        <f t="shared" si="21"/>
        <v>0.14980000000000002</v>
      </c>
      <c r="H135" s="12">
        <f t="shared" si="22"/>
        <v>2.1400000000000002E-2</v>
      </c>
      <c r="I135" s="13">
        <f t="shared" si="23"/>
        <v>0.14980000000000002</v>
      </c>
      <c r="J135" s="13">
        <f t="shared" si="24"/>
        <v>-1.0986</v>
      </c>
      <c r="K135" s="5" t="str">
        <f>VLOOKUP(A135,'All Beta'!F:I,2,0)</f>
        <v>XLE</v>
      </c>
      <c r="L135" s="6" t="str">
        <f>RTD("tradingapp",,INDEX($K:K, ROW()), "BidLstClsΔ%")</f>
        <v>0.02</v>
      </c>
      <c r="M135" s="16" t="str">
        <f>RTD("tradingapp",,INDEX($K:$K, ROW()), "AskLstClsΔ%")</f>
        <v>0.14</v>
      </c>
      <c r="N135" s="14">
        <f t="shared" si="25"/>
        <v>0.65980000000000005</v>
      </c>
      <c r="O135" s="14">
        <f t="shared" si="26"/>
        <v>-1.6086</v>
      </c>
      <c r="R135" s="7"/>
      <c r="W135" s="7"/>
      <c r="AA135" s="1"/>
      <c r="AB135" s="107"/>
    </row>
    <row r="136" spans="1:28" x14ac:dyDescent="0.3">
      <c r="A136" s="22" t="str">
        <f t="array" ref="A136">IFERROR(INDEX('All Beta'!A$2:A$1000,SMALL(IF(('All Beta'!D$2:D$1000&gt;=1)*('All Beta'!D$2:D$1000&lt;=1.5),ROW('All Beta'!A$2:A$1000)-ROW('All Beta'!A$2)+1),ROW(A135))),"")</f>
        <v>VNOM</v>
      </c>
      <c r="C136" s="5">
        <f>VLOOKUP('Beta 1-1.5@'!A136,'All Beta'!F:I,3,0)</f>
        <v>1.1200000000000001</v>
      </c>
      <c r="D136" s="5">
        <f>VLOOKUP(A136,'All Beta'!F:I,4,0)</f>
        <v>0.41</v>
      </c>
      <c r="E136" s="8" t="str">
        <f>RTD("tradingapp",,INDEX($A:$A, ROW()), "BidLstClsΔ%")</f>
        <v>-0.25</v>
      </c>
      <c r="F136" s="8" t="str">
        <f>RTD("tradingapp",,INDEX($A:$A, ROW()), "AskLstClsΔ%")</f>
        <v>0.68</v>
      </c>
      <c r="G136" s="12">
        <f t="shared" si="21"/>
        <v>0.15680000000000002</v>
      </c>
      <c r="H136" s="12">
        <f t="shared" si="22"/>
        <v>2.2400000000000003E-2</v>
      </c>
      <c r="I136" s="13">
        <f t="shared" si="23"/>
        <v>0.40680000000000005</v>
      </c>
      <c r="J136" s="13">
        <f t="shared" si="24"/>
        <v>-0.65760000000000007</v>
      </c>
      <c r="K136" s="5" t="str">
        <f>VLOOKUP(A136,'All Beta'!F:I,2,0)</f>
        <v>XLE</v>
      </c>
      <c r="L136" s="6" t="str">
        <f>RTD("tradingapp",,INDEX($K:K, ROW()), "BidLstClsΔ%")</f>
        <v>0.02</v>
      </c>
      <c r="M136" s="16" t="str">
        <f>RTD("tradingapp",,INDEX($K:$K, ROW()), "AskLstClsΔ%")</f>
        <v>0.14</v>
      </c>
      <c r="N136" s="14">
        <f t="shared" si="25"/>
        <v>0.81679999999999997</v>
      </c>
      <c r="O136" s="14">
        <f t="shared" si="26"/>
        <v>-1.0676000000000001</v>
      </c>
      <c r="R136" s="7"/>
      <c r="W136" s="7"/>
      <c r="AA136" s="1"/>
      <c r="AB136" s="107"/>
    </row>
    <row r="137" spans="1:28" x14ac:dyDescent="0.3">
      <c r="A137" s="22" t="str">
        <f t="array" ref="A137">IFERROR(INDEX('All Beta'!A$2:A$1000,SMALL(IF(('All Beta'!D$2:D$1000&gt;=1)*('All Beta'!D$2:D$1000&lt;=1.5),ROW('All Beta'!A$2:A$1000)-ROW('All Beta'!A$2)+1),ROW(A136))),"")</f>
        <v>VOYG</v>
      </c>
      <c r="C137" s="5">
        <f>VLOOKUP('Beta 1-1.5@'!A137,'All Beta'!F:I,3,0)</f>
        <v>1.4</v>
      </c>
      <c r="D137" s="5">
        <f>VLOOKUP(A137,'All Beta'!F:I,4,0)</f>
        <v>0.88</v>
      </c>
      <c r="E137" s="8" t="str">
        <f>RTD("tradingapp",,INDEX($A:$A, ROW()), "BidLstClsΔ%")</f>
        <v>0.00</v>
      </c>
      <c r="F137" s="8" t="str">
        <f>RTD("tradingapp",,INDEX($A:$A, ROW()), "AskLstClsΔ%")</f>
        <v>0.62</v>
      </c>
      <c r="G137" s="12">
        <f t="shared" si="21"/>
        <v>2.7999999999999997E-2</v>
      </c>
      <c r="H137" s="12">
        <f t="shared" si="22"/>
        <v>0</v>
      </c>
      <c r="I137" s="13">
        <f t="shared" si="23"/>
        <v>2.7999999999999997E-2</v>
      </c>
      <c r="J137" s="13">
        <f t="shared" si="24"/>
        <v>-0.62</v>
      </c>
      <c r="K137" s="5" t="str">
        <f>VLOOKUP(A137,'All Beta'!F:I,2,0)</f>
        <v>QQQ</v>
      </c>
      <c r="L137" s="6" t="str">
        <f>RTD("tradingapp",,INDEX($K:K, ROW()), "BidLstClsΔ%")</f>
        <v>0.00</v>
      </c>
      <c r="M137" s="16" t="str">
        <f>RTD("tradingapp",,INDEX($K:$K, ROW()), "AskLstClsΔ%")</f>
        <v>0.02</v>
      </c>
      <c r="N137" s="14">
        <f t="shared" si="25"/>
        <v>0.90800000000000003</v>
      </c>
      <c r="O137" s="14">
        <f t="shared" si="26"/>
        <v>-1.5</v>
      </c>
      <c r="R137" s="7"/>
      <c r="W137" s="7"/>
      <c r="AA137" s="1"/>
      <c r="AB137" s="107"/>
    </row>
    <row r="138" spans="1:28" x14ac:dyDescent="0.3">
      <c r="A138" s="22" t="str">
        <f t="array" ref="A138">IFERROR(INDEX('All Beta'!A$2:A$1000,SMALL(IF(('All Beta'!D$2:D$1000&gt;=1)*('All Beta'!D$2:D$1000&lt;=1.5),ROW('All Beta'!A$2:A$1000)-ROW('All Beta'!A$2)+1),ROW(A137))),"")</f>
        <v>VST</v>
      </c>
      <c r="C138" s="5">
        <f>VLOOKUP('Beta 1-1.5@'!A138,'All Beta'!F:I,3,0)</f>
        <v>1.49</v>
      </c>
      <c r="D138" s="5">
        <f>VLOOKUP(A138,'All Beta'!F:I,4,0)</f>
        <v>0.56000000000000005</v>
      </c>
      <c r="E138" s="8" t="str">
        <f>RTD("tradingapp",,INDEX($A:$A, ROW()), "BidLstClsΔ%")</f>
        <v>0.13</v>
      </c>
      <c r="F138" s="8" t="str">
        <f>RTD("tradingapp",,INDEX($A:$A, ROW()), "AskLstClsΔ%")</f>
        <v>0.96</v>
      </c>
      <c r="G138" s="12">
        <f t="shared" si="21"/>
        <v>2.98E-2</v>
      </c>
      <c r="H138" s="12">
        <f t="shared" si="22"/>
        <v>0</v>
      </c>
      <c r="I138" s="13">
        <f t="shared" si="23"/>
        <v>-0.10020000000000001</v>
      </c>
      <c r="J138" s="13">
        <f t="shared" si="24"/>
        <v>-0.96</v>
      </c>
      <c r="K138" s="5" t="str">
        <f>VLOOKUP(A138,'All Beta'!F:I,2,0)</f>
        <v>QQQ</v>
      </c>
      <c r="L138" s="6" t="str">
        <f>RTD("tradingapp",,INDEX($K:K, ROW()), "BidLstClsΔ%")</f>
        <v>0.00</v>
      </c>
      <c r="M138" s="16" t="str">
        <f>RTD("tradingapp",,INDEX($K:$K, ROW()), "AskLstClsΔ%")</f>
        <v>0.02</v>
      </c>
      <c r="N138" s="14">
        <f t="shared" si="25"/>
        <v>0.45980000000000004</v>
      </c>
      <c r="O138" s="14">
        <f t="shared" si="26"/>
        <v>-1.52</v>
      </c>
      <c r="R138" s="7"/>
      <c r="W138" s="7"/>
      <c r="AA138" s="1"/>
      <c r="AB138" s="107"/>
    </row>
    <row r="139" spans="1:28" x14ac:dyDescent="0.3">
      <c r="A139" s="22" t="str">
        <f t="array" ref="A139">IFERROR(INDEX('All Beta'!A$2:A$1000,SMALL(IF(('All Beta'!D$2:D$1000&gt;=1)*('All Beta'!D$2:D$1000&lt;=1.5),ROW('All Beta'!A$2:A$1000)-ROW('All Beta'!A$2)+1),ROW(A138))),"")</f>
        <v>WAL</v>
      </c>
      <c r="C139" s="5">
        <f>VLOOKUP('Beta 1-1.5@'!A139,'All Beta'!F:I,3,0)</f>
        <v>1.1599999999999999</v>
      </c>
      <c r="D139" s="5">
        <f>VLOOKUP(A139,'All Beta'!F:I,4,0)</f>
        <v>0.32</v>
      </c>
      <c r="E139" s="8" t="str">
        <f>RTD("tradingapp",,INDEX($A:$A, ROW()), "BidLstClsΔ%")</f>
        <v>0.25</v>
      </c>
      <c r="F139" s="8" t="str">
        <f>RTD("tradingapp",,INDEX($A:$A, ROW()), "AskLstClsΔ%")</f>
        <v>1.10</v>
      </c>
      <c r="G139" s="12">
        <f t="shared" si="21"/>
        <v>0.49879999999999997</v>
      </c>
      <c r="H139" s="12">
        <f t="shared" si="22"/>
        <v>6.9599999999999995E-2</v>
      </c>
      <c r="I139" s="13">
        <f t="shared" si="23"/>
        <v>0.24879999999999997</v>
      </c>
      <c r="J139" s="13">
        <f t="shared" si="24"/>
        <v>-1.0304000000000002</v>
      </c>
      <c r="K139" s="5" t="str">
        <f>VLOOKUP(A139,'All Beta'!F:I,2,0)</f>
        <v>KRE</v>
      </c>
      <c r="L139" s="6" t="str">
        <f>RTD("tradingapp",,INDEX($K:K, ROW()), "BidLstClsΔ%")</f>
        <v>0.06</v>
      </c>
      <c r="M139" s="16" t="str">
        <f>RTD("tradingapp",,INDEX($K:$K, ROW()), "AskLstClsΔ%")</f>
        <v>0.43</v>
      </c>
      <c r="N139" s="14">
        <f t="shared" si="25"/>
        <v>0.56879999999999997</v>
      </c>
      <c r="O139" s="14">
        <f t="shared" si="26"/>
        <v>-1.3504000000000003</v>
      </c>
      <c r="R139" s="7"/>
      <c r="W139" s="7"/>
      <c r="AA139" s="1"/>
      <c r="AB139" s="107"/>
    </row>
    <row r="140" spans="1:28" x14ac:dyDescent="0.3">
      <c r="A140" s="22" t="str">
        <f t="array" ref="A140">IFERROR(INDEX('All Beta'!A$2:A$1000,SMALL(IF(('All Beta'!D$2:D$1000&gt;=1)*('All Beta'!D$2:D$1000&lt;=1.5),ROW('All Beta'!A$2:A$1000)-ROW('All Beta'!A$2)+1),ROW(A139))),"")</f>
        <v>WDC</v>
      </c>
      <c r="C140" s="5">
        <f>VLOOKUP('Beta 1-1.5@'!A140,'All Beta'!F:I,3,0)</f>
        <v>1.49</v>
      </c>
      <c r="D140" s="5">
        <f>VLOOKUP(A140,'All Beta'!F:I,4,0)</f>
        <v>0.38</v>
      </c>
      <c r="E140" s="8" t="str">
        <f>RTD("tradingapp",,INDEX($A:$A, ROW()), "BidLstClsΔ%")</f>
        <v>0.00</v>
      </c>
      <c r="F140" s="8" t="str">
        <f>RTD("tradingapp",,INDEX($A:$A, ROW()), "AskLstClsΔ%")</f>
        <v>0.28</v>
      </c>
      <c r="G140" s="12">
        <f t="shared" si="21"/>
        <v>2.98E-2</v>
      </c>
      <c r="H140" s="12">
        <f t="shared" si="22"/>
        <v>0</v>
      </c>
      <c r="I140" s="13">
        <f t="shared" si="23"/>
        <v>2.98E-2</v>
      </c>
      <c r="J140" s="13">
        <f t="shared" si="24"/>
        <v>-0.28000000000000003</v>
      </c>
      <c r="K140" s="5" t="str">
        <f>VLOOKUP(A140,'All Beta'!F:I,2,0)</f>
        <v>QQQ</v>
      </c>
      <c r="L140" s="6" t="str">
        <f>RTD("tradingapp",,INDEX($K:K, ROW()), "BidLstClsΔ%")</f>
        <v>0.00</v>
      </c>
      <c r="M140" s="16" t="str">
        <f>RTD("tradingapp",,INDEX($K:$K, ROW()), "AskLstClsΔ%")</f>
        <v>0.02</v>
      </c>
      <c r="N140" s="14">
        <f t="shared" si="25"/>
        <v>0.4098</v>
      </c>
      <c r="O140" s="14">
        <f t="shared" si="26"/>
        <v>-0.66</v>
      </c>
      <c r="R140" s="7"/>
      <c r="W140" s="7"/>
      <c r="AA140" s="1"/>
      <c r="AB140" s="107"/>
    </row>
    <row r="141" spans="1:28" x14ac:dyDescent="0.3">
      <c r="A141" s="22" t="str">
        <f t="array" ref="A141">IFERROR(INDEX('All Beta'!A$2:A$1000,SMALL(IF(('All Beta'!D$2:D$1000&gt;=1)*('All Beta'!D$2:D$1000&lt;=1.5),ROW('All Beta'!A$2:A$1000)-ROW('All Beta'!A$2)+1),ROW(A140))),"")</f>
        <v>WFC</v>
      </c>
      <c r="C141" s="5">
        <f>VLOOKUP('Beta 1-1.5@'!A141,'All Beta'!F:I,3,0)</f>
        <v>1.26</v>
      </c>
      <c r="D141" s="5">
        <f>VLOOKUP(A141,'All Beta'!F:I,4,0)</f>
        <v>0.26</v>
      </c>
      <c r="E141" s="8" t="str">
        <f>RTD("tradingapp",,INDEX($A:$A, ROW()), "BidLstClsΔ%")</f>
        <v>0.00</v>
      </c>
      <c r="F141" s="8" t="str">
        <f>RTD("tradingapp",,INDEX($A:$A, ROW()), "AskLstClsΔ%")</f>
        <v>0.23</v>
      </c>
      <c r="G141" s="12">
        <f t="shared" si="21"/>
        <v>0.1134</v>
      </c>
      <c r="H141" s="12">
        <f t="shared" si="22"/>
        <v>3.78E-2</v>
      </c>
      <c r="I141" s="13">
        <f t="shared" si="23"/>
        <v>0.1134</v>
      </c>
      <c r="J141" s="13">
        <f t="shared" si="24"/>
        <v>-0.19220000000000001</v>
      </c>
      <c r="K141" s="5" t="str">
        <f>VLOOKUP(A141,'All Beta'!F:I,2,0)</f>
        <v>XLF</v>
      </c>
      <c r="L141" s="6" t="str">
        <f>RTD("tradingapp",,INDEX($K:K, ROW()), "BidLstClsΔ%")</f>
        <v>0.03</v>
      </c>
      <c r="M141" s="16" t="str">
        <f>RTD("tradingapp",,INDEX($K:$K, ROW()), "AskLstClsΔ%")</f>
        <v>0.09</v>
      </c>
      <c r="N141" s="14">
        <f t="shared" si="25"/>
        <v>0.37340000000000001</v>
      </c>
      <c r="O141" s="14">
        <f t="shared" si="26"/>
        <v>-0.45220000000000005</v>
      </c>
      <c r="R141" s="7"/>
      <c r="W141" s="7"/>
      <c r="AA141" s="1"/>
      <c r="AB141" s="107"/>
    </row>
    <row r="142" spans="1:28" x14ac:dyDescent="0.3">
      <c r="A142" s="22" t="str">
        <f t="array" ref="A142">IFERROR(INDEX('All Beta'!A$2:A$1000,SMALL(IF(('All Beta'!D$2:D$1000&gt;=1)*('All Beta'!D$2:D$1000&lt;=1.5),ROW('All Beta'!A$2:A$1000)-ROW('All Beta'!A$2)+1),ROW(A141))),"")</f>
        <v>WHR</v>
      </c>
      <c r="C142" s="5">
        <f>VLOOKUP('Beta 1-1.5@'!A142,'All Beta'!F:I,3,0)</f>
        <v>1.44</v>
      </c>
      <c r="D142" s="5">
        <f>VLOOKUP(A142,'All Beta'!F:I,4,0)</f>
        <v>0.45</v>
      </c>
      <c r="E142" s="8" t="str">
        <f>RTD("tradingapp",,INDEX($A:$A, ROW()), "BidLstClsΔ%")</f>
        <v>-0.42</v>
      </c>
      <c r="F142" s="8" t="str">
        <f>RTD("tradingapp",,INDEX($A:$A, ROW()), "AskLstClsΔ%")</f>
        <v>0.89</v>
      </c>
      <c r="G142" s="12">
        <f t="shared" si="21"/>
        <v>0.37440000000000001</v>
      </c>
      <c r="H142" s="12">
        <f t="shared" si="22"/>
        <v>0.31679999999999997</v>
      </c>
      <c r="I142" s="13">
        <f t="shared" si="23"/>
        <v>0.7944</v>
      </c>
      <c r="J142" s="13">
        <f t="shared" si="24"/>
        <v>-0.57320000000000004</v>
      </c>
      <c r="K142" s="5" t="str">
        <f>VLOOKUP(A142,'All Beta'!F:I,2,0)</f>
        <v>IWM</v>
      </c>
      <c r="L142" s="6" t="str">
        <f>RTD("tradingapp",,INDEX($K:K, ROW()), "BidLstClsΔ%")</f>
        <v>0.22</v>
      </c>
      <c r="M142" s="16" t="str">
        <f>RTD("tradingapp",,INDEX($K:$K, ROW()), "AskLstClsΔ%")</f>
        <v>0.26</v>
      </c>
      <c r="N142" s="14">
        <f t="shared" si="25"/>
        <v>1.2444</v>
      </c>
      <c r="O142" s="14">
        <f t="shared" si="26"/>
        <v>-1.0232000000000001</v>
      </c>
      <c r="R142" s="7"/>
      <c r="W142" s="7"/>
      <c r="AA142" s="1"/>
      <c r="AB142" s="107"/>
    </row>
    <row r="143" spans="1:28" x14ac:dyDescent="0.3">
      <c r="A143" s="22" t="str">
        <f t="array" ref="A143">IFERROR(INDEX('All Beta'!A$2:A$1000,SMALL(IF(('All Beta'!D$2:D$1000&gt;=1)*('All Beta'!D$2:D$1000&lt;=1.5),ROW('All Beta'!A$2:A$1000)-ROW('All Beta'!A$2)+1),ROW(A142))),"")</f>
        <v>XPRO</v>
      </c>
      <c r="C143" s="5">
        <f>VLOOKUP('Beta 1-1.5@'!A143,'All Beta'!F:I,3,0)</f>
        <v>1.41</v>
      </c>
      <c r="D143" s="5">
        <f>VLOOKUP(A143,'All Beta'!F:I,4,0)</f>
        <v>0.74</v>
      </c>
      <c r="E143" s="8" t="str">
        <f>RTD("tradingapp",,INDEX($A:$A, ROW()), "BidLstClsΔ%")</f>
        <v>-19.83</v>
      </c>
      <c r="F143" s="8" t="str">
        <f>RTD("tradingapp",,INDEX($A:$A, ROW()), "AskLstClsΔ%")</f>
        <v>3.23</v>
      </c>
      <c r="G143" s="12">
        <f t="shared" si="21"/>
        <v>0.19740000000000002</v>
      </c>
      <c r="H143" s="12">
        <f t="shared" si="22"/>
        <v>2.8199999999999999E-2</v>
      </c>
      <c r="I143" s="13">
        <f t="shared" si="23"/>
        <v>20.0274</v>
      </c>
      <c r="J143" s="13">
        <f t="shared" si="24"/>
        <v>-3.2018</v>
      </c>
      <c r="K143" s="5" t="str">
        <f>VLOOKUP(A143,'All Beta'!F:I,2,0)</f>
        <v>XLE</v>
      </c>
      <c r="L143" s="6" t="str">
        <f>RTD("tradingapp",,INDEX($K:K, ROW()), "BidLstClsΔ%")</f>
        <v>0.02</v>
      </c>
      <c r="M143" s="16" t="str">
        <f>RTD("tradingapp",,INDEX($K:$K, ROW()), "AskLstClsΔ%")</f>
        <v>0.14</v>
      </c>
      <c r="N143" s="14">
        <f t="shared" si="25"/>
        <v>20.767399999999999</v>
      </c>
      <c r="O143" s="14">
        <f t="shared" si="26"/>
        <v>-3.9417999999999997</v>
      </c>
      <c r="R143" s="7"/>
      <c r="W143" s="7"/>
      <c r="AA143" s="1"/>
      <c r="AB143" s="107"/>
    </row>
    <row r="144" spans="1:28" x14ac:dyDescent="0.3">
      <c r="A144" s="22" t="str">
        <f t="array" ref="A144">IFERROR(INDEX('All Beta'!A$2:A$1000,SMALL(IF(('All Beta'!D$2:D$1000&gt;=1)*('All Beta'!D$2:D$1000&lt;=1.5),ROW('All Beta'!A$2:A$1000)-ROW('All Beta'!A$2)+1),ROW(A143))),"")</f>
        <v>XRAY</v>
      </c>
      <c r="C144" s="5">
        <f>VLOOKUP('Beta 1-1.5@'!A144,'All Beta'!F:I,3,0)</f>
        <v>1.24</v>
      </c>
      <c r="D144" s="5">
        <f>VLOOKUP(A144,'All Beta'!F:I,4,0)</f>
        <v>0.39</v>
      </c>
      <c r="E144" s="8" t="str">
        <f>RTD("tradingapp",,INDEX($A:$A, ROW()), "BidLstClsΔ%")</f>
        <v>-0.54</v>
      </c>
      <c r="F144" s="8" t="str">
        <f>RTD("tradingapp",,INDEX($A:$A, ROW()), "AskLstClsΔ%")</f>
        <v>1.24</v>
      </c>
      <c r="G144" s="12">
        <f t="shared" si="21"/>
        <v>0.32240000000000002</v>
      </c>
      <c r="H144" s="12">
        <f t="shared" si="22"/>
        <v>0.27279999999999999</v>
      </c>
      <c r="I144" s="13">
        <f t="shared" si="23"/>
        <v>0.86240000000000006</v>
      </c>
      <c r="J144" s="13">
        <f t="shared" si="24"/>
        <v>-0.96720000000000006</v>
      </c>
      <c r="K144" s="5" t="str">
        <f>VLOOKUP(A144,'All Beta'!F:I,2,0)</f>
        <v>IWM</v>
      </c>
      <c r="L144" s="6" t="str">
        <f>RTD("tradingapp",,INDEX($K:K, ROW()), "BidLstClsΔ%")</f>
        <v>0.22</v>
      </c>
      <c r="M144" s="16" t="str">
        <f>RTD("tradingapp",,INDEX($K:$K, ROW()), "AskLstClsΔ%")</f>
        <v>0.26</v>
      </c>
      <c r="N144" s="14">
        <f t="shared" si="25"/>
        <v>1.2524000000000002</v>
      </c>
      <c r="O144" s="14">
        <f t="shared" si="26"/>
        <v>-1.3572000000000002</v>
      </c>
      <c r="R144" s="7"/>
      <c r="W144" s="7"/>
      <c r="AA144" s="1"/>
      <c r="AB144" s="107"/>
    </row>
    <row r="145" spans="1:28" x14ac:dyDescent="0.3">
      <c r="A145" s="22" t="str">
        <f t="array" ref="A145">IFERROR(INDEX('All Beta'!A$2:A$1000,SMALL(IF(('All Beta'!D$2:D$1000&gt;=1)*('All Beta'!D$2:D$1000&lt;=1.5),ROW('All Beta'!A$2:A$1000)-ROW('All Beta'!A$2)+1),ROW(A144))),"")</f>
        <v>XYL</v>
      </c>
      <c r="C145" s="5">
        <f>VLOOKUP('Beta 1-1.5@'!A145,'All Beta'!F:I,3,0)</f>
        <v>1.18</v>
      </c>
      <c r="D145" s="5">
        <f>VLOOKUP(A145,'All Beta'!F:I,4,0)</f>
        <v>0.23</v>
      </c>
      <c r="E145" s="8" t="str">
        <f>RTD("tradingapp",,INDEX($A:$A, ROW()), "BidLstClsΔ%")</f>
        <v>0.17</v>
      </c>
      <c r="F145" s="8" t="str">
        <f>RTD("tradingapp",,INDEX($A:$A, ROW()), "AskLstClsΔ%")</f>
        <v>0.77</v>
      </c>
      <c r="G145" s="12">
        <f t="shared" si="21"/>
        <v>8.2600000000000007E-2</v>
      </c>
      <c r="H145" s="12">
        <f t="shared" si="22"/>
        <v>5.8999999999999997E-2</v>
      </c>
      <c r="I145" s="13">
        <f t="shared" si="23"/>
        <v>-8.7400000000000005E-2</v>
      </c>
      <c r="J145" s="13">
        <f t="shared" si="24"/>
        <v>-0.71100000000000008</v>
      </c>
      <c r="K145" s="5" t="str">
        <f>VLOOKUP(A145,'All Beta'!F:I,2,0)</f>
        <v>SPY</v>
      </c>
      <c r="L145" s="6" t="str">
        <f>RTD("tradingapp",,INDEX($K:K, ROW()), "BidLstClsΔ%")</f>
        <v>0.05</v>
      </c>
      <c r="M145" s="16" t="str">
        <f>RTD("tradingapp",,INDEX($K:$K, ROW()), "AskLstClsΔ%")</f>
        <v>0.07</v>
      </c>
      <c r="N145" s="14">
        <f t="shared" si="25"/>
        <v>0.1426</v>
      </c>
      <c r="O145" s="14">
        <f t="shared" si="26"/>
        <v>-0.94100000000000006</v>
      </c>
      <c r="R145" s="7"/>
      <c r="W145" s="7"/>
      <c r="AA145" s="1"/>
      <c r="AB145" s="107"/>
    </row>
    <row r="146" spans="1:28" x14ac:dyDescent="0.3">
      <c r="A146" s="22" t="str">
        <f t="array" ref="A146">IFERROR(INDEX('All Beta'!A$2:A$1000,SMALL(IF(('All Beta'!D$2:D$1000&gt;=1)*('All Beta'!D$2:D$1000&lt;=1.5),ROW('All Beta'!A$2:A$1000)-ROW('All Beta'!A$2)+1),ROW(A145))),"")</f>
        <v>ZION</v>
      </c>
      <c r="C146" s="5" t="e">
        <f>VLOOKUP('Beta 1-1.5@'!A146,'All Beta'!F:I,3,0)</f>
        <v>#N/A</v>
      </c>
      <c r="D146" s="5" t="e">
        <f>VLOOKUP(A146,'All Beta'!F:I,4,0)</f>
        <v>#N/A</v>
      </c>
      <c r="E146" s="8" t="str">
        <f>RTD("tradingapp",,INDEX($A:$A, ROW()), "BidLstClsΔ%")</f>
        <v>-0.28</v>
      </c>
      <c r="F146" s="8" t="str">
        <f>RTD("tradingapp",,INDEX($A:$A, ROW()), "AskLstClsΔ%")</f>
        <v>0.59</v>
      </c>
      <c r="G146" s="12" t="e">
        <f t="shared" si="21"/>
        <v>#N/A</v>
      </c>
      <c r="H146" s="12" t="e">
        <f t="shared" si="22"/>
        <v>#N/A</v>
      </c>
      <c r="I146" s="13" t="e">
        <f t="shared" si="23"/>
        <v>#N/A</v>
      </c>
      <c r="J146" s="13" t="e">
        <f t="shared" si="24"/>
        <v>#N/A</v>
      </c>
      <c r="K146" s="5" t="e">
        <f>VLOOKUP(A146,'All Beta'!F:I,2,0)</f>
        <v>#N/A</v>
      </c>
      <c r="L146" s="6" t="e">
        <f>RTD("tradingapp",,INDEX($K:K, ROW()), "BidLstClsΔ%")</f>
        <v>#N/A</v>
      </c>
      <c r="M146" s="16" t="e">
        <f>RTD("tradingapp",,INDEX($K:$K, ROW()), "AskLstClsΔ%")</f>
        <v>#N/A</v>
      </c>
      <c r="N146" s="14" t="e">
        <f t="shared" si="25"/>
        <v>#N/A</v>
      </c>
      <c r="O146" s="14" t="e">
        <f t="shared" si="26"/>
        <v>#N/A</v>
      </c>
      <c r="R146" s="7"/>
      <c r="W146" s="7"/>
      <c r="AA146" s="1"/>
      <c r="AB146" s="107"/>
    </row>
    <row r="147" spans="1:28" x14ac:dyDescent="0.3">
      <c r="A147" s="22" t="str">
        <f t="array" ref="A147">IFERROR(INDEX('All Beta'!A$2:A$1000,SMALL(IF(('All Beta'!D$2:D$1000&gt;=1)*('All Beta'!D$2:D$1000&lt;=1.5),ROW('All Beta'!A$2:A$1000)-ROW('All Beta'!A$2)+1),ROW(A146))),"")</f>
        <v/>
      </c>
      <c r="C147" s="5" t="e">
        <f>VLOOKUP('Beta 1-1.5@'!A147,'All Beta'!F:I,3,0)</f>
        <v>#N/A</v>
      </c>
      <c r="D147" s="5" t="e">
        <f>VLOOKUP(A147,'All Beta'!F:I,4,0)</f>
        <v>#N/A</v>
      </c>
      <c r="E147" s="8" t="e">
        <f>RTD("tradingapp",,INDEX($A:$A, ROW()), "BidLstClsΔ%")</f>
        <v>#N/A</v>
      </c>
      <c r="F147" s="8" t="e">
        <f>RTD("tradingapp",,INDEX($A:$A, ROW()), "AskLstClsΔ%")</f>
        <v>#N/A</v>
      </c>
      <c r="G147" s="12" t="e">
        <f t="shared" si="21"/>
        <v>#N/A</v>
      </c>
      <c r="H147" s="12" t="e">
        <f t="shared" si="22"/>
        <v>#N/A</v>
      </c>
      <c r="I147" s="13" t="e">
        <f t="shared" si="23"/>
        <v>#N/A</v>
      </c>
      <c r="J147" s="13" t="e">
        <f t="shared" si="24"/>
        <v>#N/A</v>
      </c>
      <c r="K147" s="5" t="e">
        <f>VLOOKUP(A147,'All Beta'!F:I,2,0)</f>
        <v>#N/A</v>
      </c>
      <c r="L147" s="6" t="e">
        <f>RTD("tradingapp",,INDEX($K:K, ROW()), "BidLstClsΔ%")</f>
        <v>#N/A</v>
      </c>
      <c r="M147" s="16" t="e">
        <f>RTD("tradingapp",,INDEX($K:$K, ROW()), "AskLstClsΔ%")</f>
        <v>#N/A</v>
      </c>
      <c r="N147" s="14" t="e">
        <f t="shared" si="25"/>
        <v>#N/A</v>
      </c>
      <c r="O147" s="14" t="e">
        <f t="shared" si="26"/>
        <v>#N/A</v>
      </c>
      <c r="R147" s="7"/>
      <c r="W147" s="7"/>
      <c r="AA147" s="1"/>
      <c r="AB147" s="107"/>
    </row>
    <row r="148" spans="1:28" x14ac:dyDescent="0.3">
      <c r="A148" s="22" t="str">
        <f t="array" ref="A148">IFERROR(INDEX('All Beta'!A$2:A$1000,SMALL(IF(('All Beta'!D$2:D$1000&gt;=1)*('All Beta'!D$2:D$1000&lt;=1.5),ROW('All Beta'!A$2:A$1000)-ROW('All Beta'!A$2)+1),ROW(A147))),"")</f>
        <v/>
      </c>
      <c r="C148" s="5" t="e">
        <f>VLOOKUP('Beta 1-1.5@'!A148,'All Beta'!F:I,3,0)</f>
        <v>#N/A</v>
      </c>
      <c r="D148" s="5" t="e">
        <f>VLOOKUP(A148,'All Beta'!F:I,4,0)</f>
        <v>#N/A</v>
      </c>
      <c r="E148" s="8" t="e">
        <f>RTD("tradingapp",,INDEX($A:$A, ROW()), "BidLstClsΔ%")</f>
        <v>#N/A</v>
      </c>
      <c r="F148" s="8" t="e">
        <f>RTD("tradingapp",,INDEX($A:$A, ROW()), "AskLstClsΔ%")</f>
        <v>#N/A</v>
      </c>
      <c r="G148" s="12" t="e">
        <f t="shared" si="21"/>
        <v>#N/A</v>
      </c>
      <c r="H148" s="12" t="e">
        <f t="shared" si="22"/>
        <v>#N/A</v>
      </c>
      <c r="I148" s="13" t="e">
        <f t="shared" si="23"/>
        <v>#N/A</v>
      </c>
      <c r="J148" s="13" t="e">
        <f t="shared" si="24"/>
        <v>#N/A</v>
      </c>
      <c r="K148" s="5" t="e">
        <f>VLOOKUP(A148,'All Beta'!F:I,2,0)</f>
        <v>#N/A</v>
      </c>
      <c r="L148" s="6" t="e">
        <f>RTD("tradingapp",,INDEX($K:K, ROW()), "BidLstClsΔ%")</f>
        <v>#N/A</v>
      </c>
      <c r="M148" s="16" t="e">
        <f>RTD("tradingapp",,INDEX($K:$K, ROW()), "AskLstClsΔ%")</f>
        <v>#N/A</v>
      </c>
      <c r="N148" s="14" t="e">
        <f t="shared" si="25"/>
        <v>#N/A</v>
      </c>
      <c r="O148" s="14" t="e">
        <f t="shared" si="26"/>
        <v>#N/A</v>
      </c>
      <c r="R148" s="7"/>
      <c r="W148" s="7"/>
      <c r="AA148" s="1"/>
      <c r="AB148" s="107"/>
    </row>
    <row r="149" spans="1:28" x14ac:dyDescent="0.3">
      <c r="A149" s="22" t="str">
        <f t="array" ref="A149">IFERROR(INDEX('All Beta'!A$2:A$1000,SMALL(IF(('All Beta'!D$2:D$1000&gt;=1)*('All Beta'!D$2:D$1000&lt;=1.5),ROW('All Beta'!A$2:A$1000)-ROW('All Beta'!A$2)+1),ROW(A148))),"")</f>
        <v/>
      </c>
      <c r="C149" s="5" t="e">
        <f>VLOOKUP('Beta 1-1.5@'!A149,'All Beta'!F:I,3,0)</f>
        <v>#N/A</v>
      </c>
      <c r="D149" s="5" t="e">
        <f>VLOOKUP(A149,'All Beta'!F:I,4,0)</f>
        <v>#N/A</v>
      </c>
      <c r="E149" s="8" t="e">
        <f>RTD("tradingapp",,INDEX($A:$A, ROW()), "BidLstClsΔ%")</f>
        <v>#N/A</v>
      </c>
      <c r="F149" s="8" t="e">
        <f>RTD("tradingapp",,INDEX($A:$A, ROW()), "AskLstClsΔ%")</f>
        <v>#N/A</v>
      </c>
      <c r="G149" s="12" t="e">
        <f t="shared" si="21"/>
        <v>#N/A</v>
      </c>
      <c r="H149" s="12" t="e">
        <f t="shared" si="22"/>
        <v>#N/A</v>
      </c>
      <c r="I149" s="13" t="e">
        <f t="shared" si="23"/>
        <v>#N/A</v>
      </c>
      <c r="J149" s="13" t="e">
        <f t="shared" si="24"/>
        <v>#N/A</v>
      </c>
      <c r="K149" s="5" t="e">
        <f>VLOOKUP(A149,'All Beta'!F:I,2,0)</f>
        <v>#N/A</v>
      </c>
      <c r="L149" s="6" t="e">
        <f>RTD("tradingapp",,INDEX($K:K, ROW()), "BidLstClsΔ%")</f>
        <v>#N/A</v>
      </c>
      <c r="M149" s="16" t="e">
        <f>RTD("tradingapp",,INDEX($K:$K, ROW()), "AskLstClsΔ%")</f>
        <v>#N/A</v>
      </c>
      <c r="N149" s="14" t="e">
        <f t="shared" si="25"/>
        <v>#N/A</v>
      </c>
      <c r="O149" s="14" t="e">
        <f t="shared" si="26"/>
        <v>#N/A</v>
      </c>
      <c r="R149" s="7"/>
      <c r="W149" s="7"/>
      <c r="AA149" s="1"/>
      <c r="AB149" s="107"/>
    </row>
    <row r="150" spans="1:28" x14ac:dyDescent="0.3">
      <c r="A150" s="22" t="str">
        <f t="array" ref="A150">IFERROR(INDEX('All Beta'!A$2:A$1000,SMALL(IF(('All Beta'!D$2:D$1000&gt;=1)*('All Beta'!D$2:D$1000&lt;=1.5),ROW('All Beta'!A$2:A$1000)-ROW('All Beta'!A$2)+1),ROW(A149))),"")</f>
        <v/>
      </c>
      <c r="C150" s="5" t="e">
        <f>VLOOKUP('Beta 1-1.5@'!A150,'All Beta'!F:I,3,0)</f>
        <v>#N/A</v>
      </c>
      <c r="D150" s="5" t="e">
        <f>VLOOKUP(A150,'All Beta'!F:I,4,0)</f>
        <v>#N/A</v>
      </c>
      <c r="E150" s="8" t="e">
        <f>RTD("tradingapp",,INDEX($A:$A, ROW()), "BidLstClsΔ%")</f>
        <v>#N/A</v>
      </c>
      <c r="F150" s="8" t="e">
        <f>RTD("tradingapp",,INDEX($A:$A, ROW()), "AskLstClsΔ%")</f>
        <v>#N/A</v>
      </c>
      <c r="G150" s="12" t="e">
        <f t="shared" si="21"/>
        <v>#N/A</v>
      </c>
      <c r="H150" s="12" t="e">
        <f t="shared" si="22"/>
        <v>#N/A</v>
      </c>
      <c r="I150" s="13" t="e">
        <f t="shared" si="23"/>
        <v>#N/A</v>
      </c>
      <c r="J150" s="13" t="e">
        <f t="shared" si="24"/>
        <v>#N/A</v>
      </c>
      <c r="K150" s="5" t="e">
        <f>VLOOKUP(A150,'All Beta'!F:I,2,0)</f>
        <v>#N/A</v>
      </c>
      <c r="L150" s="6" t="e">
        <f>RTD("tradingapp",,INDEX($K:K, ROW()), "BidLstClsΔ%")</f>
        <v>#N/A</v>
      </c>
      <c r="M150" s="16" t="e">
        <f>RTD("tradingapp",,INDEX($K:$K, ROW()), "AskLstClsΔ%")</f>
        <v>#N/A</v>
      </c>
      <c r="N150" s="14" t="e">
        <f t="shared" si="25"/>
        <v>#N/A</v>
      </c>
      <c r="O150" s="14" t="e">
        <f t="shared" si="26"/>
        <v>#N/A</v>
      </c>
      <c r="R150" s="7"/>
      <c r="W150" s="7"/>
      <c r="AA150" s="1"/>
      <c r="AB150" s="107"/>
    </row>
    <row r="151" spans="1:28" x14ac:dyDescent="0.3">
      <c r="A151" s="22" t="str">
        <f t="array" ref="A151">IFERROR(INDEX('All Beta'!A$2:A$1000,SMALL(IF(('All Beta'!D$2:D$1000&gt;=1)*('All Beta'!D$2:D$1000&lt;=1.5),ROW('All Beta'!A$2:A$1000)-ROW('All Beta'!A$2)+1),ROW(A150))),"")</f>
        <v/>
      </c>
      <c r="C151" s="5" t="e">
        <f>VLOOKUP('Beta 1-1.5@'!A151,'All Beta'!F:I,3,0)</f>
        <v>#N/A</v>
      </c>
      <c r="D151" s="5" t="e">
        <f>VLOOKUP(A151,'All Beta'!F:I,4,0)</f>
        <v>#N/A</v>
      </c>
      <c r="E151" s="8" t="e">
        <f>RTD("tradingapp",,INDEX($A:$A, ROW()), "BidLstClsΔ%")</f>
        <v>#N/A</v>
      </c>
      <c r="F151" s="8" t="e">
        <f>RTD("tradingapp",,INDEX($A:$A, ROW()), "AskLstClsΔ%")</f>
        <v>#N/A</v>
      </c>
      <c r="G151" s="12" t="e">
        <f t="shared" si="21"/>
        <v>#N/A</v>
      </c>
      <c r="H151" s="12" t="e">
        <f t="shared" si="22"/>
        <v>#N/A</v>
      </c>
      <c r="I151" s="13" t="e">
        <f t="shared" si="23"/>
        <v>#N/A</v>
      </c>
      <c r="J151" s="13" t="e">
        <f t="shared" si="24"/>
        <v>#N/A</v>
      </c>
      <c r="K151" s="5" t="e">
        <f>VLOOKUP(A151,'All Beta'!F:I,2,0)</f>
        <v>#N/A</v>
      </c>
      <c r="L151" s="6" t="e">
        <f>RTD("tradingapp",,INDEX($K:K, ROW()), "BidLstClsΔ%")</f>
        <v>#N/A</v>
      </c>
      <c r="M151" s="16" t="e">
        <f>RTD("tradingapp",,INDEX($K:$K, ROW()), "AskLstClsΔ%")</f>
        <v>#N/A</v>
      </c>
      <c r="N151" s="14" t="e">
        <f t="shared" si="25"/>
        <v>#N/A</v>
      </c>
      <c r="O151" s="14" t="e">
        <f t="shared" si="26"/>
        <v>#N/A</v>
      </c>
      <c r="R151" s="7"/>
      <c r="W151" s="7"/>
      <c r="AA151" s="1"/>
      <c r="AB151" s="107"/>
    </row>
    <row r="152" spans="1:28" x14ac:dyDescent="0.3">
      <c r="A152" s="22" t="str">
        <f t="array" ref="A152">IFERROR(INDEX('All Beta'!A$2:A$1000,SMALL(IF(('All Beta'!D$2:D$1000&gt;=1)*('All Beta'!D$2:D$1000&lt;=1.5),ROW('All Beta'!A$2:A$1000)-ROW('All Beta'!A$2)+1),ROW(A151))),"")</f>
        <v/>
      </c>
      <c r="C152" s="5" t="e">
        <f>VLOOKUP('Beta 1-1.5@'!A152,'All Beta'!F:I,3,0)</f>
        <v>#N/A</v>
      </c>
      <c r="D152" s="5" t="e">
        <f>VLOOKUP(A152,'All Beta'!F:I,4,0)</f>
        <v>#N/A</v>
      </c>
      <c r="E152" s="8" t="e">
        <f>RTD("tradingapp",,INDEX($A:$A, ROW()), "BidLstClsΔ%")</f>
        <v>#N/A</v>
      </c>
      <c r="F152" s="8" t="e">
        <f>RTD("tradingapp",,INDEX($A:$A, ROW()), "AskLstClsΔ%")</f>
        <v>#N/A</v>
      </c>
      <c r="G152" s="12" t="e">
        <f t="shared" si="21"/>
        <v>#N/A</v>
      </c>
      <c r="H152" s="12" t="e">
        <f t="shared" si="22"/>
        <v>#N/A</v>
      </c>
      <c r="I152" s="13" t="e">
        <f t="shared" si="23"/>
        <v>#N/A</v>
      </c>
      <c r="J152" s="13" t="e">
        <f t="shared" si="24"/>
        <v>#N/A</v>
      </c>
      <c r="K152" s="5" t="e">
        <f>VLOOKUP(A152,'All Beta'!F:I,2,0)</f>
        <v>#N/A</v>
      </c>
      <c r="L152" s="6" t="e">
        <f>RTD("tradingapp",,INDEX($K:K, ROW()), "BidLstClsΔ%")</f>
        <v>#N/A</v>
      </c>
      <c r="M152" s="16" t="e">
        <f>RTD("tradingapp",,INDEX($K:$K, ROW()), "AskLstClsΔ%")</f>
        <v>#N/A</v>
      </c>
      <c r="N152" s="14" t="e">
        <f t="shared" si="25"/>
        <v>#N/A</v>
      </c>
      <c r="O152" s="14" t="e">
        <f t="shared" si="26"/>
        <v>#N/A</v>
      </c>
      <c r="R152" s="7"/>
      <c r="W152" s="7"/>
      <c r="AA152" s="1"/>
      <c r="AB152" s="107"/>
    </row>
    <row r="153" spans="1:28" x14ac:dyDescent="0.3">
      <c r="A153" s="22" t="str">
        <f t="array" ref="A153">IFERROR(INDEX('All Beta'!A$2:A$1000,SMALL(IF(('All Beta'!D$2:D$1000&gt;=1)*('All Beta'!D$2:D$1000&lt;=1.5),ROW('All Beta'!A$2:A$1000)-ROW('All Beta'!A$2)+1),ROW(A152))),"")</f>
        <v/>
      </c>
      <c r="C153" s="5" t="e">
        <f>VLOOKUP('Beta 1-1.5@'!A153,'All Beta'!F:I,3,0)</f>
        <v>#N/A</v>
      </c>
      <c r="D153" s="5" t="e">
        <f>VLOOKUP(A153,'All Beta'!F:I,4,0)</f>
        <v>#N/A</v>
      </c>
      <c r="E153" s="8" t="e">
        <f>RTD("tradingapp",,INDEX($A:$A, ROW()), "BidLstClsΔ%")</f>
        <v>#N/A</v>
      </c>
      <c r="F153" s="8" t="e">
        <f>RTD("tradingapp",,INDEX($A:$A, ROW()), "AskLstClsΔ%")</f>
        <v>#N/A</v>
      </c>
      <c r="G153" s="12" t="e">
        <f t="shared" si="21"/>
        <v>#N/A</v>
      </c>
      <c r="H153" s="12" t="e">
        <f t="shared" si="22"/>
        <v>#N/A</v>
      </c>
      <c r="I153" s="13" t="e">
        <f t="shared" si="23"/>
        <v>#N/A</v>
      </c>
      <c r="J153" s="13" t="e">
        <f t="shared" si="24"/>
        <v>#N/A</v>
      </c>
      <c r="K153" s="5" t="e">
        <f>VLOOKUP(A153,'All Beta'!F:I,2,0)</f>
        <v>#N/A</v>
      </c>
      <c r="L153" s="6" t="e">
        <f>RTD("tradingapp",,INDEX($K:K, ROW()), "BidLstClsΔ%")</f>
        <v>#N/A</v>
      </c>
      <c r="M153" s="16" t="e">
        <f>RTD("tradingapp",,INDEX($K:$K, ROW()), "AskLstClsΔ%")</f>
        <v>#N/A</v>
      </c>
      <c r="N153" s="14" t="e">
        <f t="shared" si="25"/>
        <v>#N/A</v>
      </c>
      <c r="O153" s="14" t="e">
        <f t="shared" si="26"/>
        <v>#N/A</v>
      </c>
      <c r="R153" s="7"/>
      <c r="W153" s="7"/>
      <c r="AA153" s="1"/>
      <c r="AB153" s="107"/>
    </row>
    <row r="154" spans="1:28" x14ac:dyDescent="0.3">
      <c r="A154" s="22" t="str">
        <f t="array" ref="A154">IFERROR(INDEX('All Beta'!A$2:A$1000,SMALL(IF(('All Beta'!D$2:D$1000&gt;=1)*('All Beta'!D$2:D$1000&lt;=1.5),ROW('All Beta'!A$2:A$1000)-ROW('All Beta'!A$2)+1),ROW(A153))),"")</f>
        <v/>
      </c>
      <c r="C154" s="5" t="e">
        <f>VLOOKUP('Beta 1-1.5@'!A154,'All Beta'!F:I,3,0)</f>
        <v>#N/A</v>
      </c>
      <c r="D154" s="5" t="e">
        <f>VLOOKUP(A154,'All Beta'!F:I,4,0)</f>
        <v>#N/A</v>
      </c>
      <c r="E154" s="8" t="e">
        <f>RTD("tradingapp",,INDEX($A:$A, ROW()), "BidLstClsΔ%")</f>
        <v>#N/A</v>
      </c>
      <c r="F154" s="8" t="e">
        <f>RTD("tradingapp",,INDEX($A:$A, ROW()), "AskLstClsΔ%")</f>
        <v>#N/A</v>
      </c>
      <c r="G154" s="12" t="e">
        <f t="shared" si="21"/>
        <v>#N/A</v>
      </c>
      <c r="H154" s="12" t="e">
        <f t="shared" si="22"/>
        <v>#N/A</v>
      </c>
      <c r="I154" s="13" t="e">
        <f t="shared" si="23"/>
        <v>#N/A</v>
      </c>
      <c r="J154" s="13" t="e">
        <f t="shared" si="24"/>
        <v>#N/A</v>
      </c>
      <c r="K154" s="5" t="e">
        <f>VLOOKUP(A154,'All Beta'!F:I,2,0)</f>
        <v>#N/A</v>
      </c>
      <c r="L154" s="6" t="e">
        <f>RTD("tradingapp",,INDEX($K:K, ROW()), "BidLstClsΔ%")</f>
        <v>#N/A</v>
      </c>
      <c r="M154" s="16" t="e">
        <f>RTD("tradingapp",,INDEX($K:$K, ROW()), "AskLstClsΔ%")</f>
        <v>#N/A</v>
      </c>
      <c r="N154" s="14" t="e">
        <f t="shared" si="25"/>
        <v>#N/A</v>
      </c>
      <c r="O154" s="14" t="e">
        <f t="shared" si="26"/>
        <v>#N/A</v>
      </c>
      <c r="R154" s="7"/>
      <c r="W154" s="7"/>
      <c r="AA154" s="1"/>
      <c r="AB154" s="107"/>
    </row>
    <row r="155" spans="1:28" x14ac:dyDescent="0.3">
      <c r="A155" s="22" t="str">
        <f t="array" ref="A155">IFERROR(INDEX('All Beta'!A$2:A$1000,SMALL(IF(('All Beta'!D$2:D$1000&gt;=1)*('All Beta'!D$2:D$1000&lt;=1.5),ROW('All Beta'!A$2:A$1000)-ROW('All Beta'!A$2)+1),ROW(A154))),"")</f>
        <v/>
      </c>
      <c r="C155" s="5" t="e">
        <f>VLOOKUP('Beta 1-1.5@'!A155,'All Beta'!F:I,3,0)</f>
        <v>#N/A</v>
      </c>
      <c r="D155" s="5" t="e">
        <f>VLOOKUP(A155,'All Beta'!F:I,4,0)</f>
        <v>#N/A</v>
      </c>
      <c r="E155" s="8" t="e">
        <f>RTD("tradingapp",,INDEX($A:$A, ROW()), "BidLstClsΔ%")</f>
        <v>#N/A</v>
      </c>
      <c r="F155" s="8" t="e">
        <f>RTD("tradingapp",,INDEX($A:$A, ROW()), "AskLstClsΔ%")</f>
        <v>#N/A</v>
      </c>
      <c r="G155" s="12" t="e">
        <f t="shared" si="21"/>
        <v>#N/A</v>
      </c>
      <c r="H155" s="12" t="e">
        <f t="shared" si="22"/>
        <v>#N/A</v>
      </c>
      <c r="I155" s="13" t="e">
        <f t="shared" si="23"/>
        <v>#N/A</v>
      </c>
      <c r="J155" s="13" t="e">
        <f t="shared" si="24"/>
        <v>#N/A</v>
      </c>
      <c r="K155" s="5" t="e">
        <f>VLOOKUP(A155,'All Beta'!F:I,2,0)</f>
        <v>#N/A</v>
      </c>
      <c r="L155" s="6" t="e">
        <f>RTD("tradingapp",,INDEX($K:K, ROW()), "BidLstClsΔ%")</f>
        <v>#N/A</v>
      </c>
      <c r="M155" s="16" t="e">
        <f>RTD("tradingapp",,INDEX($K:$K, ROW()), "AskLstClsΔ%")</f>
        <v>#N/A</v>
      </c>
      <c r="N155" s="14" t="e">
        <f t="shared" si="25"/>
        <v>#N/A</v>
      </c>
      <c r="O155" s="14" t="e">
        <f t="shared" si="26"/>
        <v>#N/A</v>
      </c>
      <c r="R155" s="7"/>
      <c r="W155" s="7"/>
      <c r="AA155" s="1"/>
      <c r="AB155" s="107"/>
    </row>
    <row r="156" spans="1:28" x14ac:dyDescent="0.3">
      <c r="A156" s="22" t="str">
        <f t="array" ref="A156">IFERROR(INDEX('All Beta'!A$2:A$1000,SMALL(IF(('All Beta'!D$2:D$1000&gt;=1)*('All Beta'!D$2:D$1000&lt;=1.5),ROW('All Beta'!A$2:A$1000)-ROW('All Beta'!A$2)+1),ROW(A155))),"")</f>
        <v/>
      </c>
      <c r="C156" s="5" t="e">
        <f>VLOOKUP('Beta 1-1.5@'!A156,'All Beta'!F:I,3,0)</f>
        <v>#N/A</v>
      </c>
      <c r="D156" s="5" t="e">
        <f>VLOOKUP(A156,'All Beta'!F:I,4,0)</f>
        <v>#N/A</v>
      </c>
      <c r="E156" s="8" t="e">
        <f>RTD("tradingapp",,INDEX($A:$A, ROW()), "BidLstClsΔ%")</f>
        <v>#N/A</v>
      </c>
      <c r="F156" s="8" t="e">
        <f>RTD("tradingapp",,INDEX($A:$A, ROW()), "AskLstClsΔ%")</f>
        <v>#N/A</v>
      </c>
      <c r="G156" s="12" t="e">
        <f t="shared" si="21"/>
        <v>#N/A</v>
      </c>
      <c r="H156" s="12" t="e">
        <f t="shared" si="22"/>
        <v>#N/A</v>
      </c>
      <c r="I156" s="13" t="e">
        <f t="shared" si="23"/>
        <v>#N/A</v>
      </c>
      <c r="J156" s="13" t="e">
        <f t="shared" si="24"/>
        <v>#N/A</v>
      </c>
      <c r="K156" s="5" t="e">
        <f>VLOOKUP(A156,'All Beta'!F:I,2,0)</f>
        <v>#N/A</v>
      </c>
      <c r="L156" s="6" t="e">
        <f>RTD("tradingapp",,INDEX($K:K, ROW()), "BidLstClsΔ%")</f>
        <v>#N/A</v>
      </c>
      <c r="M156" s="16" t="e">
        <f>RTD("tradingapp",,INDEX($K:$K, ROW()), "AskLstClsΔ%")</f>
        <v>#N/A</v>
      </c>
      <c r="N156" s="14" t="e">
        <f t="shared" si="25"/>
        <v>#N/A</v>
      </c>
      <c r="O156" s="14" t="e">
        <f t="shared" si="26"/>
        <v>#N/A</v>
      </c>
      <c r="R156" s="7"/>
      <c r="W156" s="7"/>
      <c r="AA156" s="1"/>
      <c r="AB156" s="107"/>
    </row>
    <row r="157" spans="1:28" x14ac:dyDescent="0.3">
      <c r="A157" s="22" t="str">
        <f t="array" ref="A157">IFERROR(INDEX('All Beta'!A$2:A$1000,SMALL(IF(('All Beta'!D$2:D$1000&gt;=1)*('All Beta'!D$2:D$1000&lt;=1.5),ROW('All Beta'!A$2:A$1000)-ROW('All Beta'!A$2)+1),ROW(A156))),"")</f>
        <v/>
      </c>
      <c r="C157" s="5" t="e">
        <f>VLOOKUP('Beta 1-1.5@'!A157,'All Beta'!F:I,3,0)</f>
        <v>#N/A</v>
      </c>
      <c r="D157" s="5" t="e">
        <f>VLOOKUP(A157,'All Beta'!F:I,4,0)</f>
        <v>#N/A</v>
      </c>
      <c r="E157" s="8" t="e">
        <f>RTD("tradingapp",,INDEX($A:$A, ROW()), "BidLstClsΔ%")</f>
        <v>#N/A</v>
      </c>
      <c r="F157" s="8" t="e">
        <f>RTD("tradingapp",,INDEX($A:$A, ROW()), "AskLstClsΔ%")</f>
        <v>#N/A</v>
      </c>
      <c r="G157" s="12" t="e">
        <f t="shared" si="21"/>
        <v>#N/A</v>
      </c>
      <c r="H157" s="12" t="e">
        <f t="shared" si="22"/>
        <v>#N/A</v>
      </c>
      <c r="I157" s="13" t="e">
        <f t="shared" si="23"/>
        <v>#N/A</v>
      </c>
      <c r="J157" s="13" t="e">
        <f t="shared" si="24"/>
        <v>#N/A</v>
      </c>
      <c r="K157" s="5" t="e">
        <f>VLOOKUP(A157,'All Beta'!F:I,2,0)</f>
        <v>#N/A</v>
      </c>
      <c r="L157" s="6" t="e">
        <f>RTD("tradingapp",,INDEX($K:K, ROW()), "BidLstClsΔ%")</f>
        <v>#N/A</v>
      </c>
      <c r="M157" s="16" t="e">
        <f>RTD("tradingapp",,INDEX($K:$K, ROW()), "AskLstClsΔ%")</f>
        <v>#N/A</v>
      </c>
      <c r="N157" s="14" t="e">
        <f t="shared" si="25"/>
        <v>#N/A</v>
      </c>
      <c r="O157" s="14" t="e">
        <f t="shared" si="26"/>
        <v>#N/A</v>
      </c>
      <c r="R157" s="7"/>
      <c r="W157" s="7"/>
      <c r="AA157" s="1"/>
      <c r="AB157" s="107"/>
    </row>
    <row r="158" spans="1:28" x14ac:dyDescent="0.3">
      <c r="A158" s="22" t="str">
        <f t="array" ref="A158">IFERROR(INDEX('All Beta'!A$2:A$1000,SMALL(IF(('All Beta'!D$2:D$1000&gt;=1)*('All Beta'!D$2:D$1000&lt;=1.5),ROW('All Beta'!A$2:A$1000)-ROW('All Beta'!A$2)+1),ROW(A157))),"")</f>
        <v/>
      </c>
      <c r="C158" s="5" t="e">
        <f>VLOOKUP('Beta 1-1.5@'!A158,'All Beta'!F:I,3,0)</f>
        <v>#N/A</v>
      </c>
      <c r="D158" s="5" t="e">
        <f>VLOOKUP(A158,'All Beta'!F:I,4,0)</f>
        <v>#N/A</v>
      </c>
      <c r="E158" s="8" t="e">
        <f>RTD("tradingapp",,INDEX($A:$A, ROW()), "BidLstClsΔ%")</f>
        <v>#N/A</v>
      </c>
      <c r="F158" s="8" t="e">
        <f>RTD("tradingapp",,INDEX($A:$A, ROW()), "AskLstClsΔ%")</f>
        <v>#N/A</v>
      </c>
      <c r="G158" s="12" t="e">
        <f t="shared" si="21"/>
        <v>#N/A</v>
      </c>
      <c r="H158" s="12" t="e">
        <f t="shared" si="22"/>
        <v>#N/A</v>
      </c>
      <c r="I158" s="13" t="e">
        <f t="shared" si="23"/>
        <v>#N/A</v>
      </c>
      <c r="J158" s="13" t="e">
        <f t="shared" si="24"/>
        <v>#N/A</v>
      </c>
      <c r="K158" s="5" t="e">
        <f>VLOOKUP(A158,'All Beta'!F:I,2,0)</f>
        <v>#N/A</v>
      </c>
      <c r="L158" s="6" t="e">
        <f>RTD("tradingapp",,INDEX($K:K, ROW()), "BidLstClsΔ%")</f>
        <v>#N/A</v>
      </c>
      <c r="M158" s="16" t="e">
        <f>RTD("tradingapp",,INDEX($K:$K, ROW()), "AskLstClsΔ%")</f>
        <v>#N/A</v>
      </c>
      <c r="N158" s="14" t="e">
        <f t="shared" si="25"/>
        <v>#N/A</v>
      </c>
      <c r="O158" s="14" t="e">
        <f t="shared" si="26"/>
        <v>#N/A</v>
      </c>
      <c r="R158" s="7"/>
      <c r="W158" s="7"/>
      <c r="AA158" s="1"/>
      <c r="AB158" s="107"/>
    </row>
    <row r="159" spans="1:28" x14ac:dyDescent="0.3">
      <c r="A159" s="22" t="str">
        <f t="array" ref="A159">IFERROR(INDEX('All Beta'!A$2:A$1000,SMALL(IF(('All Beta'!D$2:D$1000&gt;=1)*('All Beta'!D$2:D$1000&lt;=1.5),ROW('All Beta'!A$2:A$1000)-ROW('All Beta'!A$2)+1),ROW(A158))),"")</f>
        <v/>
      </c>
      <c r="C159" s="5" t="e">
        <f>VLOOKUP('Beta 1-1.5@'!A159,'All Beta'!F:I,3,0)</f>
        <v>#N/A</v>
      </c>
      <c r="D159" s="5" t="e">
        <f>VLOOKUP(A159,'All Beta'!F:I,4,0)</f>
        <v>#N/A</v>
      </c>
      <c r="E159" s="8" t="e">
        <f>RTD("tradingapp",,INDEX($A:$A, ROW()), "BidLstClsΔ%")</f>
        <v>#N/A</v>
      </c>
      <c r="F159" s="8" t="e">
        <f>RTD("tradingapp",,INDEX($A:$A, ROW()), "AskLstClsΔ%")</f>
        <v>#N/A</v>
      </c>
      <c r="G159" s="12" t="e">
        <f t="shared" si="21"/>
        <v>#N/A</v>
      </c>
      <c r="H159" s="12" t="e">
        <f t="shared" si="22"/>
        <v>#N/A</v>
      </c>
      <c r="I159" s="13" t="e">
        <f t="shared" si="23"/>
        <v>#N/A</v>
      </c>
      <c r="J159" s="13" t="e">
        <f t="shared" si="24"/>
        <v>#N/A</v>
      </c>
      <c r="K159" s="5" t="e">
        <f>VLOOKUP(A159,'All Beta'!F:I,2,0)</f>
        <v>#N/A</v>
      </c>
      <c r="L159" s="6" t="e">
        <f>RTD("tradingapp",,INDEX($K:K, ROW()), "BidLstClsΔ%")</f>
        <v>#N/A</v>
      </c>
      <c r="M159" s="16" t="e">
        <f>RTD("tradingapp",,INDEX($K:$K, ROW()), "AskLstClsΔ%")</f>
        <v>#N/A</v>
      </c>
      <c r="N159" s="14" t="e">
        <f t="shared" si="25"/>
        <v>#N/A</v>
      </c>
      <c r="O159" s="14" t="e">
        <f t="shared" si="26"/>
        <v>#N/A</v>
      </c>
      <c r="R159" s="7"/>
      <c r="W159" s="7"/>
      <c r="AA159" s="1"/>
      <c r="AB159" s="107"/>
    </row>
    <row r="160" spans="1:28" x14ac:dyDescent="0.3">
      <c r="A160" s="22" t="str">
        <f t="array" ref="A160">IFERROR(INDEX('All Beta'!A$2:A$1000,SMALL(IF(('All Beta'!D$2:D$1000&gt;=1)*('All Beta'!D$2:D$1000&lt;=1.5),ROW('All Beta'!A$2:A$1000)-ROW('All Beta'!A$2)+1),ROW(A159))),"")</f>
        <v/>
      </c>
      <c r="C160" s="5" t="e">
        <f>VLOOKUP('Beta 1-1.5@'!A160,'All Beta'!F:I,3,0)</f>
        <v>#N/A</v>
      </c>
      <c r="D160" s="5" t="e">
        <f>VLOOKUP(A160,'All Beta'!F:I,4,0)</f>
        <v>#N/A</v>
      </c>
      <c r="E160" s="8" t="e">
        <f>RTD("tradingapp",,INDEX($A:$A, ROW()), "BidLstClsΔ%")</f>
        <v>#N/A</v>
      </c>
      <c r="F160" s="8" t="e">
        <f>RTD("tradingapp",,INDEX($A:$A, ROW()), "AskLstClsΔ%")</f>
        <v>#N/A</v>
      </c>
      <c r="G160" s="12" t="e">
        <f t="shared" si="21"/>
        <v>#N/A</v>
      </c>
      <c r="H160" s="12" t="e">
        <f t="shared" si="22"/>
        <v>#N/A</v>
      </c>
      <c r="I160" s="13" t="e">
        <f t="shared" si="23"/>
        <v>#N/A</v>
      </c>
      <c r="J160" s="13" t="e">
        <f t="shared" si="24"/>
        <v>#N/A</v>
      </c>
      <c r="K160" s="5" t="e">
        <f>VLOOKUP(A160,'All Beta'!F:I,2,0)</f>
        <v>#N/A</v>
      </c>
      <c r="L160" s="6" t="e">
        <f>RTD("tradingapp",,INDEX($K:K, ROW()), "BidLstClsΔ%")</f>
        <v>#N/A</v>
      </c>
      <c r="M160" s="16" t="e">
        <f>RTD("tradingapp",,INDEX($K:$K, ROW()), "AskLstClsΔ%")</f>
        <v>#N/A</v>
      </c>
      <c r="N160" s="14" t="e">
        <f t="shared" si="25"/>
        <v>#N/A</v>
      </c>
      <c r="O160" s="14" t="e">
        <f t="shared" si="26"/>
        <v>#N/A</v>
      </c>
      <c r="R160" s="7"/>
      <c r="W160" s="7"/>
      <c r="AA160" s="1"/>
      <c r="AB160" s="107"/>
    </row>
    <row r="161" spans="1:28" x14ac:dyDescent="0.3">
      <c r="A161" s="22" t="str">
        <f t="array" ref="A161">IFERROR(INDEX('All Beta'!A$2:A$1000,SMALL(IF(('All Beta'!D$2:D$1000&gt;=1)*('All Beta'!D$2:D$1000&lt;=1.5),ROW('All Beta'!A$2:A$1000)-ROW('All Beta'!A$2)+1),ROW(A160))),"")</f>
        <v/>
      </c>
      <c r="C161" s="5" t="e">
        <f>VLOOKUP('Beta 1-1.5@'!A161,'All Beta'!F:I,3,0)</f>
        <v>#N/A</v>
      </c>
      <c r="D161" s="5" t="e">
        <f>VLOOKUP(A161,'All Beta'!F:I,4,0)</f>
        <v>#N/A</v>
      </c>
      <c r="E161" s="8" t="e">
        <f>RTD("tradingapp",,INDEX($A:$A, ROW()), "BidLstClsΔ%")</f>
        <v>#N/A</v>
      </c>
      <c r="F161" s="8" t="e">
        <f>RTD("tradingapp",,INDEX($A:$A, ROW()), "AskLstClsΔ%")</f>
        <v>#N/A</v>
      </c>
      <c r="G161" s="12" t="e">
        <f t="shared" si="21"/>
        <v>#N/A</v>
      </c>
      <c r="H161" s="12" t="e">
        <f t="shared" si="22"/>
        <v>#N/A</v>
      </c>
      <c r="I161" s="13" t="e">
        <f t="shared" si="23"/>
        <v>#N/A</v>
      </c>
      <c r="J161" s="13" t="e">
        <f t="shared" si="24"/>
        <v>#N/A</v>
      </c>
      <c r="K161" s="5" t="e">
        <f>VLOOKUP(A161,'All Beta'!F:I,2,0)</f>
        <v>#N/A</v>
      </c>
      <c r="L161" s="6" t="e">
        <f>RTD("tradingapp",,INDEX($K:K, ROW()), "BidLstClsΔ%")</f>
        <v>#N/A</v>
      </c>
      <c r="M161" s="16" t="e">
        <f>RTD("tradingapp",,INDEX($K:$K, ROW()), "AskLstClsΔ%")</f>
        <v>#N/A</v>
      </c>
      <c r="N161" s="14" t="e">
        <f t="shared" si="25"/>
        <v>#N/A</v>
      </c>
      <c r="O161" s="14" t="e">
        <f t="shared" si="26"/>
        <v>#N/A</v>
      </c>
      <c r="R161" s="7"/>
      <c r="W161" s="7"/>
      <c r="AA161" s="1"/>
      <c r="AB161" s="107"/>
    </row>
    <row r="162" spans="1:28" x14ac:dyDescent="0.3">
      <c r="A162" s="22" t="str">
        <f t="array" ref="A162">IFERROR(INDEX('All Beta'!A$2:A$1000,SMALL(IF(('All Beta'!D$2:D$1000&gt;=1)*('All Beta'!D$2:D$1000&lt;=1.5),ROW('All Beta'!A$2:A$1000)-ROW('All Beta'!A$2)+1),ROW(A161))),"")</f>
        <v/>
      </c>
      <c r="C162" s="5" t="e">
        <f>VLOOKUP('Beta 1-1.5@'!A162,'All Beta'!F:I,3,0)</f>
        <v>#N/A</v>
      </c>
      <c r="D162" s="5" t="e">
        <f>VLOOKUP(A162,'All Beta'!F:I,4,0)</f>
        <v>#N/A</v>
      </c>
      <c r="E162" s="8" t="e">
        <f>RTD("tradingapp",,INDEX($A:$A, ROW()), "BidLstClsΔ%")</f>
        <v>#N/A</v>
      </c>
      <c r="F162" s="8" t="e">
        <f>RTD("tradingapp",,INDEX($A:$A, ROW()), "AskLstClsΔ%")</f>
        <v>#N/A</v>
      </c>
      <c r="G162" s="12" t="e">
        <f t="shared" si="21"/>
        <v>#N/A</v>
      </c>
      <c r="H162" s="12" t="e">
        <f t="shared" si="22"/>
        <v>#N/A</v>
      </c>
      <c r="I162" s="13" t="e">
        <f t="shared" si="23"/>
        <v>#N/A</v>
      </c>
      <c r="J162" s="13" t="e">
        <f t="shared" si="24"/>
        <v>#N/A</v>
      </c>
      <c r="K162" s="5" t="e">
        <f>VLOOKUP(A162,'All Beta'!F:I,2,0)</f>
        <v>#N/A</v>
      </c>
      <c r="L162" s="6" t="e">
        <f>RTD("tradingapp",,INDEX($K:K, ROW()), "BidLstClsΔ%")</f>
        <v>#N/A</v>
      </c>
      <c r="M162" s="16" t="e">
        <f>RTD("tradingapp",,INDEX($K:$K, ROW()), "AskLstClsΔ%")</f>
        <v>#N/A</v>
      </c>
      <c r="N162" s="14" t="e">
        <f t="shared" si="25"/>
        <v>#N/A</v>
      </c>
      <c r="O162" s="14" t="e">
        <f t="shared" si="26"/>
        <v>#N/A</v>
      </c>
      <c r="R162" s="7"/>
      <c r="W162" s="7"/>
      <c r="AA162" s="1"/>
      <c r="AB162" s="107"/>
    </row>
    <row r="163" spans="1:28" x14ac:dyDescent="0.3">
      <c r="A163" s="22" t="str">
        <f t="array" ref="A163">IFERROR(INDEX('All Beta'!A$2:A$1000,SMALL(IF(('All Beta'!D$2:D$1000&gt;=1)*('All Beta'!D$2:D$1000&lt;=1.5),ROW('All Beta'!A$2:A$1000)-ROW('All Beta'!A$2)+1),ROW(A162))),"")</f>
        <v/>
      </c>
      <c r="C163" s="5" t="e">
        <f>VLOOKUP('Beta 1-1.5@'!A163,'All Beta'!F:I,3,0)</f>
        <v>#N/A</v>
      </c>
      <c r="D163" s="5" t="e">
        <f>VLOOKUP(A163,'All Beta'!F:I,4,0)</f>
        <v>#N/A</v>
      </c>
      <c r="E163" s="8" t="e">
        <f>RTD("tradingapp",,INDEX($A:$A, ROW()), "BidLstClsΔ%")</f>
        <v>#N/A</v>
      </c>
      <c r="F163" s="8" t="e">
        <f>RTD("tradingapp",,INDEX($A:$A, ROW()), "AskLstClsΔ%")</f>
        <v>#N/A</v>
      </c>
      <c r="G163" s="12" t="e">
        <f t="shared" ref="G163:G215" si="27">C163*M163</f>
        <v>#N/A</v>
      </c>
      <c r="H163" s="12" t="e">
        <f t="shared" ref="H163:H215" si="28">C163*L163</f>
        <v>#N/A</v>
      </c>
      <c r="I163" s="13" t="e">
        <f t="shared" ref="I163:I215" si="29">G163-E163</f>
        <v>#N/A</v>
      </c>
      <c r="J163" s="13" t="e">
        <f t="shared" ref="J163:J215" si="30">H163-F163</f>
        <v>#N/A</v>
      </c>
      <c r="K163" s="5" t="e">
        <f>VLOOKUP(A163,'All Beta'!F:I,2,0)</f>
        <v>#N/A</v>
      </c>
      <c r="L163" s="6" t="e">
        <f>RTD("tradingapp",,INDEX($K:K, ROW()), "BidLstClsΔ%")</f>
        <v>#N/A</v>
      </c>
      <c r="M163" s="16" t="e">
        <f>RTD("tradingapp",,INDEX($K:$K, ROW()), "AskLstClsΔ%")</f>
        <v>#N/A</v>
      </c>
      <c r="N163" s="14" t="e">
        <f t="shared" ref="N163:N215" si="31">I163+D163</f>
        <v>#N/A</v>
      </c>
      <c r="O163" s="14" t="e">
        <f t="shared" ref="O163:O215" si="32">J163-D163</f>
        <v>#N/A</v>
      </c>
      <c r="R163" s="7"/>
      <c r="W163" s="7"/>
      <c r="AA163" s="1"/>
      <c r="AB163" s="107"/>
    </row>
    <row r="164" spans="1:28" x14ac:dyDescent="0.3">
      <c r="A164" s="22" t="str">
        <f t="array" ref="A164">IFERROR(INDEX('All Beta'!A$2:A$1000,SMALL(IF(('All Beta'!D$2:D$1000&gt;=1)*('All Beta'!D$2:D$1000&lt;=1.5),ROW('All Beta'!A$2:A$1000)-ROW('All Beta'!A$2)+1),ROW(A163))),"")</f>
        <v/>
      </c>
      <c r="C164" s="5" t="e">
        <f>VLOOKUP('Beta 1-1.5@'!A164,'All Beta'!F:I,3,0)</f>
        <v>#N/A</v>
      </c>
      <c r="D164" s="5" t="e">
        <f>VLOOKUP(A164,'All Beta'!F:I,4,0)</f>
        <v>#N/A</v>
      </c>
      <c r="E164" s="8" t="e">
        <f>RTD("tradingapp",,INDEX($A:$A, ROW()), "BidLstClsΔ%")</f>
        <v>#N/A</v>
      </c>
      <c r="F164" s="8" t="e">
        <f>RTD("tradingapp",,INDEX($A:$A, ROW()), "AskLstClsΔ%")</f>
        <v>#N/A</v>
      </c>
      <c r="G164" s="12" t="e">
        <f t="shared" si="27"/>
        <v>#N/A</v>
      </c>
      <c r="H164" s="12" t="e">
        <f t="shared" si="28"/>
        <v>#N/A</v>
      </c>
      <c r="I164" s="13" t="e">
        <f t="shared" si="29"/>
        <v>#N/A</v>
      </c>
      <c r="J164" s="13" t="e">
        <f t="shared" si="30"/>
        <v>#N/A</v>
      </c>
      <c r="K164" s="5" t="e">
        <f>VLOOKUP(A164,'All Beta'!F:I,2,0)</f>
        <v>#N/A</v>
      </c>
      <c r="L164" s="6" t="e">
        <f>RTD("tradingapp",,INDEX($K:K, ROW()), "BidLstClsΔ%")</f>
        <v>#N/A</v>
      </c>
      <c r="M164" s="16" t="e">
        <f>RTD("tradingapp",,INDEX($K:$K, ROW()), "AskLstClsΔ%")</f>
        <v>#N/A</v>
      </c>
      <c r="N164" s="14" t="e">
        <f t="shared" si="31"/>
        <v>#N/A</v>
      </c>
      <c r="O164" s="14" t="e">
        <f t="shared" si="32"/>
        <v>#N/A</v>
      </c>
      <c r="R164" s="7"/>
      <c r="W164" s="7"/>
      <c r="AA164" s="1"/>
      <c r="AB164" s="107"/>
    </row>
    <row r="165" spans="1:28" x14ac:dyDescent="0.3">
      <c r="A165" s="22" t="str">
        <f t="array" ref="A165">IFERROR(INDEX('All Beta'!A$2:A$1000,SMALL(IF(('All Beta'!D$2:D$1000&gt;=1)*('All Beta'!D$2:D$1000&lt;=1.5),ROW('All Beta'!A$2:A$1000)-ROW('All Beta'!A$2)+1),ROW(A164))),"")</f>
        <v/>
      </c>
      <c r="C165" s="5" t="e">
        <f>VLOOKUP('Beta 1-1.5@'!A165,'All Beta'!F:I,3,0)</f>
        <v>#N/A</v>
      </c>
      <c r="D165" s="5" t="e">
        <f>VLOOKUP(A165,'All Beta'!F:I,4,0)</f>
        <v>#N/A</v>
      </c>
      <c r="E165" s="8" t="e">
        <f>RTD("tradingapp",,INDEX($A:$A, ROW()), "BidLstClsΔ%")</f>
        <v>#N/A</v>
      </c>
      <c r="F165" s="8" t="e">
        <f>RTD("tradingapp",,INDEX($A:$A, ROW()), "AskLstClsΔ%")</f>
        <v>#N/A</v>
      </c>
      <c r="G165" s="12" t="e">
        <f t="shared" si="27"/>
        <v>#N/A</v>
      </c>
      <c r="H165" s="12" t="e">
        <f t="shared" si="28"/>
        <v>#N/A</v>
      </c>
      <c r="I165" s="13" t="e">
        <f t="shared" si="29"/>
        <v>#N/A</v>
      </c>
      <c r="J165" s="13" t="e">
        <f t="shared" si="30"/>
        <v>#N/A</v>
      </c>
      <c r="K165" s="5" t="e">
        <f>VLOOKUP(A165,'All Beta'!F:I,2,0)</f>
        <v>#N/A</v>
      </c>
      <c r="L165" s="6" t="e">
        <f>RTD("tradingapp",,INDEX($K:K, ROW()), "BidLstClsΔ%")</f>
        <v>#N/A</v>
      </c>
      <c r="M165" s="16" t="e">
        <f>RTD("tradingapp",,INDEX($K:$K, ROW()), "AskLstClsΔ%")</f>
        <v>#N/A</v>
      </c>
      <c r="N165" s="14" t="e">
        <f t="shared" si="31"/>
        <v>#N/A</v>
      </c>
      <c r="O165" s="14" t="e">
        <f t="shared" si="32"/>
        <v>#N/A</v>
      </c>
      <c r="R165" s="7"/>
      <c r="W165" s="7"/>
      <c r="AA165" s="1"/>
      <c r="AB165" s="107"/>
    </row>
    <row r="166" spans="1:28" x14ac:dyDescent="0.3">
      <c r="A166" s="22" t="str">
        <f t="array" ref="A166">IFERROR(INDEX('All Beta'!A$2:A$1000,SMALL(IF(('All Beta'!D$2:D$1000&gt;=1)*('All Beta'!D$2:D$1000&lt;=1.5),ROW('All Beta'!A$2:A$1000)-ROW('All Beta'!A$2)+1),ROW(A165))),"")</f>
        <v/>
      </c>
      <c r="C166" s="5" t="e">
        <f>VLOOKUP('Beta 1-1.5@'!A166,'All Beta'!F:I,3,0)</f>
        <v>#N/A</v>
      </c>
      <c r="D166" s="5" t="e">
        <f>VLOOKUP(A166,'All Beta'!F:I,4,0)</f>
        <v>#N/A</v>
      </c>
      <c r="E166" s="8" t="e">
        <f>RTD("tradingapp",,INDEX($A:$A, ROW()), "BidLstClsΔ%")</f>
        <v>#N/A</v>
      </c>
      <c r="F166" s="8" t="e">
        <f>RTD("tradingapp",,INDEX($A:$A, ROW()), "AskLstClsΔ%")</f>
        <v>#N/A</v>
      </c>
      <c r="G166" s="12" t="e">
        <f t="shared" si="27"/>
        <v>#N/A</v>
      </c>
      <c r="H166" s="12" t="e">
        <f t="shared" si="28"/>
        <v>#N/A</v>
      </c>
      <c r="I166" s="13" t="e">
        <f t="shared" si="29"/>
        <v>#N/A</v>
      </c>
      <c r="J166" s="13" t="e">
        <f t="shared" si="30"/>
        <v>#N/A</v>
      </c>
      <c r="K166" s="5" t="e">
        <f>VLOOKUP(A166,'All Beta'!F:I,2,0)</f>
        <v>#N/A</v>
      </c>
      <c r="L166" s="6" t="e">
        <f>RTD("tradingapp",,INDEX($K:K, ROW()), "BidLstClsΔ%")</f>
        <v>#N/A</v>
      </c>
      <c r="M166" s="16" t="e">
        <f>RTD("tradingapp",,INDEX($K:$K, ROW()), "AskLstClsΔ%")</f>
        <v>#N/A</v>
      </c>
      <c r="N166" s="14" t="e">
        <f t="shared" si="31"/>
        <v>#N/A</v>
      </c>
      <c r="O166" s="14" t="e">
        <f t="shared" si="32"/>
        <v>#N/A</v>
      </c>
      <c r="R166" s="7"/>
      <c r="W166" s="7"/>
      <c r="AA166" s="1"/>
      <c r="AB166" s="107"/>
    </row>
    <row r="167" spans="1:28" x14ac:dyDescent="0.3">
      <c r="A167" s="22" t="str">
        <f t="array" ref="A167">IFERROR(INDEX('All Beta'!A$2:A$1000,SMALL(IF(('All Beta'!D$2:D$1000&gt;=1)*('All Beta'!D$2:D$1000&lt;=1.5),ROW('All Beta'!A$2:A$1000)-ROW('All Beta'!A$2)+1),ROW(A166))),"")</f>
        <v/>
      </c>
      <c r="C167" s="5" t="e">
        <f>VLOOKUP('Beta 1-1.5@'!A167,'All Beta'!F:I,3,0)</f>
        <v>#N/A</v>
      </c>
      <c r="D167" s="5" t="e">
        <f>VLOOKUP(A167,'All Beta'!F:I,4,0)</f>
        <v>#N/A</v>
      </c>
      <c r="E167" s="8" t="e">
        <f>RTD("tradingapp",,INDEX($A:$A, ROW()), "BidLstClsΔ%")</f>
        <v>#N/A</v>
      </c>
      <c r="F167" s="8" t="e">
        <f>RTD("tradingapp",,INDEX($A:$A, ROW()), "AskLstClsΔ%")</f>
        <v>#N/A</v>
      </c>
      <c r="G167" s="12" t="e">
        <f t="shared" si="27"/>
        <v>#N/A</v>
      </c>
      <c r="H167" s="12" t="e">
        <f t="shared" si="28"/>
        <v>#N/A</v>
      </c>
      <c r="I167" s="13" t="e">
        <f t="shared" si="29"/>
        <v>#N/A</v>
      </c>
      <c r="J167" s="13" t="e">
        <f t="shared" si="30"/>
        <v>#N/A</v>
      </c>
      <c r="K167" s="5" t="e">
        <f>VLOOKUP(A167,'All Beta'!F:I,2,0)</f>
        <v>#N/A</v>
      </c>
      <c r="L167" s="6" t="e">
        <f>RTD("tradingapp",,INDEX($K:K, ROW()), "BidLstClsΔ%")</f>
        <v>#N/A</v>
      </c>
      <c r="M167" s="16" t="e">
        <f>RTD("tradingapp",,INDEX($K:$K, ROW()), "AskLstClsΔ%")</f>
        <v>#N/A</v>
      </c>
      <c r="N167" s="14" t="e">
        <f t="shared" si="31"/>
        <v>#N/A</v>
      </c>
      <c r="O167" s="14" t="e">
        <f t="shared" si="32"/>
        <v>#N/A</v>
      </c>
      <c r="R167" s="7"/>
      <c r="W167" s="7"/>
      <c r="AA167" s="1"/>
      <c r="AB167" s="107"/>
    </row>
    <row r="168" spans="1:28" x14ac:dyDescent="0.3">
      <c r="A168" s="22" t="str">
        <f t="array" ref="A168">IFERROR(INDEX('All Beta'!A$2:A$1000,SMALL(IF(('All Beta'!D$2:D$1000&gt;=1)*('All Beta'!D$2:D$1000&lt;=1.5),ROW('All Beta'!A$2:A$1000)-ROW('All Beta'!A$2)+1),ROW(A167))),"")</f>
        <v/>
      </c>
      <c r="C168" s="5" t="e">
        <f>VLOOKUP('Beta 1-1.5@'!A168,'All Beta'!F:I,3,0)</f>
        <v>#N/A</v>
      </c>
      <c r="D168" s="5" t="e">
        <f>VLOOKUP(A168,'All Beta'!F:I,4,0)</f>
        <v>#N/A</v>
      </c>
      <c r="E168" s="8" t="e">
        <f>RTD("tradingapp",,INDEX($A:$A, ROW()), "BidLstClsΔ%")</f>
        <v>#N/A</v>
      </c>
      <c r="F168" s="8" t="e">
        <f>RTD("tradingapp",,INDEX($A:$A, ROW()), "AskLstClsΔ%")</f>
        <v>#N/A</v>
      </c>
      <c r="G168" s="12" t="e">
        <f t="shared" si="27"/>
        <v>#N/A</v>
      </c>
      <c r="H168" s="12" t="e">
        <f t="shared" si="28"/>
        <v>#N/A</v>
      </c>
      <c r="I168" s="13" t="e">
        <f t="shared" si="29"/>
        <v>#N/A</v>
      </c>
      <c r="J168" s="13" t="e">
        <f t="shared" si="30"/>
        <v>#N/A</v>
      </c>
      <c r="K168" s="5" t="e">
        <f>VLOOKUP(A168,'All Beta'!F:I,2,0)</f>
        <v>#N/A</v>
      </c>
      <c r="L168" s="6" t="e">
        <f>RTD("tradingapp",,INDEX($K:K, ROW()), "BidLstClsΔ%")</f>
        <v>#N/A</v>
      </c>
      <c r="M168" s="16" t="e">
        <f>RTD("tradingapp",,INDEX($K:$K, ROW()), "AskLstClsΔ%")</f>
        <v>#N/A</v>
      </c>
      <c r="N168" s="14" t="e">
        <f t="shared" si="31"/>
        <v>#N/A</v>
      </c>
      <c r="O168" s="14" t="e">
        <f t="shared" si="32"/>
        <v>#N/A</v>
      </c>
      <c r="R168" s="7"/>
      <c r="W168" s="7"/>
      <c r="AA168" s="1"/>
      <c r="AB168" s="107"/>
    </row>
    <row r="169" spans="1:28" x14ac:dyDescent="0.3">
      <c r="A169" s="22" t="str">
        <f t="array" ref="A169">IFERROR(INDEX('All Beta'!A$2:A$1000,SMALL(IF(('All Beta'!D$2:D$1000&gt;=1)*('All Beta'!D$2:D$1000&lt;=1.5),ROW('All Beta'!A$2:A$1000)-ROW('All Beta'!A$2)+1),ROW(A168))),"")</f>
        <v/>
      </c>
      <c r="C169" s="5" t="e">
        <f>VLOOKUP('Beta 1-1.5@'!A169,'All Beta'!F:I,3,0)</f>
        <v>#N/A</v>
      </c>
      <c r="D169" s="5" t="e">
        <f>VLOOKUP(A169,'All Beta'!F:I,4,0)</f>
        <v>#N/A</v>
      </c>
      <c r="E169" s="8" t="e">
        <f>RTD("tradingapp",,INDEX($A:$A, ROW()), "BidLstClsΔ%")</f>
        <v>#N/A</v>
      </c>
      <c r="F169" s="8" t="e">
        <f>RTD("tradingapp",,INDEX($A:$A, ROW()), "AskLstClsΔ%")</f>
        <v>#N/A</v>
      </c>
      <c r="G169" s="12" t="e">
        <f t="shared" si="27"/>
        <v>#N/A</v>
      </c>
      <c r="H169" s="12" t="e">
        <f t="shared" si="28"/>
        <v>#N/A</v>
      </c>
      <c r="I169" s="13" t="e">
        <f t="shared" si="29"/>
        <v>#N/A</v>
      </c>
      <c r="J169" s="13" t="e">
        <f t="shared" si="30"/>
        <v>#N/A</v>
      </c>
      <c r="K169" s="5" t="e">
        <f>VLOOKUP(A169,'All Beta'!F:I,2,0)</f>
        <v>#N/A</v>
      </c>
      <c r="L169" s="6" t="e">
        <f>RTD("tradingapp",,INDEX($K:K, ROW()), "BidLstClsΔ%")</f>
        <v>#N/A</v>
      </c>
      <c r="M169" s="16" t="e">
        <f>RTD("tradingapp",,INDEX($K:$K, ROW()), "AskLstClsΔ%")</f>
        <v>#N/A</v>
      </c>
      <c r="N169" s="14" t="e">
        <f t="shared" si="31"/>
        <v>#N/A</v>
      </c>
      <c r="O169" s="14" t="e">
        <f t="shared" si="32"/>
        <v>#N/A</v>
      </c>
      <c r="R169" s="7"/>
      <c r="W169" s="7"/>
      <c r="AA169" s="1"/>
      <c r="AB169" s="107"/>
    </row>
    <row r="170" spans="1:28" x14ac:dyDescent="0.3">
      <c r="A170" s="22" t="str">
        <f t="array" ref="A170">IFERROR(INDEX('All Beta'!A$2:A$1000,SMALL(IF(('All Beta'!D$2:D$1000&gt;=1)*('All Beta'!D$2:D$1000&lt;=1.5),ROW('All Beta'!A$2:A$1000)-ROW('All Beta'!A$2)+1),ROW(A169))),"")</f>
        <v/>
      </c>
      <c r="C170" s="5" t="e">
        <f>VLOOKUP('Beta 1-1.5@'!A170,'All Beta'!F:I,3,0)</f>
        <v>#N/A</v>
      </c>
      <c r="D170" s="5" t="e">
        <f>VLOOKUP(A170,'All Beta'!F:I,4,0)</f>
        <v>#N/A</v>
      </c>
      <c r="E170" s="8" t="e">
        <f>RTD("tradingapp",,INDEX($A:$A, ROW()), "BidLstClsΔ%")</f>
        <v>#N/A</v>
      </c>
      <c r="F170" s="8" t="e">
        <f>RTD("tradingapp",,INDEX($A:$A, ROW()), "AskLstClsΔ%")</f>
        <v>#N/A</v>
      </c>
      <c r="G170" s="12" t="e">
        <f t="shared" si="27"/>
        <v>#N/A</v>
      </c>
      <c r="H170" s="12" t="e">
        <f t="shared" si="28"/>
        <v>#N/A</v>
      </c>
      <c r="I170" s="13" t="e">
        <f t="shared" si="29"/>
        <v>#N/A</v>
      </c>
      <c r="J170" s="13" t="e">
        <f t="shared" si="30"/>
        <v>#N/A</v>
      </c>
      <c r="K170" s="5" t="e">
        <f>VLOOKUP(A170,'All Beta'!F:I,2,0)</f>
        <v>#N/A</v>
      </c>
      <c r="L170" s="6" t="e">
        <f>RTD("tradingapp",,INDEX($K:K, ROW()), "BidLstClsΔ%")</f>
        <v>#N/A</v>
      </c>
      <c r="M170" s="16" t="e">
        <f>RTD("tradingapp",,INDEX($K:$K, ROW()), "AskLstClsΔ%")</f>
        <v>#N/A</v>
      </c>
      <c r="N170" s="14" t="e">
        <f t="shared" si="31"/>
        <v>#N/A</v>
      </c>
      <c r="O170" s="14" t="e">
        <f t="shared" si="32"/>
        <v>#N/A</v>
      </c>
      <c r="R170" s="7"/>
      <c r="W170" s="7"/>
      <c r="AA170" s="1"/>
      <c r="AB170" s="107"/>
    </row>
    <row r="171" spans="1:28" x14ac:dyDescent="0.3">
      <c r="A171" s="22" t="str">
        <f t="array" ref="A171">IFERROR(INDEX('All Beta'!A$2:A$1000,SMALL(IF(('All Beta'!D$2:D$1000&gt;=1)*('All Beta'!D$2:D$1000&lt;=1.5),ROW('All Beta'!A$2:A$1000)-ROW('All Beta'!A$2)+1),ROW(A170))),"")</f>
        <v/>
      </c>
      <c r="C171" s="5" t="e">
        <f>VLOOKUP('Beta 1-1.5@'!A171,'All Beta'!F:I,3,0)</f>
        <v>#N/A</v>
      </c>
      <c r="D171" s="5" t="e">
        <f>VLOOKUP(A171,'All Beta'!F:I,4,0)</f>
        <v>#N/A</v>
      </c>
      <c r="E171" s="8" t="e">
        <f>RTD("tradingapp",,INDEX($A:$A, ROW()), "BidLstClsΔ%")</f>
        <v>#N/A</v>
      </c>
      <c r="F171" s="8" t="e">
        <f>RTD("tradingapp",,INDEX($A:$A, ROW()), "AskLstClsΔ%")</f>
        <v>#N/A</v>
      </c>
      <c r="G171" s="12" t="e">
        <f t="shared" si="27"/>
        <v>#N/A</v>
      </c>
      <c r="H171" s="12" t="e">
        <f t="shared" si="28"/>
        <v>#N/A</v>
      </c>
      <c r="I171" s="13" t="e">
        <f t="shared" si="29"/>
        <v>#N/A</v>
      </c>
      <c r="J171" s="13" t="e">
        <f t="shared" si="30"/>
        <v>#N/A</v>
      </c>
      <c r="K171" s="5" t="e">
        <f>VLOOKUP(A171,'All Beta'!F:I,2,0)</f>
        <v>#N/A</v>
      </c>
      <c r="L171" s="6" t="e">
        <f>RTD("tradingapp",,INDEX($K:K, ROW()), "BidLstClsΔ%")</f>
        <v>#N/A</v>
      </c>
      <c r="M171" s="16" t="e">
        <f>RTD("tradingapp",,INDEX($K:$K, ROW()), "AskLstClsΔ%")</f>
        <v>#N/A</v>
      </c>
      <c r="N171" s="14" t="e">
        <f t="shared" si="31"/>
        <v>#N/A</v>
      </c>
      <c r="O171" s="14" t="e">
        <f t="shared" si="32"/>
        <v>#N/A</v>
      </c>
      <c r="R171" s="7"/>
      <c r="W171" s="7"/>
      <c r="AA171" s="1"/>
      <c r="AB171" s="107"/>
    </row>
    <row r="172" spans="1:28" x14ac:dyDescent="0.3">
      <c r="A172" s="22" t="str">
        <f t="array" ref="A172">IFERROR(INDEX('All Beta'!A$2:A$1000,SMALL(IF(('All Beta'!D$2:D$1000&gt;=1)*('All Beta'!D$2:D$1000&lt;=1.5),ROW('All Beta'!A$2:A$1000)-ROW('All Beta'!A$2)+1),ROW(A171))),"")</f>
        <v/>
      </c>
      <c r="C172" s="5" t="e">
        <f>VLOOKUP('Beta 1-1.5@'!A172,'All Beta'!F:I,3,0)</f>
        <v>#N/A</v>
      </c>
      <c r="D172" s="5" t="e">
        <f>VLOOKUP(A172,'All Beta'!F:I,4,0)</f>
        <v>#N/A</v>
      </c>
      <c r="E172" s="8" t="e">
        <f>RTD("tradingapp",,INDEX($A:$A, ROW()), "BidLstClsΔ%")</f>
        <v>#N/A</v>
      </c>
      <c r="F172" s="8" t="e">
        <f>RTD("tradingapp",,INDEX($A:$A, ROW()), "AskLstClsΔ%")</f>
        <v>#N/A</v>
      </c>
      <c r="G172" s="12" t="e">
        <f t="shared" si="27"/>
        <v>#N/A</v>
      </c>
      <c r="H172" s="12" t="e">
        <f t="shared" si="28"/>
        <v>#N/A</v>
      </c>
      <c r="I172" s="13" t="e">
        <f t="shared" si="29"/>
        <v>#N/A</v>
      </c>
      <c r="J172" s="13" t="e">
        <f t="shared" si="30"/>
        <v>#N/A</v>
      </c>
      <c r="K172" s="5" t="e">
        <f>VLOOKUP(A172,'All Beta'!F:I,2,0)</f>
        <v>#N/A</v>
      </c>
      <c r="L172" s="6" t="e">
        <f>RTD("tradingapp",,INDEX($K:K, ROW()), "BidLstClsΔ%")</f>
        <v>#N/A</v>
      </c>
      <c r="M172" s="16" t="e">
        <f>RTD("tradingapp",,INDEX($K:$K, ROW()), "AskLstClsΔ%")</f>
        <v>#N/A</v>
      </c>
      <c r="N172" s="14" t="e">
        <f t="shared" si="31"/>
        <v>#N/A</v>
      </c>
      <c r="O172" s="14" t="e">
        <f t="shared" si="32"/>
        <v>#N/A</v>
      </c>
      <c r="R172" s="7"/>
      <c r="W172" s="7"/>
      <c r="AA172" s="1"/>
      <c r="AB172" s="107"/>
    </row>
    <row r="173" spans="1:28" x14ac:dyDescent="0.3">
      <c r="A173" s="22" t="str">
        <f t="array" ref="A173">IFERROR(INDEX('All Beta'!A$2:A$1000,SMALL(IF(('All Beta'!D$2:D$1000&gt;=1)*('All Beta'!D$2:D$1000&lt;=1.5),ROW('All Beta'!A$2:A$1000)-ROW('All Beta'!A$2)+1),ROW(A172))),"")</f>
        <v/>
      </c>
      <c r="C173" s="5" t="e">
        <f>VLOOKUP('Beta 1-1.5@'!A173,'All Beta'!F:I,3,0)</f>
        <v>#N/A</v>
      </c>
      <c r="D173" s="5" t="e">
        <f>VLOOKUP(A173,'All Beta'!F:I,4,0)</f>
        <v>#N/A</v>
      </c>
      <c r="E173" s="8" t="e">
        <f>RTD("tradingapp",,INDEX($A:$A, ROW()), "BidLstClsΔ%")</f>
        <v>#N/A</v>
      </c>
      <c r="F173" s="8" t="e">
        <f>RTD("tradingapp",,INDEX($A:$A, ROW()), "AskLstClsΔ%")</f>
        <v>#N/A</v>
      </c>
      <c r="G173" s="12" t="e">
        <f t="shared" si="27"/>
        <v>#N/A</v>
      </c>
      <c r="H173" s="12" t="e">
        <f t="shared" si="28"/>
        <v>#N/A</v>
      </c>
      <c r="I173" s="13" t="e">
        <f t="shared" si="29"/>
        <v>#N/A</v>
      </c>
      <c r="J173" s="13" t="e">
        <f t="shared" si="30"/>
        <v>#N/A</v>
      </c>
      <c r="K173" s="5" t="e">
        <f>VLOOKUP(A173,'All Beta'!F:I,2,0)</f>
        <v>#N/A</v>
      </c>
      <c r="L173" s="6" t="e">
        <f>RTD("tradingapp",,INDEX($K:K, ROW()), "BidLstClsΔ%")</f>
        <v>#N/A</v>
      </c>
      <c r="M173" s="16" t="e">
        <f>RTD("tradingapp",,INDEX($K:$K, ROW()), "AskLstClsΔ%")</f>
        <v>#N/A</v>
      </c>
      <c r="N173" s="14" t="e">
        <f t="shared" si="31"/>
        <v>#N/A</v>
      </c>
      <c r="O173" s="14" t="e">
        <f t="shared" si="32"/>
        <v>#N/A</v>
      </c>
      <c r="R173" s="7"/>
      <c r="W173" s="7"/>
      <c r="AA173" s="1"/>
      <c r="AB173" s="107"/>
    </row>
    <row r="174" spans="1:28" x14ac:dyDescent="0.3">
      <c r="A174" s="22" t="str">
        <f t="array" ref="A174">IFERROR(INDEX('All Beta'!A$2:A$1000,SMALL(IF(('All Beta'!D$2:D$1000&gt;=1)*('All Beta'!D$2:D$1000&lt;=1.5),ROW('All Beta'!A$2:A$1000)-ROW('All Beta'!A$2)+1),ROW(A173))),"")</f>
        <v/>
      </c>
      <c r="C174" s="5" t="e">
        <f>VLOOKUP('Beta 1-1.5@'!A174,'All Beta'!F:I,3,0)</f>
        <v>#N/A</v>
      </c>
      <c r="D174" s="5" t="e">
        <f>VLOOKUP(A174,'All Beta'!F:I,4,0)</f>
        <v>#N/A</v>
      </c>
      <c r="E174" s="8" t="e">
        <f>RTD("tradingapp",,INDEX($A:$A, ROW()), "BidLstClsΔ%")</f>
        <v>#N/A</v>
      </c>
      <c r="F174" s="8" t="e">
        <f>RTD("tradingapp",,INDEX($A:$A, ROW()), "AskLstClsΔ%")</f>
        <v>#N/A</v>
      </c>
      <c r="G174" s="12" t="e">
        <f t="shared" si="27"/>
        <v>#N/A</v>
      </c>
      <c r="H174" s="12" t="e">
        <f t="shared" si="28"/>
        <v>#N/A</v>
      </c>
      <c r="I174" s="13" t="e">
        <f t="shared" si="29"/>
        <v>#N/A</v>
      </c>
      <c r="J174" s="13" t="e">
        <f t="shared" si="30"/>
        <v>#N/A</v>
      </c>
      <c r="K174" s="5" t="e">
        <f>VLOOKUP(A174,'All Beta'!F:I,2,0)</f>
        <v>#N/A</v>
      </c>
      <c r="L174" s="6" t="e">
        <f>RTD("tradingapp",,INDEX($K:K, ROW()), "BidLstClsΔ%")</f>
        <v>#N/A</v>
      </c>
      <c r="M174" s="16" t="e">
        <f>RTD("tradingapp",,INDEX($K:$K, ROW()), "AskLstClsΔ%")</f>
        <v>#N/A</v>
      </c>
      <c r="N174" s="14" t="e">
        <f t="shared" si="31"/>
        <v>#N/A</v>
      </c>
      <c r="O174" s="14" t="e">
        <f t="shared" si="32"/>
        <v>#N/A</v>
      </c>
      <c r="R174" s="7"/>
      <c r="W174" s="7"/>
      <c r="AA174" s="1"/>
      <c r="AB174" s="107"/>
    </row>
    <row r="175" spans="1:28" x14ac:dyDescent="0.3">
      <c r="A175" s="22" t="str">
        <f t="array" ref="A175">IFERROR(INDEX('All Beta'!A$2:A$1000,SMALL(IF(('All Beta'!D$2:D$1000&gt;=1)*('All Beta'!D$2:D$1000&lt;=1.5),ROW('All Beta'!A$2:A$1000)-ROW('All Beta'!A$2)+1),ROW(A174))),"")</f>
        <v/>
      </c>
      <c r="C175" s="5" t="e">
        <f>VLOOKUP('Beta 1-1.5@'!A175,'All Beta'!F:I,3,0)</f>
        <v>#N/A</v>
      </c>
      <c r="D175" s="5" t="e">
        <f>VLOOKUP(A175,'All Beta'!F:I,4,0)</f>
        <v>#N/A</v>
      </c>
      <c r="E175" s="8" t="e">
        <f>RTD("tradingapp",,INDEX($A:$A, ROW()), "BidLstClsΔ%")</f>
        <v>#N/A</v>
      </c>
      <c r="F175" s="8" t="e">
        <f>RTD("tradingapp",,INDEX($A:$A, ROW()), "AskLstClsΔ%")</f>
        <v>#N/A</v>
      </c>
      <c r="G175" s="12" t="e">
        <f t="shared" si="27"/>
        <v>#N/A</v>
      </c>
      <c r="H175" s="12" t="e">
        <f t="shared" si="28"/>
        <v>#N/A</v>
      </c>
      <c r="I175" s="13" t="e">
        <f t="shared" si="29"/>
        <v>#N/A</v>
      </c>
      <c r="J175" s="13" t="e">
        <f t="shared" si="30"/>
        <v>#N/A</v>
      </c>
      <c r="K175" s="5" t="e">
        <f>VLOOKUP(A175,'All Beta'!F:I,2,0)</f>
        <v>#N/A</v>
      </c>
      <c r="L175" s="6" t="e">
        <f>RTD("tradingapp",,INDEX($K:K, ROW()), "BidLstClsΔ%")</f>
        <v>#N/A</v>
      </c>
      <c r="M175" s="16" t="e">
        <f>RTD("tradingapp",,INDEX($K:$K, ROW()), "AskLstClsΔ%")</f>
        <v>#N/A</v>
      </c>
      <c r="N175" s="14" t="e">
        <f t="shared" si="31"/>
        <v>#N/A</v>
      </c>
      <c r="O175" s="14" t="e">
        <f t="shared" si="32"/>
        <v>#N/A</v>
      </c>
      <c r="R175" s="7"/>
      <c r="W175" s="7"/>
      <c r="AA175" s="1"/>
      <c r="AB175" s="107"/>
    </row>
    <row r="176" spans="1:28" x14ac:dyDescent="0.3">
      <c r="A176" s="22" t="str">
        <f t="array" ref="A176">IFERROR(INDEX('All Beta'!A$2:A$1000,SMALL(IF(('All Beta'!D$2:D$1000&gt;=1)*('All Beta'!D$2:D$1000&lt;=1.5),ROW('All Beta'!A$2:A$1000)-ROW('All Beta'!A$2)+1),ROW(A175))),"")</f>
        <v/>
      </c>
      <c r="C176" s="5" t="e">
        <f>VLOOKUP('Beta 1-1.5@'!A176,'All Beta'!F:I,3,0)</f>
        <v>#N/A</v>
      </c>
      <c r="D176" s="5" t="e">
        <f>VLOOKUP(A176,'All Beta'!F:I,4,0)</f>
        <v>#N/A</v>
      </c>
      <c r="E176" s="8" t="e">
        <f>RTD("tradingapp",,INDEX($A:$A, ROW()), "BidLstClsΔ%")</f>
        <v>#N/A</v>
      </c>
      <c r="F176" s="8" t="e">
        <f>RTD("tradingapp",,INDEX($A:$A, ROW()), "AskLstClsΔ%")</f>
        <v>#N/A</v>
      </c>
      <c r="G176" s="12" t="e">
        <f t="shared" si="27"/>
        <v>#N/A</v>
      </c>
      <c r="H176" s="12" t="e">
        <f t="shared" si="28"/>
        <v>#N/A</v>
      </c>
      <c r="I176" s="13" t="e">
        <f t="shared" si="29"/>
        <v>#N/A</v>
      </c>
      <c r="J176" s="13" t="e">
        <f t="shared" si="30"/>
        <v>#N/A</v>
      </c>
      <c r="K176" s="5" t="e">
        <f>VLOOKUP(A176,'All Beta'!F:I,2,0)</f>
        <v>#N/A</v>
      </c>
      <c r="L176" s="6" t="e">
        <f>RTD("tradingapp",,INDEX($K:K, ROW()), "BidLstClsΔ%")</f>
        <v>#N/A</v>
      </c>
      <c r="M176" s="16" t="e">
        <f>RTD("tradingapp",,INDEX($K:$K, ROW()), "AskLstClsΔ%")</f>
        <v>#N/A</v>
      </c>
      <c r="N176" s="14" t="e">
        <f t="shared" si="31"/>
        <v>#N/A</v>
      </c>
      <c r="O176" s="14" t="e">
        <f t="shared" si="32"/>
        <v>#N/A</v>
      </c>
      <c r="R176" s="7"/>
      <c r="W176" s="7"/>
      <c r="AA176" s="1"/>
      <c r="AB176" s="107"/>
    </row>
    <row r="177" spans="1:28" x14ac:dyDescent="0.3">
      <c r="A177" s="22" t="str">
        <f t="array" ref="A177">IFERROR(INDEX('All Beta'!A$2:A$1000,SMALL(IF(('All Beta'!D$2:D$1000&gt;=1)*('All Beta'!D$2:D$1000&lt;=1.5),ROW('All Beta'!A$2:A$1000)-ROW('All Beta'!A$2)+1),ROW(A176))),"")</f>
        <v/>
      </c>
      <c r="C177" s="5" t="e">
        <f>VLOOKUP('Beta 1-1.5@'!A177,'All Beta'!F:I,3,0)</f>
        <v>#N/A</v>
      </c>
      <c r="D177" s="5" t="e">
        <f>VLOOKUP(A177,'All Beta'!F:I,4,0)</f>
        <v>#N/A</v>
      </c>
      <c r="E177" s="8" t="e">
        <f>RTD("tradingapp",,INDEX($A:$A, ROW()), "BidLstClsΔ%")</f>
        <v>#N/A</v>
      </c>
      <c r="F177" s="8" t="e">
        <f>RTD("tradingapp",,INDEX($A:$A, ROW()), "AskLstClsΔ%")</f>
        <v>#N/A</v>
      </c>
      <c r="G177" s="12" t="e">
        <f t="shared" si="27"/>
        <v>#N/A</v>
      </c>
      <c r="H177" s="12" t="e">
        <f t="shared" si="28"/>
        <v>#N/A</v>
      </c>
      <c r="I177" s="13" t="e">
        <f t="shared" si="29"/>
        <v>#N/A</v>
      </c>
      <c r="J177" s="13" t="e">
        <f t="shared" si="30"/>
        <v>#N/A</v>
      </c>
      <c r="K177" s="5" t="e">
        <f>VLOOKUP(A177,'All Beta'!F:I,2,0)</f>
        <v>#N/A</v>
      </c>
      <c r="L177" s="6" t="e">
        <f>RTD("tradingapp",,INDEX($K:K, ROW()), "BidLstClsΔ%")</f>
        <v>#N/A</v>
      </c>
      <c r="M177" s="16" t="e">
        <f>RTD("tradingapp",,INDEX($K:$K, ROW()), "AskLstClsΔ%")</f>
        <v>#N/A</v>
      </c>
      <c r="N177" s="14" t="e">
        <f t="shared" si="31"/>
        <v>#N/A</v>
      </c>
      <c r="O177" s="14" t="e">
        <f t="shared" si="32"/>
        <v>#N/A</v>
      </c>
      <c r="R177" s="7"/>
      <c r="W177" s="7"/>
      <c r="AA177" s="1"/>
      <c r="AB177" s="107"/>
    </row>
    <row r="178" spans="1:28" x14ac:dyDescent="0.3">
      <c r="A178" s="22" t="str">
        <f t="array" ref="A178">IFERROR(INDEX('All Beta'!A$2:A$1000,SMALL(IF(('All Beta'!D$2:D$1000&gt;=1)*('All Beta'!D$2:D$1000&lt;=1.5),ROW('All Beta'!A$2:A$1000)-ROW('All Beta'!A$2)+1),ROW(A177))),"")</f>
        <v/>
      </c>
      <c r="C178" s="5" t="e">
        <f>VLOOKUP('Beta 1-1.5@'!A178,'All Beta'!F:I,3,0)</f>
        <v>#N/A</v>
      </c>
      <c r="D178" s="5" t="e">
        <f>VLOOKUP(A178,'All Beta'!F:I,4,0)</f>
        <v>#N/A</v>
      </c>
      <c r="E178" s="8" t="e">
        <f>RTD("tradingapp",,INDEX($A:$A, ROW()), "BidLstClsΔ%")</f>
        <v>#N/A</v>
      </c>
      <c r="F178" s="8" t="e">
        <f>RTD("tradingapp",,INDEX($A:$A, ROW()), "AskLstClsΔ%")</f>
        <v>#N/A</v>
      </c>
      <c r="G178" s="12" t="e">
        <f t="shared" si="27"/>
        <v>#N/A</v>
      </c>
      <c r="H178" s="12" t="e">
        <f t="shared" si="28"/>
        <v>#N/A</v>
      </c>
      <c r="I178" s="13" t="e">
        <f t="shared" si="29"/>
        <v>#N/A</v>
      </c>
      <c r="J178" s="13" t="e">
        <f t="shared" si="30"/>
        <v>#N/A</v>
      </c>
      <c r="K178" s="5" t="e">
        <f>VLOOKUP(A178,'All Beta'!F:I,2,0)</f>
        <v>#N/A</v>
      </c>
      <c r="L178" s="6" t="e">
        <f>RTD("tradingapp",,INDEX($K:K, ROW()), "BidLstClsΔ%")</f>
        <v>#N/A</v>
      </c>
      <c r="M178" s="16" t="e">
        <f>RTD("tradingapp",,INDEX($K:$K, ROW()), "AskLstClsΔ%")</f>
        <v>#N/A</v>
      </c>
      <c r="N178" s="14" t="e">
        <f t="shared" si="31"/>
        <v>#N/A</v>
      </c>
      <c r="O178" s="14" t="e">
        <f t="shared" si="32"/>
        <v>#N/A</v>
      </c>
      <c r="R178" s="7"/>
      <c r="W178" s="7"/>
      <c r="AA178" s="1"/>
      <c r="AB178" s="107"/>
    </row>
    <row r="179" spans="1:28" x14ac:dyDescent="0.3">
      <c r="A179" s="22" t="str">
        <f t="array" ref="A179">IFERROR(INDEX('All Beta'!A$2:A$1000,SMALL(IF(('All Beta'!D$2:D$1000&gt;=1)*('All Beta'!D$2:D$1000&lt;=1.5),ROW('All Beta'!A$2:A$1000)-ROW('All Beta'!A$2)+1),ROW(A178))),"")</f>
        <v/>
      </c>
      <c r="C179" s="5" t="e">
        <f>VLOOKUP('Beta 1-1.5@'!A179,'All Beta'!F:I,3,0)</f>
        <v>#N/A</v>
      </c>
      <c r="D179" s="5" t="e">
        <f>VLOOKUP(A179,'All Beta'!F:I,4,0)</f>
        <v>#N/A</v>
      </c>
      <c r="E179" s="8" t="e">
        <f>RTD("tradingapp",,INDEX($A:$A, ROW()), "BidLstClsΔ%")</f>
        <v>#N/A</v>
      </c>
      <c r="F179" s="8" t="e">
        <f>RTD("tradingapp",,INDEX($A:$A, ROW()), "AskLstClsΔ%")</f>
        <v>#N/A</v>
      </c>
      <c r="G179" s="12" t="e">
        <f t="shared" si="27"/>
        <v>#N/A</v>
      </c>
      <c r="H179" s="12" t="e">
        <f t="shared" si="28"/>
        <v>#N/A</v>
      </c>
      <c r="I179" s="13" t="e">
        <f t="shared" si="29"/>
        <v>#N/A</v>
      </c>
      <c r="J179" s="13" t="e">
        <f t="shared" si="30"/>
        <v>#N/A</v>
      </c>
      <c r="K179" s="5" t="e">
        <f>VLOOKUP(A179,'All Beta'!F:I,2,0)</f>
        <v>#N/A</v>
      </c>
      <c r="L179" s="6" t="e">
        <f>RTD("tradingapp",,INDEX($K:K, ROW()), "BidLstClsΔ%")</f>
        <v>#N/A</v>
      </c>
      <c r="M179" s="16" t="e">
        <f>RTD("tradingapp",,INDEX($K:$K, ROW()), "AskLstClsΔ%")</f>
        <v>#N/A</v>
      </c>
      <c r="N179" s="14" t="e">
        <f t="shared" si="31"/>
        <v>#N/A</v>
      </c>
      <c r="O179" s="14" t="e">
        <f t="shared" si="32"/>
        <v>#N/A</v>
      </c>
      <c r="R179" s="7"/>
      <c r="W179" s="7"/>
      <c r="AA179" s="1"/>
      <c r="AB179" s="107"/>
    </row>
    <row r="180" spans="1:28" x14ac:dyDescent="0.3">
      <c r="A180" s="22" t="str">
        <f t="array" ref="A180">IFERROR(INDEX('All Beta'!A$2:A$1000,SMALL(IF(('All Beta'!D$2:D$1000&gt;=1)*('All Beta'!D$2:D$1000&lt;=1.5),ROW('All Beta'!A$2:A$1000)-ROW('All Beta'!A$2)+1),ROW(A179))),"")</f>
        <v/>
      </c>
      <c r="C180" s="5" t="e">
        <f>VLOOKUP('Beta 1-1.5@'!A180,'All Beta'!F:I,3,0)</f>
        <v>#N/A</v>
      </c>
      <c r="D180" s="5" t="e">
        <f>VLOOKUP(A180,'All Beta'!F:I,4,0)</f>
        <v>#N/A</v>
      </c>
      <c r="E180" s="8" t="e">
        <f>RTD("tradingapp",,INDEX($A:$A, ROW()), "BidLstClsΔ%")</f>
        <v>#N/A</v>
      </c>
      <c r="F180" s="8" t="e">
        <f>RTD("tradingapp",,INDEX($A:$A, ROW()), "AskLstClsΔ%")</f>
        <v>#N/A</v>
      </c>
      <c r="G180" s="12" t="e">
        <f t="shared" si="27"/>
        <v>#N/A</v>
      </c>
      <c r="H180" s="12" t="e">
        <f t="shared" si="28"/>
        <v>#N/A</v>
      </c>
      <c r="I180" s="13" t="e">
        <f t="shared" si="29"/>
        <v>#N/A</v>
      </c>
      <c r="J180" s="13" t="e">
        <f t="shared" si="30"/>
        <v>#N/A</v>
      </c>
      <c r="K180" s="5" t="e">
        <f>VLOOKUP(A180,'All Beta'!F:I,2,0)</f>
        <v>#N/A</v>
      </c>
      <c r="L180" s="6" t="e">
        <f>RTD("tradingapp",,INDEX($K:K, ROW()), "BidLstClsΔ%")</f>
        <v>#N/A</v>
      </c>
      <c r="M180" s="16" t="e">
        <f>RTD("tradingapp",,INDEX($K:$K, ROW()), "AskLstClsΔ%")</f>
        <v>#N/A</v>
      </c>
      <c r="N180" s="14" t="e">
        <f t="shared" si="31"/>
        <v>#N/A</v>
      </c>
      <c r="O180" s="14" t="e">
        <f t="shared" si="32"/>
        <v>#N/A</v>
      </c>
      <c r="R180" s="7"/>
      <c r="W180" s="7"/>
      <c r="AA180" s="1"/>
      <c r="AB180" s="107"/>
    </row>
    <row r="181" spans="1:28" x14ac:dyDescent="0.3">
      <c r="A181" s="22" t="str">
        <f t="array" ref="A181">IFERROR(INDEX('All Beta'!A$2:A$1000,SMALL(IF(('All Beta'!D$2:D$1000&gt;=1)*('All Beta'!D$2:D$1000&lt;=1.5),ROW('All Beta'!A$2:A$1000)-ROW('All Beta'!A$2)+1),ROW(A180))),"")</f>
        <v/>
      </c>
      <c r="C181" s="5" t="e">
        <f>VLOOKUP('Beta 1-1.5@'!A181,'All Beta'!F:I,3,0)</f>
        <v>#N/A</v>
      </c>
      <c r="D181" s="5" t="e">
        <f>VLOOKUP(A181,'All Beta'!F:I,4,0)</f>
        <v>#N/A</v>
      </c>
      <c r="E181" s="8" t="e">
        <f>RTD("tradingapp",,INDEX($A:$A, ROW()), "BidLstClsΔ%")</f>
        <v>#N/A</v>
      </c>
      <c r="F181" s="8" t="e">
        <f>RTD("tradingapp",,INDEX($A:$A, ROW()), "AskLstClsΔ%")</f>
        <v>#N/A</v>
      </c>
      <c r="G181" s="12" t="e">
        <f t="shared" si="27"/>
        <v>#N/A</v>
      </c>
      <c r="H181" s="12" t="e">
        <f t="shared" si="28"/>
        <v>#N/A</v>
      </c>
      <c r="I181" s="13" t="e">
        <f t="shared" si="29"/>
        <v>#N/A</v>
      </c>
      <c r="J181" s="13" t="e">
        <f t="shared" si="30"/>
        <v>#N/A</v>
      </c>
      <c r="K181" s="5" t="e">
        <f>VLOOKUP(A181,'All Beta'!F:I,2,0)</f>
        <v>#N/A</v>
      </c>
      <c r="L181" s="6" t="e">
        <f>RTD("tradingapp",,INDEX($K:K, ROW()), "BidLstClsΔ%")</f>
        <v>#N/A</v>
      </c>
      <c r="M181" s="16" t="e">
        <f>RTD("tradingapp",,INDEX($K:$K, ROW()), "AskLstClsΔ%")</f>
        <v>#N/A</v>
      </c>
      <c r="N181" s="14" t="e">
        <f t="shared" si="31"/>
        <v>#N/A</v>
      </c>
      <c r="O181" s="14" t="e">
        <f t="shared" si="32"/>
        <v>#N/A</v>
      </c>
      <c r="R181" s="7"/>
      <c r="W181" s="7"/>
      <c r="AA181" s="1"/>
      <c r="AB181" s="107"/>
    </row>
    <row r="182" spans="1:28" x14ac:dyDescent="0.3">
      <c r="A182" s="22" t="str">
        <f t="array" ref="A182">IFERROR(INDEX('All Beta'!A$2:A$1000,SMALL(IF(('All Beta'!D$2:D$1000&gt;=1)*('All Beta'!D$2:D$1000&lt;=1.5),ROW('All Beta'!A$2:A$1000)-ROW('All Beta'!A$2)+1),ROW(A181))),"")</f>
        <v/>
      </c>
      <c r="C182" s="5" t="e">
        <f>VLOOKUP('Beta 1-1.5@'!A182,'All Beta'!F:I,3,0)</f>
        <v>#N/A</v>
      </c>
      <c r="D182" s="5" t="e">
        <f>VLOOKUP(A182,'All Beta'!F:I,4,0)</f>
        <v>#N/A</v>
      </c>
      <c r="E182" s="8" t="e">
        <f>RTD("tradingapp",,INDEX($A:$A, ROW()), "BidLstClsΔ%")</f>
        <v>#N/A</v>
      </c>
      <c r="F182" s="8" t="e">
        <f>RTD("tradingapp",,INDEX($A:$A, ROW()), "AskLstClsΔ%")</f>
        <v>#N/A</v>
      </c>
      <c r="G182" s="12" t="e">
        <f t="shared" si="27"/>
        <v>#N/A</v>
      </c>
      <c r="H182" s="12" t="e">
        <f t="shared" si="28"/>
        <v>#N/A</v>
      </c>
      <c r="I182" s="13" t="e">
        <f t="shared" si="29"/>
        <v>#N/A</v>
      </c>
      <c r="J182" s="13" t="e">
        <f t="shared" si="30"/>
        <v>#N/A</v>
      </c>
      <c r="K182" s="5" t="e">
        <f>VLOOKUP(A182,'All Beta'!F:I,2,0)</f>
        <v>#N/A</v>
      </c>
      <c r="L182" s="6" t="e">
        <f>RTD("tradingapp",,INDEX($K:K, ROW()), "BidLstClsΔ%")</f>
        <v>#N/A</v>
      </c>
      <c r="M182" s="16" t="e">
        <f>RTD("tradingapp",,INDEX($K:$K, ROW()), "AskLstClsΔ%")</f>
        <v>#N/A</v>
      </c>
      <c r="N182" s="14" t="e">
        <f t="shared" si="31"/>
        <v>#N/A</v>
      </c>
      <c r="O182" s="14" t="e">
        <f t="shared" si="32"/>
        <v>#N/A</v>
      </c>
      <c r="R182" s="7"/>
      <c r="W182" s="7"/>
      <c r="AA182" s="1"/>
      <c r="AB182" s="107"/>
    </row>
    <row r="183" spans="1:28" x14ac:dyDescent="0.3">
      <c r="A183" s="22" t="str">
        <f t="array" ref="A183">IFERROR(INDEX('All Beta'!A$2:A$1000,SMALL(IF(('All Beta'!D$2:D$1000&gt;=1)*('All Beta'!D$2:D$1000&lt;=1.5),ROW('All Beta'!A$2:A$1000)-ROW('All Beta'!A$2)+1),ROW(A182))),"")</f>
        <v/>
      </c>
      <c r="C183" s="5" t="e">
        <f>VLOOKUP('Beta 1-1.5@'!A183,'All Beta'!F:I,3,0)</f>
        <v>#N/A</v>
      </c>
      <c r="D183" s="5" t="e">
        <f>VLOOKUP(A183,'All Beta'!F:I,4,0)</f>
        <v>#N/A</v>
      </c>
      <c r="E183" s="8" t="e">
        <f>RTD("tradingapp",,INDEX($A:$A, ROW()), "BidLstClsΔ%")</f>
        <v>#N/A</v>
      </c>
      <c r="F183" s="8" t="e">
        <f>RTD("tradingapp",,INDEX($A:$A, ROW()), "AskLstClsΔ%")</f>
        <v>#N/A</v>
      </c>
      <c r="G183" s="12" t="e">
        <f t="shared" si="27"/>
        <v>#N/A</v>
      </c>
      <c r="H183" s="12" t="e">
        <f t="shared" si="28"/>
        <v>#N/A</v>
      </c>
      <c r="I183" s="13" t="e">
        <f t="shared" si="29"/>
        <v>#N/A</v>
      </c>
      <c r="J183" s="13" t="e">
        <f t="shared" si="30"/>
        <v>#N/A</v>
      </c>
      <c r="K183" s="5" t="e">
        <f>VLOOKUP(A183,'All Beta'!F:I,2,0)</f>
        <v>#N/A</v>
      </c>
      <c r="L183" s="6" t="e">
        <f>RTD("tradingapp",,INDEX($K:K, ROW()), "BidLstClsΔ%")</f>
        <v>#N/A</v>
      </c>
      <c r="M183" s="16" t="e">
        <f>RTD("tradingapp",,INDEX($K:$K, ROW()), "AskLstClsΔ%")</f>
        <v>#N/A</v>
      </c>
      <c r="N183" s="14" t="e">
        <f t="shared" si="31"/>
        <v>#N/A</v>
      </c>
      <c r="O183" s="14" t="e">
        <f t="shared" si="32"/>
        <v>#N/A</v>
      </c>
      <c r="R183" s="7"/>
      <c r="W183" s="7"/>
      <c r="AA183" s="1"/>
      <c r="AB183" s="107"/>
    </row>
    <row r="184" spans="1:28" x14ac:dyDescent="0.3">
      <c r="A184" s="22" t="str">
        <f t="array" ref="A184">IFERROR(INDEX('All Beta'!A$2:A$1000,SMALL(IF(('All Beta'!D$2:D$1000&gt;=1)*('All Beta'!D$2:D$1000&lt;=1.5),ROW('All Beta'!A$2:A$1000)-ROW('All Beta'!A$2)+1),ROW(A183))),"")</f>
        <v/>
      </c>
      <c r="C184" s="5" t="e">
        <f>VLOOKUP('Beta 1-1.5@'!A184,'All Beta'!F:I,3,0)</f>
        <v>#N/A</v>
      </c>
      <c r="D184" s="5" t="e">
        <f>VLOOKUP(A184,'All Beta'!F:I,4,0)</f>
        <v>#N/A</v>
      </c>
      <c r="E184" s="8" t="e">
        <f>RTD("tradingapp",,INDEX($A:$A, ROW()), "BidLstClsΔ%")</f>
        <v>#N/A</v>
      </c>
      <c r="F184" s="8" t="e">
        <f>RTD("tradingapp",,INDEX($A:$A, ROW()), "AskLstClsΔ%")</f>
        <v>#N/A</v>
      </c>
      <c r="G184" s="12" t="e">
        <f t="shared" si="27"/>
        <v>#N/A</v>
      </c>
      <c r="H184" s="12" t="e">
        <f t="shared" si="28"/>
        <v>#N/A</v>
      </c>
      <c r="I184" s="13" t="e">
        <f t="shared" si="29"/>
        <v>#N/A</v>
      </c>
      <c r="J184" s="13" t="e">
        <f t="shared" si="30"/>
        <v>#N/A</v>
      </c>
      <c r="K184" s="5" t="e">
        <f>VLOOKUP(A184,'All Beta'!F:I,2,0)</f>
        <v>#N/A</v>
      </c>
      <c r="L184" s="6" t="e">
        <f>RTD("tradingapp",,INDEX($K:K, ROW()), "BidLstClsΔ%")</f>
        <v>#N/A</v>
      </c>
      <c r="M184" s="16" t="e">
        <f>RTD("tradingapp",,INDEX($K:$K, ROW()), "AskLstClsΔ%")</f>
        <v>#N/A</v>
      </c>
      <c r="N184" s="14" t="e">
        <f t="shared" si="31"/>
        <v>#N/A</v>
      </c>
      <c r="O184" s="14" t="e">
        <f t="shared" si="32"/>
        <v>#N/A</v>
      </c>
      <c r="R184" s="7"/>
      <c r="W184" s="7"/>
      <c r="AA184" s="1"/>
      <c r="AB184" s="107"/>
    </row>
    <row r="185" spans="1:28" x14ac:dyDescent="0.3">
      <c r="A185" s="22" t="str">
        <f t="array" ref="A185">IFERROR(INDEX('All Beta'!A$2:A$1000,SMALL(IF(('All Beta'!D$2:D$1000&gt;=1)*('All Beta'!D$2:D$1000&lt;=1.5),ROW('All Beta'!A$2:A$1000)-ROW('All Beta'!A$2)+1),ROW(A184))),"")</f>
        <v/>
      </c>
      <c r="C185" s="5" t="e">
        <f>VLOOKUP('Beta 1-1.5@'!A185,'All Beta'!F:I,3,0)</f>
        <v>#N/A</v>
      </c>
      <c r="D185" s="5" t="e">
        <f>VLOOKUP(A185,'All Beta'!F:I,4,0)</f>
        <v>#N/A</v>
      </c>
      <c r="E185" s="8" t="e">
        <f>RTD("tradingapp",,INDEX($A:$A, ROW()), "BidLstClsΔ%")</f>
        <v>#N/A</v>
      </c>
      <c r="F185" s="8" t="e">
        <f>RTD("tradingapp",,INDEX($A:$A, ROW()), "AskLstClsΔ%")</f>
        <v>#N/A</v>
      </c>
      <c r="G185" s="12" t="e">
        <f t="shared" si="27"/>
        <v>#N/A</v>
      </c>
      <c r="H185" s="12" t="e">
        <f t="shared" si="28"/>
        <v>#N/A</v>
      </c>
      <c r="I185" s="13" t="e">
        <f t="shared" si="29"/>
        <v>#N/A</v>
      </c>
      <c r="J185" s="13" t="e">
        <f t="shared" si="30"/>
        <v>#N/A</v>
      </c>
      <c r="K185" s="5" t="e">
        <f>VLOOKUP(A185,'All Beta'!F:I,2,0)</f>
        <v>#N/A</v>
      </c>
      <c r="L185" s="6" t="e">
        <f>RTD("tradingapp",,INDEX($K:K, ROW()), "BidLstClsΔ%")</f>
        <v>#N/A</v>
      </c>
      <c r="M185" s="16" t="e">
        <f>RTD("tradingapp",,INDEX($K:$K, ROW()), "AskLstClsΔ%")</f>
        <v>#N/A</v>
      </c>
      <c r="N185" s="14" t="e">
        <f t="shared" si="31"/>
        <v>#N/A</v>
      </c>
      <c r="O185" s="14" t="e">
        <f t="shared" si="32"/>
        <v>#N/A</v>
      </c>
      <c r="R185" s="7"/>
      <c r="W185" s="7"/>
      <c r="AA185" s="1"/>
      <c r="AB185" s="107"/>
    </row>
    <row r="186" spans="1:28" x14ac:dyDescent="0.3">
      <c r="A186" s="22" t="str">
        <f t="array" ref="A186">IFERROR(INDEX('All Beta'!A$2:A$1000,SMALL(IF(('All Beta'!D$2:D$1000&gt;=1)*('All Beta'!D$2:D$1000&lt;=1.5),ROW('All Beta'!A$2:A$1000)-ROW('All Beta'!A$2)+1),ROW(A185))),"")</f>
        <v/>
      </c>
      <c r="C186" s="5" t="e">
        <f>VLOOKUP('Beta 1-1.5@'!A186,'All Beta'!F:I,3,0)</f>
        <v>#N/A</v>
      </c>
      <c r="D186" s="5" t="e">
        <f>VLOOKUP(A186,'All Beta'!F:I,4,0)</f>
        <v>#N/A</v>
      </c>
      <c r="E186" s="8" t="e">
        <f>RTD("tradingapp",,INDEX($A:$A, ROW()), "BidLstClsΔ%")</f>
        <v>#N/A</v>
      </c>
      <c r="F186" s="8" t="e">
        <f>RTD("tradingapp",,INDEX($A:$A, ROW()), "AskLstClsΔ%")</f>
        <v>#N/A</v>
      </c>
      <c r="G186" s="12" t="e">
        <f t="shared" si="27"/>
        <v>#N/A</v>
      </c>
      <c r="H186" s="12" t="e">
        <f t="shared" si="28"/>
        <v>#N/A</v>
      </c>
      <c r="I186" s="13" t="e">
        <f t="shared" si="29"/>
        <v>#N/A</v>
      </c>
      <c r="J186" s="13" t="e">
        <f t="shared" si="30"/>
        <v>#N/A</v>
      </c>
      <c r="K186" s="5" t="e">
        <f>VLOOKUP(A186,'All Beta'!F:I,2,0)</f>
        <v>#N/A</v>
      </c>
      <c r="L186" s="6" t="e">
        <f>RTD("tradingapp",,INDEX($K:K, ROW()), "BidLstClsΔ%")</f>
        <v>#N/A</v>
      </c>
      <c r="M186" s="16" t="e">
        <f>RTD("tradingapp",,INDEX($K:$K, ROW()), "AskLstClsΔ%")</f>
        <v>#N/A</v>
      </c>
      <c r="N186" s="14" t="e">
        <f t="shared" si="31"/>
        <v>#N/A</v>
      </c>
      <c r="O186" s="14" t="e">
        <f t="shared" si="32"/>
        <v>#N/A</v>
      </c>
      <c r="R186" s="7"/>
      <c r="W186" s="7"/>
      <c r="AA186" s="1"/>
      <c r="AB186" s="107"/>
    </row>
    <row r="187" spans="1:28" x14ac:dyDescent="0.3">
      <c r="A187" s="22" t="str">
        <f t="array" ref="A187">IFERROR(INDEX('All Beta'!A$2:A$1000,SMALL(IF(('All Beta'!D$2:D$1000&gt;=1)*('All Beta'!D$2:D$1000&lt;=1.5),ROW('All Beta'!A$2:A$1000)-ROW('All Beta'!A$2)+1),ROW(A186))),"")</f>
        <v/>
      </c>
      <c r="C187" s="5" t="e">
        <f>VLOOKUP('Beta 1-1.5@'!A187,'All Beta'!F:I,3,0)</f>
        <v>#N/A</v>
      </c>
      <c r="D187" s="5" t="e">
        <f>VLOOKUP(A187,'All Beta'!F:I,4,0)</f>
        <v>#N/A</v>
      </c>
      <c r="E187" s="8" t="e">
        <f>RTD("tradingapp",,INDEX($A:$A, ROW()), "BidLstClsΔ%")</f>
        <v>#N/A</v>
      </c>
      <c r="F187" s="8" t="e">
        <f>RTD("tradingapp",,INDEX($A:$A, ROW()), "AskLstClsΔ%")</f>
        <v>#N/A</v>
      </c>
      <c r="G187" s="12" t="e">
        <f t="shared" si="27"/>
        <v>#N/A</v>
      </c>
      <c r="H187" s="12" t="e">
        <f t="shared" si="28"/>
        <v>#N/A</v>
      </c>
      <c r="I187" s="13" t="e">
        <f t="shared" si="29"/>
        <v>#N/A</v>
      </c>
      <c r="J187" s="13" t="e">
        <f t="shared" si="30"/>
        <v>#N/A</v>
      </c>
      <c r="K187" s="5" t="e">
        <f>VLOOKUP(A187,'All Beta'!F:I,2,0)</f>
        <v>#N/A</v>
      </c>
      <c r="L187" s="6" t="e">
        <f>RTD("tradingapp",,INDEX($K:K, ROW()), "BidLstClsΔ%")</f>
        <v>#N/A</v>
      </c>
      <c r="M187" s="16" t="e">
        <f>RTD("tradingapp",,INDEX($K:$K, ROW()), "AskLstClsΔ%")</f>
        <v>#N/A</v>
      </c>
      <c r="N187" s="14" t="e">
        <f t="shared" si="31"/>
        <v>#N/A</v>
      </c>
      <c r="O187" s="14" t="e">
        <f t="shared" si="32"/>
        <v>#N/A</v>
      </c>
      <c r="R187" s="7"/>
      <c r="W187" s="7"/>
      <c r="AA187" s="1"/>
      <c r="AB187" s="107"/>
    </row>
    <row r="188" spans="1:28" x14ac:dyDescent="0.3">
      <c r="A188" s="22" t="str">
        <f t="array" ref="A188">IFERROR(INDEX('All Beta'!A$2:A$1000,SMALL(IF(('All Beta'!D$2:D$1000&gt;=1)*('All Beta'!D$2:D$1000&lt;=1.5),ROW('All Beta'!A$2:A$1000)-ROW('All Beta'!A$2)+1),ROW(A187))),"")</f>
        <v/>
      </c>
      <c r="C188" s="5" t="e">
        <f>VLOOKUP('Beta 1-1.5@'!A188,'All Beta'!F:I,3,0)</f>
        <v>#N/A</v>
      </c>
      <c r="D188" s="5" t="e">
        <f>VLOOKUP(A188,'All Beta'!F:I,4,0)</f>
        <v>#N/A</v>
      </c>
      <c r="E188" s="8" t="e">
        <f>RTD("tradingapp",,INDEX($A:$A, ROW()), "BidLstClsΔ%")</f>
        <v>#N/A</v>
      </c>
      <c r="F188" s="8" t="e">
        <f>RTD("tradingapp",,INDEX($A:$A, ROW()), "AskLstClsΔ%")</f>
        <v>#N/A</v>
      </c>
      <c r="G188" s="12" t="e">
        <f t="shared" si="27"/>
        <v>#N/A</v>
      </c>
      <c r="H188" s="12" t="e">
        <f t="shared" si="28"/>
        <v>#N/A</v>
      </c>
      <c r="I188" s="13" t="e">
        <f t="shared" si="29"/>
        <v>#N/A</v>
      </c>
      <c r="J188" s="13" t="e">
        <f t="shared" si="30"/>
        <v>#N/A</v>
      </c>
      <c r="K188" s="5" t="e">
        <f>VLOOKUP(A188,'All Beta'!F:I,2,0)</f>
        <v>#N/A</v>
      </c>
      <c r="L188" s="6" t="e">
        <f>RTD("tradingapp",,INDEX($K:K, ROW()), "BidLstClsΔ%")</f>
        <v>#N/A</v>
      </c>
      <c r="M188" s="16" t="e">
        <f>RTD("tradingapp",,INDEX($K:$K, ROW()), "AskLstClsΔ%")</f>
        <v>#N/A</v>
      </c>
      <c r="N188" s="14" t="e">
        <f t="shared" si="31"/>
        <v>#N/A</v>
      </c>
      <c r="O188" s="14" t="e">
        <f t="shared" si="32"/>
        <v>#N/A</v>
      </c>
      <c r="R188" s="7"/>
      <c r="W188" s="7"/>
      <c r="AA188" s="1"/>
      <c r="AB188" s="107"/>
    </row>
    <row r="189" spans="1:28" x14ac:dyDescent="0.3">
      <c r="A189" s="22" t="str">
        <f t="array" ref="A189">IFERROR(INDEX('All Beta'!A$2:A$1000,SMALL(IF(('All Beta'!D$2:D$1000&gt;=1)*('All Beta'!D$2:D$1000&lt;=1.5),ROW('All Beta'!A$2:A$1000)-ROW('All Beta'!A$2)+1),ROW(A188))),"")</f>
        <v/>
      </c>
      <c r="C189" s="5" t="e">
        <f>VLOOKUP('Beta 1-1.5@'!A189,'All Beta'!F:I,3,0)</f>
        <v>#N/A</v>
      </c>
      <c r="D189" s="5" t="e">
        <f>VLOOKUP(A189,'All Beta'!F:I,4,0)</f>
        <v>#N/A</v>
      </c>
      <c r="E189" s="8" t="e">
        <f>RTD("tradingapp",,INDEX($A:$A, ROW()), "BidLstClsΔ%")</f>
        <v>#N/A</v>
      </c>
      <c r="F189" s="8" t="e">
        <f>RTD("tradingapp",,INDEX($A:$A, ROW()), "AskLstClsΔ%")</f>
        <v>#N/A</v>
      </c>
      <c r="G189" s="12" t="e">
        <f t="shared" si="27"/>
        <v>#N/A</v>
      </c>
      <c r="H189" s="12" t="e">
        <f t="shared" si="28"/>
        <v>#N/A</v>
      </c>
      <c r="I189" s="13" t="e">
        <f t="shared" si="29"/>
        <v>#N/A</v>
      </c>
      <c r="J189" s="13" t="e">
        <f t="shared" si="30"/>
        <v>#N/A</v>
      </c>
      <c r="K189" s="5" t="e">
        <f>VLOOKUP(A189,'All Beta'!F:I,2,0)</f>
        <v>#N/A</v>
      </c>
      <c r="L189" s="6" t="e">
        <f>RTD("tradingapp",,INDEX($K:K, ROW()), "BidLstClsΔ%")</f>
        <v>#N/A</v>
      </c>
      <c r="M189" s="16" t="e">
        <f>RTD("tradingapp",,INDEX($K:$K, ROW()), "AskLstClsΔ%")</f>
        <v>#N/A</v>
      </c>
      <c r="N189" s="14" t="e">
        <f t="shared" si="31"/>
        <v>#N/A</v>
      </c>
      <c r="O189" s="14" t="e">
        <f t="shared" si="32"/>
        <v>#N/A</v>
      </c>
      <c r="R189" s="7"/>
      <c r="W189" s="7"/>
      <c r="AA189" s="1"/>
      <c r="AB189" s="107"/>
    </row>
    <row r="190" spans="1:28" x14ac:dyDescent="0.3">
      <c r="A190" s="22" t="str">
        <f t="array" ref="A190">IFERROR(INDEX('All Beta'!A$2:A$1000,SMALL(IF(('All Beta'!D$2:D$1000&gt;=1)*('All Beta'!D$2:D$1000&lt;=1.5),ROW('All Beta'!A$2:A$1000)-ROW('All Beta'!A$2)+1),ROW(A189))),"")</f>
        <v/>
      </c>
      <c r="C190" s="5" t="e">
        <f>VLOOKUP('Beta 1-1.5@'!A190,'All Beta'!F:I,3,0)</f>
        <v>#N/A</v>
      </c>
      <c r="D190" s="5" t="e">
        <f>VLOOKUP(A190,'All Beta'!F:I,4,0)</f>
        <v>#N/A</v>
      </c>
      <c r="E190" s="8" t="e">
        <f>RTD("tradingapp",,INDEX($A:$A, ROW()), "BidLstClsΔ%")</f>
        <v>#N/A</v>
      </c>
      <c r="F190" s="8" t="e">
        <f>RTD("tradingapp",,INDEX($A:$A, ROW()), "AskLstClsΔ%")</f>
        <v>#N/A</v>
      </c>
      <c r="G190" s="12" t="e">
        <f t="shared" si="27"/>
        <v>#N/A</v>
      </c>
      <c r="H190" s="12" t="e">
        <f t="shared" si="28"/>
        <v>#N/A</v>
      </c>
      <c r="I190" s="13" t="e">
        <f t="shared" si="29"/>
        <v>#N/A</v>
      </c>
      <c r="J190" s="13" t="e">
        <f t="shared" si="30"/>
        <v>#N/A</v>
      </c>
      <c r="K190" s="5" t="e">
        <f>VLOOKUP(A190,'All Beta'!F:I,2,0)</f>
        <v>#N/A</v>
      </c>
      <c r="L190" s="6" t="e">
        <f>RTD("tradingapp",,INDEX($K:K, ROW()), "BidLstClsΔ%")</f>
        <v>#N/A</v>
      </c>
      <c r="M190" s="16" t="e">
        <f>RTD("tradingapp",,INDEX($K:$K, ROW()), "AskLstClsΔ%")</f>
        <v>#N/A</v>
      </c>
      <c r="N190" s="14" t="e">
        <f t="shared" si="31"/>
        <v>#N/A</v>
      </c>
      <c r="O190" s="14" t="e">
        <f t="shared" si="32"/>
        <v>#N/A</v>
      </c>
      <c r="R190" s="7"/>
      <c r="W190" s="7"/>
      <c r="AA190" s="1"/>
      <c r="AB190" s="107"/>
    </row>
    <row r="191" spans="1:28" x14ac:dyDescent="0.3">
      <c r="A191" s="22" t="str">
        <f t="array" ref="A191">IFERROR(INDEX('All Beta'!A$2:A$1000,SMALL(IF(('All Beta'!D$2:D$1000&gt;=1)*('All Beta'!D$2:D$1000&lt;=1.5),ROW('All Beta'!A$2:A$1000)-ROW('All Beta'!A$2)+1),ROW(A190))),"")</f>
        <v/>
      </c>
      <c r="C191" s="5" t="e">
        <f>VLOOKUP('Beta 1-1.5@'!A191,'All Beta'!F:I,3,0)</f>
        <v>#N/A</v>
      </c>
      <c r="D191" s="5" t="e">
        <f>VLOOKUP(A191,'All Beta'!F:I,4,0)</f>
        <v>#N/A</v>
      </c>
      <c r="E191" s="8" t="e">
        <f>RTD("tradingapp",,INDEX($A:$A, ROW()), "BidLstClsΔ%")</f>
        <v>#N/A</v>
      </c>
      <c r="F191" s="8" t="e">
        <f>RTD("tradingapp",,INDEX($A:$A, ROW()), "AskLstClsΔ%")</f>
        <v>#N/A</v>
      </c>
      <c r="G191" s="12" t="e">
        <f t="shared" si="27"/>
        <v>#N/A</v>
      </c>
      <c r="H191" s="12" t="e">
        <f t="shared" si="28"/>
        <v>#N/A</v>
      </c>
      <c r="I191" s="13" t="e">
        <f t="shared" si="29"/>
        <v>#N/A</v>
      </c>
      <c r="J191" s="13" t="e">
        <f t="shared" si="30"/>
        <v>#N/A</v>
      </c>
      <c r="K191" s="5" t="e">
        <f>VLOOKUP(A191,'All Beta'!F:I,2,0)</f>
        <v>#N/A</v>
      </c>
      <c r="L191" s="6" t="e">
        <f>RTD("tradingapp",,INDEX($K:K, ROW()), "BidLstClsΔ%")</f>
        <v>#N/A</v>
      </c>
      <c r="M191" s="16" t="e">
        <f>RTD("tradingapp",,INDEX($K:$K, ROW()), "AskLstClsΔ%")</f>
        <v>#N/A</v>
      </c>
      <c r="N191" s="14" t="e">
        <f t="shared" si="31"/>
        <v>#N/A</v>
      </c>
      <c r="O191" s="14" t="e">
        <f t="shared" si="32"/>
        <v>#N/A</v>
      </c>
      <c r="R191" s="7"/>
      <c r="W191" s="7"/>
      <c r="AA191" s="1"/>
      <c r="AB191" s="107"/>
    </row>
    <row r="192" spans="1:28" x14ac:dyDescent="0.3">
      <c r="A192" s="22" t="str">
        <f t="array" ref="A192">IFERROR(INDEX('All Beta'!A$2:A$1000,SMALL(IF(('All Beta'!D$2:D$1000&gt;=1)*('All Beta'!D$2:D$1000&lt;=1.5),ROW('All Beta'!A$2:A$1000)-ROW('All Beta'!A$2)+1),ROW(A191))),"")</f>
        <v/>
      </c>
      <c r="C192" s="5" t="e">
        <f>VLOOKUP('Beta 1-1.5@'!A192,'All Beta'!F:I,3,0)</f>
        <v>#N/A</v>
      </c>
      <c r="D192" s="5" t="e">
        <f>VLOOKUP(A192,'All Beta'!F:I,4,0)</f>
        <v>#N/A</v>
      </c>
      <c r="E192" s="8" t="e">
        <f>RTD("tradingapp",,INDEX($A:$A, ROW()), "BidLstClsΔ%")</f>
        <v>#N/A</v>
      </c>
      <c r="F192" s="8" t="e">
        <f>RTD("tradingapp",,INDEX($A:$A, ROW()), "AskLstClsΔ%")</f>
        <v>#N/A</v>
      </c>
      <c r="G192" s="12" t="e">
        <f t="shared" si="27"/>
        <v>#N/A</v>
      </c>
      <c r="H192" s="12" t="e">
        <f t="shared" si="28"/>
        <v>#N/A</v>
      </c>
      <c r="I192" s="13" t="e">
        <f t="shared" si="29"/>
        <v>#N/A</v>
      </c>
      <c r="J192" s="13" t="e">
        <f t="shared" si="30"/>
        <v>#N/A</v>
      </c>
      <c r="K192" s="5" t="e">
        <f>VLOOKUP(A192,'All Beta'!F:I,2,0)</f>
        <v>#N/A</v>
      </c>
      <c r="L192" s="6" t="e">
        <f>RTD("tradingapp",,INDEX($K:K, ROW()), "BidLstClsΔ%")</f>
        <v>#N/A</v>
      </c>
      <c r="M192" s="16" t="e">
        <f>RTD("tradingapp",,INDEX($K:$K, ROW()), "AskLstClsΔ%")</f>
        <v>#N/A</v>
      </c>
      <c r="N192" s="14" t="e">
        <f t="shared" si="31"/>
        <v>#N/A</v>
      </c>
      <c r="O192" s="14" t="e">
        <f t="shared" si="32"/>
        <v>#N/A</v>
      </c>
      <c r="R192" s="7"/>
      <c r="W192" s="7"/>
      <c r="AA192" s="1"/>
      <c r="AB192" s="107"/>
    </row>
    <row r="193" spans="1:28" x14ac:dyDescent="0.3">
      <c r="A193" s="22" t="str">
        <f t="array" ref="A193">IFERROR(INDEX('All Beta'!A$2:A$1000,SMALL(IF(('All Beta'!D$2:D$1000&gt;=1)*('All Beta'!D$2:D$1000&lt;=1.5),ROW('All Beta'!A$2:A$1000)-ROW('All Beta'!A$2)+1),ROW(A192))),"")</f>
        <v/>
      </c>
      <c r="C193" s="5" t="e">
        <f>VLOOKUP('Beta 1-1.5@'!A193,'All Beta'!F:I,3,0)</f>
        <v>#N/A</v>
      </c>
      <c r="D193" s="5" t="e">
        <f>VLOOKUP(A193,'All Beta'!F:I,4,0)</f>
        <v>#N/A</v>
      </c>
      <c r="E193" s="8" t="e">
        <f>RTD("tradingapp",,INDEX($A:$A, ROW()), "BidLstClsΔ%")</f>
        <v>#N/A</v>
      </c>
      <c r="F193" s="8" t="e">
        <f>RTD("tradingapp",,INDEX($A:$A, ROW()), "AskLstClsΔ%")</f>
        <v>#N/A</v>
      </c>
      <c r="G193" s="12" t="e">
        <f t="shared" si="27"/>
        <v>#N/A</v>
      </c>
      <c r="H193" s="12" t="e">
        <f t="shared" si="28"/>
        <v>#N/A</v>
      </c>
      <c r="I193" s="13" t="e">
        <f t="shared" si="29"/>
        <v>#N/A</v>
      </c>
      <c r="J193" s="13" t="e">
        <f t="shared" si="30"/>
        <v>#N/A</v>
      </c>
      <c r="K193" s="5" t="e">
        <f>VLOOKUP(A193,'All Beta'!F:I,2,0)</f>
        <v>#N/A</v>
      </c>
      <c r="L193" s="6" t="e">
        <f>RTD("tradingapp",,INDEX($K:K, ROW()), "BidLstClsΔ%")</f>
        <v>#N/A</v>
      </c>
      <c r="M193" s="16" t="e">
        <f>RTD("tradingapp",,INDEX($K:$K, ROW()), "AskLstClsΔ%")</f>
        <v>#N/A</v>
      </c>
      <c r="N193" s="14" t="e">
        <f t="shared" si="31"/>
        <v>#N/A</v>
      </c>
      <c r="O193" s="14" t="e">
        <f t="shared" si="32"/>
        <v>#N/A</v>
      </c>
      <c r="R193" s="7"/>
      <c r="W193" s="7"/>
      <c r="AA193" s="1"/>
      <c r="AB193" s="107"/>
    </row>
    <row r="194" spans="1:28" x14ac:dyDescent="0.3">
      <c r="A194" s="22" t="str">
        <f t="array" ref="A194">IFERROR(INDEX('All Beta'!A$2:A$1000,SMALL(IF(('All Beta'!D$2:D$1000&gt;=1)*('All Beta'!D$2:D$1000&lt;=1.5),ROW('All Beta'!A$2:A$1000)-ROW('All Beta'!A$2)+1),ROW(A193))),"")</f>
        <v/>
      </c>
      <c r="C194" s="5" t="e">
        <f>VLOOKUP('Beta 1-1.5@'!A194,'All Beta'!F:I,3,0)</f>
        <v>#N/A</v>
      </c>
      <c r="D194" s="5" t="e">
        <f>VLOOKUP(A194,'All Beta'!F:I,4,0)</f>
        <v>#N/A</v>
      </c>
      <c r="E194" s="8" t="e">
        <f>RTD("tradingapp",,INDEX($A:$A, ROW()), "BidLstClsΔ%")</f>
        <v>#N/A</v>
      </c>
      <c r="F194" s="8" t="e">
        <f>RTD("tradingapp",,INDEX($A:$A, ROW()), "AskLstClsΔ%")</f>
        <v>#N/A</v>
      </c>
      <c r="G194" s="12" t="e">
        <f t="shared" si="27"/>
        <v>#N/A</v>
      </c>
      <c r="H194" s="12" t="e">
        <f t="shared" si="28"/>
        <v>#N/A</v>
      </c>
      <c r="I194" s="13" t="e">
        <f t="shared" si="29"/>
        <v>#N/A</v>
      </c>
      <c r="J194" s="13" t="e">
        <f t="shared" si="30"/>
        <v>#N/A</v>
      </c>
      <c r="K194" s="5" t="e">
        <f>VLOOKUP(A194,'All Beta'!F:I,2,0)</f>
        <v>#N/A</v>
      </c>
      <c r="L194" s="6" t="e">
        <f>RTD("tradingapp",,INDEX($K:K, ROW()), "BidLstClsΔ%")</f>
        <v>#N/A</v>
      </c>
      <c r="M194" s="16" t="e">
        <f>RTD("tradingapp",,INDEX($K:$K, ROW()), "AskLstClsΔ%")</f>
        <v>#N/A</v>
      </c>
      <c r="N194" s="14" t="e">
        <f t="shared" si="31"/>
        <v>#N/A</v>
      </c>
      <c r="O194" s="14" t="e">
        <f t="shared" si="32"/>
        <v>#N/A</v>
      </c>
      <c r="R194" s="7"/>
      <c r="W194" s="7"/>
      <c r="AA194" s="1"/>
      <c r="AB194" s="107"/>
    </row>
    <row r="195" spans="1:28" x14ac:dyDescent="0.3">
      <c r="A195" s="22" t="str">
        <f t="array" ref="A195">IFERROR(INDEX('All Beta'!A$2:A$1000,SMALL(IF(('All Beta'!D$2:D$1000&gt;=1)*('All Beta'!D$2:D$1000&lt;=1.5),ROW('All Beta'!A$2:A$1000)-ROW('All Beta'!A$2)+1),ROW(A194))),"")</f>
        <v/>
      </c>
      <c r="C195" s="5" t="e">
        <f>VLOOKUP('Beta 1-1.5@'!A195,'All Beta'!F:I,3,0)</f>
        <v>#N/A</v>
      </c>
      <c r="D195" s="5" t="e">
        <f>VLOOKUP(A195,'All Beta'!F:I,4,0)</f>
        <v>#N/A</v>
      </c>
      <c r="E195" s="8" t="e">
        <f>RTD("tradingapp",,INDEX($A:$A, ROW()), "BidLstClsΔ%")</f>
        <v>#N/A</v>
      </c>
      <c r="F195" s="8" t="e">
        <f>RTD("tradingapp",,INDEX($A:$A, ROW()), "AskLstClsΔ%")</f>
        <v>#N/A</v>
      </c>
      <c r="G195" s="12" t="e">
        <f t="shared" si="27"/>
        <v>#N/A</v>
      </c>
      <c r="H195" s="12" t="e">
        <f t="shared" si="28"/>
        <v>#N/A</v>
      </c>
      <c r="I195" s="13" t="e">
        <f t="shared" si="29"/>
        <v>#N/A</v>
      </c>
      <c r="J195" s="13" t="e">
        <f t="shared" si="30"/>
        <v>#N/A</v>
      </c>
      <c r="K195" s="5" t="e">
        <f>VLOOKUP(A195,'All Beta'!F:I,2,0)</f>
        <v>#N/A</v>
      </c>
      <c r="L195" s="6" t="e">
        <f>RTD("tradingapp",,INDEX($K:K, ROW()), "BidLstClsΔ%")</f>
        <v>#N/A</v>
      </c>
      <c r="M195" s="16" t="e">
        <f>RTD("tradingapp",,INDEX($K:$K, ROW()), "AskLstClsΔ%")</f>
        <v>#N/A</v>
      </c>
      <c r="N195" s="14" t="e">
        <f t="shared" si="31"/>
        <v>#N/A</v>
      </c>
      <c r="O195" s="14" t="e">
        <f t="shared" si="32"/>
        <v>#N/A</v>
      </c>
      <c r="R195" s="7"/>
      <c r="W195" s="7"/>
      <c r="AA195" s="1"/>
      <c r="AB195" s="107"/>
    </row>
    <row r="196" spans="1:28" x14ac:dyDescent="0.3">
      <c r="A196" s="22" t="str">
        <f t="array" ref="A196">IFERROR(INDEX('All Beta'!A$2:A$1000,SMALL(IF(('All Beta'!D$2:D$1000&gt;=1)*('All Beta'!D$2:D$1000&lt;=1.5),ROW('All Beta'!A$2:A$1000)-ROW('All Beta'!A$2)+1),ROW(A195))),"")</f>
        <v/>
      </c>
      <c r="C196" s="5" t="e">
        <f>VLOOKUP('Beta 1-1.5@'!A196,'All Beta'!F:I,3,0)</f>
        <v>#N/A</v>
      </c>
      <c r="D196" s="5" t="e">
        <f>VLOOKUP(A196,'All Beta'!F:I,4,0)</f>
        <v>#N/A</v>
      </c>
      <c r="E196" s="8" t="e">
        <f>RTD("tradingapp",,INDEX($A:$A, ROW()), "BidLstClsΔ%")</f>
        <v>#N/A</v>
      </c>
      <c r="F196" s="8" t="e">
        <f>RTD("tradingapp",,INDEX($A:$A, ROW()), "AskLstClsΔ%")</f>
        <v>#N/A</v>
      </c>
      <c r="G196" s="12" t="e">
        <f t="shared" si="27"/>
        <v>#N/A</v>
      </c>
      <c r="H196" s="12" t="e">
        <f t="shared" si="28"/>
        <v>#N/A</v>
      </c>
      <c r="I196" s="13" t="e">
        <f t="shared" si="29"/>
        <v>#N/A</v>
      </c>
      <c r="J196" s="13" t="e">
        <f t="shared" si="30"/>
        <v>#N/A</v>
      </c>
      <c r="K196" s="5" t="e">
        <f>VLOOKUP(A196,'All Beta'!F:I,2,0)</f>
        <v>#N/A</v>
      </c>
      <c r="L196" s="6" t="e">
        <f>RTD("tradingapp",,INDEX($K:K, ROW()), "BidLstClsΔ%")</f>
        <v>#N/A</v>
      </c>
      <c r="M196" s="16" t="e">
        <f>RTD("tradingapp",,INDEX($K:$K, ROW()), "AskLstClsΔ%")</f>
        <v>#N/A</v>
      </c>
      <c r="N196" s="14" t="e">
        <f t="shared" si="31"/>
        <v>#N/A</v>
      </c>
      <c r="O196" s="14" t="e">
        <f t="shared" si="32"/>
        <v>#N/A</v>
      </c>
      <c r="R196" s="7"/>
      <c r="W196" s="7"/>
      <c r="AA196" s="1"/>
      <c r="AB196" s="107"/>
    </row>
    <row r="197" spans="1:28" x14ac:dyDescent="0.3">
      <c r="A197" s="22" t="str">
        <f t="array" ref="A197">IFERROR(INDEX('All Beta'!A$2:A$1000,SMALL(IF(('All Beta'!D$2:D$1000&gt;=1)*('All Beta'!D$2:D$1000&lt;=1.5),ROW('All Beta'!A$2:A$1000)-ROW('All Beta'!A$2)+1),ROW(A196))),"")</f>
        <v/>
      </c>
      <c r="C197" s="5" t="e">
        <f>VLOOKUP('Beta 1-1.5@'!A197,'All Beta'!F:I,3,0)</f>
        <v>#N/A</v>
      </c>
      <c r="D197" s="5" t="e">
        <f>VLOOKUP(A197,'All Beta'!F:I,4,0)</f>
        <v>#N/A</v>
      </c>
      <c r="E197" s="8" t="e">
        <f>RTD("tradingapp",,INDEX($A:$A, ROW()), "BidLstClsΔ%")</f>
        <v>#N/A</v>
      </c>
      <c r="F197" s="8" t="e">
        <f>RTD("tradingapp",,INDEX($A:$A, ROW()), "AskLstClsΔ%")</f>
        <v>#N/A</v>
      </c>
      <c r="G197" s="12" t="e">
        <f t="shared" si="27"/>
        <v>#N/A</v>
      </c>
      <c r="H197" s="12" t="e">
        <f t="shared" si="28"/>
        <v>#N/A</v>
      </c>
      <c r="I197" s="13" t="e">
        <f t="shared" si="29"/>
        <v>#N/A</v>
      </c>
      <c r="J197" s="13" t="e">
        <f t="shared" si="30"/>
        <v>#N/A</v>
      </c>
      <c r="K197" s="5" t="e">
        <f>VLOOKUP(A197,'All Beta'!F:I,2,0)</f>
        <v>#N/A</v>
      </c>
      <c r="L197" s="6" t="e">
        <f>RTD("tradingapp",,INDEX($K:K, ROW()), "BidLstClsΔ%")</f>
        <v>#N/A</v>
      </c>
      <c r="M197" s="16" t="e">
        <f>RTD("tradingapp",,INDEX($K:$K, ROW()), "AskLstClsΔ%")</f>
        <v>#N/A</v>
      </c>
      <c r="N197" s="14" t="e">
        <f t="shared" si="31"/>
        <v>#N/A</v>
      </c>
      <c r="O197" s="14" t="e">
        <f t="shared" si="32"/>
        <v>#N/A</v>
      </c>
      <c r="R197" s="7"/>
      <c r="W197" s="7"/>
      <c r="AA197" s="1"/>
      <c r="AB197" s="107"/>
    </row>
    <row r="198" spans="1:28" x14ac:dyDescent="0.3">
      <c r="A198" s="22" t="str">
        <f t="array" ref="A198">IFERROR(INDEX('All Beta'!A$2:A$1000,SMALL(IF(('All Beta'!D$2:D$1000&gt;=1)*('All Beta'!D$2:D$1000&lt;=1.5),ROW('All Beta'!A$2:A$1000)-ROW('All Beta'!A$2)+1),ROW(A197))),"")</f>
        <v/>
      </c>
      <c r="C198" s="5" t="e">
        <f>VLOOKUP('Beta 1-1.5@'!A198,'All Beta'!F:I,3,0)</f>
        <v>#N/A</v>
      </c>
      <c r="D198" s="5" t="e">
        <f>VLOOKUP(A198,'All Beta'!F:I,4,0)</f>
        <v>#N/A</v>
      </c>
      <c r="E198" s="8" t="e">
        <f>RTD("tradingapp",,INDEX($A:$A, ROW()), "BidLstClsΔ%")</f>
        <v>#N/A</v>
      </c>
      <c r="F198" s="8" t="e">
        <f>RTD("tradingapp",,INDEX($A:$A, ROW()), "AskLstClsΔ%")</f>
        <v>#N/A</v>
      </c>
      <c r="G198" s="12" t="e">
        <f t="shared" si="27"/>
        <v>#N/A</v>
      </c>
      <c r="H198" s="12" t="e">
        <f t="shared" si="28"/>
        <v>#N/A</v>
      </c>
      <c r="I198" s="13" t="e">
        <f t="shared" si="29"/>
        <v>#N/A</v>
      </c>
      <c r="J198" s="13" t="e">
        <f t="shared" si="30"/>
        <v>#N/A</v>
      </c>
      <c r="K198" s="5" t="e">
        <f>VLOOKUP(A198,'All Beta'!F:I,2,0)</f>
        <v>#N/A</v>
      </c>
      <c r="L198" s="6" t="e">
        <f>RTD("tradingapp",,INDEX($K:K, ROW()), "BidLstClsΔ%")</f>
        <v>#N/A</v>
      </c>
      <c r="M198" s="16" t="e">
        <f>RTD("tradingapp",,INDEX($K:$K, ROW()), "AskLstClsΔ%")</f>
        <v>#N/A</v>
      </c>
      <c r="N198" s="14" t="e">
        <f t="shared" si="31"/>
        <v>#N/A</v>
      </c>
      <c r="O198" s="14" t="e">
        <f t="shared" si="32"/>
        <v>#N/A</v>
      </c>
      <c r="R198" s="7"/>
      <c r="W198" s="7"/>
      <c r="AA198" s="1"/>
      <c r="AB198" s="107"/>
    </row>
    <row r="199" spans="1:28" x14ac:dyDescent="0.3">
      <c r="A199" s="22" t="str">
        <f t="array" ref="A199">IFERROR(INDEX('All Beta'!A$2:A$1000,SMALL(IF(('All Beta'!D$2:D$1000&gt;=1)*('All Beta'!D$2:D$1000&lt;=1.5),ROW('All Beta'!A$2:A$1000)-ROW('All Beta'!A$2)+1),ROW(A198))),"")</f>
        <v/>
      </c>
      <c r="C199" s="5" t="e">
        <f>VLOOKUP('Beta 1-1.5@'!A199,'All Beta'!F:I,3,0)</f>
        <v>#N/A</v>
      </c>
      <c r="D199" s="5" t="e">
        <f>VLOOKUP(A199,'All Beta'!F:I,4,0)</f>
        <v>#N/A</v>
      </c>
      <c r="E199" s="8" t="e">
        <f>RTD("tradingapp",,INDEX($A:$A, ROW()), "BidLstClsΔ%")</f>
        <v>#N/A</v>
      </c>
      <c r="F199" s="8" t="e">
        <f>RTD("tradingapp",,INDEX($A:$A, ROW()), "AskLstClsΔ%")</f>
        <v>#N/A</v>
      </c>
      <c r="G199" s="12" t="e">
        <f t="shared" si="27"/>
        <v>#N/A</v>
      </c>
      <c r="H199" s="12" t="e">
        <f t="shared" si="28"/>
        <v>#N/A</v>
      </c>
      <c r="I199" s="13" t="e">
        <f t="shared" si="29"/>
        <v>#N/A</v>
      </c>
      <c r="J199" s="13" t="e">
        <f t="shared" si="30"/>
        <v>#N/A</v>
      </c>
      <c r="K199" s="5" t="e">
        <f>VLOOKUP(A199,'All Beta'!F:I,2,0)</f>
        <v>#N/A</v>
      </c>
      <c r="L199" s="6" t="e">
        <f>RTD("tradingapp",,INDEX($K:K, ROW()), "BidLstClsΔ%")</f>
        <v>#N/A</v>
      </c>
      <c r="M199" s="16" t="e">
        <f>RTD("tradingapp",,INDEX($K:$K, ROW()), "AskLstClsΔ%")</f>
        <v>#N/A</v>
      </c>
      <c r="N199" s="14" t="e">
        <f t="shared" si="31"/>
        <v>#N/A</v>
      </c>
      <c r="O199" s="14" t="e">
        <f t="shared" si="32"/>
        <v>#N/A</v>
      </c>
      <c r="R199" s="7"/>
      <c r="W199" s="7"/>
      <c r="AA199" s="1"/>
      <c r="AB199" s="107"/>
    </row>
    <row r="200" spans="1:28" x14ac:dyDescent="0.3">
      <c r="A200" s="22" t="str">
        <f t="array" ref="A200">IFERROR(INDEX('All Beta'!A$2:A$1000,SMALL(IF(('All Beta'!D$2:D$1000&gt;=1)*('All Beta'!D$2:D$1000&lt;=1.5),ROW('All Beta'!A$2:A$1000)-ROW('All Beta'!A$2)+1),ROW(A199))),"")</f>
        <v/>
      </c>
      <c r="C200" s="5" t="e">
        <f>VLOOKUP('Beta 1-1.5@'!A200,'All Beta'!F:I,3,0)</f>
        <v>#N/A</v>
      </c>
      <c r="D200" s="5" t="e">
        <f>VLOOKUP(A200,'All Beta'!F:I,4,0)</f>
        <v>#N/A</v>
      </c>
      <c r="E200" s="8" t="e">
        <f>RTD("tradingapp",,INDEX($A:$A, ROW()), "BidLstClsΔ%")</f>
        <v>#N/A</v>
      </c>
      <c r="F200" s="8" t="e">
        <f>RTD("tradingapp",,INDEX($A:$A, ROW()), "AskLstClsΔ%")</f>
        <v>#N/A</v>
      </c>
      <c r="G200" s="12" t="e">
        <f t="shared" si="27"/>
        <v>#N/A</v>
      </c>
      <c r="H200" s="12" t="e">
        <f t="shared" si="28"/>
        <v>#N/A</v>
      </c>
      <c r="I200" s="13" t="e">
        <f t="shared" si="29"/>
        <v>#N/A</v>
      </c>
      <c r="J200" s="13" t="e">
        <f t="shared" si="30"/>
        <v>#N/A</v>
      </c>
      <c r="K200" s="5" t="e">
        <f>VLOOKUP(A200,'All Beta'!F:I,2,0)</f>
        <v>#N/A</v>
      </c>
      <c r="L200" s="6" t="e">
        <f>RTD("tradingapp",,INDEX($K:K, ROW()), "BidLstClsΔ%")</f>
        <v>#N/A</v>
      </c>
      <c r="M200" s="16" t="e">
        <f>RTD("tradingapp",,INDEX($K:$K, ROW()), "AskLstClsΔ%")</f>
        <v>#N/A</v>
      </c>
      <c r="N200" s="14" t="e">
        <f t="shared" si="31"/>
        <v>#N/A</v>
      </c>
      <c r="O200" s="14" t="e">
        <f t="shared" si="32"/>
        <v>#N/A</v>
      </c>
      <c r="R200" s="7"/>
      <c r="W200" s="7"/>
      <c r="AA200" s="1"/>
      <c r="AB200" s="107"/>
    </row>
    <row r="201" spans="1:28" x14ac:dyDescent="0.3">
      <c r="A201" s="22" t="str">
        <f t="array" ref="A201">IFERROR(INDEX('All Beta'!A$2:A$1000,SMALL(IF(('All Beta'!D$2:D$1000&gt;=1)*('All Beta'!D$2:D$1000&lt;=1.5),ROW('All Beta'!A$2:A$1000)-ROW('All Beta'!A$2)+1),ROW(A200))),"")</f>
        <v/>
      </c>
      <c r="C201" s="5" t="e">
        <f>VLOOKUP('Beta 1-1.5@'!A201,'All Beta'!F:I,3,0)</f>
        <v>#N/A</v>
      </c>
      <c r="D201" s="5" t="e">
        <f>VLOOKUP(A201,'All Beta'!F:I,4,0)</f>
        <v>#N/A</v>
      </c>
      <c r="E201" s="8" t="e">
        <f>RTD("tradingapp",,INDEX($A:$A, ROW()), "BidLstClsΔ%")</f>
        <v>#N/A</v>
      </c>
      <c r="F201" s="8" t="e">
        <f>RTD("tradingapp",,INDEX($A:$A, ROW()), "AskLstClsΔ%")</f>
        <v>#N/A</v>
      </c>
      <c r="G201" s="12" t="e">
        <f t="shared" si="27"/>
        <v>#N/A</v>
      </c>
      <c r="H201" s="12" t="e">
        <f t="shared" si="28"/>
        <v>#N/A</v>
      </c>
      <c r="I201" s="13" t="e">
        <f t="shared" si="29"/>
        <v>#N/A</v>
      </c>
      <c r="J201" s="13" t="e">
        <f t="shared" si="30"/>
        <v>#N/A</v>
      </c>
      <c r="K201" s="5" t="e">
        <f>VLOOKUP(A201,'All Beta'!F:I,2,0)</f>
        <v>#N/A</v>
      </c>
      <c r="L201" s="6" t="e">
        <f>RTD("tradingapp",,INDEX($K:K, ROW()), "BidLstClsΔ%")</f>
        <v>#N/A</v>
      </c>
      <c r="M201" s="16" t="e">
        <f>RTD("tradingapp",,INDEX($K:$K, ROW()), "AskLstClsΔ%")</f>
        <v>#N/A</v>
      </c>
      <c r="N201" s="14" t="e">
        <f t="shared" si="31"/>
        <v>#N/A</v>
      </c>
      <c r="O201" s="14" t="e">
        <f t="shared" si="32"/>
        <v>#N/A</v>
      </c>
      <c r="R201" s="7"/>
      <c r="W201" s="7"/>
      <c r="AA201" s="1"/>
      <c r="AB201" s="107"/>
    </row>
    <row r="202" spans="1:28" x14ac:dyDescent="0.3">
      <c r="A202" s="22" t="str">
        <f t="array" ref="A202">IFERROR(INDEX('All Beta'!A$2:A$1000,SMALL(IF(('All Beta'!D$2:D$1000&gt;=1)*('All Beta'!D$2:D$1000&lt;=1.5),ROW('All Beta'!A$2:A$1000)-ROW('All Beta'!A$2)+1),ROW(A201))),"")</f>
        <v/>
      </c>
      <c r="C202" s="5" t="e">
        <f>VLOOKUP('Beta 1-1.5@'!A202,'All Beta'!F:I,3,0)</f>
        <v>#N/A</v>
      </c>
      <c r="D202" s="5" t="e">
        <f>VLOOKUP(A202,'All Beta'!F:I,4,0)</f>
        <v>#N/A</v>
      </c>
      <c r="E202" s="8" t="e">
        <f>RTD("tradingapp",,INDEX($A:$A, ROW()), "BidLstClsΔ%")</f>
        <v>#N/A</v>
      </c>
      <c r="F202" s="8" t="e">
        <f>RTD("tradingapp",,INDEX($A:$A, ROW()), "AskLstClsΔ%")</f>
        <v>#N/A</v>
      </c>
      <c r="G202" s="12" t="e">
        <f t="shared" si="27"/>
        <v>#N/A</v>
      </c>
      <c r="H202" s="12" t="e">
        <f t="shared" si="28"/>
        <v>#N/A</v>
      </c>
      <c r="I202" s="13" t="e">
        <f t="shared" si="29"/>
        <v>#N/A</v>
      </c>
      <c r="J202" s="13" t="e">
        <f t="shared" si="30"/>
        <v>#N/A</v>
      </c>
      <c r="K202" s="5" t="e">
        <f>VLOOKUP(A202,'All Beta'!F:I,2,0)</f>
        <v>#N/A</v>
      </c>
      <c r="L202" s="6" t="e">
        <f>RTD("tradingapp",,INDEX($K:K, ROW()), "BidLstClsΔ%")</f>
        <v>#N/A</v>
      </c>
      <c r="M202" s="16" t="e">
        <f>RTD("tradingapp",,INDEX($K:$K, ROW()), "AskLstClsΔ%")</f>
        <v>#N/A</v>
      </c>
      <c r="N202" s="14" t="e">
        <f t="shared" si="31"/>
        <v>#N/A</v>
      </c>
      <c r="O202" s="14" t="e">
        <f t="shared" si="32"/>
        <v>#N/A</v>
      </c>
      <c r="R202" s="7"/>
      <c r="W202" s="7"/>
      <c r="AA202" s="1"/>
      <c r="AB202" s="107"/>
    </row>
    <row r="203" spans="1:28" x14ac:dyDescent="0.3">
      <c r="A203" s="22" t="str">
        <f t="array" ref="A203">IFERROR(INDEX('All Beta'!A$2:A$1000,SMALL(IF(('All Beta'!D$2:D$1000&gt;=1)*('All Beta'!D$2:D$1000&lt;=1.5),ROW('All Beta'!A$2:A$1000)-ROW('All Beta'!A$2)+1),ROW(A202))),"")</f>
        <v/>
      </c>
      <c r="C203" s="5" t="e">
        <f>VLOOKUP('Beta 1-1.5@'!A203,'All Beta'!F:I,3,0)</f>
        <v>#N/A</v>
      </c>
      <c r="D203" s="5" t="e">
        <f>VLOOKUP(A203,'All Beta'!F:I,4,0)</f>
        <v>#N/A</v>
      </c>
      <c r="E203" s="8" t="e">
        <f>RTD("tradingapp",,INDEX($A:$A, ROW()), "BidLstClsΔ%")</f>
        <v>#N/A</v>
      </c>
      <c r="F203" s="8" t="e">
        <f>RTD("tradingapp",,INDEX($A:$A, ROW()), "AskLstClsΔ%")</f>
        <v>#N/A</v>
      </c>
      <c r="G203" s="12" t="e">
        <f t="shared" si="27"/>
        <v>#N/A</v>
      </c>
      <c r="H203" s="12" t="e">
        <f t="shared" si="28"/>
        <v>#N/A</v>
      </c>
      <c r="I203" s="13" t="e">
        <f t="shared" si="29"/>
        <v>#N/A</v>
      </c>
      <c r="J203" s="13" t="e">
        <f t="shared" si="30"/>
        <v>#N/A</v>
      </c>
      <c r="K203" s="5" t="e">
        <f>VLOOKUP(A203,'All Beta'!F:I,2,0)</f>
        <v>#N/A</v>
      </c>
      <c r="L203" s="6" t="e">
        <f>RTD("tradingapp",,INDEX($K:K, ROW()), "BidLstClsΔ%")</f>
        <v>#N/A</v>
      </c>
      <c r="M203" s="16" t="e">
        <f>RTD("tradingapp",,INDEX($K:$K, ROW()), "AskLstClsΔ%")</f>
        <v>#N/A</v>
      </c>
      <c r="N203" s="14" t="e">
        <f t="shared" si="31"/>
        <v>#N/A</v>
      </c>
      <c r="O203" s="14" t="e">
        <f t="shared" si="32"/>
        <v>#N/A</v>
      </c>
      <c r="R203" s="7"/>
      <c r="W203" s="7"/>
      <c r="AA203" s="1"/>
      <c r="AB203" s="107"/>
    </row>
    <row r="204" spans="1:28" x14ac:dyDescent="0.3">
      <c r="A204" s="22" t="str">
        <f t="array" ref="A204">IFERROR(INDEX('All Beta'!A$2:A$1000,SMALL(IF(('All Beta'!D$2:D$1000&gt;=1)*('All Beta'!D$2:D$1000&lt;=1.5),ROW('All Beta'!A$2:A$1000)-ROW('All Beta'!A$2)+1),ROW(A203))),"")</f>
        <v/>
      </c>
      <c r="C204" s="5" t="e">
        <f>VLOOKUP('Beta 1-1.5@'!A204,'All Beta'!F:I,3,0)</f>
        <v>#N/A</v>
      </c>
      <c r="D204" s="5" t="e">
        <f>VLOOKUP(A204,'All Beta'!F:I,4,0)</f>
        <v>#N/A</v>
      </c>
      <c r="E204" s="8" t="e">
        <f>RTD("tradingapp",,INDEX($A:$A, ROW()), "BidLstClsΔ%")</f>
        <v>#N/A</v>
      </c>
      <c r="F204" s="8" t="e">
        <f>RTD("tradingapp",,INDEX($A:$A, ROW()), "AskLstClsΔ%")</f>
        <v>#N/A</v>
      </c>
      <c r="G204" s="12" t="e">
        <f t="shared" si="27"/>
        <v>#N/A</v>
      </c>
      <c r="H204" s="12" t="e">
        <f t="shared" si="28"/>
        <v>#N/A</v>
      </c>
      <c r="I204" s="13" t="e">
        <f t="shared" si="29"/>
        <v>#N/A</v>
      </c>
      <c r="J204" s="13" t="e">
        <f t="shared" si="30"/>
        <v>#N/A</v>
      </c>
      <c r="K204" s="5" t="e">
        <f>VLOOKUP(A204,'All Beta'!F:I,2,0)</f>
        <v>#N/A</v>
      </c>
      <c r="L204" s="6" t="e">
        <f>RTD("tradingapp",,INDEX($K:K, ROW()), "BidLstClsΔ%")</f>
        <v>#N/A</v>
      </c>
      <c r="M204" s="16" t="e">
        <f>RTD("tradingapp",,INDEX($K:$K, ROW()), "AskLstClsΔ%")</f>
        <v>#N/A</v>
      </c>
      <c r="N204" s="14" t="e">
        <f t="shared" si="31"/>
        <v>#N/A</v>
      </c>
      <c r="O204" s="14" t="e">
        <f t="shared" si="32"/>
        <v>#N/A</v>
      </c>
      <c r="R204" s="7"/>
      <c r="W204" s="7"/>
      <c r="AA204" s="1"/>
      <c r="AB204" s="107"/>
    </row>
    <row r="205" spans="1:28" x14ac:dyDescent="0.3">
      <c r="A205" s="22" t="str">
        <f t="array" ref="A205">IFERROR(INDEX('All Beta'!A$2:A$1000,SMALL(IF(('All Beta'!D$2:D$1000&gt;=1)*('All Beta'!D$2:D$1000&lt;=1.5),ROW('All Beta'!A$2:A$1000)-ROW('All Beta'!A$2)+1),ROW(A204))),"")</f>
        <v/>
      </c>
      <c r="C205" s="5" t="e">
        <f>VLOOKUP('Beta 1-1.5@'!A205,'All Beta'!F:I,3,0)</f>
        <v>#N/A</v>
      </c>
      <c r="D205" s="5" t="e">
        <f>VLOOKUP(A205,'All Beta'!F:I,4,0)</f>
        <v>#N/A</v>
      </c>
      <c r="E205" s="8" t="e">
        <f>RTD("tradingapp",,INDEX($A:$A, ROW()), "BidLstClsΔ%")</f>
        <v>#N/A</v>
      </c>
      <c r="F205" s="8" t="e">
        <f>RTD("tradingapp",,INDEX($A:$A, ROW()), "AskLstClsΔ%")</f>
        <v>#N/A</v>
      </c>
      <c r="G205" s="12" t="e">
        <f t="shared" si="27"/>
        <v>#N/A</v>
      </c>
      <c r="H205" s="12" t="e">
        <f t="shared" si="28"/>
        <v>#N/A</v>
      </c>
      <c r="I205" s="13" t="e">
        <f t="shared" si="29"/>
        <v>#N/A</v>
      </c>
      <c r="J205" s="13" t="e">
        <f t="shared" si="30"/>
        <v>#N/A</v>
      </c>
      <c r="K205" s="5" t="e">
        <f>VLOOKUP(A205,'All Beta'!F:I,2,0)</f>
        <v>#N/A</v>
      </c>
      <c r="L205" s="6" t="e">
        <f>RTD("tradingapp",,INDEX($K:K, ROW()), "BidLstClsΔ%")</f>
        <v>#N/A</v>
      </c>
      <c r="M205" s="16" t="e">
        <f>RTD("tradingapp",,INDEX($K:$K, ROW()), "AskLstClsΔ%")</f>
        <v>#N/A</v>
      </c>
      <c r="N205" s="14" t="e">
        <f t="shared" si="31"/>
        <v>#N/A</v>
      </c>
      <c r="O205" s="14" t="e">
        <f t="shared" si="32"/>
        <v>#N/A</v>
      </c>
      <c r="R205" s="7"/>
      <c r="W205" s="7"/>
      <c r="AA205" s="1"/>
      <c r="AB205" s="107"/>
    </row>
    <row r="206" spans="1:28" x14ac:dyDescent="0.3">
      <c r="A206" s="22" t="str">
        <f t="array" ref="A206">IFERROR(INDEX('All Beta'!A$2:A$1000,SMALL(IF(('All Beta'!D$2:D$1000&gt;=1)*('All Beta'!D$2:D$1000&lt;=1.5),ROW('All Beta'!A$2:A$1000)-ROW('All Beta'!A$2)+1),ROW(A205))),"")</f>
        <v/>
      </c>
      <c r="C206" s="5" t="e">
        <f>VLOOKUP('Beta 1-1.5@'!A206,'All Beta'!F:I,3,0)</f>
        <v>#N/A</v>
      </c>
      <c r="D206" s="5" t="e">
        <f>VLOOKUP(A206,'All Beta'!F:I,4,0)</f>
        <v>#N/A</v>
      </c>
      <c r="E206" s="8" t="e">
        <f>RTD("tradingapp",,INDEX($A:$A, ROW()), "BidLstClsΔ%")</f>
        <v>#N/A</v>
      </c>
      <c r="F206" s="8" t="e">
        <f>RTD("tradingapp",,INDEX($A:$A, ROW()), "AskLstClsΔ%")</f>
        <v>#N/A</v>
      </c>
      <c r="G206" s="12" t="e">
        <f t="shared" si="27"/>
        <v>#N/A</v>
      </c>
      <c r="H206" s="12" t="e">
        <f t="shared" si="28"/>
        <v>#N/A</v>
      </c>
      <c r="I206" s="13" t="e">
        <f t="shared" si="29"/>
        <v>#N/A</v>
      </c>
      <c r="J206" s="13" t="e">
        <f t="shared" si="30"/>
        <v>#N/A</v>
      </c>
      <c r="K206" s="5" t="e">
        <f>VLOOKUP(A206,'All Beta'!F:I,2,0)</f>
        <v>#N/A</v>
      </c>
      <c r="L206" s="6" t="e">
        <f>RTD("tradingapp",,INDEX($K:K, ROW()), "BidLstClsΔ%")</f>
        <v>#N/A</v>
      </c>
      <c r="M206" s="16" t="e">
        <f>RTD("tradingapp",,INDEX($K:$K, ROW()), "AskLstClsΔ%")</f>
        <v>#N/A</v>
      </c>
      <c r="N206" s="14" t="e">
        <f t="shared" si="31"/>
        <v>#N/A</v>
      </c>
      <c r="O206" s="14" t="e">
        <f t="shared" si="32"/>
        <v>#N/A</v>
      </c>
      <c r="R206" s="7"/>
      <c r="W206" s="7"/>
      <c r="AA206" s="1"/>
      <c r="AB206" s="107"/>
    </row>
    <row r="207" spans="1:28" x14ac:dyDescent="0.3">
      <c r="A207" s="22" t="str">
        <f t="array" ref="A207">IFERROR(INDEX('All Beta'!A$2:A$1000,SMALL(IF(('All Beta'!D$2:D$1000&gt;=1)*('All Beta'!D$2:D$1000&lt;=1.5),ROW('All Beta'!A$2:A$1000)-ROW('All Beta'!A$2)+1),ROW(A206))),"")</f>
        <v/>
      </c>
      <c r="C207" s="5" t="e">
        <f>VLOOKUP('Beta 1-1.5@'!A207,'All Beta'!F:I,3,0)</f>
        <v>#N/A</v>
      </c>
      <c r="D207" s="5" t="e">
        <f>VLOOKUP(A207,'All Beta'!F:I,4,0)</f>
        <v>#N/A</v>
      </c>
      <c r="E207" s="8" t="e">
        <f>RTD("tradingapp",,INDEX($A:$A, ROW()), "BidLstClsΔ%")</f>
        <v>#N/A</v>
      </c>
      <c r="F207" s="8" t="e">
        <f>RTD("tradingapp",,INDEX($A:$A, ROW()), "AskLstClsΔ%")</f>
        <v>#N/A</v>
      </c>
      <c r="G207" s="12" t="e">
        <f t="shared" si="27"/>
        <v>#N/A</v>
      </c>
      <c r="H207" s="12" t="e">
        <f t="shared" si="28"/>
        <v>#N/A</v>
      </c>
      <c r="I207" s="13" t="e">
        <f t="shared" si="29"/>
        <v>#N/A</v>
      </c>
      <c r="J207" s="13" t="e">
        <f t="shared" si="30"/>
        <v>#N/A</v>
      </c>
      <c r="K207" s="5" t="e">
        <f>VLOOKUP(A207,'All Beta'!F:I,2,0)</f>
        <v>#N/A</v>
      </c>
      <c r="L207" s="6" t="e">
        <f>RTD("tradingapp",,INDEX($K:K, ROW()), "BidLstClsΔ%")</f>
        <v>#N/A</v>
      </c>
      <c r="M207" s="16" t="e">
        <f>RTD("tradingapp",,INDEX($K:$K, ROW()), "AskLstClsΔ%")</f>
        <v>#N/A</v>
      </c>
      <c r="N207" s="14" t="e">
        <f t="shared" si="31"/>
        <v>#N/A</v>
      </c>
      <c r="O207" s="14" t="e">
        <f t="shared" si="32"/>
        <v>#N/A</v>
      </c>
      <c r="R207" s="7"/>
      <c r="W207" s="7"/>
      <c r="AA207" s="1"/>
      <c r="AB207" s="107"/>
    </row>
    <row r="208" spans="1:28" x14ac:dyDescent="0.3">
      <c r="A208" s="22" t="str">
        <f t="array" ref="A208">IFERROR(INDEX('All Beta'!A$2:A$1000,SMALL(IF(('All Beta'!D$2:D$1000&gt;=1)*('All Beta'!D$2:D$1000&lt;=1.5),ROW('All Beta'!A$2:A$1000)-ROW('All Beta'!A$2)+1),ROW(A207))),"")</f>
        <v/>
      </c>
      <c r="C208" s="5" t="e">
        <f>VLOOKUP('Beta 1-1.5@'!A208,'All Beta'!F:I,3,0)</f>
        <v>#N/A</v>
      </c>
      <c r="D208" s="5" t="e">
        <f>VLOOKUP(A208,'All Beta'!F:I,4,0)</f>
        <v>#N/A</v>
      </c>
      <c r="E208" s="8" t="e">
        <f>RTD("tradingapp",,INDEX($A:$A, ROW()), "BidLstClsΔ%")</f>
        <v>#N/A</v>
      </c>
      <c r="F208" s="8" t="e">
        <f>RTD("tradingapp",,INDEX($A:$A, ROW()), "AskLstClsΔ%")</f>
        <v>#N/A</v>
      </c>
      <c r="G208" s="12" t="e">
        <f t="shared" si="27"/>
        <v>#N/A</v>
      </c>
      <c r="H208" s="12" t="e">
        <f t="shared" si="28"/>
        <v>#N/A</v>
      </c>
      <c r="I208" s="13" t="e">
        <f t="shared" si="29"/>
        <v>#N/A</v>
      </c>
      <c r="J208" s="13" t="e">
        <f t="shared" si="30"/>
        <v>#N/A</v>
      </c>
      <c r="K208" s="5" t="e">
        <f>VLOOKUP(A208,'All Beta'!F:I,2,0)</f>
        <v>#N/A</v>
      </c>
      <c r="L208" s="6" t="e">
        <f>RTD("tradingapp",,INDEX($K:K, ROW()), "BidLstClsΔ%")</f>
        <v>#N/A</v>
      </c>
      <c r="M208" s="16" t="e">
        <f>RTD("tradingapp",,INDEX($K:$K, ROW()), "AskLstClsΔ%")</f>
        <v>#N/A</v>
      </c>
      <c r="N208" s="14" t="e">
        <f t="shared" si="31"/>
        <v>#N/A</v>
      </c>
      <c r="O208" s="14" t="e">
        <f t="shared" si="32"/>
        <v>#N/A</v>
      </c>
      <c r="R208" s="7"/>
      <c r="W208" s="7"/>
      <c r="AA208" s="1"/>
      <c r="AB208" s="107"/>
    </row>
    <row r="209" spans="1:28" x14ac:dyDescent="0.3">
      <c r="A209" s="22" t="str">
        <f t="array" ref="A209">IFERROR(INDEX('All Beta'!A$2:A$1000,SMALL(IF(('All Beta'!D$2:D$1000&gt;=1)*('All Beta'!D$2:D$1000&lt;=1.5),ROW('All Beta'!A$2:A$1000)-ROW('All Beta'!A$2)+1),ROW(A208))),"")</f>
        <v/>
      </c>
      <c r="C209" s="5" t="e">
        <f>VLOOKUP('Beta 1-1.5@'!A209,'All Beta'!F:I,3,0)</f>
        <v>#N/A</v>
      </c>
      <c r="D209" s="5" t="e">
        <f>VLOOKUP(A209,'All Beta'!F:I,4,0)</f>
        <v>#N/A</v>
      </c>
      <c r="E209" s="8" t="e">
        <f>RTD("tradingapp",,INDEX($A:$A, ROW()), "BidLstClsΔ%")</f>
        <v>#N/A</v>
      </c>
      <c r="F209" s="8" t="e">
        <f>RTD("tradingapp",,INDEX($A:$A, ROW()), "AskLstClsΔ%")</f>
        <v>#N/A</v>
      </c>
      <c r="G209" s="12" t="e">
        <f t="shared" si="27"/>
        <v>#N/A</v>
      </c>
      <c r="H209" s="12" t="e">
        <f t="shared" si="28"/>
        <v>#N/A</v>
      </c>
      <c r="I209" s="13" t="e">
        <f t="shared" si="29"/>
        <v>#N/A</v>
      </c>
      <c r="J209" s="13" t="e">
        <f t="shared" si="30"/>
        <v>#N/A</v>
      </c>
      <c r="K209" s="5" t="e">
        <f>VLOOKUP(A209,'All Beta'!F:I,2,0)</f>
        <v>#N/A</v>
      </c>
      <c r="L209" s="6" t="e">
        <f>RTD("tradingapp",,INDEX($K:K, ROW()), "BidLstClsΔ%")</f>
        <v>#N/A</v>
      </c>
      <c r="M209" s="16" t="e">
        <f>RTD("tradingapp",,INDEX($K:$K, ROW()), "AskLstClsΔ%")</f>
        <v>#N/A</v>
      </c>
      <c r="N209" s="14" t="e">
        <f t="shared" si="31"/>
        <v>#N/A</v>
      </c>
      <c r="O209" s="14" t="e">
        <f t="shared" si="32"/>
        <v>#N/A</v>
      </c>
      <c r="R209" s="7"/>
      <c r="W209" s="7"/>
      <c r="AA209" s="1"/>
      <c r="AB209" s="107"/>
    </row>
    <row r="210" spans="1:28" x14ac:dyDescent="0.3">
      <c r="A210" s="22" t="str">
        <f t="array" ref="A210">IFERROR(INDEX('All Beta'!A$2:A$1000,SMALL(IF(('All Beta'!D$2:D$1000&gt;=1)*('All Beta'!D$2:D$1000&lt;=1.5),ROW('All Beta'!A$2:A$1000)-ROW('All Beta'!A$2)+1),ROW(A209))),"")</f>
        <v/>
      </c>
      <c r="C210" s="5" t="e">
        <f>VLOOKUP('Beta 1-1.5@'!A210,'All Beta'!F:I,3,0)</f>
        <v>#N/A</v>
      </c>
      <c r="D210" s="5" t="e">
        <f>VLOOKUP(A210,'All Beta'!F:I,4,0)</f>
        <v>#N/A</v>
      </c>
      <c r="E210" s="8" t="e">
        <f>RTD("tradingapp",,INDEX($A:$A, ROW()), "BidLstClsΔ%")</f>
        <v>#N/A</v>
      </c>
      <c r="F210" s="8" t="e">
        <f>RTD("tradingapp",,INDEX($A:$A, ROW()), "AskLstClsΔ%")</f>
        <v>#N/A</v>
      </c>
      <c r="G210" s="12" t="e">
        <f t="shared" si="27"/>
        <v>#N/A</v>
      </c>
      <c r="H210" s="12" t="e">
        <f t="shared" si="28"/>
        <v>#N/A</v>
      </c>
      <c r="I210" s="13" t="e">
        <f t="shared" si="29"/>
        <v>#N/A</v>
      </c>
      <c r="J210" s="13" t="e">
        <f t="shared" si="30"/>
        <v>#N/A</v>
      </c>
      <c r="K210" s="5" t="e">
        <f>VLOOKUP(A210,'All Beta'!F:I,2,0)</f>
        <v>#N/A</v>
      </c>
      <c r="L210" s="6" t="e">
        <f>RTD("tradingapp",,INDEX($K:K, ROW()), "BidLstClsΔ%")</f>
        <v>#N/A</v>
      </c>
      <c r="M210" s="16" t="e">
        <f>RTD("tradingapp",,INDEX($K:$K, ROW()), "AskLstClsΔ%")</f>
        <v>#N/A</v>
      </c>
      <c r="N210" s="14" t="e">
        <f t="shared" si="31"/>
        <v>#N/A</v>
      </c>
      <c r="O210" s="14" t="e">
        <f t="shared" si="32"/>
        <v>#N/A</v>
      </c>
      <c r="R210" s="7"/>
      <c r="W210" s="7"/>
      <c r="AA210" s="1"/>
      <c r="AB210" s="107"/>
    </row>
    <row r="211" spans="1:28" x14ac:dyDescent="0.3">
      <c r="A211" s="22" t="str">
        <f t="array" ref="A211">IFERROR(INDEX('All Beta'!A$2:A$1000,SMALL(IF(('All Beta'!D$2:D$1000&gt;=1)*('All Beta'!D$2:D$1000&lt;=1.5),ROW('All Beta'!A$2:A$1000)-ROW('All Beta'!A$2)+1),ROW(A210))),"")</f>
        <v/>
      </c>
      <c r="C211" s="5" t="e">
        <f>VLOOKUP('Beta 1-1.5@'!A211,'All Beta'!F:I,3,0)</f>
        <v>#N/A</v>
      </c>
      <c r="D211" s="5" t="e">
        <f>VLOOKUP(A211,'All Beta'!F:I,4,0)</f>
        <v>#N/A</v>
      </c>
      <c r="E211" s="8" t="e">
        <f>RTD("tradingapp",,INDEX($A:$A, ROW()), "BidLstClsΔ%")</f>
        <v>#N/A</v>
      </c>
      <c r="F211" s="8" t="e">
        <f>RTD("tradingapp",,INDEX($A:$A, ROW()), "AskLstClsΔ%")</f>
        <v>#N/A</v>
      </c>
      <c r="G211" s="12" t="e">
        <f t="shared" si="27"/>
        <v>#N/A</v>
      </c>
      <c r="H211" s="12" t="e">
        <f t="shared" si="28"/>
        <v>#N/A</v>
      </c>
      <c r="I211" s="13" t="e">
        <f t="shared" si="29"/>
        <v>#N/A</v>
      </c>
      <c r="J211" s="13" t="e">
        <f t="shared" si="30"/>
        <v>#N/A</v>
      </c>
      <c r="K211" s="5" t="e">
        <f>VLOOKUP(A211,'All Beta'!F:I,2,0)</f>
        <v>#N/A</v>
      </c>
      <c r="L211" s="6" t="e">
        <f>RTD("tradingapp",,INDEX($K:K, ROW()), "BidLstClsΔ%")</f>
        <v>#N/A</v>
      </c>
      <c r="M211" s="16" t="e">
        <f>RTD("tradingapp",,INDEX($K:$K, ROW()), "AskLstClsΔ%")</f>
        <v>#N/A</v>
      </c>
      <c r="N211" s="14" t="e">
        <f t="shared" si="31"/>
        <v>#N/A</v>
      </c>
      <c r="O211" s="14" t="e">
        <f t="shared" si="32"/>
        <v>#N/A</v>
      </c>
      <c r="R211" s="7"/>
      <c r="W211" s="7"/>
      <c r="AA211" s="1"/>
      <c r="AB211" s="107"/>
    </row>
    <row r="212" spans="1:28" x14ac:dyDescent="0.3">
      <c r="A212" s="22" t="str">
        <f t="array" ref="A212">IFERROR(INDEX('All Beta'!A$2:A$1000,SMALL(IF(('All Beta'!D$2:D$1000&gt;=1)*('All Beta'!D$2:D$1000&lt;=1.5),ROW('All Beta'!A$2:A$1000)-ROW('All Beta'!A$2)+1),ROW(A211))),"")</f>
        <v/>
      </c>
      <c r="C212" s="5" t="e">
        <f>VLOOKUP('Beta 1-1.5@'!A212,'All Beta'!F:I,3,0)</f>
        <v>#N/A</v>
      </c>
      <c r="D212" s="5" t="e">
        <f>VLOOKUP(A212,'All Beta'!F:I,4,0)</f>
        <v>#N/A</v>
      </c>
      <c r="E212" s="8" t="e">
        <f>RTD("tradingapp",,INDEX($A:$A, ROW()), "BidLstClsΔ%")</f>
        <v>#N/A</v>
      </c>
      <c r="F212" s="8" t="e">
        <f>RTD("tradingapp",,INDEX($A:$A, ROW()), "AskLstClsΔ%")</f>
        <v>#N/A</v>
      </c>
      <c r="G212" s="12" t="e">
        <f t="shared" si="27"/>
        <v>#N/A</v>
      </c>
      <c r="H212" s="12" t="e">
        <f t="shared" si="28"/>
        <v>#N/A</v>
      </c>
      <c r="I212" s="13" t="e">
        <f t="shared" si="29"/>
        <v>#N/A</v>
      </c>
      <c r="J212" s="13" t="e">
        <f t="shared" si="30"/>
        <v>#N/A</v>
      </c>
      <c r="K212" s="5" t="e">
        <f>VLOOKUP(A212,'All Beta'!F:I,2,0)</f>
        <v>#N/A</v>
      </c>
      <c r="L212" s="6" t="e">
        <f>RTD("tradingapp",,INDEX($K:K, ROW()), "BidLstClsΔ%")</f>
        <v>#N/A</v>
      </c>
      <c r="M212" s="16" t="e">
        <f>RTD("tradingapp",,INDEX($K:$K, ROW()), "AskLstClsΔ%")</f>
        <v>#N/A</v>
      </c>
      <c r="N212" s="14" t="e">
        <f t="shared" si="31"/>
        <v>#N/A</v>
      </c>
      <c r="O212" s="14" t="e">
        <f t="shared" si="32"/>
        <v>#N/A</v>
      </c>
      <c r="R212" s="7"/>
      <c r="W212" s="7"/>
      <c r="AA212" s="1"/>
      <c r="AB212" s="107"/>
    </row>
    <row r="213" spans="1:28" x14ac:dyDescent="0.3">
      <c r="A213" s="22" t="str">
        <f t="array" ref="A213">IFERROR(INDEX('All Beta'!A$2:A$1000,SMALL(IF(('All Beta'!D$2:D$1000&gt;=1)*('All Beta'!D$2:D$1000&lt;=1.5),ROW('All Beta'!A$2:A$1000)-ROW('All Beta'!A$2)+1),ROW(A212))),"")</f>
        <v/>
      </c>
      <c r="C213" s="5" t="e">
        <f>VLOOKUP('Beta 1-1.5@'!A213,'All Beta'!F:I,3,0)</f>
        <v>#N/A</v>
      </c>
      <c r="D213" s="5" t="e">
        <f>VLOOKUP(A213,'All Beta'!F:I,4,0)</f>
        <v>#N/A</v>
      </c>
      <c r="E213" s="8" t="e">
        <f>RTD("tradingapp",,INDEX($A:$A, ROW()), "BidLstClsΔ%")</f>
        <v>#N/A</v>
      </c>
      <c r="F213" s="8" t="e">
        <f>RTD("tradingapp",,INDEX($A:$A, ROW()), "AskLstClsΔ%")</f>
        <v>#N/A</v>
      </c>
      <c r="G213" s="12" t="e">
        <f t="shared" si="27"/>
        <v>#N/A</v>
      </c>
      <c r="H213" s="12" t="e">
        <f t="shared" si="28"/>
        <v>#N/A</v>
      </c>
      <c r="I213" s="13" t="e">
        <f t="shared" si="29"/>
        <v>#N/A</v>
      </c>
      <c r="J213" s="13" t="e">
        <f t="shared" si="30"/>
        <v>#N/A</v>
      </c>
      <c r="K213" s="5" t="e">
        <f>VLOOKUP(A213,'All Beta'!F:I,2,0)</f>
        <v>#N/A</v>
      </c>
      <c r="L213" s="6" t="e">
        <f>RTD("tradingapp",,INDEX($K:K, ROW()), "BidLstClsΔ%")</f>
        <v>#N/A</v>
      </c>
      <c r="M213" s="16" t="e">
        <f>RTD("tradingapp",,INDEX($K:$K, ROW()), "AskLstClsΔ%")</f>
        <v>#N/A</v>
      </c>
      <c r="N213" s="14" t="e">
        <f t="shared" si="31"/>
        <v>#N/A</v>
      </c>
      <c r="O213" s="14" t="e">
        <f t="shared" si="32"/>
        <v>#N/A</v>
      </c>
      <c r="R213" s="7"/>
      <c r="W213" s="7"/>
      <c r="AA213" s="1"/>
      <c r="AB213" s="107"/>
    </row>
    <row r="214" spans="1:28" x14ac:dyDescent="0.3">
      <c r="A214" s="22" t="str">
        <f t="array" ref="A214">IFERROR(INDEX('All Beta'!A$2:A$1000,SMALL(IF(('All Beta'!D$2:D$1000&gt;=1)*('All Beta'!D$2:D$1000&lt;=1.5),ROW('All Beta'!A$2:A$1000)-ROW('All Beta'!A$2)+1),ROW(A213))),"")</f>
        <v/>
      </c>
      <c r="C214" s="5" t="e">
        <f>VLOOKUP('Beta 1-1.5@'!A214,'All Beta'!F:I,3,0)</f>
        <v>#N/A</v>
      </c>
      <c r="D214" s="5" t="e">
        <f>VLOOKUP(A214,'All Beta'!F:I,4,0)</f>
        <v>#N/A</v>
      </c>
      <c r="E214" s="8" t="e">
        <f>RTD("tradingapp",,INDEX($A:$A, ROW()), "BidLstClsΔ%")</f>
        <v>#N/A</v>
      </c>
      <c r="F214" s="8" t="e">
        <f>RTD("tradingapp",,INDEX($A:$A, ROW()), "AskLstClsΔ%")</f>
        <v>#N/A</v>
      </c>
      <c r="G214" s="12" t="e">
        <f t="shared" si="27"/>
        <v>#N/A</v>
      </c>
      <c r="H214" s="12" t="e">
        <f t="shared" si="28"/>
        <v>#N/A</v>
      </c>
      <c r="I214" s="13" t="e">
        <f t="shared" si="29"/>
        <v>#N/A</v>
      </c>
      <c r="J214" s="13" t="e">
        <f t="shared" si="30"/>
        <v>#N/A</v>
      </c>
      <c r="K214" s="5" t="e">
        <f>VLOOKUP(A214,'All Beta'!F:I,2,0)</f>
        <v>#N/A</v>
      </c>
      <c r="L214" s="6" t="e">
        <f>RTD("tradingapp",,INDEX($K:K, ROW()), "BidLstClsΔ%")</f>
        <v>#N/A</v>
      </c>
      <c r="M214" s="16" t="e">
        <f>RTD("tradingapp",,INDEX($K:$K, ROW()), "AskLstClsΔ%")</f>
        <v>#N/A</v>
      </c>
      <c r="N214" s="14" t="e">
        <f t="shared" si="31"/>
        <v>#N/A</v>
      </c>
      <c r="O214" s="14" t="e">
        <f t="shared" si="32"/>
        <v>#N/A</v>
      </c>
      <c r="R214" s="7"/>
      <c r="W214" s="7"/>
      <c r="AA214" s="1"/>
      <c r="AB214" s="107"/>
    </row>
    <row r="215" spans="1:28" x14ac:dyDescent="0.3">
      <c r="A215" s="22" t="str">
        <f t="array" ref="A215">IFERROR(INDEX('All Beta'!A$2:A$1000,SMALL(IF(('All Beta'!D$2:D$1000&gt;=1)*('All Beta'!D$2:D$1000&lt;=1.5),ROW('All Beta'!A$2:A$1000)-ROW('All Beta'!A$2)+1),ROW(A214))),"")</f>
        <v/>
      </c>
      <c r="C215" s="5" t="e">
        <f>VLOOKUP('Beta 1-1.5@'!A215,'All Beta'!F:I,3,0)</f>
        <v>#N/A</v>
      </c>
      <c r="D215" s="5" t="e">
        <f>VLOOKUP(A215,'All Beta'!F:I,4,0)</f>
        <v>#N/A</v>
      </c>
      <c r="E215" s="8" t="e">
        <f>RTD("tradingapp",,INDEX($A:$A, ROW()), "BidLstClsΔ%")</f>
        <v>#N/A</v>
      </c>
      <c r="F215" s="8" t="e">
        <f>RTD("tradingapp",,INDEX($A:$A, ROW()), "AskLstClsΔ%")</f>
        <v>#N/A</v>
      </c>
      <c r="G215" s="12" t="e">
        <f t="shared" si="27"/>
        <v>#N/A</v>
      </c>
      <c r="H215" s="12" t="e">
        <f t="shared" si="28"/>
        <v>#N/A</v>
      </c>
      <c r="I215" s="13" t="e">
        <f t="shared" si="29"/>
        <v>#N/A</v>
      </c>
      <c r="J215" s="13" t="e">
        <f t="shared" si="30"/>
        <v>#N/A</v>
      </c>
      <c r="K215" s="5" t="e">
        <f>VLOOKUP(A215,'All Beta'!F:I,2,0)</f>
        <v>#N/A</v>
      </c>
      <c r="L215" s="6" t="e">
        <f>RTD("tradingapp",,INDEX($K:K, ROW()), "BidLstClsΔ%")</f>
        <v>#N/A</v>
      </c>
      <c r="M215" s="16" t="e">
        <f>RTD("tradingapp",,INDEX($K:$K, ROW()), "AskLstClsΔ%")</f>
        <v>#N/A</v>
      </c>
      <c r="N215" s="14" t="e">
        <f t="shared" si="31"/>
        <v>#N/A</v>
      </c>
      <c r="O215" s="14" t="e">
        <f t="shared" si="32"/>
        <v>#N/A</v>
      </c>
      <c r="R215" s="7"/>
      <c r="W215" s="7"/>
      <c r="AA215" s="1"/>
      <c r="AB215" s="107"/>
    </row>
    <row r="216" spans="1:28" x14ac:dyDescent="0.3">
      <c r="A216" s="22" t="str">
        <f t="array" ref="A216">IFERROR(INDEX('All Beta'!A$2:A$1000,SMALL(IF(('All Beta'!D$2:D$1000&gt;=1)*('All Beta'!D$2:D$1000&lt;=1.5),ROW('All Beta'!A$2:A$1000)-ROW('All Beta'!A$2)+1),ROW(A215))),"")</f>
        <v/>
      </c>
      <c r="C216" s="5" t="e">
        <f>VLOOKUP('Beta 1-1.5@'!A216,'All Beta'!F:I,3,0)</f>
        <v>#N/A</v>
      </c>
      <c r="D216" s="5" t="e">
        <f>VLOOKUP(A216,'All Beta'!F:I,4,0)</f>
        <v>#N/A</v>
      </c>
      <c r="E216" s="8" t="e">
        <f>RTD("tradingapp",,INDEX($A:$A, ROW()), "BidLstClsΔ%")</f>
        <v>#N/A</v>
      </c>
      <c r="F216" s="8" t="e">
        <f>RTD("tradingapp",,INDEX($A:$A, ROW()), "AskLstClsΔ%")</f>
        <v>#N/A</v>
      </c>
      <c r="G216" s="12" t="e">
        <f t="shared" ref="G216:G251" si="33">C216*M216</f>
        <v>#N/A</v>
      </c>
      <c r="H216" s="12" t="e">
        <f t="shared" ref="H216:H251" si="34">C216*L216</f>
        <v>#N/A</v>
      </c>
      <c r="I216" s="13" t="e">
        <f t="shared" ref="I216:I251" si="35">G216-E216</f>
        <v>#N/A</v>
      </c>
      <c r="J216" s="13" t="e">
        <f t="shared" ref="J216:J251" si="36">H216-F216</f>
        <v>#N/A</v>
      </c>
      <c r="K216" s="5" t="e">
        <f>VLOOKUP(A216,'All Beta'!F:I,2,0)</f>
        <v>#N/A</v>
      </c>
      <c r="L216" s="6" t="e">
        <f>RTD("tradingapp",,INDEX($K:K, ROW()), "BidLstClsΔ%")</f>
        <v>#N/A</v>
      </c>
      <c r="M216" s="16" t="e">
        <f>RTD("tradingapp",,INDEX($K:$K, ROW()), "AskLstClsΔ%")</f>
        <v>#N/A</v>
      </c>
      <c r="N216" s="14" t="e">
        <f t="shared" ref="N216:N251" si="37">I216+D216</f>
        <v>#N/A</v>
      </c>
      <c r="O216" s="14" t="e">
        <f t="shared" ref="O216:O251" si="38">J216-D216</f>
        <v>#N/A</v>
      </c>
      <c r="R216" s="7"/>
      <c r="W216" s="7"/>
      <c r="AA216" s="1"/>
      <c r="AB216" s="107"/>
    </row>
    <row r="217" spans="1:28" x14ac:dyDescent="0.3">
      <c r="A217" s="22" t="str">
        <f t="array" ref="A217">IFERROR(INDEX('All Beta'!A$2:A$1000,SMALL(IF(('All Beta'!D$2:D$1000&gt;=1)*('All Beta'!D$2:D$1000&lt;=1.5),ROW('All Beta'!A$2:A$1000)-ROW('All Beta'!A$2)+1),ROW(A216))),"")</f>
        <v/>
      </c>
      <c r="C217" s="5" t="e">
        <f>VLOOKUP('Beta 1-1.5@'!A217,'All Beta'!F:I,3,0)</f>
        <v>#N/A</v>
      </c>
      <c r="D217" s="5" t="e">
        <f>VLOOKUP(A217,'All Beta'!F:I,4,0)</f>
        <v>#N/A</v>
      </c>
      <c r="E217" s="8" t="e">
        <f>RTD("tradingapp",,INDEX($A:$A, ROW()), "BidLstClsΔ%")</f>
        <v>#N/A</v>
      </c>
      <c r="F217" s="8" t="e">
        <f>RTD("tradingapp",,INDEX($A:$A, ROW()), "AskLstClsΔ%")</f>
        <v>#N/A</v>
      </c>
      <c r="G217" s="12" t="e">
        <f t="shared" si="33"/>
        <v>#N/A</v>
      </c>
      <c r="H217" s="12" t="e">
        <f t="shared" si="34"/>
        <v>#N/A</v>
      </c>
      <c r="I217" s="13" t="e">
        <f t="shared" si="35"/>
        <v>#N/A</v>
      </c>
      <c r="J217" s="13" t="e">
        <f t="shared" si="36"/>
        <v>#N/A</v>
      </c>
      <c r="K217" s="5" t="e">
        <f>VLOOKUP(A217,'All Beta'!F:I,2,0)</f>
        <v>#N/A</v>
      </c>
      <c r="L217" s="6" t="e">
        <f>RTD("tradingapp",,INDEX($K:K, ROW()), "BidLstClsΔ%")</f>
        <v>#N/A</v>
      </c>
      <c r="M217" s="16" t="e">
        <f>RTD("tradingapp",,INDEX($K:$K, ROW()), "AskLstClsΔ%")</f>
        <v>#N/A</v>
      </c>
      <c r="N217" s="14" t="e">
        <f t="shared" si="37"/>
        <v>#N/A</v>
      </c>
      <c r="O217" s="14" t="e">
        <f t="shared" si="38"/>
        <v>#N/A</v>
      </c>
      <c r="R217" s="7"/>
      <c r="W217" s="7"/>
      <c r="AA217" s="1"/>
      <c r="AB217" s="107"/>
    </row>
    <row r="218" spans="1:28" x14ac:dyDescent="0.3">
      <c r="A218" s="22" t="str">
        <f t="array" ref="A218">IFERROR(INDEX('All Beta'!A$2:A$1000,SMALL(IF(('All Beta'!D$2:D$1000&gt;=1)*('All Beta'!D$2:D$1000&lt;=1.5),ROW('All Beta'!A$2:A$1000)-ROW('All Beta'!A$2)+1),ROW(A217))),"")</f>
        <v/>
      </c>
      <c r="C218" s="5" t="e">
        <f>VLOOKUP('Beta 1-1.5@'!A218,'All Beta'!F:I,3,0)</f>
        <v>#N/A</v>
      </c>
      <c r="D218" s="5" t="e">
        <f>VLOOKUP(A218,'All Beta'!F:I,4,0)</f>
        <v>#N/A</v>
      </c>
      <c r="E218" s="8" t="e">
        <f>RTD("tradingapp",,INDEX($A:$A, ROW()), "BidLstClsΔ%")</f>
        <v>#N/A</v>
      </c>
      <c r="F218" s="8" t="e">
        <f>RTD("tradingapp",,INDEX($A:$A, ROW()), "AskLstClsΔ%")</f>
        <v>#N/A</v>
      </c>
      <c r="G218" s="12" t="e">
        <f t="shared" si="33"/>
        <v>#N/A</v>
      </c>
      <c r="H218" s="12" t="e">
        <f t="shared" si="34"/>
        <v>#N/A</v>
      </c>
      <c r="I218" s="13" t="e">
        <f t="shared" si="35"/>
        <v>#N/A</v>
      </c>
      <c r="J218" s="13" t="e">
        <f t="shared" si="36"/>
        <v>#N/A</v>
      </c>
      <c r="K218" s="5" t="e">
        <f>VLOOKUP(A218,'All Beta'!F:I,2,0)</f>
        <v>#N/A</v>
      </c>
      <c r="L218" s="6" t="e">
        <f>RTD("tradingapp",,INDEX($K:K, ROW()), "BidLstClsΔ%")</f>
        <v>#N/A</v>
      </c>
      <c r="M218" s="16" t="e">
        <f>RTD("tradingapp",,INDEX($K:$K, ROW()), "AskLstClsΔ%")</f>
        <v>#N/A</v>
      </c>
      <c r="N218" s="14" t="e">
        <f t="shared" si="37"/>
        <v>#N/A</v>
      </c>
      <c r="O218" s="14" t="e">
        <f t="shared" si="38"/>
        <v>#N/A</v>
      </c>
      <c r="R218" s="7"/>
      <c r="W218" s="7"/>
      <c r="AA218" s="1"/>
      <c r="AB218" s="107"/>
    </row>
    <row r="219" spans="1:28" x14ac:dyDescent="0.3">
      <c r="A219" s="22" t="str">
        <f t="array" ref="A219">IFERROR(INDEX('All Beta'!A$2:A$1000,SMALL(IF(('All Beta'!D$2:D$1000&gt;=1)*('All Beta'!D$2:D$1000&lt;=1.5),ROW('All Beta'!A$2:A$1000)-ROW('All Beta'!A$2)+1),ROW(A218))),"")</f>
        <v/>
      </c>
      <c r="C219" s="5" t="e">
        <f>VLOOKUP('Beta 1-1.5@'!A219,'All Beta'!F:I,3,0)</f>
        <v>#N/A</v>
      </c>
      <c r="D219" s="5" t="e">
        <f>VLOOKUP(A219,'All Beta'!F:I,4,0)</f>
        <v>#N/A</v>
      </c>
      <c r="E219" s="8" t="e">
        <f>RTD("tradingapp",,INDEX($A:$A, ROW()), "BidLstClsΔ%")</f>
        <v>#N/A</v>
      </c>
      <c r="F219" s="8" t="e">
        <f>RTD("tradingapp",,INDEX($A:$A, ROW()), "AskLstClsΔ%")</f>
        <v>#N/A</v>
      </c>
      <c r="G219" s="12" t="e">
        <f t="shared" si="33"/>
        <v>#N/A</v>
      </c>
      <c r="H219" s="12" t="e">
        <f t="shared" si="34"/>
        <v>#N/A</v>
      </c>
      <c r="I219" s="13" t="e">
        <f t="shared" si="35"/>
        <v>#N/A</v>
      </c>
      <c r="J219" s="13" t="e">
        <f t="shared" si="36"/>
        <v>#N/A</v>
      </c>
      <c r="K219" s="5" t="e">
        <f>VLOOKUP(A219,'All Beta'!F:I,2,0)</f>
        <v>#N/A</v>
      </c>
      <c r="L219" s="6" t="e">
        <f>RTD("tradingapp",,INDEX($K:K, ROW()), "BidLstClsΔ%")</f>
        <v>#N/A</v>
      </c>
      <c r="M219" s="16" t="e">
        <f>RTD("tradingapp",,INDEX($K:$K, ROW()), "AskLstClsΔ%")</f>
        <v>#N/A</v>
      </c>
      <c r="N219" s="14" t="e">
        <f t="shared" si="37"/>
        <v>#N/A</v>
      </c>
      <c r="O219" s="14" t="e">
        <f t="shared" si="38"/>
        <v>#N/A</v>
      </c>
      <c r="R219" s="7"/>
      <c r="W219" s="7"/>
      <c r="AA219" s="1"/>
      <c r="AB219" s="107"/>
    </row>
    <row r="220" spans="1:28" x14ac:dyDescent="0.3">
      <c r="A220" s="22" t="str">
        <f t="array" ref="A220">IFERROR(INDEX('All Beta'!A$2:A$1000,SMALL(IF(('All Beta'!D$2:D$1000&gt;=1)*('All Beta'!D$2:D$1000&lt;=1.5),ROW('All Beta'!A$2:A$1000)-ROW('All Beta'!A$2)+1),ROW(A219))),"")</f>
        <v/>
      </c>
      <c r="C220" s="5" t="e">
        <f>VLOOKUP('Beta 1-1.5@'!A220,'All Beta'!F:I,3,0)</f>
        <v>#N/A</v>
      </c>
      <c r="D220" s="5" t="e">
        <f>VLOOKUP(A220,'All Beta'!F:I,4,0)</f>
        <v>#N/A</v>
      </c>
      <c r="E220" s="8" t="e">
        <f>RTD("tradingapp",,INDEX($A:$A, ROW()), "BidLstClsΔ%")</f>
        <v>#N/A</v>
      </c>
      <c r="F220" s="8" t="e">
        <f>RTD("tradingapp",,INDEX($A:$A, ROW()), "AskLstClsΔ%")</f>
        <v>#N/A</v>
      </c>
      <c r="G220" s="12" t="e">
        <f t="shared" si="33"/>
        <v>#N/A</v>
      </c>
      <c r="H220" s="12" t="e">
        <f t="shared" si="34"/>
        <v>#N/A</v>
      </c>
      <c r="I220" s="13" t="e">
        <f t="shared" si="35"/>
        <v>#N/A</v>
      </c>
      <c r="J220" s="13" t="e">
        <f t="shared" si="36"/>
        <v>#N/A</v>
      </c>
      <c r="K220" s="5" t="e">
        <f>VLOOKUP(A220,'All Beta'!F:I,2,0)</f>
        <v>#N/A</v>
      </c>
      <c r="L220" s="6" t="e">
        <f>RTD("tradingapp",,INDEX($K:K, ROW()), "BidLstClsΔ%")</f>
        <v>#N/A</v>
      </c>
      <c r="M220" s="16" t="e">
        <f>RTD("tradingapp",,INDEX($K:$K, ROW()), "AskLstClsΔ%")</f>
        <v>#N/A</v>
      </c>
      <c r="N220" s="14" t="e">
        <f t="shared" si="37"/>
        <v>#N/A</v>
      </c>
      <c r="O220" s="14" t="e">
        <f t="shared" si="38"/>
        <v>#N/A</v>
      </c>
      <c r="R220" s="7"/>
      <c r="W220" s="7"/>
      <c r="AA220" s="1"/>
      <c r="AB220" s="107"/>
    </row>
    <row r="221" spans="1:28" x14ac:dyDescent="0.3">
      <c r="A221" s="22" t="str">
        <f t="array" ref="A221">IFERROR(INDEX('All Beta'!A$2:A$1000,SMALL(IF(('All Beta'!D$2:D$1000&gt;=1)*('All Beta'!D$2:D$1000&lt;=1.5),ROW('All Beta'!A$2:A$1000)-ROW('All Beta'!A$2)+1),ROW(A220))),"")</f>
        <v/>
      </c>
      <c r="C221" s="5" t="e">
        <f>VLOOKUP('Beta 1-1.5@'!A221,'All Beta'!F:I,3,0)</f>
        <v>#N/A</v>
      </c>
      <c r="D221" s="5" t="e">
        <f>VLOOKUP(A221,'All Beta'!F:I,4,0)</f>
        <v>#N/A</v>
      </c>
      <c r="E221" s="8" t="e">
        <f>RTD("tradingapp",,INDEX($A:$A, ROW()), "BidLstClsΔ%")</f>
        <v>#N/A</v>
      </c>
      <c r="F221" s="8" t="e">
        <f>RTD("tradingapp",,INDEX($A:$A, ROW()), "AskLstClsΔ%")</f>
        <v>#N/A</v>
      </c>
      <c r="G221" s="12" t="e">
        <f t="shared" si="33"/>
        <v>#N/A</v>
      </c>
      <c r="H221" s="12" t="e">
        <f t="shared" si="34"/>
        <v>#N/A</v>
      </c>
      <c r="I221" s="13" t="e">
        <f t="shared" si="35"/>
        <v>#N/A</v>
      </c>
      <c r="J221" s="13" t="e">
        <f t="shared" si="36"/>
        <v>#N/A</v>
      </c>
      <c r="K221" s="5" t="e">
        <f>VLOOKUP(A221,'All Beta'!F:I,2,0)</f>
        <v>#N/A</v>
      </c>
      <c r="L221" s="6" t="e">
        <f>RTD("tradingapp",,INDEX($K:K, ROW()), "BidLstClsΔ%")</f>
        <v>#N/A</v>
      </c>
      <c r="M221" s="16" t="e">
        <f>RTD("tradingapp",,INDEX($K:$K, ROW()), "AskLstClsΔ%")</f>
        <v>#N/A</v>
      </c>
      <c r="N221" s="14" t="e">
        <f t="shared" si="37"/>
        <v>#N/A</v>
      </c>
      <c r="O221" s="14" t="e">
        <f t="shared" si="38"/>
        <v>#N/A</v>
      </c>
      <c r="R221" s="7"/>
      <c r="W221" s="7"/>
      <c r="AA221" s="1"/>
      <c r="AB221" s="107"/>
    </row>
    <row r="222" spans="1:28" x14ac:dyDescent="0.3">
      <c r="A222" s="22" t="str">
        <f t="array" ref="A222">IFERROR(INDEX('All Beta'!A$2:A$1000,SMALL(IF(('All Beta'!D$2:D$1000&gt;=1)*('All Beta'!D$2:D$1000&lt;=1.5),ROW('All Beta'!A$2:A$1000)-ROW('All Beta'!A$2)+1),ROW(A221))),"")</f>
        <v/>
      </c>
      <c r="C222" s="5" t="e">
        <f>VLOOKUP('Beta 1-1.5@'!A222,'All Beta'!F:I,3,0)</f>
        <v>#N/A</v>
      </c>
      <c r="D222" s="5" t="e">
        <f>VLOOKUP(A222,'All Beta'!F:I,4,0)</f>
        <v>#N/A</v>
      </c>
      <c r="E222" s="8" t="e">
        <f>RTD("tradingapp",,INDEX($A:$A, ROW()), "BidLstClsΔ%")</f>
        <v>#N/A</v>
      </c>
      <c r="F222" s="8" t="e">
        <f>RTD("tradingapp",,INDEX($A:$A, ROW()), "AskLstClsΔ%")</f>
        <v>#N/A</v>
      </c>
      <c r="G222" s="12" t="e">
        <f t="shared" si="33"/>
        <v>#N/A</v>
      </c>
      <c r="H222" s="12" t="e">
        <f t="shared" si="34"/>
        <v>#N/A</v>
      </c>
      <c r="I222" s="13" t="e">
        <f t="shared" si="35"/>
        <v>#N/A</v>
      </c>
      <c r="J222" s="13" t="e">
        <f t="shared" si="36"/>
        <v>#N/A</v>
      </c>
      <c r="K222" s="5" t="e">
        <f>VLOOKUP(A222,'All Beta'!F:I,2,0)</f>
        <v>#N/A</v>
      </c>
      <c r="L222" s="6" t="e">
        <f>RTD("tradingapp",,INDEX($K:K, ROW()), "BidLstClsΔ%")</f>
        <v>#N/A</v>
      </c>
      <c r="M222" s="16" t="e">
        <f>RTD("tradingapp",,INDEX($K:$K, ROW()), "AskLstClsΔ%")</f>
        <v>#N/A</v>
      </c>
      <c r="N222" s="14" t="e">
        <f t="shared" si="37"/>
        <v>#N/A</v>
      </c>
      <c r="O222" s="14" t="e">
        <f t="shared" si="38"/>
        <v>#N/A</v>
      </c>
      <c r="R222" s="7"/>
      <c r="W222" s="7"/>
      <c r="AA222" s="1"/>
      <c r="AB222" s="107"/>
    </row>
    <row r="223" spans="1:28" x14ac:dyDescent="0.3">
      <c r="A223" s="22" t="str">
        <f t="array" ref="A223">IFERROR(INDEX('All Beta'!A$2:A$1000,SMALL(IF(('All Beta'!D$2:D$1000&gt;=1)*('All Beta'!D$2:D$1000&lt;=1.5),ROW('All Beta'!A$2:A$1000)-ROW('All Beta'!A$2)+1),ROW(A222))),"")</f>
        <v/>
      </c>
      <c r="C223" s="5" t="e">
        <f>VLOOKUP('Beta 1-1.5@'!A223,'All Beta'!F:I,3,0)</f>
        <v>#N/A</v>
      </c>
      <c r="D223" s="5" t="e">
        <f>VLOOKUP(A223,'All Beta'!F:I,4,0)</f>
        <v>#N/A</v>
      </c>
      <c r="E223" s="8" t="e">
        <f>RTD("tradingapp",,INDEX($A:$A, ROW()), "BidLstClsΔ%")</f>
        <v>#N/A</v>
      </c>
      <c r="F223" s="8" t="e">
        <f>RTD("tradingapp",,INDEX($A:$A, ROW()), "AskLstClsΔ%")</f>
        <v>#N/A</v>
      </c>
      <c r="G223" s="12" t="e">
        <f t="shared" si="33"/>
        <v>#N/A</v>
      </c>
      <c r="H223" s="12" t="e">
        <f t="shared" si="34"/>
        <v>#N/A</v>
      </c>
      <c r="I223" s="13" t="e">
        <f t="shared" si="35"/>
        <v>#N/A</v>
      </c>
      <c r="J223" s="13" t="e">
        <f t="shared" si="36"/>
        <v>#N/A</v>
      </c>
      <c r="K223" s="5" t="e">
        <f>VLOOKUP(A223,'All Beta'!F:I,2,0)</f>
        <v>#N/A</v>
      </c>
      <c r="L223" s="6" t="e">
        <f>RTD("tradingapp",,INDEX($K:K, ROW()), "BidLstClsΔ%")</f>
        <v>#N/A</v>
      </c>
      <c r="M223" s="16" t="e">
        <f>RTD("tradingapp",,INDEX($K:$K, ROW()), "AskLstClsΔ%")</f>
        <v>#N/A</v>
      </c>
      <c r="N223" s="14" t="e">
        <f t="shared" si="37"/>
        <v>#N/A</v>
      </c>
      <c r="O223" s="14" t="e">
        <f t="shared" si="38"/>
        <v>#N/A</v>
      </c>
      <c r="R223" s="7"/>
      <c r="W223" s="7"/>
      <c r="AA223" s="1"/>
      <c r="AB223" s="107"/>
    </row>
    <row r="224" spans="1:28" x14ac:dyDescent="0.3">
      <c r="A224" s="22" t="str">
        <f t="array" ref="A224">IFERROR(INDEX('All Beta'!A$2:A$1000,SMALL(IF(('All Beta'!D$2:D$1000&gt;=1)*('All Beta'!D$2:D$1000&lt;=1.5),ROW('All Beta'!A$2:A$1000)-ROW('All Beta'!A$2)+1),ROW(A223))),"")</f>
        <v/>
      </c>
      <c r="C224" s="5" t="e">
        <f>VLOOKUP('Beta 1-1.5@'!A224,'All Beta'!F:I,3,0)</f>
        <v>#N/A</v>
      </c>
      <c r="D224" s="5" t="e">
        <f>VLOOKUP(A224,'All Beta'!F:I,4,0)</f>
        <v>#N/A</v>
      </c>
      <c r="E224" s="8" t="e">
        <f>RTD("tradingapp",,INDEX($A:$A, ROW()), "BidLstClsΔ%")</f>
        <v>#N/A</v>
      </c>
      <c r="F224" s="8" t="e">
        <f>RTD("tradingapp",,INDEX($A:$A, ROW()), "AskLstClsΔ%")</f>
        <v>#N/A</v>
      </c>
      <c r="G224" s="12" t="e">
        <f t="shared" si="33"/>
        <v>#N/A</v>
      </c>
      <c r="H224" s="12" t="e">
        <f t="shared" si="34"/>
        <v>#N/A</v>
      </c>
      <c r="I224" s="13" t="e">
        <f t="shared" si="35"/>
        <v>#N/A</v>
      </c>
      <c r="J224" s="13" t="e">
        <f t="shared" si="36"/>
        <v>#N/A</v>
      </c>
      <c r="K224" s="5" t="e">
        <f>VLOOKUP(A224,'All Beta'!F:I,2,0)</f>
        <v>#N/A</v>
      </c>
      <c r="L224" s="6" t="e">
        <f>RTD("tradingapp",,INDEX($K:K, ROW()), "BidLstClsΔ%")</f>
        <v>#N/A</v>
      </c>
      <c r="M224" s="16" t="e">
        <f>RTD("tradingapp",,INDEX($K:$K, ROW()), "AskLstClsΔ%")</f>
        <v>#N/A</v>
      </c>
      <c r="N224" s="14" t="e">
        <f t="shared" si="37"/>
        <v>#N/A</v>
      </c>
      <c r="O224" s="14" t="e">
        <f t="shared" si="38"/>
        <v>#N/A</v>
      </c>
      <c r="R224" s="7"/>
      <c r="W224" s="7"/>
      <c r="AA224" s="1"/>
      <c r="AB224" s="107"/>
    </row>
    <row r="225" spans="1:28" x14ac:dyDescent="0.3">
      <c r="A225" s="22" t="str">
        <f t="array" ref="A225">IFERROR(INDEX('All Beta'!A$2:A$1000,SMALL(IF(('All Beta'!D$2:D$1000&gt;=1)*('All Beta'!D$2:D$1000&lt;=1.5),ROW('All Beta'!A$2:A$1000)-ROW('All Beta'!A$2)+1),ROW(A224))),"")</f>
        <v/>
      </c>
      <c r="C225" s="5" t="e">
        <f>VLOOKUP('Beta 1-1.5@'!A225,'All Beta'!F:I,3,0)</f>
        <v>#N/A</v>
      </c>
      <c r="D225" s="5" t="e">
        <f>VLOOKUP(A225,'All Beta'!F:I,4,0)</f>
        <v>#N/A</v>
      </c>
      <c r="E225" s="8" t="e">
        <f>RTD("tradingapp",,INDEX($A:$A, ROW()), "BidLstClsΔ%")</f>
        <v>#N/A</v>
      </c>
      <c r="F225" s="8" t="e">
        <f>RTD("tradingapp",,INDEX($A:$A, ROW()), "AskLstClsΔ%")</f>
        <v>#N/A</v>
      </c>
      <c r="G225" s="12" t="e">
        <f t="shared" si="33"/>
        <v>#N/A</v>
      </c>
      <c r="H225" s="12" t="e">
        <f t="shared" si="34"/>
        <v>#N/A</v>
      </c>
      <c r="I225" s="13" t="e">
        <f t="shared" si="35"/>
        <v>#N/A</v>
      </c>
      <c r="J225" s="13" t="e">
        <f t="shared" si="36"/>
        <v>#N/A</v>
      </c>
      <c r="K225" s="5" t="e">
        <f>VLOOKUP(A225,'All Beta'!F:I,2,0)</f>
        <v>#N/A</v>
      </c>
      <c r="L225" s="6" t="e">
        <f>RTD("tradingapp",,INDEX($K:K, ROW()), "BidLstClsΔ%")</f>
        <v>#N/A</v>
      </c>
      <c r="M225" s="16" t="e">
        <f>RTD("tradingapp",,INDEX($K:$K, ROW()), "AskLstClsΔ%")</f>
        <v>#N/A</v>
      </c>
      <c r="N225" s="14" t="e">
        <f t="shared" si="37"/>
        <v>#N/A</v>
      </c>
      <c r="O225" s="14" t="e">
        <f t="shared" si="38"/>
        <v>#N/A</v>
      </c>
      <c r="R225" s="7"/>
      <c r="W225" s="7"/>
      <c r="AA225" s="1"/>
      <c r="AB225" s="107"/>
    </row>
    <row r="226" spans="1:28" x14ac:dyDescent="0.3">
      <c r="A226" s="22" t="str">
        <f t="array" ref="A226">IFERROR(INDEX('All Beta'!A$2:A$1000,SMALL(IF(('All Beta'!D$2:D$1000&gt;=1)*('All Beta'!D$2:D$1000&lt;=1.5),ROW('All Beta'!A$2:A$1000)-ROW('All Beta'!A$2)+1),ROW(A225))),"")</f>
        <v/>
      </c>
      <c r="C226" s="5" t="e">
        <f>VLOOKUP('Beta 1-1.5@'!A226,'All Beta'!F:I,3,0)</f>
        <v>#N/A</v>
      </c>
      <c r="D226" s="5" t="e">
        <f>VLOOKUP(A226,'All Beta'!F:I,4,0)</f>
        <v>#N/A</v>
      </c>
      <c r="E226" s="8" t="e">
        <f>RTD("tradingapp",,INDEX($A:$A, ROW()), "BidLstClsΔ%")</f>
        <v>#N/A</v>
      </c>
      <c r="F226" s="8" t="e">
        <f>RTD("tradingapp",,INDEX($A:$A, ROW()), "AskLstClsΔ%")</f>
        <v>#N/A</v>
      </c>
      <c r="G226" s="12" t="e">
        <f t="shared" si="33"/>
        <v>#N/A</v>
      </c>
      <c r="H226" s="12" t="e">
        <f t="shared" si="34"/>
        <v>#N/A</v>
      </c>
      <c r="I226" s="13" t="e">
        <f t="shared" si="35"/>
        <v>#N/A</v>
      </c>
      <c r="J226" s="13" t="e">
        <f t="shared" si="36"/>
        <v>#N/A</v>
      </c>
      <c r="K226" s="5" t="e">
        <f>VLOOKUP(A226,'All Beta'!F:I,2,0)</f>
        <v>#N/A</v>
      </c>
      <c r="L226" s="6" t="e">
        <f>RTD("tradingapp",,INDEX($K:K, ROW()), "BidLstClsΔ%")</f>
        <v>#N/A</v>
      </c>
      <c r="M226" s="16" t="e">
        <f>RTD("tradingapp",,INDEX($K:$K, ROW()), "AskLstClsΔ%")</f>
        <v>#N/A</v>
      </c>
      <c r="N226" s="14" t="e">
        <f t="shared" si="37"/>
        <v>#N/A</v>
      </c>
      <c r="O226" s="14" t="e">
        <f t="shared" si="38"/>
        <v>#N/A</v>
      </c>
      <c r="R226" s="7"/>
      <c r="W226" s="7"/>
      <c r="AA226" s="1"/>
      <c r="AB226" s="107"/>
    </row>
    <row r="227" spans="1:28" x14ac:dyDescent="0.3">
      <c r="A227" s="22" t="str">
        <f t="array" ref="A227">IFERROR(INDEX('All Beta'!A$2:A$1000,SMALL(IF(('All Beta'!D$2:D$1000&gt;=1)*('All Beta'!D$2:D$1000&lt;=1.5),ROW('All Beta'!A$2:A$1000)-ROW('All Beta'!A$2)+1),ROW(A226))),"")</f>
        <v/>
      </c>
      <c r="C227" s="5" t="e">
        <f>VLOOKUP('Beta 1-1.5@'!A227,'All Beta'!F:I,3,0)</f>
        <v>#N/A</v>
      </c>
      <c r="D227" s="5" t="e">
        <f>VLOOKUP(A227,'All Beta'!F:I,4,0)</f>
        <v>#N/A</v>
      </c>
      <c r="E227" s="8" t="e">
        <f>RTD("tradingapp",,INDEX($A:$A, ROW()), "BidLstClsΔ%")</f>
        <v>#N/A</v>
      </c>
      <c r="F227" s="8" t="e">
        <f>RTD("tradingapp",,INDEX($A:$A, ROW()), "AskLstClsΔ%")</f>
        <v>#N/A</v>
      </c>
      <c r="G227" s="12" t="e">
        <f t="shared" si="33"/>
        <v>#N/A</v>
      </c>
      <c r="H227" s="12" t="e">
        <f t="shared" si="34"/>
        <v>#N/A</v>
      </c>
      <c r="I227" s="13" t="e">
        <f t="shared" si="35"/>
        <v>#N/A</v>
      </c>
      <c r="J227" s="13" t="e">
        <f t="shared" si="36"/>
        <v>#N/A</v>
      </c>
      <c r="K227" s="5" t="e">
        <f>VLOOKUP(A227,'All Beta'!F:I,2,0)</f>
        <v>#N/A</v>
      </c>
      <c r="L227" s="6" t="e">
        <f>RTD("tradingapp",,INDEX($K:K, ROW()), "BidLstClsΔ%")</f>
        <v>#N/A</v>
      </c>
      <c r="M227" s="16" t="e">
        <f>RTD("tradingapp",,INDEX($K:$K, ROW()), "AskLstClsΔ%")</f>
        <v>#N/A</v>
      </c>
      <c r="N227" s="14" t="e">
        <f t="shared" si="37"/>
        <v>#N/A</v>
      </c>
      <c r="O227" s="14" t="e">
        <f t="shared" si="38"/>
        <v>#N/A</v>
      </c>
      <c r="R227" s="7"/>
      <c r="W227" s="7"/>
      <c r="AA227" s="1"/>
      <c r="AB227" s="107"/>
    </row>
    <row r="228" spans="1:28" x14ac:dyDescent="0.3">
      <c r="A228" s="22" t="str">
        <f t="array" ref="A228">IFERROR(INDEX('All Beta'!A$2:A$1000,SMALL(IF(('All Beta'!D$2:D$1000&gt;=1)*('All Beta'!D$2:D$1000&lt;=1.5),ROW('All Beta'!A$2:A$1000)-ROW('All Beta'!A$2)+1),ROW(A227))),"")</f>
        <v/>
      </c>
      <c r="C228" s="5" t="e">
        <f>VLOOKUP('Beta 1-1.5@'!A228,'All Beta'!F:I,3,0)</f>
        <v>#N/A</v>
      </c>
      <c r="D228" s="5" t="e">
        <f>VLOOKUP(A228,'All Beta'!F:I,4,0)</f>
        <v>#N/A</v>
      </c>
      <c r="E228" s="8" t="e">
        <f>RTD("tradingapp",,INDEX($A:$A, ROW()), "BidLstClsΔ%")</f>
        <v>#N/A</v>
      </c>
      <c r="F228" s="8" t="e">
        <f>RTD("tradingapp",,INDEX($A:$A, ROW()), "AskLstClsΔ%")</f>
        <v>#N/A</v>
      </c>
      <c r="G228" s="12" t="e">
        <f t="shared" si="33"/>
        <v>#N/A</v>
      </c>
      <c r="H228" s="12" t="e">
        <f t="shared" si="34"/>
        <v>#N/A</v>
      </c>
      <c r="I228" s="13" t="e">
        <f t="shared" si="35"/>
        <v>#N/A</v>
      </c>
      <c r="J228" s="13" t="e">
        <f t="shared" si="36"/>
        <v>#N/A</v>
      </c>
      <c r="K228" s="5" t="e">
        <f>VLOOKUP(A228,'All Beta'!F:I,2,0)</f>
        <v>#N/A</v>
      </c>
      <c r="L228" s="6" t="e">
        <f>RTD("tradingapp",,INDEX($K:K, ROW()), "BidLstClsΔ%")</f>
        <v>#N/A</v>
      </c>
      <c r="M228" s="16" t="e">
        <f>RTD("tradingapp",,INDEX($K:$K, ROW()), "AskLstClsΔ%")</f>
        <v>#N/A</v>
      </c>
      <c r="N228" s="14" t="e">
        <f t="shared" si="37"/>
        <v>#N/A</v>
      </c>
      <c r="O228" s="14" t="e">
        <f t="shared" si="38"/>
        <v>#N/A</v>
      </c>
      <c r="R228" s="7"/>
      <c r="W228" s="7"/>
      <c r="AA228" s="1"/>
      <c r="AB228" s="107"/>
    </row>
    <row r="229" spans="1:28" x14ac:dyDescent="0.3">
      <c r="A229" s="22" t="str">
        <f t="array" ref="A229">IFERROR(INDEX('All Beta'!A$2:A$1000,SMALL(IF(('All Beta'!D$2:D$1000&gt;=1)*('All Beta'!D$2:D$1000&lt;=1.5),ROW('All Beta'!A$2:A$1000)-ROW('All Beta'!A$2)+1),ROW(A228))),"")</f>
        <v/>
      </c>
      <c r="C229" s="5" t="e">
        <f>VLOOKUP('Beta 1-1.5@'!A229,'All Beta'!F:I,3,0)</f>
        <v>#N/A</v>
      </c>
      <c r="D229" s="5" t="e">
        <f>VLOOKUP(A229,'All Beta'!F:I,4,0)</f>
        <v>#N/A</v>
      </c>
      <c r="E229" s="8" t="e">
        <f>RTD("tradingapp",,INDEX($A:$A, ROW()), "BidLstClsΔ%")</f>
        <v>#N/A</v>
      </c>
      <c r="F229" s="8" t="e">
        <f>RTD("tradingapp",,INDEX($A:$A, ROW()), "AskLstClsΔ%")</f>
        <v>#N/A</v>
      </c>
      <c r="G229" s="12" t="e">
        <f t="shared" si="33"/>
        <v>#N/A</v>
      </c>
      <c r="H229" s="12" t="e">
        <f t="shared" si="34"/>
        <v>#N/A</v>
      </c>
      <c r="I229" s="13" t="e">
        <f t="shared" si="35"/>
        <v>#N/A</v>
      </c>
      <c r="J229" s="13" t="e">
        <f t="shared" si="36"/>
        <v>#N/A</v>
      </c>
      <c r="K229" s="5" t="e">
        <f>VLOOKUP(A229,'All Beta'!F:I,2,0)</f>
        <v>#N/A</v>
      </c>
      <c r="L229" s="6" t="e">
        <f>RTD("tradingapp",,INDEX($K:K, ROW()), "BidLstClsΔ%")</f>
        <v>#N/A</v>
      </c>
      <c r="M229" s="16" t="e">
        <f>RTD("tradingapp",,INDEX($K:$K, ROW()), "AskLstClsΔ%")</f>
        <v>#N/A</v>
      </c>
      <c r="N229" s="14" t="e">
        <f t="shared" si="37"/>
        <v>#N/A</v>
      </c>
      <c r="O229" s="14" t="e">
        <f t="shared" si="38"/>
        <v>#N/A</v>
      </c>
      <c r="R229" s="7"/>
      <c r="W229" s="7"/>
      <c r="AA229" s="1"/>
      <c r="AB229" s="107"/>
    </row>
    <row r="230" spans="1:28" x14ac:dyDescent="0.3">
      <c r="A230" s="22" t="str">
        <f t="array" ref="A230">IFERROR(INDEX('All Beta'!A$2:A$1000,SMALL(IF(('All Beta'!D$2:D$1000&gt;=1)*('All Beta'!D$2:D$1000&lt;=1.5),ROW('All Beta'!A$2:A$1000)-ROW('All Beta'!A$2)+1),ROW(A229))),"")</f>
        <v/>
      </c>
      <c r="C230" s="5" t="e">
        <f>VLOOKUP('Beta 1-1.5@'!A230,'All Beta'!F:I,3,0)</f>
        <v>#N/A</v>
      </c>
      <c r="D230" s="5" t="e">
        <f>VLOOKUP(A230,'All Beta'!F:I,4,0)</f>
        <v>#N/A</v>
      </c>
      <c r="E230" s="8" t="e">
        <f>RTD("tradingapp",,INDEX($A:$A, ROW()), "BidLstClsΔ%")</f>
        <v>#N/A</v>
      </c>
      <c r="F230" s="8" t="e">
        <f>RTD("tradingapp",,INDEX($A:$A, ROW()), "AskLstClsΔ%")</f>
        <v>#N/A</v>
      </c>
      <c r="G230" s="12" t="e">
        <f t="shared" si="33"/>
        <v>#N/A</v>
      </c>
      <c r="H230" s="12" t="e">
        <f t="shared" si="34"/>
        <v>#N/A</v>
      </c>
      <c r="I230" s="13" t="e">
        <f t="shared" si="35"/>
        <v>#N/A</v>
      </c>
      <c r="J230" s="13" t="e">
        <f t="shared" si="36"/>
        <v>#N/A</v>
      </c>
      <c r="K230" s="5" t="e">
        <f>VLOOKUP(A230,'All Beta'!F:I,2,0)</f>
        <v>#N/A</v>
      </c>
      <c r="L230" s="6" t="e">
        <f>RTD("tradingapp",,INDEX($K:K, ROW()), "BidLstClsΔ%")</f>
        <v>#N/A</v>
      </c>
      <c r="M230" s="16" t="e">
        <f>RTD("tradingapp",,INDEX($K:$K, ROW()), "AskLstClsΔ%")</f>
        <v>#N/A</v>
      </c>
      <c r="N230" s="14" t="e">
        <f t="shared" si="37"/>
        <v>#N/A</v>
      </c>
      <c r="O230" s="14" t="e">
        <f t="shared" si="38"/>
        <v>#N/A</v>
      </c>
      <c r="R230" s="7"/>
      <c r="W230" s="7"/>
      <c r="AA230" s="1"/>
      <c r="AB230" s="107"/>
    </row>
    <row r="231" spans="1:28" x14ac:dyDescent="0.3">
      <c r="A231" s="22" t="str">
        <f t="array" ref="A231">IFERROR(INDEX('All Beta'!A$2:A$1000,SMALL(IF(('All Beta'!D$2:D$1000&gt;=1)*('All Beta'!D$2:D$1000&lt;=1.5),ROW('All Beta'!A$2:A$1000)-ROW('All Beta'!A$2)+1),ROW(A230))),"")</f>
        <v/>
      </c>
      <c r="C231" s="5" t="e">
        <f>VLOOKUP('Beta 1-1.5@'!A231,'All Beta'!F:I,3,0)</f>
        <v>#N/A</v>
      </c>
      <c r="D231" s="5" t="e">
        <f>VLOOKUP(A231,'All Beta'!F:I,4,0)</f>
        <v>#N/A</v>
      </c>
      <c r="E231" s="8" t="e">
        <f>RTD("tradingapp",,INDEX($A:$A, ROW()), "BidLstClsΔ%")</f>
        <v>#N/A</v>
      </c>
      <c r="F231" s="8" t="e">
        <f>RTD("tradingapp",,INDEX($A:$A, ROW()), "AskLstClsΔ%")</f>
        <v>#N/A</v>
      </c>
      <c r="G231" s="12" t="e">
        <f t="shared" si="33"/>
        <v>#N/A</v>
      </c>
      <c r="H231" s="12" t="e">
        <f t="shared" si="34"/>
        <v>#N/A</v>
      </c>
      <c r="I231" s="13" t="e">
        <f t="shared" si="35"/>
        <v>#N/A</v>
      </c>
      <c r="J231" s="13" t="e">
        <f t="shared" si="36"/>
        <v>#N/A</v>
      </c>
      <c r="K231" s="5" t="e">
        <f>VLOOKUP(A231,'All Beta'!F:I,2,0)</f>
        <v>#N/A</v>
      </c>
      <c r="L231" s="6" t="e">
        <f>RTD("tradingapp",,INDEX($K:K, ROW()), "BidLstClsΔ%")</f>
        <v>#N/A</v>
      </c>
      <c r="M231" s="16" t="e">
        <f>RTD("tradingapp",,INDEX($K:$K, ROW()), "AskLstClsΔ%")</f>
        <v>#N/A</v>
      </c>
      <c r="N231" s="14" t="e">
        <f t="shared" si="37"/>
        <v>#N/A</v>
      </c>
      <c r="O231" s="14" t="e">
        <f t="shared" si="38"/>
        <v>#N/A</v>
      </c>
      <c r="R231" s="7"/>
      <c r="W231" s="7"/>
      <c r="AA231" s="1"/>
      <c r="AB231" s="107"/>
    </row>
    <row r="232" spans="1:28" x14ac:dyDescent="0.3">
      <c r="A232" s="22" t="str">
        <f t="array" ref="A232">IFERROR(INDEX('All Beta'!A$2:A$1000,SMALL(IF(('All Beta'!D$2:D$1000&gt;=1)*('All Beta'!D$2:D$1000&lt;=1.5),ROW('All Beta'!A$2:A$1000)-ROW('All Beta'!A$2)+1),ROW(A231))),"")</f>
        <v/>
      </c>
      <c r="C232" s="5" t="e">
        <f>VLOOKUP('Beta 1-1.5@'!A232,'All Beta'!F:I,3,0)</f>
        <v>#N/A</v>
      </c>
      <c r="D232" s="5" t="e">
        <f>VLOOKUP(A232,'All Beta'!F:I,4,0)</f>
        <v>#N/A</v>
      </c>
      <c r="E232" s="8" t="e">
        <f>RTD("tradingapp",,INDEX($A:$A, ROW()), "BidLstClsΔ%")</f>
        <v>#N/A</v>
      </c>
      <c r="F232" s="8" t="e">
        <f>RTD("tradingapp",,INDEX($A:$A, ROW()), "AskLstClsΔ%")</f>
        <v>#N/A</v>
      </c>
      <c r="G232" s="12" t="e">
        <f t="shared" si="33"/>
        <v>#N/A</v>
      </c>
      <c r="H232" s="12" t="e">
        <f t="shared" si="34"/>
        <v>#N/A</v>
      </c>
      <c r="I232" s="13" t="e">
        <f t="shared" si="35"/>
        <v>#N/A</v>
      </c>
      <c r="J232" s="13" t="e">
        <f t="shared" si="36"/>
        <v>#N/A</v>
      </c>
      <c r="K232" s="5" t="e">
        <f>VLOOKUP(A232,'All Beta'!F:I,2,0)</f>
        <v>#N/A</v>
      </c>
      <c r="L232" s="6" t="e">
        <f>RTD("tradingapp",,INDEX($K:K, ROW()), "BidLstClsΔ%")</f>
        <v>#N/A</v>
      </c>
      <c r="M232" s="16" t="e">
        <f>RTD("tradingapp",,INDEX($K:$K, ROW()), "AskLstClsΔ%")</f>
        <v>#N/A</v>
      </c>
      <c r="N232" s="14" t="e">
        <f t="shared" si="37"/>
        <v>#N/A</v>
      </c>
      <c r="O232" s="14" t="e">
        <f t="shared" si="38"/>
        <v>#N/A</v>
      </c>
      <c r="R232" s="7"/>
      <c r="W232" s="7"/>
      <c r="AA232" s="1"/>
      <c r="AB232" s="107"/>
    </row>
    <row r="233" spans="1:28" x14ac:dyDescent="0.3">
      <c r="A233" s="22" t="str">
        <f t="array" ref="A233">IFERROR(INDEX('All Beta'!A$2:A$1000,SMALL(IF(('All Beta'!D$2:D$1000&gt;=1)*('All Beta'!D$2:D$1000&lt;=1.5),ROW('All Beta'!A$2:A$1000)-ROW('All Beta'!A$2)+1),ROW(A232))),"")</f>
        <v/>
      </c>
      <c r="C233" s="5" t="e">
        <f>VLOOKUP('Beta 1-1.5@'!A233,'All Beta'!F:I,3,0)</f>
        <v>#N/A</v>
      </c>
      <c r="D233" s="5" t="e">
        <f>VLOOKUP(A233,'All Beta'!F:I,4,0)</f>
        <v>#N/A</v>
      </c>
      <c r="E233" s="8" t="e">
        <f>RTD("tradingapp",,INDEX($A:$A, ROW()), "BidLstClsΔ%")</f>
        <v>#N/A</v>
      </c>
      <c r="F233" s="8" t="e">
        <f>RTD("tradingapp",,INDEX($A:$A, ROW()), "AskLstClsΔ%")</f>
        <v>#N/A</v>
      </c>
      <c r="G233" s="12" t="e">
        <f t="shared" si="33"/>
        <v>#N/A</v>
      </c>
      <c r="H233" s="12" t="e">
        <f t="shared" si="34"/>
        <v>#N/A</v>
      </c>
      <c r="I233" s="13" t="e">
        <f t="shared" si="35"/>
        <v>#N/A</v>
      </c>
      <c r="J233" s="13" t="e">
        <f t="shared" si="36"/>
        <v>#N/A</v>
      </c>
      <c r="K233" s="5" t="e">
        <f>VLOOKUP(A233,'All Beta'!F:I,2,0)</f>
        <v>#N/A</v>
      </c>
      <c r="L233" s="6" t="e">
        <f>RTD("tradingapp",,INDEX($K:K, ROW()), "BidLstClsΔ%")</f>
        <v>#N/A</v>
      </c>
      <c r="M233" s="16" t="e">
        <f>RTD("tradingapp",,INDEX($K:$K, ROW()), "AskLstClsΔ%")</f>
        <v>#N/A</v>
      </c>
      <c r="N233" s="14" t="e">
        <f t="shared" si="37"/>
        <v>#N/A</v>
      </c>
      <c r="O233" s="14" t="e">
        <f t="shared" si="38"/>
        <v>#N/A</v>
      </c>
      <c r="R233" s="7"/>
      <c r="W233" s="7"/>
      <c r="AA233" s="1"/>
      <c r="AB233" s="107"/>
    </row>
    <row r="234" spans="1:28" x14ac:dyDescent="0.3">
      <c r="A234" s="22" t="str">
        <f t="array" ref="A234">IFERROR(INDEX('All Beta'!A$2:A$1000,SMALL(IF(('All Beta'!D$2:D$1000&gt;=1)*('All Beta'!D$2:D$1000&lt;=1.5),ROW('All Beta'!A$2:A$1000)-ROW('All Beta'!A$2)+1),ROW(A233))),"")</f>
        <v/>
      </c>
      <c r="C234" s="5" t="e">
        <f>VLOOKUP('Beta 1-1.5@'!A234,'All Beta'!F:I,3,0)</f>
        <v>#N/A</v>
      </c>
      <c r="D234" s="5" t="e">
        <f>VLOOKUP(A234,'All Beta'!F:I,4,0)</f>
        <v>#N/A</v>
      </c>
      <c r="E234" s="8" t="e">
        <f>RTD("tradingapp",,INDEX($A:$A, ROW()), "BidLstClsΔ%")</f>
        <v>#N/A</v>
      </c>
      <c r="F234" s="8" t="e">
        <f>RTD("tradingapp",,INDEX($A:$A, ROW()), "AskLstClsΔ%")</f>
        <v>#N/A</v>
      </c>
      <c r="G234" s="12" t="e">
        <f t="shared" si="33"/>
        <v>#N/A</v>
      </c>
      <c r="H234" s="12" t="e">
        <f t="shared" si="34"/>
        <v>#N/A</v>
      </c>
      <c r="I234" s="13" t="e">
        <f t="shared" si="35"/>
        <v>#N/A</v>
      </c>
      <c r="J234" s="13" t="e">
        <f t="shared" si="36"/>
        <v>#N/A</v>
      </c>
      <c r="K234" s="5" t="e">
        <f>VLOOKUP(A234,'All Beta'!F:I,2,0)</f>
        <v>#N/A</v>
      </c>
      <c r="L234" s="6" t="e">
        <f>RTD("tradingapp",,INDEX($K:K, ROW()), "BidLstClsΔ%")</f>
        <v>#N/A</v>
      </c>
      <c r="M234" s="16" t="e">
        <f>RTD("tradingapp",,INDEX($K:$K, ROW()), "AskLstClsΔ%")</f>
        <v>#N/A</v>
      </c>
      <c r="N234" s="14" t="e">
        <f t="shared" si="37"/>
        <v>#N/A</v>
      </c>
      <c r="O234" s="14" t="e">
        <f t="shared" si="38"/>
        <v>#N/A</v>
      </c>
      <c r="R234" s="7"/>
      <c r="W234" s="7"/>
      <c r="AA234" s="1"/>
      <c r="AB234" s="107"/>
    </row>
    <row r="235" spans="1:28" x14ac:dyDescent="0.3">
      <c r="A235" s="22" t="str">
        <f t="array" ref="A235">IFERROR(INDEX('All Beta'!A$2:A$1000,SMALL(IF(('All Beta'!D$2:D$1000&gt;=1)*('All Beta'!D$2:D$1000&lt;=1.5),ROW('All Beta'!A$2:A$1000)-ROW('All Beta'!A$2)+1),ROW(A234))),"")</f>
        <v/>
      </c>
      <c r="C235" s="5" t="e">
        <f>VLOOKUP('Beta 1-1.5@'!A235,'All Beta'!F:I,3,0)</f>
        <v>#N/A</v>
      </c>
      <c r="D235" s="5" t="e">
        <f>VLOOKUP(A235,'All Beta'!F:I,4,0)</f>
        <v>#N/A</v>
      </c>
      <c r="E235" s="8" t="e">
        <f>RTD("tradingapp",,INDEX($A:$A, ROW()), "BidLstClsΔ%")</f>
        <v>#N/A</v>
      </c>
      <c r="F235" s="8" t="e">
        <f>RTD("tradingapp",,INDEX($A:$A, ROW()), "AskLstClsΔ%")</f>
        <v>#N/A</v>
      </c>
      <c r="G235" s="12" t="e">
        <f t="shared" si="33"/>
        <v>#N/A</v>
      </c>
      <c r="H235" s="12" t="e">
        <f t="shared" si="34"/>
        <v>#N/A</v>
      </c>
      <c r="I235" s="13" t="e">
        <f t="shared" si="35"/>
        <v>#N/A</v>
      </c>
      <c r="J235" s="13" t="e">
        <f t="shared" si="36"/>
        <v>#N/A</v>
      </c>
      <c r="K235" s="5" t="e">
        <f>VLOOKUP(A235,'All Beta'!F:I,2,0)</f>
        <v>#N/A</v>
      </c>
      <c r="L235" s="6" t="e">
        <f>RTD("tradingapp",,INDEX($K:K, ROW()), "BidLstClsΔ%")</f>
        <v>#N/A</v>
      </c>
      <c r="M235" s="16" t="e">
        <f>RTD("tradingapp",,INDEX($K:$K, ROW()), "AskLstClsΔ%")</f>
        <v>#N/A</v>
      </c>
      <c r="N235" s="14" t="e">
        <f t="shared" si="37"/>
        <v>#N/A</v>
      </c>
      <c r="O235" s="14" t="e">
        <f t="shared" si="38"/>
        <v>#N/A</v>
      </c>
      <c r="R235" s="7"/>
      <c r="W235" s="7"/>
      <c r="AA235" s="1"/>
      <c r="AB235" s="107"/>
    </row>
    <row r="236" spans="1:28" x14ac:dyDescent="0.3">
      <c r="A236" s="22" t="str">
        <f t="array" ref="A236">IFERROR(INDEX('All Beta'!A$2:A$1000,SMALL(IF(('All Beta'!D$2:D$1000&gt;=1)*('All Beta'!D$2:D$1000&lt;=1.5),ROW('All Beta'!A$2:A$1000)-ROW('All Beta'!A$2)+1),ROW(A235))),"")</f>
        <v/>
      </c>
      <c r="C236" s="5" t="e">
        <f>VLOOKUP('Beta 1-1.5@'!A236,'All Beta'!F:I,3,0)</f>
        <v>#N/A</v>
      </c>
      <c r="D236" s="5" t="e">
        <f>VLOOKUP(A236,'All Beta'!F:I,4,0)</f>
        <v>#N/A</v>
      </c>
      <c r="E236" s="8" t="e">
        <f>RTD("tradingapp",,INDEX($A:$A, ROW()), "BidLstClsΔ%")</f>
        <v>#N/A</v>
      </c>
      <c r="F236" s="8" t="e">
        <f>RTD("tradingapp",,INDEX($A:$A, ROW()), "AskLstClsΔ%")</f>
        <v>#N/A</v>
      </c>
      <c r="G236" s="12" t="e">
        <f t="shared" si="33"/>
        <v>#N/A</v>
      </c>
      <c r="H236" s="12" t="e">
        <f t="shared" si="34"/>
        <v>#N/A</v>
      </c>
      <c r="I236" s="13" t="e">
        <f t="shared" si="35"/>
        <v>#N/A</v>
      </c>
      <c r="J236" s="13" t="e">
        <f t="shared" si="36"/>
        <v>#N/A</v>
      </c>
      <c r="K236" s="5" t="e">
        <f>VLOOKUP(A236,'All Beta'!F:I,2,0)</f>
        <v>#N/A</v>
      </c>
      <c r="L236" s="6" t="e">
        <f>RTD("tradingapp",,INDEX($K:K, ROW()), "BidLstClsΔ%")</f>
        <v>#N/A</v>
      </c>
      <c r="M236" s="16" t="e">
        <f>RTD("tradingapp",,INDEX($K:$K, ROW()), "AskLstClsΔ%")</f>
        <v>#N/A</v>
      </c>
      <c r="N236" s="14" t="e">
        <f t="shared" si="37"/>
        <v>#N/A</v>
      </c>
      <c r="O236" s="14" t="e">
        <f t="shared" si="38"/>
        <v>#N/A</v>
      </c>
      <c r="R236" s="7"/>
      <c r="W236" s="7"/>
      <c r="AA236" s="1"/>
      <c r="AB236" s="107"/>
    </row>
    <row r="237" spans="1:28" x14ac:dyDescent="0.3">
      <c r="A237" s="22" t="str">
        <f t="array" ref="A237">IFERROR(INDEX('All Beta'!A$2:A$1000,SMALL(IF(('All Beta'!D$2:D$1000&gt;=1)*('All Beta'!D$2:D$1000&lt;=1.5),ROW('All Beta'!A$2:A$1000)-ROW('All Beta'!A$2)+1),ROW(A236))),"")</f>
        <v/>
      </c>
      <c r="C237" s="5" t="e">
        <f>VLOOKUP('Beta 1-1.5@'!A237,'All Beta'!F:I,3,0)</f>
        <v>#N/A</v>
      </c>
      <c r="D237" s="5" t="e">
        <f>VLOOKUP(A237,'All Beta'!F:I,4,0)</f>
        <v>#N/A</v>
      </c>
      <c r="E237" s="8" t="e">
        <f>RTD("tradingapp",,INDEX($A:$A, ROW()), "BidLstClsΔ%")</f>
        <v>#N/A</v>
      </c>
      <c r="F237" s="8" t="e">
        <f>RTD("tradingapp",,INDEX($A:$A, ROW()), "AskLstClsΔ%")</f>
        <v>#N/A</v>
      </c>
      <c r="G237" s="12" t="e">
        <f t="shared" si="33"/>
        <v>#N/A</v>
      </c>
      <c r="H237" s="12" t="e">
        <f t="shared" si="34"/>
        <v>#N/A</v>
      </c>
      <c r="I237" s="13" t="e">
        <f t="shared" si="35"/>
        <v>#N/A</v>
      </c>
      <c r="J237" s="13" t="e">
        <f t="shared" si="36"/>
        <v>#N/A</v>
      </c>
      <c r="K237" s="5" t="e">
        <f>VLOOKUP(A237,'All Beta'!F:I,2,0)</f>
        <v>#N/A</v>
      </c>
      <c r="L237" s="6" t="e">
        <f>RTD("tradingapp",,INDEX($K:K, ROW()), "BidLstClsΔ%")</f>
        <v>#N/A</v>
      </c>
      <c r="M237" s="16" t="e">
        <f>RTD("tradingapp",,INDEX($K:$K, ROW()), "AskLstClsΔ%")</f>
        <v>#N/A</v>
      </c>
      <c r="N237" s="14" t="e">
        <f t="shared" si="37"/>
        <v>#N/A</v>
      </c>
      <c r="O237" s="14" t="e">
        <f t="shared" si="38"/>
        <v>#N/A</v>
      </c>
      <c r="R237" s="7"/>
      <c r="W237" s="7"/>
      <c r="AA237" s="1"/>
      <c r="AB237" s="107"/>
    </row>
    <row r="238" spans="1:28" x14ac:dyDescent="0.3">
      <c r="A238" s="22" t="str">
        <f t="array" ref="A238">IFERROR(INDEX('All Beta'!A$2:A$1000,SMALL(IF(('All Beta'!D$2:D$1000&gt;=1)*('All Beta'!D$2:D$1000&lt;=1.5),ROW('All Beta'!A$2:A$1000)-ROW('All Beta'!A$2)+1),ROW(A237))),"")</f>
        <v/>
      </c>
      <c r="C238" s="5" t="e">
        <f>VLOOKUP('Beta 1-1.5@'!A238,'All Beta'!F:I,3,0)</f>
        <v>#N/A</v>
      </c>
      <c r="D238" s="5" t="e">
        <f>VLOOKUP(A238,'All Beta'!F:I,4,0)</f>
        <v>#N/A</v>
      </c>
      <c r="E238" s="8" t="e">
        <f>RTD("tradingapp",,INDEX($A:$A, ROW()), "BidLstClsΔ%")</f>
        <v>#N/A</v>
      </c>
      <c r="F238" s="8" t="e">
        <f>RTD("tradingapp",,INDEX($A:$A, ROW()), "AskLstClsΔ%")</f>
        <v>#N/A</v>
      </c>
      <c r="G238" s="12" t="e">
        <f t="shared" si="33"/>
        <v>#N/A</v>
      </c>
      <c r="H238" s="12" t="e">
        <f t="shared" si="34"/>
        <v>#N/A</v>
      </c>
      <c r="I238" s="13" t="e">
        <f t="shared" si="35"/>
        <v>#N/A</v>
      </c>
      <c r="J238" s="13" t="e">
        <f t="shared" si="36"/>
        <v>#N/A</v>
      </c>
      <c r="K238" s="5" t="e">
        <f>VLOOKUP(A238,'All Beta'!F:I,2,0)</f>
        <v>#N/A</v>
      </c>
      <c r="L238" s="6" t="e">
        <f>RTD("tradingapp",,INDEX($K:K, ROW()), "BidLstClsΔ%")</f>
        <v>#N/A</v>
      </c>
      <c r="M238" s="16" t="e">
        <f>RTD("tradingapp",,INDEX($K:$K, ROW()), "AskLstClsΔ%")</f>
        <v>#N/A</v>
      </c>
      <c r="N238" s="14" t="e">
        <f t="shared" si="37"/>
        <v>#N/A</v>
      </c>
      <c r="O238" s="14" t="e">
        <f t="shared" si="38"/>
        <v>#N/A</v>
      </c>
      <c r="R238" s="7"/>
      <c r="W238" s="7"/>
      <c r="AA238" s="1"/>
      <c r="AB238" s="107"/>
    </row>
    <row r="239" spans="1:28" x14ac:dyDescent="0.3">
      <c r="A239" s="22" t="str">
        <f t="array" ref="A239">IFERROR(INDEX('All Beta'!A$2:A$1000,SMALL(IF(('All Beta'!D$2:D$1000&gt;=1)*('All Beta'!D$2:D$1000&lt;=1.5),ROW('All Beta'!A$2:A$1000)-ROW('All Beta'!A$2)+1),ROW(A238))),"")</f>
        <v/>
      </c>
      <c r="C239" s="5" t="e">
        <f>VLOOKUP('Beta 1-1.5@'!A239,'All Beta'!F:I,3,0)</f>
        <v>#N/A</v>
      </c>
      <c r="D239" s="5" t="e">
        <f>VLOOKUP(A239,'All Beta'!F:I,4,0)</f>
        <v>#N/A</v>
      </c>
      <c r="E239" s="8" t="e">
        <f>RTD("tradingapp",,INDEX($A:$A, ROW()), "BidLstClsΔ%")</f>
        <v>#N/A</v>
      </c>
      <c r="F239" s="8" t="e">
        <f>RTD("tradingapp",,INDEX($A:$A, ROW()), "AskLstClsΔ%")</f>
        <v>#N/A</v>
      </c>
      <c r="G239" s="12" t="e">
        <f t="shared" si="33"/>
        <v>#N/A</v>
      </c>
      <c r="H239" s="12" t="e">
        <f t="shared" si="34"/>
        <v>#N/A</v>
      </c>
      <c r="I239" s="13" t="e">
        <f t="shared" si="35"/>
        <v>#N/A</v>
      </c>
      <c r="J239" s="13" t="e">
        <f t="shared" si="36"/>
        <v>#N/A</v>
      </c>
      <c r="K239" s="5" t="e">
        <f>VLOOKUP(A239,'All Beta'!F:I,2,0)</f>
        <v>#N/A</v>
      </c>
      <c r="L239" s="6" t="e">
        <f>RTD("tradingapp",,INDEX($K:K, ROW()), "BidLstClsΔ%")</f>
        <v>#N/A</v>
      </c>
      <c r="M239" s="16" t="e">
        <f>RTD("tradingapp",,INDEX($K:$K, ROW()), "AskLstClsΔ%")</f>
        <v>#N/A</v>
      </c>
      <c r="N239" s="14" t="e">
        <f t="shared" si="37"/>
        <v>#N/A</v>
      </c>
      <c r="O239" s="14" t="e">
        <f t="shared" si="38"/>
        <v>#N/A</v>
      </c>
      <c r="R239" s="7"/>
      <c r="W239" s="7"/>
      <c r="AA239" s="1"/>
      <c r="AB239" s="107"/>
    </row>
    <row r="240" spans="1:28" x14ac:dyDescent="0.3">
      <c r="A240" s="22" t="str">
        <f t="array" ref="A240">IFERROR(INDEX('All Beta'!A$2:A$1000,SMALL(IF(('All Beta'!D$2:D$1000&gt;=1)*('All Beta'!D$2:D$1000&lt;=1.5),ROW('All Beta'!A$2:A$1000)-ROW('All Beta'!A$2)+1),ROW(A239))),"")</f>
        <v/>
      </c>
      <c r="C240" s="5" t="e">
        <f>VLOOKUP('Beta 1-1.5@'!A240,'All Beta'!F:I,3,0)</f>
        <v>#N/A</v>
      </c>
      <c r="D240" s="5" t="e">
        <f>VLOOKUP(A240,'All Beta'!F:I,4,0)</f>
        <v>#N/A</v>
      </c>
      <c r="E240" s="8" t="e">
        <f>RTD("tradingapp",,INDEX($A:$A, ROW()), "BidLstClsΔ%")</f>
        <v>#N/A</v>
      </c>
      <c r="F240" s="8" t="e">
        <f>RTD("tradingapp",,INDEX($A:$A, ROW()), "AskLstClsΔ%")</f>
        <v>#N/A</v>
      </c>
      <c r="G240" s="12" t="e">
        <f t="shared" si="33"/>
        <v>#N/A</v>
      </c>
      <c r="H240" s="12" t="e">
        <f t="shared" si="34"/>
        <v>#N/A</v>
      </c>
      <c r="I240" s="13" t="e">
        <f t="shared" si="35"/>
        <v>#N/A</v>
      </c>
      <c r="J240" s="13" t="e">
        <f t="shared" si="36"/>
        <v>#N/A</v>
      </c>
      <c r="K240" s="5" t="e">
        <f>VLOOKUP(A240,'All Beta'!F:I,2,0)</f>
        <v>#N/A</v>
      </c>
      <c r="L240" s="6" t="e">
        <f>RTD("tradingapp",,INDEX($K:K, ROW()), "BidLstClsΔ%")</f>
        <v>#N/A</v>
      </c>
      <c r="M240" s="16" t="e">
        <f>RTD("tradingapp",,INDEX($K:$K, ROW()), "AskLstClsΔ%")</f>
        <v>#N/A</v>
      </c>
      <c r="N240" s="14" t="e">
        <f t="shared" si="37"/>
        <v>#N/A</v>
      </c>
      <c r="O240" s="14" t="e">
        <f t="shared" si="38"/>
        <v>#N/A</v>
      </c>
      <c r="R240" s="7"/>
      <c r="W240" s="7"/>
      <c r="AA240" s="1"/>
      <c r="AB240" s="107"/>
    </row>
    <row r="241" spans="1:28" x14ac:dyDescent="0.3">
      <c r="A241" s="22" t="str">
        <f t="array" ref="A241">IFERROR(INDEX('All Beta'!A$2:A$1000,SMALL(IF(('All Beta'!D$2:D$1000&gt;=1)*('All Beta'!D$2:D$1000&lt;=1.5),ROW('All Beta'!A$2:A$1000)-ROW('All Beta'!A$2)+1),ROW(A240))),"")</f>
        <v/>
      </c>
      <c r="C241" s="5" t="e">
        <f>VLOOKUP('Beta 1-1.5@'!A241,'All Beta'!F:I,3,0)</f>
        <v>#N/A</v>
      </c>
      <c r="D241" s="5" t="e">
        <f>VLOOKUP(A241,'All Beta'!F:I,4,0)</f>
        <v>#N/A</v>
      </c>
      <c r="E241" s="8" t="e">
        <f>RTD("tradingapp",,INDEX($A:$A, ROW()), "BidLstClsΔ%")</f>
        <v>#N/A</v>
      </c>
      <c r="F241" s="8" t="e">
        <f>RTD("tradingapp",,INDEX($A:$A, ROW()), "AskLstClsΔ%")</f>
        <v>#N/A</v>
      </c>
      <c r="G241" s="12" t="e">
        <f t="shared" si="33"/>
        <v>#N/A</v>
      </c>
      <c r="H241" s="12" t="e">
        <f t="shared" si="34"/>
        <v>#N/A</v>
      </c>
      <c r="I241" s="13" t="e">
        <f t="shared" si="35"/>
        <v>#N/A</v>
      </c>
      <c r="J241" s="13" t="e">
        <f t="shared" si="36"/>
        <v>#N/A</v>
      </c>
      <c r="K241" s="5" t="e">
        <f>VLOOKUP(A241,'All Beta'!F:I,2,0)</f>
        <v>#N/A</v>
      </c>
      <c r="L241" s="6" t="e">
        <f>RTD("tradingapp",,INDEX($K:K, ROW()), "BidLstClsΔ%")</f>
        <v>#N/A</v>
      </c>
      <c r="M241" s="16" t="e">
        <f>RTD("tradingapp",,INDEX($K:$K, ROW()), "AskLstClsΔ%")</f>
        <v>#N/A</v>
      </c>
      <c r="N241" s="14" t="e">
        <f t="shared" si="37"/>
        <v>#N/A</v>
      </c>
      <c r="O241" s="14" t="e">
        <f t="shared" si="38"/>
        <v>#N/A</v>
      </c>
      <c r="R241" s="7"/>
      <c r="W241" s="7"/>
      <c r="AA241" s="1"/>
      <c r="AB241" s="107"/>
    </row>
    <row r="242" spans="1:28" x14ac:dyDescent="0.3">
      <c r="A242" s="22" t="str">
        <f t="array" ref="A242">IFERROR(INDEX('All Beta'!A$2:A$1000,SMALL(IF(('All Beta'!D$2:D$1000&gt;=1)*('All Beta'!D$2:D$1000&lt;=1.5),ROW('All Beta'!A$2:A$1000)-ROW('All Beta'!A$2)+1),ROW(A241))),"")</f>
        <v/>
      </c>
      <c r="C242" s="5" t="e">
        <f>VLOOKUP('Beta 1-1.5@'!A242,'All Beta'!F:I,3,0)</f>
        <v>#N/A</v>
      </c>
      <c r="D242" s="5" t="e">
        <f>VLOOKUP(A242,'All Beta'!F:I,4,0)</f>
        <v>#N/A</v>
      </c>
      <c r="E242" s="8" t="e">
        <f>RTD("tradingapp",,INDEX($A:$A, ROW()), "BidLstClsΔ%")</f>
        <v>#N/A</v>
      </c>
      <c r="F242" s="8" t="e">
        <f>RTD("tradingapp",,INDEX($A:$A, ROW()), "AskLstClsΔ%")</f>
        <v>#N/A</v>
      </c>
      <c r="G242" s="12" t="e">
        <f t="shared" si="33"/>
        <v>#N/A</v>
      </c>
      <c r="H242" s="12" t="e">
        <f t="shared" si="34"/>
        <v>#N/A</v>
      </c>
      <c r="I242" s="13" t="e">
        <f t="shared" si="35"/>
        <v>#N/A</v>
      </c>
      <c r="J242" s="13" t="e">
        <f t="shared" si="36"/>
        <v>#N/A</v>
      </c>
      <c r="K242" s="5" t="e">
        <f>VLOOKUP(A242,'All Beta'!F:I,2,0)</f>
        <v>#N/A</v>
      </c>
      <c r="L242" s="6" t="e">
        <f>RTD("tradingapp",,INDEX($K:K, ROW()), "BidLstClsΔ%")</f>
        <v>#N/A</v>
      </c>
      <c r="M242" s="16" t="e">
        <f>RTD("tradingapp",,INDEX($K:$K, ROW()), "AskLstClsΔ%")</f>
        <v>#N/A</v>
      </c>
      <c r="N242" s="14" t="e">
        <f t="shared" si="37"/>
        <v>#N/A</v>
      </c>
      <c r="O242" s="14" t="e">
        <f t="shared" si="38"/>
        <v>#N/A</v>
      </c>
      <c r="R242" s="7"/>
      <c r="W242" s="7"/>
      <c r="AA242" s="1"/>
      <c r="AB242" s="107"/>
    </row>
    <row r="243" spans="1:28" x14ac:dyDescent="0.3">
      <c r="A243" s="22" t="str">
        <f t="array" ref="A243">IFERROR(INDEX('All Beta'!A$2:A$1000,SMALL(IF(('All Beta'!D$2:D$1000&gt;=1)*('All Beta'!D$2:D$1000&lt;=1.5),ROW('All Beta'!A$2:A$1000)-ROW('All Beta'!A$2)+1),ROW(A242))),"")</f>
        <v/>
      </c>
      <c r="C243" s="5" t="e">
        <f>VLOOKUP('Beta 1-1.5@'!A243,'All Beta'!F:I,3,0)</f>
        <v>#N/A</v>
      </c>
      <c r="D243" s="5" t="e">
        <f>VLOOKUP(A243,'All Beta'!F:I,4,0)</f>
        <v>#N/A</v>
      </c>
      <c r="E243" s="8" t="e">
        <f>RTD("tradingapp",,INDEX($A:$A, ROW()), "BidLstClsΔ%")</f>
        <v>#N/A</v>
      </c>
      <c r="F243" s="8" t="e">
        <f>RTD("tradingapp",,INDEX($A:$A, ROW()), "AskLstClsΔ%")</f>
        <v>#N/A</v>
      </c>
      <c r="G243" s="12" t="e">
        <f t="shared" si="33"/>
        <v>#N/A</v>
      </c>
      <c r="H243" s="12" t="e">
        <f t="shared" si="34"/>
        <v>#N/A</v>
      </c>
      <c r="I243" s="13" t="e">
        <f t="shared" si="35"/>
        <v>#N/A</v>
      </c>
      <c r="J243" s="13" t="e">
        <f t="shared" si="36"/>
        <v>#N/A</v>
      </c>
      <c r="K243" s="5" t="e">
        <f>VLOOKUP(A243,'All Beta'!F:I,2,0)</f>
        <v>#N/A</v>
      </c>
      <c r="L243" s="6" t="e">
        <f>RTD("tradingapp",,INDEX($K:K, ROW()), "BidLstClsΔ%")</f>
        <v>#N/A</v>
      </c>
      <c r="M243" s="16" t="e">
        <f>RTD("tradingapp",,INDEX($K:$K, ROW()), "AskLstClsΔ%")</f>
        <v>#N/A</v>
      </c>
      <c r="N243" s="14" t="e">
        <f t="shared" si="37"/>
        <v>#N/A</v>
      </c>
      <c r="O243" s="14" t="e">
        <f t="shared" si="38"/>
        <v>#N/A</v>
      </c>
      <c r="R243" s="7"/>
      <c r="W243" s="7"/>
      <c r="AA243" s="1"/>
      <c r="AB243" s="107"/>
    </row>
    <row r="244" spans="1:28" x14ac:dyDescent="0.3">
      <c r="A244" s="22" t="str">
        <f t="array" ref="A244">IFERROR(INDEX('All Beta'!A$2:A$1000,SMALL(IF(('All Beta'!D$2:D$1000&gt;=1)*('All Beta'!D$2:D$1000&lt;=1.5),ROW('All Beta'!A$2:A$1000)-ROW('All Beta'!A$2)+1),ROW(A243))),"")</f>
        <v/>
      </c>
      <c r="C244" s="5" t="e">
        <f>VLOOKUP('Beta 1-1.5@'!A244,'All Beta'!F:I,3,0)</f>
        <v>#N/A</v>
      </c>
      <c r="D244" s="5" t="e">
        <f>VLOOKUP(A244,'All Beta'!F:I,4,0)</f>
        <v>#N/A</v>
      </c>
      <c r="E244" s="8" t="e">
        <f>RTD("tradingapp",,INDEX($A:$A, ROW()), "BidLstClsΔ%")</f>
        <v>#N/A</v>
      </c>
      <c r="F244" s="8" t="e">
        <f>RTD("tradingapp",,INDEX($A:$A, ROW()), "AskLstClsΔ%")</f>
        <v>#N/A</v>
      </c>
      <c r="G244" s="12" t="e">
        <f t="shared" si="33"/>
        <v>#N/A</v>
      </c>
      <c r="H244" s="12" t="e">
        <f t="shared" si="34"/>
        <v>#N/A</v>
      </c>
      <c r="I244" s="13" t="e">
        <f t="shared" si="35"/>
        <v>#N/A</v>
      </c>
      <c r="J244" s="13" t="e">
        <f t="shared" si="36"/>
        <v>#N/A</v>
      </c>
      <c r="K244" s="5" t="e">
        <f>VLOOKUP(A244,'All Beta'!F:I,2,0)</f>
        <v>#N/A</v>
      </c>
      <c r="L244" s="6" t="e">
        <f>RTD("tradingapp",,INDEX($K:K, ROW()), "BidLstClsΔ%")</f>
        <v>#N/A</v>
      </c>
      <c r="M244" s="16" t="e">
        <f>RTD("tradingapp",,INDEX($K:$K, ROW()), "AskLstClsΔ%")</f>
        <v>#N/A</v>
      </c>
      <c r="N244" s="14" t="e">
        <f t="shared" si="37"/>
        <v>#N/A</v>
      </c>
      <c r="O244" s="14" t="e">
        <f t="shared" si="38"/>
        <v>#N/A</v>
      </c>
      <c r="R244" s="7"/>
      <c r="W244" s="7"/>
      <c r="AA244" s="1"/>
      <c r="AB244" s="107"/>
    </row>
    <row r="245" spans="1:28" x14ac:dyDescent="0.3">
      <c r="A245" s="22" t="str">
        <f t="array" ref="A245">IFERROR(INDEX('All Beta'!A$2:A$1000,SMALL(IF(('All Beta'!D$2:D$1000&gt;=1)*('All Beta'!D$2:D$1000&lt;=1.5),ROW('All Beta'!A$2:A$1000)-ROW('All Beta'!A$2)+1),ROW(A244))),"")</f>
        <v/>
      </c>
      <c r="C245" s="5" t="e">
        <f>VLOOKUP('Beta 1-1.5@'!A245,'All Beta'!F:I,3,0)</f>
        <v>#N/A</v>
      </c>
      <c r="D245" s="5" t="e">
        <f>VLOOKUP(A245,'All Beta'!F:I,4,0)</f>
        <v>#N/A</v>
      </c>
      <c r="E245" s="8" t="e">
        <f>RTD("tradingapp",,INDEX($A:$A, ROW()), "BidLstClsΔ%")</f>
        <v>#N/A</v>
      </c>
      <c r="F245" s="8" t="e">
        <f>RTD("tradingapp",,INDEX($A:$A, ROW()), "AskLstClsΔ%")</f>
        <v>#N/A</v>
      </c>
      <c r="G245" s="12" t="e">
        <f t="shared" si="33"/>
        <v>#N/A</v>
      </c>
      <c r="H245" s="12" t="e">
        <f t="shared" si="34"/>
        <v>#N/A</v>
      </c>
      <c r="I245" s="13" t="e">
        <f t="shared" si="35"/>
        <v>#N/A</v>
      </c>
      <c r="J245" s="13" t="e">
        <f t="shared" si="36"/>
        <v>#N/A</v>
      </c>
      <c r="K245" s="5" t="e">
        <f>VLOOKUP(A245,'All Beta'!F:I,2,0)</f>
        <v>#N/A</v>
      </c>
      <c r="L245" s="6" t="e">
        <f>RTD("tradingapp",,INDEX($K:K, ROW()), "BidLstClsΔ%")</f>
        <v>#N/A</v>
      </c>
      <c r="M245" s="16" t="e">
        <f>RTD("tradingapp",,INDEX($K:$K, ROW()), "AskLstClsΔ%")</f>
        <v>#N/A</v>
      </c>
      <c r="N245" s="14" t="e">
        <f t="shared" si="37"/>
        <v>#N/A</v>
      </c>
      <c r="O245" s="14" t="e">
        <f t="shared" si="38"/>
        <v>#N/A</v>
      </c>
      <c r="R245" s="7"/>
      <c r="W245" s="7"/>
      <c r="AA245" s="1"/>
      <c r="AB245" s="107"/>
    </row>
    <row r="246" spans="1:28" x14ac:dyDescent="0.3">
      <c r="A246" s="22" t="str">
        <f t="array" ref="A246">IFERROR(INDEX('All Beta'!A$2:A$1000,SMALL(IF(('All Beta'!D$2:D$1000&gt;=1)*('All Beta'!D$2:D$1000&lt;=1.5),ROW('All Beta'!A$2:A$1000)-ROW('All Beta'!A$2)+1),ROW(A245))),"")</f>
        <v/>
      </c>
      <c r="C246" s="5" t="e">
        <f>VLOOKUP('Beta 1-1.5@'!A246,'All Beta'!F:I,3,0)</f>
        <v>#N/A</v>
      </c>
      <c r="D246" s="5" t="e">
        <f>VLOOKUP(A246,'All Beta'!F:I,4,0)</f>
        <v>#N/A</v>
      </c>
      <c r="E246" s="8" t="e">
        <f>RTD("tradingapp",,INDEX($A:$A, ROW()), "BidLstClsΔ%")</f>
        <v>#N/A</v>
      </c>
      <c r="F246" s="8" t="e">
        <f>RTD("tradingapp",,INDEX($A:$A, ROW()), "AskLstClsΔ%")</f>
        <v>#N/A</v>
      </c>
      <c r="G246" s="12" t="e">
        <f t="shared" si="33"/>
        <v>#N/A</v>
      </c>
      <c r="H246" s="12" t="e">
        <f t="shared" si="34"/>
        <v>#N/A</v>
      </c>
      <c r="I246" s="13" t="e">
        <f t="shared" si="35"/>
        <v>#N/A</v>
      </c>
      <c r="J246" s="13" t="e">
        <f t="shared" si="36"/>
        <v>#N/A</v>
      </c>
      <c r="K246" s="5" t="e">
        <f>VLOOKUP(A246,'All Beta'!F:I,2,0)</f>
        <v>#N/A</v>
      </c>
      <c r="L246" s="6" t="e">
        <f>RTD("tradingapp",,INDEX($K:K, ROW()), "BidLstClsΔ%")</f>
        <v>#N/A</v>
      </c>
      <c r="M246" s="16" t="e">
        <f>RTD("tradingapp",,INDEX($K:$K, ROW()), "AskLstClsΔ%")</f>
        <v>#N/A</v>
      </c>
      <c r="N246" s="14" t="e">
        <f t="shared" si="37"/>
        <v>#N/A</v>
      </c>
      <c r="O246" s="14" t="e">
        <f t="shared" si="38"/>
        <v>#N/A</v>
      </c>
      <c r="R246" s="7"/>
      <c r="W246" s="7"/>
      <c r="AA246" s="1"/>
      <c r="AB246" s="107"/>
    </row>
    <row r="247" spans="1:28" x14ac:dyDescent="0.3">
      <c r="A247" s="22" t="str">
        <f t="array" ref="A247">IFERROR(INDEX('All Beta'!A$2:A$1000,SMALL(IF(('All Beta'!D$2:D$1000&gt;=1)*('All Beta'!D$2:D$1000&lt;=1.5),ROW('All Beta'!A$2:A$1000)-ROW('All Beta'!A$2)+1),ROW(A246))),"")</f>
        <v/>
      </c>
      <c r="C247" s="5" t="e">
        <f>VLOOKUP('Beta 1-1.5@'!A247,'All Beta'!F:I,3,0)</f>
        <v>#N/A</v>
      </c>
      <c r="D247" s="5" t="e">
        <f>VLOOKUP(A247,'All Beta'!F:I,4,0)</f>
        <v>#N/A</v>
      </c>
      <c r="E247" s="8" t="e">
        <f>RTD("tradingapp",,INDEX($A:$A, ROW()), "BidLstClsΔ%")</f>
        <v>#N/A</v>
      </c>
      <c r="F247" s="8" t="e">
        <f>RTD("tradingapp",,INDEX($A:$A, ROW()), "AskLstClsΔ%")</f>
        <v>#N/A</v>
      </c>
      <c r="G247" s="12" t="e">
        <f t="shared" si="33"/>
        <v>#N/A</v>
      </c>
      <c r="H247" s="12" t="e">
        <f t="shared" si="34"/>
        <v>#N/A</v>
      </c>
      <c r="I247" s="13" t="e">
        <f t="shared" si="35"/>
        <v>#N/A</v>
      </c>
      <c r="J247" s="13" t="e">
        <f t="shared" si="36"/>
        <v>#N/A</v>
      </c>
      <c r="K247" s="5" t="e">
        <f>VLOOKUP(A247,'All Beta'!F:I,2,0)</f>
        <v>#N/A</v>
      </c>
      <c r="L247" s="6" t="e">
        <f>RTD("tradingapp",,INDEX($K:K, ROW()), "BidLstClsΔ%")</f>
        <v>#N/A</v>
      </c>
      <c r="M247" s="16" t="e">
        <f>RTD("tradingapp",,INDEX($K:$K, ROW()), "AskLstClsΔ%")</f>
        <v>#N/A</v>
      </c>
      <c r="N247" s="14" t="e">
        <f t="shared" si="37"/>
        <v>#N/A</v>
      </c>
      <c r="O247" s="14" t="e">
        <f t="shared" si="38"/>
        <v>#N/A</v>
      </c>
      <c r="R247" s="7"/>
      <c r="W247" s="7"/>
      <c r="AA247" s="1"/>
      <c r="AB247" s="107"/>
    </row>
    <row r="248" spans="1:28" x14ac:dyDescent="0.3">
      <c r="A248" s="22" t="str">
        <f t="array" ref="A248">IFERROR(INDEX('All Beta'!A$2:A$1000,SMALL(IF(('All Beta'!D$2:D$1000&gt;=1)*('All Beta'!D$2:D$1000&lt;=1.5),ROW('All Beta'!A$2:A$1000)-ROW('All Beta'!A$2)+1),ROW(A247))),"")</f>
        <v/>
      </c>
      <c r="C248" s="5" t="e">
        <f>VLOOKUP('Beta 1-1.5@'!A248,'All Beta'!F:I,3,0)</f>
        <v>#N/A</v>
      </c>
      <c r="D248" s="5" t="e">
        <f>VLOOKUP(A248,'All Beta'!F:I,4,0)</f>
        <v>#N/A</v>
      </c>
      <c r="E248" s="8" t="e">
        <f>RTD("tradingapp",,INDEX($A:$A, ROW()), "BidLstClsΔ%")</f>
        <v>#N/A</v>
      </c>
      <c r="F248" s="8" t="e">
        <f>RTD("tradingapp",,INDEX($A:$A, ROW()), "AskLstClsΔ%")</f>
        <v>#N/A</v>
      </c>
      <c r="G248" s="12" t="e">
        <f t="shared" si="33"/>
        <v>#N/A</v>
      </c>
      <c r="H248" s="12" t="e">
        <f t="shared" si="34"/>
        <v>#N/A</v>
      </c>
      <c r="I248" s="13" t="e">
        <f t="shared" si="35"/>
        <v>#N/A</v>
      </c>
      <c r="J248" s="13" t="e">
        <f t="shared" si="36"/>
        <v>#N/A</v>
      </c>
      <c r="K248" s="5" t="e">
        <f>VLOOKUP(A248,'All Beta'!F:I,2,0)</f>
        <v>#N/A</v>
      </c>
      <c r="L248" s="6" t="e">
        <f>RTD("tradingapp",,INDEX($K:K, ROW()), "BidLstClsΔ%")</f>
        <v>#N/A</v>
      </c>
      <c r="M248" s="16" t="e">
        <f>RTD("tradingapp",,INDEX($K:$K, ROW()), "AskLstClsΔ%")</f>
        <v>#N/A</v>
      </c>
      <c r="N248" s="14" t="e">
        <f t="shared" si="37"/>
        <v>#N/A</v>
      </c>
      <c r="O248" s="14" t="e">
        <f t="shared" si="38"/>
        <v>#N/A</v>
      </c>
      <c r="R248" s="7"/>
      <c r="W248" s="7"/>
      <c r="AA248" s="1"/>
      <c r="AB248" s="107"/>
    </row>
    <row r="249" spans="1:28" x14ac:dyDescent="0.3">
      <c r="A249" s="22" t="str">
        <f t="array" ref="A249">IFERROR(INDEX('All Beta'!A$2:A$1000,SMALL(IF(('All Beta'!D$2:D$1000&gt;=1)*('All Beta'!D$2:D$1000&lt;=1.5),ROW('All Beta'!A$2:A$1000)-ROW('All Beta'!A$2)+1),ROW(A248))),"")</f>
        <v/>
      </c>
      <c r="C249" s="5" t="e">
        <f>VLOOKUP('Beta 1-1.5@'!A249,'All Beta'!F:I,3,0)</f>
        <v>#N/A</v>
      </c>
      <c r="D249" s="5" t="e">
        <f>VLOOKUP(A249,'All Beta'!F:I,4,0)</f>
        <v>#N/A</v>
      </c>
      <c r="E249" s="8" t="e">
        <f>RTD("tradingapp",,INDEX($A:$A, ROW()), "BidLstClsΔ%")</f>
        <v>#N/A</v>
      </c>
      <c r="F249" s="8" t="e">
        <f>RTD("tradingapp",,INDEX($A:$A, ROW()), "AskLstClsΔ%")</f>
        <v>#N/A</v>
      </c>
      <c r="G249" s="12" t="e">
        <f t="shared" si="33"/>
        <v>#N/A</v>
      </c>
      <c r="H249" s="12" t="e">
        <f t="shared" si="34"/>
        <v>#N/A</v>
      </c>
      <c r="I249" s="13" t="e">
        <f t="shared" si="35"/>
        <v>#N/A</v>
      </c>
      <c r="J249" s="13" t="e">
        <f t="shared" si="36"/>
        <v>#N/A</v>
      </c>
      <c r="K249" s="5" t="e">
        <f>VLOOKUP(A249,'All Beta'!F:I,2,0)</f>
        <v>#N/A</v>
      </c>
      <c r="L249" s="6" t="e">
        <f>RTD("tradingapp",,INDEX($K:K, ROW()), "BidLstClsΔ%")</f>
        <v>#N/A</v>
      </c>
      <c r="M249" s="16" t="e">
        <f>RTD("tradingapp",,INDEX($K:$K, ROW()), "AskLstClsΔ%")</f>
        <v>#N/A</v>
      </c>
      <c r="N249" s="14" t="e">
        <f t="shared" si="37"/>
        <v>#N/A</v>
      </c>
      <c r="O249" s="14" t="e">
        <f t="shared" si="38"/>
        <v>#N/A</v>
      </c>
      <c r="R249" s="7"/>
      <c r="W249" s="7"/>
      <c r="AA249" s="1"/>
      <c r="AB249" s="107"/>
    </row>
    <row r="250" spans="1:28" x14ac:dyDescent="0.3">
      <c r="A250" s="22" t="str">
        <f t="array" ref="A250">IFERROR(INDEX('All Beta'!A$2:A$1000,SMALL(IF(('All Beta'!D$2:D$1000&gt;=1)*('All Beta'!D$2:D$1000&lt;=1.5),ROW('All Beta'!A$2:A$1000)-ROW('All Beta'!A$2)+1),ROW(A249))),"")</f>
        <v/>
      </c>
      <c r="C250" s="5" t="e">
        <f>VLOOKUP('Beta 1-1.5@'!A250,'All Beta'!F:I,3,0)</f>
        <v>#N/A</v>
      </c>
      <c r="D250" s="5" t="e">
        <f>VLOOKUP(A250,'All Beta'!F:I,4,0)</f>
        <v>#N/A</v>
      </c>
      <c r="E250" s="8" t="e">
        <f>RTD("tradingapp",,INDEX($A:$A, ROW()), "BidLstClsΔ%")</f>
        <v>#N/A</v>
      </c>
      <c r="F250" s="8" t="e">
        <f>RTD("tradingapp",,INDEX($A:$A, ROW()), "AskLstClsΔ%")</f>
        <v>#N/A</v>
      </c>
      <c r="G250" s="12" t="e">
        <f t="shared" si="33"/>
        <v>#N/A</v>
      </c>
      <c r="H250" s="12" t="e">
        <f t="shared" si="34"/>
        <v>#N/A</v>
      </c>
      <c r="I250" s="13" t="e">
        <f t="shared" si="35"/>
        <v>#N/A</v>
      </c>
      <c r="J250" s="13" t="e">
        <f t="shared" si="36"/>
        <v>#N/A</v>
      </c>
      <c r="K250" s="5" t="e">
        <f>VLOOKUP(A250,'All Beta'!F:I,2,0)</f>
        <v>#N/A</v>
      </c>
      <c r="L250" s="6" t="e">
        <f>RTD("tradingapp",,INDEX($K:K, ROW()), "BidLstClsΔ%")</f>
        <v>#N/A</v>
      </c>
      <c r="M250" s="16" t="e">
        <f>RTD("tradingapp",,INDEX($K:$K, ROW()), "AskLstClsΔ%")</f>
        <v>#N/A</v>
      </c>
      <c r="N250" s="14" t="e">
        <f t="shared" si="37"/>
        <v>#N/A</v>
      </c>
      <c r="O250" s="14" t="e">
        <f t="shared" si="38"/>
        <v>#N/A</v>
      </c>
      <c r="R250" s="7"/>
      <c r="W250" s="7"/>
      <c r="AA250" s="1"/>
      <c r="AB250" s="107"/>
    </row>
    <row r="251" spans="1:28" x14ac:dyDescent="0.3">
      <c r="A251" s="22" t="str">
        <f t="array" ref="A251">IFERROR(INDEX('All Beta'!A$2:A$1000,SMALL(IF(('All Beta'!D$2:D$1000&gt;=1)*('All Beta'!D$2:D$1000&lt;=1.5),ROW('All Beta'!A$2:A$1000)-ROW('All Beta'!A$2)+1),ROW(A250))),"")</f>
        <v/>
      </c>
      <c r="C251" s="5" t="e">
        <f>VLOOKUP('Beta 1-1.5@'!A251,'All Beta'!F:I,3,0)</f>
        <v>#N/A</v>
      </c>
      <c r="D251" s="5" t="e">
        <f>VLOOKUP(A251,'All Beta'!F:I,4,0)</f>
        <v>#N/A</v>
      </c>
      <c r="E251" s="8" t="e">
        <f>RTD("tradingapp",,INDEX($A:$A, ROW()), "BidLstClsΔ%")</f>
        <v>#N/A</v>
      </c>
      <c r="F251" s="8" t="e">
        <f>RTD("tradingapp",,INDEX($A:$A, ROW()), "AskLstClsΔ%")</f>
        <v>#N/A</v>
      </c>
      <c r="G251" s="12" t="e">
        <f t="shared" si="33"/>
        <v>#N/A</v>
      </c>
      <c r="H251" s="12" t="e">
        <f t="shared" si="34"/>
        <v>#N/A</v>
      </c>
      <c r="I251" s="13" t="e">
        <f t="shared" si="35"/>
        <v>#N/A</v>
      </c>
      <c r="J251" s="13" t="e">
        <f t="shared" si="36"/>
        <v>#N/A</v>
      </c>
      <c r="K251" s="5" t="e">
        <f>VLOOKUP(A251,'All Beta'!F:I,2,0)</f>
        <v>#N/A</v>
      </c>
      <c r="L251" s="6" t="e">
        <f>RTD("tradingapp",,INDEX($K:K, ROW()), "BidLstClsΔ%")</f>
        <v>#N/A</v>
      </c>
      <c r="M251" s="16" t="e">
        <f>RTD("tradingapp",,INDEX($K:$K, ROW()), "AskLstClsΔ%")</f>
        <v>#N/A</v>
      </c>
      <c r="N251" s="14" t="e">
        <f t="shared" si="37"/>
        <v>#N/A</v>
      </c>
      <c r="O251" s="14" t="e">
        <f t="shared" si="38"/>
        <v>#N/A</v>
      </c>
      <c r="R251" s="7"/>
      <c r="W251" s="7"/>
      <c r="AA251" s="1"/>
      <c r="AB251" s="107"/>
    </row>
    <row r="252" spans="1:28" x14ac:dyDescent="0.3">
      <c r="A252" s="22" t="str">
        <f t="array" ref="A252">IFERROR(INDEX('All Beta'!A$2:A$1000,SMALL(IF(('All Beta'!D$2:D$1000&gt;=1)*('All Beta'!D$2:D$1000&lt;=1.5),ROW('All Beta'!A$2:A$1000)-ROW('All Beta'!A$2)+1),ROW(A251))),"")</f>
        <v/>
      </c>
      <c r="C252" s="5" t="e">
        <f>VLOOKUP('Beta 1-1.5@'!A252,'All Beta'!F:I,3,0)</f>
        <v>#N/A</v>
      </c>
      <c r="D252" s="5" t="e">
        <f>VLOOKUP(A252,'All Beta'!F:I,4,0)</f>
        <v>#N/A</v>
      </c>
      <c r="E252" s="8" t="e">
        <f>RTD("tradingapp",,INDEX($A:$A, ROW()), "BidLstClsΔ%")</f>
        <v>#N/A</v>
      </c>
      <c r="F252" s="8" t="e">
        <f>RTD("tradingapp",,INDEX($A:$A, ROW()), "AskLstClsΔ%")</f>
        <v>#N/A</v>
      </c>
      <c r="G252" s="12" t="e">
        <f t="shared" ref="G252:G315" si="39">C252*M252</f>
        <v>#N/A</v>
      </c>
      <c r="H252" s="12" t="e">
        <f t="shared" ref="H252:H315" si="40">C252*L252</f>
        <v>#N/A</v>
      </c>
      <c r="I252" s="13" t="e">
        <f t="shared" ref="I252:I315" si="41">G252-E252</f>
        <v>#N/A</v>
      </c>
      <c r="J252" s="13" t="e">
        <f t="shared" ref="J252:J315" si="42">H252-F252</f>
        <v>#N/A</v>
      </c>
      <c r="K252" s="5" t="e">
        <f>VLOOKUP(A252,'All Beta'!F:I,2,0)</f>
        <v>#N/A</v>
      </c>
      <c r="L252" s="6" t="e">
        <f>RTD("tradingapp",,INDEX($K:K, ROW()), "BidLstClsΔ%")</f>
        <v>#N/A</v>
      </c>
      <c r="M252" s="16" t="e">
        <f>RTD("tradingapp",,INDEX($K:$K, ROW()), "AskLstClsΔ%")</f>
        <v>#N/A</v>
      </c>
      <c r="N252" s="14" t="e">
        <f t="shared" ref="N252:N315" si="43">I252+D252</f>
        <v>#N/A</v>
      </c>
      <c r="O252" s="14" t="e">
        <f t="shared" ref="O252:O315" si="44">J252-D252</f>
        <v>#N/A</v>
      </c>
      <c r="R252" s="7"/>
      <c r="W252" s="7"/>
      <c r="AA252" s="1"/>
      <c r="AB252" s="107"/>
    </row>
    <row r="253" spans="1:28" x14ac:dyDescent="0.3">
      <c r="A253" s="22" t="str">
        <f t="array" ref="A253">IFERROR(INDEX('All Beta'!A$2:A$1000,SMALL(IF(('All Beta'!D$2:D$1000&gt;=1)*('All Beta'!D$2:D$1000&lt;=1.5),ROW('All Beta'!A$2:A$1000)-ROW('All Beta'!A$2)+1),ROW(A252))),"")</f>
        <v/>
      </c>
      <c r="C253" s="5" t="e">
        <f>VLOOKUP('Beta 1-1.5@'!A253,'All Beta'!F:I,3,0)</f>
        <v>#N/A</v>
      </c>
      <c r="D253" s="5" t="e">
        <f>VLOOKUP(A253,'All Beta'!F:I,4,0)</f>
        <v>#N/A</v>
      </c>
      <c r="E253" s="8" t="e">
        <f>RTD("tradingapp",,INDEX($A:$A, ROW()), "BidLstClsΔ%")</f>
        <v>#N/A</v>
      </c>
      <c r="F253" s="8" t="e">
        <f>RTD("tradingapp",,INDEX($A:$A, ROW()), "AskLstClsΔ%")</f>
        <v>#N/A</v>
      </c>
      <c r="G253" s="12" t="e">
        <f t="shared" si="39"/>
        <v>#N/A</v>
      </c>
      <c r="H253" s="12" t="e">
        <f t="shared" si="40"/>
        <v>#N/A</v>
      </c>
      <c r="I253" s="13" t="e">
        <f t="shared" si="41"/>
        <v>#N/A</v>
      </c>
      <c r="J253" s="13" t="e">
        <f t="shared" si="42"/>
        <v>#N/A</v>
      </c>
      <c r="K253" s="5" t="e">
        <f>VLOOKUP(A253,'All Beta'!F:I,2,0)</f>
        <v>#N/A</v>
      </c>
      <c r="L253" s="6" t="e">
        <f>RTD("tradingapp",,INDEX($K:K, ROW()), "BidLstClsΔ%")</f>
        <v>#N/A</v>
      </c>
      <c r="M253" s="16" t="e">
        <f>RTD("tradingapp",,INDEX($K:$K, ROW()), "AskLstClsΔ%")</f>
        <v>#N/A</v>
      </c>
      <c r="N253" s="14" t="e">
        <f t="shared" si="43"/>
        <v>#N/A</v>
      </c>
      <c r="O253" s="14" t="e">
        <f t="shared" si="44"/>
        <v>#N/A</v>
      </c>
      <c r="R253" s="7"/>
      <c r="W253" s="7"/>
      <c r="AA253" s="1"/>
      <c r="AB253" s="107"/>
    </row>
    <row r="254" spans="1:28" x14ac:dyDescent="0.3">
      <c r="A254" s="22" t="str">
        <f t="array" ref="A254">IFERROR(INDEX('All Beta'!A$2:A$1000,SMALL(IF(('All Beta'!D$2:D$1000&gt;=1)*('All Beta'!D$2:D$1000&lt;=1.5),ROW('All Beta'!A$2:A$1000)-ROW('All Beta'!A$2)+1),ROW(A253))),"")</f>
        <v/>
      </c>
      <c r="C254" s="5" t="e">
        <f>VLOOKUP('Beta 1-1.5@'!A254,'All Beta'!F:I,3,0)</f>
        <v>#N/A</v>
      </c>
      <c r="D254" s="5" t="e">
        <f>VLOOKUP(A254,'All Beta'!F:I,4,0)</f>
        <v>#N/A</v>
      </c>
      <c r="E254" s="8" t="e">
        <f>RTD("tradingapp",,INDEX($A:$A, ROW()), "BidLstClsΔ%")</f>
        <v>#N/A</v>
      </c>
      <c r="F254" s="8" t="e">
        <f>RTD("tradingapp",,INDEX($A:$A, ROW()), "AskLstClsΔ%")</f>
        <v>#N/A</v>
      </c>
      <c r="G254" s="12" t="e">
        <f t="shared" si="39"/>
        <v>#N/A</v>
      </c>
      <c r="H254" s="12" t="e">
        <f t="shared" si="40"/>
        <v>#N/A</v>
      </c>
      <c r="I254" s="13" t="e">
        <f t="shared" si="41"/>
        <v>#N/A</v>
      </c>
      <c r="J254" s="13" t="e">
        <f t="shared" si="42"/>
        <v>#N/A</v>
      </c>
      <c r="K254" s="5" t="e">
        <f>VLOOKUP(A254,'All Beta'!F:I,2,0)</f>
        <v>#N/A</v>
      </c>
      <c r="L254" s="6" t="e">
        <f>RTD("tradingapp",,INDEX($K:K, ROW()), "BidLstClsΔ%")</f>
        <v>#N/A</v>
      </c>
      <c r="M254" s="16" t="e">
        <f>RTD("tradingapp",,INDEX($K:$K, ROW()), "AskLstClsΔ%")</f>
        <v>#N/A</v>
      </c>
      <c r="N254" s="14" t="e">
        <f t="shared" si="43"/>
        <v>#N/A</v>
      </c>
      <c r="O254" s="14" t="e">
        <f t="shared" si="44"/>
        <v>#N/A</v>
      </c>
      <c r="R254" s="7"/>
      <c r="W254" s="7"/>
      <c r="AA254" s="1"/>
      <c r="AB254" s="107"/>
    </row>
    <row r="255" spans="1:28" x14ac:dyDescent="0.3">
      <c r="A255" s="22" t="str">
        <f t="array" ref="A255">IFERROR(INDEX('All Beta'!A$2:A$1000,SMALL(IF(('All Beta'!D$2:D$1000&gt;=1)*('All Beta'!D$2:D$1000&lt;=1.5),ROW('All Beta'!A$2:A$1000)-ROW('All Beta'!A$2)+1),ROW(A254))),"")</f>
        <v/>
      </c>
      <c r="C255" s="5" t="e">
        <f>VLOOKUP('Beta 1-1.5@'!A255,'All Beta'!F:I,3,0)</f>
        <v>#N/A</v>
      </c>
      <c r="D255" s="5" t="e">
        <f>VLOOKUP(A255,'All Beta'!F:I,4,0)</f>
        <v>#N/A</v>
      </c>
      <c r="E255" s="8" t="e">
        <f>RTD("tradingapp",,INDEX($A:$A, ROW()), "BidLstClsΔ%")</f>
        <v>#N/A</v>
      </c>
      <c r="F255" s="8" t="e">
        <f>RTD("tradingapp",,INDEX($A:$A, ROW()), "AskLstClsΔ%")</f>
        <v>#N/A</v>
      </c>
      <c r="G255" s="12" t="e">
        <f t="shared" si="39"/>
        <v>#N/A</v>
      </c>
      <c r="H255" s="12" t="e">
        <f t="shared" si="40"/>
        <v>#N/A</v>
      </c>
      <c r="I255" s="13" t="e">
        <f t="shared" si="41"/>
        <v>#N/A</v>
      </c>
      <c r="J255" s="13" t="e">
        <f t="shared" si="42"/>
        <v>#N/A</v>
      </c>
      <c r="K255" s="5" t="e">
        <f>VLOOKUP(A255,'All Beta'!F:I,2,0)</f>
        <v>#N/A</v>
      </c>
      <c r="L255" s="6" t="e">
        <f>RTD("tradingapp",,INDEX($K:K, ROW()), "BidLstClsΔ%")</f>
        <v>#N/A</v>
      </c>
      <c r="M255" s="16" t="e">
        <f>RTD("tradingapp",,INDEX($K:$K, ROW()), "AskLstClsΔ%")</f>
        <v>#N/A</v>
      </c>
      <c r="N255" s="14" t="e">
        <f t="shared" si="43"/>
        <v>#N/A</v>
      </c>
      <c r="O255" s="14" t="e">
        <f t="shared" si="44"/>
        <v>#N/A</v>
      </c>
      <c r="R255" s="7"/>
      <c r="W255" s="7"/>
      <c r="AA255" s="1"/>
      <c r="AB255" s="107"/>
    </row>
    <row r="256" spans="1:28" x14ac:dyDescent="0.3">
      <c r="A256" s="22" t="str">
        <f t="array" ref="A256">IFERROR(INDEX('All Beta'!A$2:A$1000,SMALL(IF(('All Beta'!D$2:D$1000&gt;=1)*('All Beta'!D$2:D$1000&lt;=1.5),ROW('All Beta'!A$2:A$1000)-ROW('All Beta'!A$2)+1),ROW(A255))),"")</f>
        <v/>
      </c>
      <c r="C256" s="5" t="e">
        <f>VLOOKUP('Beta 1-1.5@'!A256,'All Beta'!F:I,3,0)</f>
        <v>#N/A</v>
      </c>
      <c r="D256" s="5" t="e">
        <f>VLOOKUP(A256,'All Beta'!F:I,4,0)</f>
        <v>#N/A</v>
      </c>
      <c r="E256" s="8" t="e">
        <f>RTD("tradingapp",,INDEX($A:$A, ROW()), "BidLstClsΔ%")</f>
        <v>#N/A</v>
      </c>
      <c r="F256" s="8" t="e">
        <f>RTD("tradingapp",,INDEX($A:$A, ROW()), "AskLstClsΔ%")</f>
        <v>#N/A</v>
      </c>
      <c r="G256" s="12" t="e">
        <f t="shared" si="39"/>
        <v>#N/A</v>
      </c>
      <c r="H256" s="12" t="e">
        <f t="shared" si="40"/>
        <v>#N/A</v>
      </c>
      <c r="I256" s="13" t="e">
        <f t="shared" si="41"/>
        <v>#N/A</v>
      </c>
      <c r="J256" s="13" t="e">
        <f t="shared" si="42"/>
        <v>#N/A</v>
      </c>
      <c r="K256" s="5" t="e">
        <f>VLOOKUP(A256,'All Beta'!F:I,2,0)</f>
        <v>#N/A</v>
      </c>
      <c r="L256" s="6" t="e">
        <f>RTD("tradingapp",,INDEX($K:K, ROW()), "BidLstClsΔ%")</f>
        <v>#N/A</v>
      </c>
      <c r="M256" s="16" t="e">
        <f>RTD("tradingapp",,INDEX($K:$K, ROW()), "AskLstClsΔ%")</f>
        <v>#N/A</v>
      </c>
      <c r="N256" s="14" t="e">
        <f t="shared" si="43"/>
        <v>#N/A</v>
      </c>
      <c r="O256" s="14" t="e">
        <f t="shared" si="44"/>
        <v>#N/A</v>
      </c>
      <c r="R256" s="7"/>
      <c r="W256" s="7"/>
      <c r="AA256" s="1"/>
      <c r="AB256" s="107"/>
    </row>
    <row r="257" spans="1:28" x14ac:dyDescent="0.3">
      <c r="A257" s="22" t="str">
        <f t="array" ref="A257">IFERROR(INDEX('All Beta'!A$2:A$1000,SMALL(IF(('All Beta'!D$2:D$1000&gt;=1)*('All Beta'!D$2:D$1000&lt;=1.5),ROW('All Beta'!A$2:A$1000)-ROW('All Beta'!A$2)+1),ROW(A256))),"")</f>
        <v/>
      </c>
      <c r="C257" s="5" t="e">
        <f>VLOOKUP('Beta 1-1.5@'!A257,'All Beta'!F:I,3,0)</f>
        <v>#N/A</v>
      </c>
      <c r="D257" s="5" t="e">
        <f>VLOOKUP(A257,'All Beta'!F:I,4,0)</f>
        <v>#N/A</v>
      </c>
      <c r="E257" s="8" t="e">
        <f>RTD("tradingapp",,INDEX($A:$A, ROW()), "BidLstClsΔ%")</f>
        <v>#N/A</v>
      </c>
      <c r="F257" s="8" t="e">
        <f>RTD("tradingapp",,INDEX($A:$A, ROW()), "AskLstClsΔ%")</f>
        <v>#N/A</v>
      </c>
      <c r="G257" s="12" t="e">
        <f t="shared" si="39"/>
        <v>#N/A</v>
      </c>
      <c r="H257" s="12" t="e">
        <f t="shared" si="40"/>
        <v>#N/A</v>
      </c>
      <c r="I257" s="13" t="e">
        <f t="shared" si="41"/>
        <v>#N/A</v>
      </c>
      <c r="J257" s="13" t="e">
        <f t="shared" si="42"/>
        <v>#N/A</v>
      </c>
      <c r="K257" s="5" t="e">
        <f>VLOOKUP(A257,'All Beta'!F:I,2,0)</f>
        <v>#N/A</v>
      </c>
      <c r="L257" s="6" t="e">
        <f>RTD("tradingapp",,INDEX($K:K, ROW()), "BidLstClsΔ%")</f>
        <v>#N/A</v>
      </c>
      <c r="M257" s="16" t="e">
        <f>RTD("tradingapp",,INDEX($K:$K, ROW()), "AskLstClsΔ%")</f>
        <v>#N/A</v>
      </c>
      <c r="N257" s="14" t="e">
        <f t="shared" si="43"/>
        <v>#N/A</v>
      </c>
      <c r="O257" s="14" t="e">
        <f t="shared" si="44"/>
        <v>#N/A</v>
      </c>
      <c r="R257" s="7"/>
      <c r="W257" s="7"/>
      <c r="AA257" s="1"/>
      <c r="AB257" s="107"/>
    </row>
    <row r="258" spans="1:28" x14ac:dyDescent="0.3">
      <c r="A258" s="22" t="str">
        <f t="array" ref="A258">IFERROR(INDEX('All Beta'!A$2:A$1000,SMALL(IF(('All Beta'!D$2:D$1000&gt;=1)*('All Beta'!D$2:D$1000&lt;=1.5),ROW('All Beta'!A$2:A$1000)-ROW('All Beta'!A$2)+1),ROW(A257))),"")</f>
        <v/>
      </c>
      <c r="C258" s="5" t="e">
        <f>VLOOKUP('Beta 1-1.5@'!A258,'All Beta'!F:I,3,0)</f>
        <v>#N/A</v>
      </c>
      <c r="D258" s="5" t="e">
        <f>VLOOKUP(A258,'All Beta'!F:I,4,0)</f>
        <v>#N/A</v>
      </c>
      <c r="E258" s="8" t="e">
        <f>RTD("tradingapp",,INDEX($A:$A, ROW()), "BidLstClsΔ%")</f>
        <v>#N/A</v>
      </c>
      <c r="F258" s="8" t="e">
        <f>RTD("tradingapp",,INDEX($A:$A, ROW()), "AskLstClsΔ%")</f>
        <v>#N/A</v>
      </c>
      <c r="G258" s="12" t="e">
        <f t="shared" si="39"/>
        <v>#N/A</v>
      </c>
      <c r="H258" s="12" t="e">
        <f t="shared" si="40"/>
        <v>#N/A</v>
      </c>
      <c r="I258" s="13" t="e">
        <f t="shared" si="41"/>
        <v>#N/A</v>
      </c>
      <c r="J258" s="13" t="e">
        <f t="shared" si="42"/>
        <v>#N/A</v>
      </c>
      <c r="K258" s="5" t="e">
        <f>VLOOKUP(A258,'All Beta'!F:I,2,0)</f>
        <v>#N/A</v>
      </c>
      <c r="L258" s="6" t="e">
        <f>RTD("tradingapp",,INDEX($K:K, ROW()), "BidLstClsΔ%")</f>
        <v>#N/A</v>
      </c>
      <c r="M258" s="16" t="e">
        <f>RTD("tradingapp",,INDEX($K:$K, ROW()), "AskLstClsΔ%")</f>
        <v>#N/A</v>
      </c>
      <c r="N258" s="14" t="e">
        <f t="shared" si="43"/>
        <v>#N/A</v>
      </c>
      <c r="O258" s="14" t="e">
        <f t="shared" si="44"/>
        <v>#N/A</v>
      </c>
      <c r="R258" s="7"/>
      <c r="W258" s="7"/>
      <c r="AA258" s="1"/>
      <c r="AB258" s="107"/>
    </row>
    <row r="259" spans="1:28" x14ac:dyDescent="0.3">
      <c r="A259" s="22" t="str">
        <f t="array" ref="A259">IFERROR(INDEX('All Beta'!A$2:A$1000,SMALL(IF(('All Beta'!D$2:D$1000&gt;=1)*('All Beta'!D$2:D$1000&lt;=1.5),ROW('All Beta'!A$2:A$1000)-ROW('All Beta'!A$2)+1),ROW(A258))),"")</f>
        <v/>
      </c>
      <c r="C259" s="5" t="e">
        <f>VLOOKUP('Beta 1-1.5@'!A259,'All Beta'!F:I,3,0)</f>
        <v>#N/A</v>
      </c>
      <c r="D259" s="5" t="e">
        <f>VLOOKUP(A259,'All Beta'!F:I,4,0)</f>
        <v>#N/A</v>
      </c>
      <c r="E259" s="8" t="e">
        <f>RTD("tradingapp",,INDEX($A:$A, ROW()), "BidLstClsΔ%")</f>
        <v>#N/A</v>
      </c>
      <c r="F259" s="8" t="e">
        <f>RTD("tradingapp",,INDEX($A:$A, ROW()), "AskLstClsΔ%")</f>
        <v>#N/A</v>
      </c>
      <c r="G259" s="12" t="e">
        <f t="shared" si="39"/>
        <v>#N/A</v>
      </c>
      <c r="H259" s="12" t="e">
        <f t="shared" si="40"/>
        <v>#N/A</v>
      </c>
      <c r="I259" s="13" t="e">
        <f t="shared" si="41"/>
        <v>#N/A</v>
      </c>
      <c r="J259" s="13" t="e">
        <f t="shared" si="42"/>
        <v>#N/A</v>
      </c>
      <c r="K259" s="5" t="e">
        <f>VLOOKUP(A259,'All Beta'!F:I,2,0)</f>
        <v>#N/A</v>
      </c>
      <c r="L259" s="6" t="e">
        <f>RTD("tradingapp",,INDEX($K:K, ROW()), "BidLstClsΔ%")</f>
        <v>#N/A</v>
      </c>
      <c r="M259" s="16" t="e">
        <f>RTD("tradingapp",,INDEX($K:$K, ROW()), "AskLstClsΔ%")</f>
        <v>#N/A</v>
      </c>
      <c r="N259" s="14" t="e">
        <f t="shared" si="43"/>
        <v>#N/A</v>
      </c>
      <c r="O259" s="14" t="e">
        <f t="shared" si="44"/>
        <v>#N/A</v>
      </c>
      <c r="R259" s="7"/>
      <c r="W259" s="7"/>
      <c r="AA259" s="1"/>
      <c r="AB259" s="107"/>
    </row>
    <row r="260" spans="1:28" x14ac:dyDescent="0.3">
      <c r="A260" s="22" t="str">
        <f t="array" ref="A260">IFERROR(INDEX('All Beta'!A$2:A$1000,SMALL(IF(('All Beta'!D$2:D$1000&gt;=1)*('All Beta'!D$2:D$1000&lt;=1.5),ROW('All Beta'!A$2:A$1000)-ROW('All Beta'!A$2)+1),ROW(A259))),"")</f>
        <v/>
      </c>
      <c r="C260" s="5" t="e">
        <f>VLOOKUP('Beta 1-1.5@'!A260,'All Beta'!F:I,3,0)</f>
        <v>#N/A</v>
      </c>
      <c r="D260" s="5" t="e">
        <f>VLOOKUP(A260,'All Beta'!F:I,4,0)</f>
        <v>#N/A</v>
      </c>
      <c r="E260" s="8" t="e">
        <f>RTD("tradingapp",,INDEX($A:$A, ROW()), "BidLstClsΔ%")</f>
        <v>#N/A</v>
      </c>
      <c r="F260" s="8" t="e">
        <f>RTD("tradingapp",,INDEX($A:$A, ROW()), "AskLstClsΔ%")</f>
        <v>#N/A</v>
      </c>
      <c r="G260" s="12" t="e">
        <f t="shared" si="39"/>
        <v>#N/A</v>
      </c>
      <c r="H260" s="12" t="e">
        <f t="shared" si="40"/>
        <v>#N/A</v>
      </c>
      <c r="I260" s="13" t="e">
        <f t="shared" si="41"/>
        <v>#N/A</v>
      </c>
      <c r="J260" s="13" t="e">
        <f t="shared" si="42"/>
        <v>#N/A</v>
      </c>
      <c r="K260" s="5" t="e">
        <f>VLOOKUP(A260,'All Beta'!F:I,2,0)</f>
        <v>#N/A</v>
      </c>
      <c r="L260" s="6" t="e">
        <f>RTD("tradingapp",,INDEX($K:K, ROW()), "BidLstClsΔ%")</f>
        <v>#N/A</v>
      </c>
      <c r="M260" s="16" t="e">
        <f>RTD("tradingapp",,INDEX($K:$K, ROW()), "AskLstClsΔ%")</f>
        <v>#N/A</v>
      </c>
      <c r="N260" s="14" t="e">
        <f t="shared" si="43"/>
        <v>#N/A</v>
      </c>
      <c r="O260" s="14" t="e">
        <f t="shared" si="44"/>
        <v>#N/A</v>
      </c>
      <c r="R260" s="7"/>
      <c r="W260" s="7"/>
      <c r="AA260" s="1"/>
      <c r="AB260" s="107"/>
    </row>
    <row r="261" spans="1:28" x14ac:dyDescent="0.3">
      <c r="A261" s="22" t="str">
        <f t="array" ref="A261">IFERROR(INDEX('All Beta'!A$2:A$1000,SMALL(IF(('All Beta'!D$2:D$1000&gt;=1)*('All Beta'!D$2:D$1000&lt;=1.5),ROW('All Beta'!A$2:A$1000)-ROW('All Beta'!A$2)+1),ROW(A260))),"")</f>
        <v/>
      </c>
      <c r="C261" s="5" t="e">
        <f>VLOOKUP('Beta 1-1.5@'!A261,'All Beta'!F:I,3,0)</f>
        <v>#N/A</v>
      </c>
      <c r="D261" s="5" t="e">
        <f>VLOOKUP(A261,'All Beta'!F:I,4,0)</f>
        <v>#N/A</v>
      </c>
      <c r="E261" s="8" t="e">
        <f>RTD("tradingapp",,INDEX($A:$A, ROW()), "BidLstClsΔ%")</f>
        <v>#N/A</v>
      </c>
      <c r="F261" s="8" t="e">
        <f>RTD("tradingapp",,INDEX($A:$A, ROW()), "AskLstClsΔ%")</f>
        <v>#N/A</v>
      </c>
      <c r="G261" s="12" t="e">
        <f t="shared" si="39"/>
        <v>#N/A</v>
      </c>
      <c r="H261" s="12" t="e">
        <f t="shared" si="40"/>
        <v>#N/A</v>
      </c>
      <c r="I261" s="13" t="e">
        <f t="shared" si="41"/>
        <v>#N/A</v>
      </c>
      <c r="J261" s="13" t="e">
        <f t="shared" si="42"/>
        <v>#N/A</v>
      </c>
      <c r="K261" s="5" t="e">
        <f>VLOOKUP(A261,'All Beta'!F:I,2,0)</f>
        <v>#N/A</v>
      </c>
      <c r="L261" s="6" t="e">
        <f>RTD("tradingapp",,INDEX($K:K, ROW()), "BidLstClsΔ%")</f>
        <v>#N/A</v>
      </c>
      <c r="M261" s="16" t="e">
        <f>RTD("tradingapp",,INDEX($K:$K, ROW()), "AskLstClsΔ%")</f>
        <v>#N/A</v>
      </c>
      <c r="N261" s="14" t="e">
        <f t="shared" si="43"/>
        <v>#N/A</v>
      </c>
      <c r="O261" s="14" t="e">
        <f t="shared" si="44"/>
        <v>#N/A</v>
      </c>
      <c r="R261" s="7"/>
      <c r="W261" s="7"/>
      <c r="AA261" s="1"/>
      <c r="AB261" s="107"/>
    </row>
    <row r="262" spans="1:28" x14ac:dyDescent="0.3">
      <c r="A262" s="22" t="str">
        <f t="array" ref="A262">IFERROR(INDEX('All Beta'!A$2:A$1000,SMALL(IF(('All Beta'!D$2:D$1000&gt;=1)*('All Beta'!D$2:D$1000&lt;=1.5),ROW('All Beta'!A$2:A$1000)-ROW('All Beta'!A$2)+1),ROW(A261))),"")</f>
        <v/>
      </c>
      <c r="C262" s="5" t="e">
        <f>VLOOKUP('Beta 1-1.5@'!A262,'All Beta'!F:I,3,0)</f>
        <v>#N/A</v>
      </c>
      <c r="D262" s="5" t="e">
        <f>VLOOKUP(A262,'All Beta'!F:I,4,0)</f>
        <v>#N/A</v>
      </c>
      <c r="E262" s="8" t="e">
        <f>RTD("tradingapp",,INDEX($A:$A, ROW()), "BidLstClsΔ%")</f>
        <v>#N/A</v>
      </c>
      <c r="F262" s="8" t="e">
        <f>RTD("tradingapp",,INDEX($A:$A, ROW()), "AskLstClsΔ%")</f>
        <v>#N/A</v>
      </c>
      <c r="G262" s="12" t="e">
        <f t="shared" si="39"/>
        <v>#N/A</v>
      </c>
      <c r="H262" s="12" t="e">
        <f t="shared" si="40"/>
        <v>#N/A</v>
      </c>
      <c r="I262" s="13" t="e">
        <f t="shared" si="41"/>
        <v>#N/A</v>
      </c>
      <c r="J262" s="13" t="e">
        <f t="shared" si="42"/>
        <v>#N/A</v>
      </c>
      <c r="K262" s="5" t="e">
        <f>VLOOKUP(A262,'All Beta'!F:I,2,0)</f>
        <v>#N/A</v>
      </c>
      <c r="L262" s="6" t="e">
        <f>RTD("tradingapp",,INDEX($K:K, ROW()), "BidLstClsΔ%")</f>
        <v>#N/A</v>
      </c>
      <c r="M262" s="16" t="e">
        <f>RTD("tradingapp",,INDEX($K:$K, ROW()), "AskLstClsΔ%")</f>
        <v>#N/A</v>
      </c>
      <c r="N262" s="14" t="e">
        <f t="shared" si="43"/>
        <v>#N/A</v>
      </c>
      <c r="O262" s="14" t="e">
        <f t="shared" si="44"/>
        <v>#N/A</v>
      </c>
      <c r="R262" s="7"/>
      <c r="W262" s="7"/>
      <c r="AA262" s="1"/>
      <c r="AB262" s="107"/>
    </row>
    <row r="263" spans="1:28" x14ac:dyDescent="0.3">
      <c r="A263" s="22" t="str">
        <f t="array" ref="A263">IFERROR(INDEX('All Beta'!A$2:A$1000,SMALL(IF(('All Beta'!D$2:D$1000&gt;=1)*('All Beta'!D$2:D$1000&lt;=1.5),ROW('All Beta'!A$2:A$1000)-ROW('All Beta'!A$2)+1),ROW(A262))),"")</f>
        <v/>
      </c>
      <c r="C263" s="5" t="e">
        <f>VLOOKUP('Beta 1-1.5@'!A263,'All Beta'!F:I,3,0)</f>
        <v>#N/A</v>
      </c>
      <c r="D263" s="5" t="e">
        <f>VLOOKUP(A263,'All Beta'!F:I,4,0)</f>
        <v>#N/A</v>
      </c>
      <c r="E263" s="8" t="e">
        <f>RTD("tradingapp",,INDEX($A:$A, ROW()), "BidLstClsΔ%")</f>
        <v>#N/A</v>
      </c>
      <c r="F263" s="8" t="e">
        <f>RTD("tradingapp",,INDEX($A:$A, ROW()), "AskLstClsΔ%")</f>
        <v>#N/A</v>
      </c>
      <c r="G263" s="12" t="e">
        <f t="shared" si="39"/>
        <v>#N/A</v>
      </c>
      <c r="H263" s="12" t="e">
        <f t="shared" si="40"/>
        <v>#N/A</v>
      </c>
      <c r="I263" s="13" t="e">
        <f t="shared" si="41"/>
        <v>#N/A</v>
      </c>
      <c r="J263" s="13" t="e">
        <f t="shared" si="42"/>
        <v>#N/A</v>
      </c>
      <c r="K263" s="5" t="e">
        <f>VLOOKUP(A263,'All Beta'!F:I,2,0)</f>
        <v>#N/A</v>
      </c>
      <c r="L263" s="6" t="e">
        <f>RTD("tradingapp",,INDEX($K:K, ROW()), "BidLstClsΔ%")</f>
        <v>#N/A</v>
      </c>
      <c r="M263" s="16" t="e">
        <f>RTD("tradingapp",,INDEX($K:$K, ROW()), "AskLstClsΔ%")</f>
        <v>#N/A</v>
      </c>
      <c r="N263" s="14" t="e">
        <f t="shared" si="43"/>
        <v>#N/A</v>
      </c>
      <c r="O263" s="14" t="e">
        <f t="shared" si="44"/>
        <v>#N/A</v>
      </c>
      <c r="R263" s="7"/>
      <c r="W263" s="7"/>
      <c r="AA263" s="1"/>
      <c r="AB263" s="107"/>
    </row>
    <row r="264" spans="1:28" x14ac:dyDescent="0.3">
      <c r="A264" s="22" t="str">
        <f t="array" ref="A264">IFERROR(INDEX('All Beta'!A$2:A$1000,SMALL(IF(('All Beta'!D$2:D$1000&gt;=1)*('All Beta'!D$2:D$1000&lt;=1.5),ROW('All Beta'!A$2:A$1000)-ROW('All Beta'!A$2)+1),ROW(A263))),"")</f>
        <v/>
      </c>
      <c r="C264" s="5" t="e">
        <f>VLOOKUP('Beta 1-1.5@'!A264,'All Beta'!F:I,3,0)</f>
        <v>#N/A</v>
      </c>
      <c r="D264" s="5" t="e">
        <f>VLOOKUP(A264,'All Beta'!F:I,4,0)</f>
        <v>#N/A</v>
      </c>
      <c r="E264" s="8" t="e">
        <f>RTD("tradingapp",,INDEX($A:$A, ROW()), "BidLstClsΔ%")</f>
        <v>#N/A</v>
      </c>
      <c r="F264" s="8" t="e">
        <f>RTD("tradingapp",,INDEX($A:$A, ROW()), "AskLstClsΔ%")</f>
        <v>#N/A</v>
      </c>
      <c r="G264" s="12" t="e">
        <f t="shared" si="39"/>
        <v>#N/A</v>
      </c>
      <c r="H264" s="12" t="e">
        <f t="shared" si="40"/>
        <v>#N/A</v>
      </c>
      <c r="I264" s="13" t="e">
        <f t="shared" si="41"/>
        <v>#N/A</v>
      </c>
      <c r="J264" s="13" t="e">
        <f t="shared" si="42"/>
        <v>#N/A</v>
      </c>
      <c r="K264" s="5" t="e">
        <f>VLOOKUP(A264,'All Beta'!F:I,2,0)</f>
        <v>#N/A</v>
      </c>
      <c r="L264" s="6" t="e">
        <f>RTD("tradingapp",,INDEX($K:K, ROW()), "BidLstClsΔ%")</f>
        <v>#N/A</v>
      </c>
      <c r="M264" s="16" t="e">
        <f>RTD("tradingapp",,INDEX($K:$K, ROW()), "AskLstClsΔ%")</f>
        <v>#N/A</v>
      </c>
      <c r="N264" s="14" t="e">
        <f t="shared" si="43"/>
        <v>#N/A</v>
      </c>
      <c r="O264" s="14" t="e">
        <f t="shared" si="44"/>
        <v>#N/A</v>
      </c>
      <c r="R264" s="7"/>
      <c r="W264" s="7"/>
      <c r="AA264" s="1"/>
      <c r="AB264" s="107"/>
    </row>
    <row r="265" spans="1:28" x14ac:dyDescent="0.3">
      <c r="A265" s="22" t="str">
        <f t="array" ref="A265">IFERROR(INDEX('All Beta'!A$2:A$1000,SMALL(IF(('All Beta'!D$2:D$1000&gt;=1)*('All Beta'!D$2:D$1000&lt;=1.5),ROW('All Beta'!A$2:A$1000)-ROW('All Beta'!A$2)+1),ROW(A264))),"")</f>
        <v/>
      </c>
      <c r="C265" s="5" t="e">
        <f>VLOOKUP('Beta 1-1.5@'!A265,'All Beta'!F:I,3,0)</f>
        <v>#N/A</v>
      </c>
      <c r="D265" s="5" t="e">
        <f>VLOOKUP(A265,'All Beta'!F:I,4,0)</f>
        <v>#N/A</v>
      </c>
      <c r="E265" s="8" t="e">
        <f>RTD("tradingapp",,INDEX($A:$A, ROW()), "BidLstClsΔ%")</f>
        <v>#N/A</v>
      </c>
      <c r="F265" s="8" t="e">
        <f>RTD("tradingapp",,INDEX($A:$A, ROW()), "AskLstClsΔ%")</f>
        <v>#N/A</v>
      </c>
      <c r="G265" s="12" t="e">
        <f t="shared" si="39"/>
        <v>#N/A</v>
      </c>
      <c r="H265" s="12" t="e">
        <f t="shared" si="40"/>
        <v>#N/A</v>
      </c>
      <c r="I265" s="13" t="e">
        <f t="shared" si="41"/>
        <v>#N/A</v>
      </c>
      <c r="J265" s="13" t="e">
        <f t="shared" si="42"/>
        <v>#N/A</v>
      </c>
      <c r="K265" s="5" t="e">
        <f>VLOOKUP(A265,'All Beta'!F:I,2,0)</f>
        <v>#N/A</v>
      </c>
      <c r="L265" s="6" t="e">
        <f>RTD("tradingapp",,INDEX($K:K, ROW()), "BidLstClsΔ%")</f>
        <v>#N/A</v>
      </c>
      <c r="M265" s="16" t="e">
        <f>RTD("tradingapp",,INDEX($K:$K, ROW()), "AskLstClsΔ%")</f>
        <v>#N/A</v>
      </c>
      <c r="N265" s="14" t="e">
        <f t="shared" si="43"/>
        <v>#N/A</v>
      </c>
      <c r="O265" s="14" t="e">
        <f t="shared" si="44"/>
        <v>#N/A</v>
      </c>
      <c r="R265" s="7"/>
      <c r="W265" s="7"/>
      <c r="AA265" s="1"/>
      <c r="AB265" s="107"/>
    </row>
    <row r="266" spans="1:28" x14ac:dyDescent="0.3">
      <c r="A266" s="22" t="str">
        <f t="array" ref="A266">IFERROR(INDEX('All Beta'!A$2:A$1000,SMALL(IF(('All Beta'!D$2:D$1000&gt;=1)*('All Beta'!D$2:D$1000&lt;=1.5),ROW('All Beta'!A$2:A$1000)-ROW('All Beta'!A$2)+1),ROW(A265))),"")</f>
        <v/>
      </c>
      <c r="C266" s="5" t="e">
        <f>VLOOKUP('Beta 1-1.5@'!A266,'All Beta'!F:I,3,0)</f>
        <v>#N/A</v>
      </c>
      <c r="D266" s="5" t="e">
        <f>VLOOKUP(A266,'All Beta'!F:I,4,0)</f>
        <v>#N/A</v>
      </c>
      <c r="E266" s="8" t="e">
        <f>RTD("tradingapp",,INDEX($A:$A, ROW()), "BidLstClsΔ%")</f>
        <v>#N/A</v>
      </c>
      <c r="F266" s="8" t="e">
        <f>RTD("tradingapp",,INDEX($A:$A, ROW()), "AskLstClsΔ%")</f>
        <v>#N/A</v>
      </c>
      <c r="G266" s="12" t="e">
        <f t="shared" si="39"/>
        <v>#N/A</v>
      </c>
      <c r="H266" s="12" t="e">
        <f t="shared" si="40"/>
        <v>#N/A</v>
      </c>
      <c r="I266" s="13" t="e">
        <f t="shared" si="41"/>
        <v>#N/A</v>
      </c>
      <c r="J266" s="13" t="e">
        <f t="shared" si="42"/>
        <v>#N/A</v>
      </c>
      <c r="K266" s="5" t="e">
        <f>VLOOKUP(A266,'All Beta'!F:I,2,0)</f>
        <v>#N/A</v>
      </c>
      <c r="L266" s="6" t="e">
        <f>RTD("tradingapp",,INDEX($K:K, ROW()), "BidLstClsΔ%")</f>
        <v>#N/A</v>
      </c>
      <c r="M266" s="16" t="e">
        <f>RTD("tradingapp",,INDEX($K:$K, ROW()), "AskLstClsΔ%")</f>
        <v>#N/A</v>
      </c>
      <c r="N266" s="14" t="e">
        <f t="shared" si="43"/>
        <v>#N/A</v>
      </c>
      <c r="O266" s="14" t="e">
        <f t="shared" si="44"/>
        <v>#N/A</v>
      </c>
      <c r="R266" s="7"/>
      <c r="W266" s="7"/>
      <c r="AA266" s="1"/>
      <c r="AB266" s="107"/>
    </row>
    <row r="267" spans="1:28" x14ac:dyDescent="0.3">
      <c r="A267" s="22" t="str">
        <f t="array" ref="A267">IFERROR(INDEX('All Beta'!A$2:A$1000,SMALL(IF(('All Beta'!D$2:D$1000&gt;=1)*('All Beta'!D$2:D$1000&lt;=1.5),ROW('All Beta'!A$2:A$1000)-ROW('All Beta'!A$2)+1),ROW(A266))),"")</f>
        <v/>
      </c>
      <c r="C267" s="5" t="e">
        <f>VLOOKUP('Beta 1-1.5@'!A267,'All Beta'!F:I,3,0)</f>
        <v>#N/A</v>
      </c>
      <c r="D267" s="5" t="e">
        <f>VLOOKUP(A267,'All Beta'!F:I,4,0)</f>
        <v>#N/A</v>
      </c>
      <c r="E267" s="8" t="e">
        <f>RTD("tradingapp",,INDEX($A:$A, ROW()), "BidLstClsΔ%")</f>
        <v>#N/A</v>
      </c>
      <c r="F267" s="8" t="e">
        <f>RTD("tradingapp",,INDEX($A:$A, ROW()), "AskLstClsΔ%")</f>
        <v>#N/A</v>
      </c>
      <c r="G267" s="12" t="e">
        <f t="shared" si="39"/>
        <v>#N/A</v>
      </c>
      <c r="H267" s="12" t="e">
        <f t="shared" si="40"/>
        <v>#N/A</v>
      </c>
      <c r="I267" s="13" t="e">
        <f t="shared" si="41"/>
        <v>#N/A</v>
      </c>
      <c r="J267" s="13" t="e">
        <f t="shared" si="42"/>
        <v>#N/A</v>
      </c>
      <c r="K267" s="5" t="e">
        <f>VLOOKUP(A267,'All Beta'!F:I,2,0)</f>
        <v>#N/A</v>
      </c>
      <c r="L267" s="6" t="e">
        <f>RTD("tradingapp",,INDEX($K:K, ROW()), "BidLstClsΔ%")</f>
        <v>#N/A</v>
      </c>
      <c r="M267" s="16" t="e">
        <f>RTD("tradingapp",,INDEX($K:$K, ROW()), "AskLstClsΔ%")</f>
        <v>#N/A</v>
      </c>
      <c r="N267" s="14" t="e">
        <f t="shared" si="43"/>
        <v>#N/A</v>
      </c>
      <c r="O267" s="14" t="e">
        <f t="shared" si="44"/>
        <v>#N/A</v>
      </c>
      <c r="R267" s="7"/>
      <c r="W267" s="7"/>
      <c r="AA267" s="1"/>
      <c r="AB267" s="107"/>
    </row>
    <row r="268" spans="1:28" x14ac:dyDescent="0.3">
      <c r="A268" s="22" t="str">
        <f t="array" ref="A268">IFERROR(INDEX('All Beta'!A$2:A$1000,SMALL(IF(('All Beta'!D$2:D$1000&gt;=1)*('All Beta'!D$2:D$1000&lt;=1.5),ROW('All Beta'!A$2:A$1000)-ROW('All Beta'!A$2)+1),ROW(A267))),"")</f>
        <v/>
      </c>
      <c r="C268" s="5" t="e">
        <f>VLOOKUP('Beta 1-1.5@'!A268,'All Beta'!F:I,3,0)</f>
        <v>#N/A</v>
      </c>
      <c r="D268" s="5" t="e">
        <f>VLOOKUP(A268,'All Beta'!F:I,4,0)</f>
        <v>#N/A</v>
      </c>
      <c r="E268" s="8" t="e">
        <f>RTD("tradingapp",,INDEX($A:$A, ROW()), "BidLstClsΔ%")</f>
        <v>#N/A</v>
      </c>
      <c r="F268" s="8" t="e">
        <f>RTD("tradingapp",,INDEX($A:$A, ROW()), "AskLstClsΔ%")</f>
        <v>#N/A</v>
      </c>
      <c r="G268" s="12" t="e">
        <f t="shared" si="39"/>
        <v>#N/A</v>
      </c>
      <c r="H268" s="12" t="e">
        <f t="shared" si="40"/>
        <v>#N/A</v>
      </c>
      <c r="I268" s="13" t="e">
        <f t="shared" si="41"/>
        <v>#N/A</v>
      </c>
      <c r="J268" s="13" t="e">
        <f t="shared" si="42"/>
        <v>#N/A</v>
      </c>
      <c r="K268" s="5" t="e">
        <f>VLOOKUP(A268,'All Beta'!F:I,2,0)</f>
        <v>#N/A</v>
      </c>
      <c r="L268" s="6" t="e">
        <f>RTD("tradingapp",,INDEX($K:K, ROW()), "BidLstClsΔ%")</f>
        <v>#N/A</v>
      </c>
      <c r="M268" s="16" t="e">
        <f>RTD("tradingapp",,INDEX($K:$K, ROW()), "AskLstClsΔ%")</f>
        <v>#N/A</v>
      </c>
      <c r="N268" s="14" t="e">
        <f t="shared" si="43"/>
        <v>#N/A</v>
      </c>
      <c r="O268" s="14" t="e">
        <f t="shared" si="44"/>
        <v>#N/A</v>
      </c>
      <c r="R268" s="7"/>
      <c r="W268" s="7"/>
      <c r="AA268" s="1"/>
      <c r="AB268" s="107"/>
    </row>
    <row r="269" spans="1:28" x14ac:dyDescent="0.3">
      <c r="A269" s="22" t="str">
        <f t="array" ref="A269">IFERROR(INDEX('All Beta'!A$2:A$1000,SMALL(IF(('All Beta'!D$2:D$1000&gt;=1)*('All Beta'!D$2:D$1000&lt;=1.5),ROW('All Beta'!A$2:A$1000)-ROW('All Beta'!A$2)+1),ROW(A268))),"")</f>
        <v/>
      </c>
      <c r="C269" s="5" t="e">
        <f>VLOOKUP('Beta 1-1.5@'!A269,'All Beta'!F:I,3,0)</f>
        <v>#N/A</v>
      </c>
      <c r="D269" s="5" t="e">
        <f>VLOOKUP(A269,'All Beta'!F:I,4,0)</f>
        <v>#N/A</v>
      </c>
      <c r="E269" s="8" t="e">
        <f>RTD("tradingapp",,INDEX($A:$A, ROW()), "BidLstClsΔ%")</f>
        <v>#N/A</v>
      </c>
      <c r="F269" s="8" t="e">
        <f>RTD("tradingapp",,INDEX($A:$A, ROW()), "AskLstClsΔ%")</f>
        <v>#N/A</v>
      </c>
      <c r="G269" s="12" t="e">
        <f t="shared" si="39"/>
        <v>#N/A</v>
      </c>
      <c r="H269" s="12" t="e">
        <f t="shared" si="40"/>
        <v>#N/A</v>
      </c>
      <c r="I269" s="13" t="e">
        <f t="shared" si="41"/>
        <v>#N/A</v>
      </c>
      <c r="J269" s="13" t="e">
        <f t="shared" si="42"/>
        <v>#N/A</v>
      </c>
      <c r="K269" s="5" t="e">
        <f>VLOOKUP(A269,'All Beta'!F:I,2,0)</f>
        <v>#N/A</v>
      </c>
      <c r="L269" s="6" t="e">
        <f>RTD("tradingapp",,INDEX($K:K, ROW()), "BidLstClsΔ%")</f>
        <v>#N/A</v>
      </c>
      <c r="M269" s="16" t="e">
        <f>RTD("tradingapp",,INDEX($K:$K, ROW()), "AskLstClsΔ%")</f>
        <v>#N/A</v>
      </c>
      <c r="N269" s="14" t="e">
        <f t="shared" si="43"/>
        <v>#N/A</v>
      </c>
      <c r="O269" s="14" t="e">
        <f t="shared" si="44"/>
        <v>#N/A</v>
      </c>
      <c r="R269" s="7"/>
      <c r="W269" s="7"/>
      <c r="AA269" s="1"/>
      <c r="AB269" s="107"/>
    </row>
    <row r="270" spans="1:28" x14ac:dyDescent="0.3">
      <c r="A270" s="22" t="str">
        <f t="array" ref="A270">IFERROR(INDEX('All Beta'!A$2:A$1000,SMALL(IF(('All Beta'!D$2:D$1000&gt;=1)*('All Beta'!D$2:D$1000&lt;=1.5),ROW('All Beta'!A$2:A$1000)-ROW('All Beta'!A$2)+1),ROW(A269))),"")</f>
        <v/>
      </c>
      <c r="C270" s="5" t="e">
        <f>VLOOKUP('Beta 1-1.5@'!A270,'All Beta'!F:I,3,0)</f>
        <v>#N/A</v>
      </c>
      <c r="D270" s="5" t="e">
        <f>VLOOKUP(A270,'All Beta'!F:I,4,0)</f>
        <v>#N/A</v>
      </c>
      <c r="E270" s="8" t="e">
        <f>RTD("tradingapp",,INDEX($A:$A, ROW()), "BidLstClsΔ%")</f>
        <v>#N/A</v>
      </c>
      <c r="F270" s="8" t="e">
        <f>RTD("tradingapp",,INDEX($A:$A, ROW()), "AskLstClsΔ%")</f>
        <v>#N/A</v>
      </c>
      <c r="G270" s="12" t="e">
        <f t="shared" si="39"/>
        <v>#N/A</v>
      </c>
      <c r="H270" s="12" t="e">
        <f t="shared" si="40"/>
        <v>#N/A</v>
      </c>
      <c r="I270" s="13" t="e">
        <f t="shared" si="41"/>
        <v>#N/A</v>
      </c>
      <c r="J270" s="13" t="e">
        <f t="shared" si="42"/>
        <v>#N/A</v>
      </c>
      <c r="K270" s="5" t="e">
        <f>VLOOKUP(A270,'All Beta'!F:I,2,0)</f>
        <v>#N/A</v>
      </c>
      <c r="L270" s="6" t="e">
        <f>RTD("tradingapp",,INDEX($K:K, ROW()), "BidLstClsΔ%")</f>
        <v>#N/A</v>
      </c>
      <c r="M270" s="16" t="e">
        <f>RTD("tradingapp",,INDEX($K:$K, ROW()), "AskLstClsΔ%")</f>
        <v>#N/A</v>
      </c>
      <c r="N270" s="14" t="e">
        <f t="shared" si="43"/>
        <v>#N/A</v>
      </c>
      <c r="O270" s="14" t="e">
        <f t="shared" si="44"/>
        <v>#N/A</v>
      </c>
      <c r="R270" s="7"/>
      <c r="W270" s="7"/>
      <c r="AA270" s="1"/>
      <c r="AB270" s="107"/>
    </row>
    <row r="271" spans="1:28" x14ac:dyDescent="0.3">
      <c r="A271" s="22" t="str">
        <f t="array" ref="A271">IFERROR(INDEX('All Beta'!A$2:A$1000,SMALL(IF(('All Beta'!D$2:D$1000&gt;=1)*('All Beta'!D$2:D$1000&lt;=1.5),ROW('All Beta'!A$2:A$1000)-ROW('All Beta'!A$2)+1),ROW(A270))),"")</f>
        <v/>
      </c>
      <c r="C271" s="5" t="e">
        <f>VLOOKUP('Beta 1-1.5@'!A271,'All Beta'!F:I,3,0)</f>
        <v>#N/A</v>
      </c>
      <c r="D271" s="5" t="e">
        <f>VLOOKUP(A271,'All Beta'!F:I,4,0)</f>
        <v>#N/A</v>
      </c>
      <c r="E271" s="8" t="e">
        <f>RTD("tradingapp",,INDEX($A:$A, ROW()), "BidLstClsΔ%")</f>
        <v>#N/A</v>
      </c>
      <c r="F271" s="8" t="e">
        <f>RTD("tradingapp",,INDEX($A:$A, ROW()), "AskLstClsΔ%")</f>
        <v>#N/A</v>
      </c>
      <c r="G271" s="12" t="e">
        <f t="shared" si="39"/>
        <v>#N/A</v>
      </c>
      <c r="H271" s="12" t="e">
        <f t="shared" si="40"/>
        <v>#N/A</v>
      </c>
      <c r="I271" s="13" t="e">
        <f t="shared" si="41"/>
        <v>#N/A</v>
      </c>
      <c r="J271" s="13" t="e">
        <f t="shared" si="42"/>
        <v>#N/A</v>
      </c>
      <c r="K271" s="5" t="e">
        <f>VLOOKUP(A271,'All Beta'!F:I,2,0)</f>
        <v>#N/A</v>
      </c>
      <c r="L271" s="6" t="e">
        <f>RTD("tradingapp",,INDEX($K:K, ROW()), "BidLstClsΔ%")</f>
        <v>#N/A</v>
      </c>
      <c r="M271" s="16" t="e">
        <f>RTD("tradingapp",,INDEX($K:$K, ROW()), "AskLstClsΔ%")</f>
        <v>#N/A</v>
      </c>
      <c r="N271" s="14" t="e">
        <f t="shared" si="43"/>
        <v>#N/A</v>
      </c>
      <c r="O271" s="14" t="e">
        <f t="shared" si="44"/>
        <v>#N/A</v>
      </c>
      <c r="R271" s="7"/>
      <c r="W271" s="7"/>
      <c r="AA271" s="1"/>
      <c r="AB271" s="107"/>
    </row>
    <row r="272" spans="1:28" x14ac:dyDescent="0.3">
      <c r="A272" s="22" t="str">
        <f t="array" ref="A272">IFERROR(INDEX('All Beta'!A$2:A$1000,SMALL(IF(('All Beta'!D$2:D$1000&gt;=1)*('All Beta'!D$2:D$1000&lt;=1.5),ROW('All Beta'!A$2:A$1000)-ROW('All Beta'!A$2)+1),ROW(A271))),"")</f>
        <v/>
      </c>
      <c r="C272" s="5" t="e">
        <f>VLOOKUP('Beta 1-1.5@'!A272,'All Beta'!F:I,3,0)</f>
        <v>#N/A</v>
      </c>
      <c r="D272" s="5" t="e">
        <f>VLOOKUP(A272,'All Beta'!F:I,4,0)</f>
        <v>#N/A</v>
      </c>
      <c r="E272" s="8" t="e">
        <f>RTD("tradingapp",,INDEX($A:$A, ROW()), "BidLstClsΔ%")</f>
        <v>#N/A</v>
      </c>
      <c r="F272" s="8" t="e">
        <f>RTD("tradingapp",,INDEX($A:$A, ROW()), "AskLstClsΔ%")</f>
        <v>#N/A</v>
      </c>
      <c r="G272" s="12" t="e">
        <f t="shared" si="39"/>
        <v>#N/A</v>
      </c>
      <c r="H272" s="12" t="e">
        <f t="shared" si="40"/>
        <v>#N/A</v>
      </c>
      <c r="I272" s="13" t="e">
        <f t="shared" si="41"/>
        <v>#N/A</v>
      </c>
      <c r="J272" s="13" t="e">
        <f t="shared" si="42"/>
        <v>#N/A</v>
      </c>
      <c r="K272" s="5" t="e">
        <f>VLOOKUP(A272,'All Beta'!F:I,2,0)</f>
        <v>#N/A</v>
      </c>
      <c r="L272" s="6" t="e">
        <f>RTD("tradingapp",,INDEX($K:K, ROW()), "BidLstClsΔ%")</f>
        <v>#N/A</v>
      </c>
      <c r="M272" s="16" t="e">
        <f>RTD("tradingapp",,INDEX($K:$K, ROW()), "AskLstClsΔ%")</f>
        <v>#N/A</v>
      </c>
      <c r="N272" s="14" t="e">
        <f t="shared" si="43"/>
        <v>#N/A</v>
      </c>
      <c r="O272" s="14" t="e">
        <f t="shared" si="44"/>
        <v>#N/A</v>
      </c>
      <c r="R272" s="7"/>
      <c r="W272" s="7"/>
      <c r="AA272" s="1"/>
      <c r="AB272" s="107"/>
    </row>
    <row r="273" spans="1:28" x14ac:dyDescent="0.3">
      <c r="A273" s="22" t="str">
        <f t="array" ref="A273">IFERROR(INDEX('All Beta'!A$2:A$1000,SMALL(IF(('All Beta'!D$2:D$1000&gt;=1)*('All Beta'!D$2:D$1000&lt;=1.5),ROW('All Beta'!A$2:A$1000)-ROW('All Beta'!A$2)+1),ROW(A272))),"")</f>
        <v/>
      </c>
      <c r="C273" s="5" t="e">
        <f>VLOOKUP('Beta 1-1.5@'!A273,'All Beta'!F:I,3,0)</f>
        <v>#N/A</v>
      </c>
      <c r="D273" s="5" t="e">
        <f>VLOOKUP(A273,'All Beta'!F:I,4,0)</f>
        <v>#N/A</v>
      </c>
      <c r="E273" s="8" t="e">
        <f>RTD("tradingapp",,INDEX($A:$A, ROW()), "BidLstClsΔ%")</f>
        <v>#N/A</v>
      </c>
      <c r="F273" s="8" t="e">
        <f>RTD("tradingapp",,INDEX($A:$A, ROW()), "AskLstClsΔ%")</f>
        <v>#N/A</v>
      </c>
      <c r="G273" s="12" t="e">
        <f t="shared" si="39"/>
        <v>#N/A</v>
      </c>
      <c r="H273" s="12" t="e">
        <f t="shared" si="40"/>
        <v>#N/A</v>
      </c>
      <c r="I273" s="13" t="e">
        <f t="shared" si="41"/>
        <v>#N/A</v>
      </c>
      <c r="J273" s="13" t="e">
        <f t="shared" si="42"/>
        <v>#N/A</v>
      </c>
      <c r="K273" s="5" t="e">
        <f>VLOOKUP(A273,'All Beta'!F:I,2,0)</f>
        <v>#N/A</v>
      </c>
      <c r="L273" s="6" t="e">
        <f>RTD("tradingapp",,INDEX($K:K, ROW()), "BidLstClsΔ%")</f>
        <v>#N/A</v>
      </c>
      <c r="M273" s="16" t="e">
        <f>RTD("tradingapp",,INDEX($K:$K, ROW()), "AskLstClsΔ%")</f>
        <v>#N/A</v>
      </c>
      <c r="N273" s="14" t="e">
        <f t="shared" si="43"/>
        <v>#N/A</v>
      </c>
      <c r="O273" s="14" t="e">
        <f t="shared" si="44"/>
        <v>#N/A</v>
      </c>
      <c r="R273" s="7"/>
      <c r="W273" s="7"/>
      <c r="AA273" s="1"/>
      <c r="AB273" s="107"/>
    </row>
    <row r="274" spans="1:28" x14ac:dyDescent="0.3">
      <c r="A274" s="22" t="str">
        <f t="array" ref="A274">IFERROR(INDEX('All Beta'!A$2:A$1000,SMALL(IF(('All Beta'!D$2:D$1000&gt;=1)*('All Beta'!D$2:D$1000&lt;=1.5),ROW('All Beta'!A$2:A$1000)-ROW('All Beta'!A$2)+1),ROW(A273))),"")</f>
        <v/>
      </c>
      <c r="C274" s="5" t="e">
        <f>VLOOKUP('Beta 1-1.5@'!A274,'All Beta'!F:I,3,0)</f>
        <v>#N/A</v>
      </c>
      <c r="D274" s="5" t="e">
        <f>VLOOKUP(A274,'All Beta'!F:I,4,0)</f>
        <v>#N/A</v>
      </c>
      <c r="E274" s="8" t="e">
        <f>RTD("tradingapp",,INDEX($A:$A, ROW()), "BidLstClsΔ%")</f>
        <v>#N/A</v>
      </c>
      <c r="F274" s="8" t="e">
        <f>RTD("tradingapp",,INDEX($A:$A, ROW()), "AskLstClsΔ%")</f>
        <v>#N/A</v>
      </c>
      <c r="G274" s="12" t="e">
        <f t="shared" si="39"/>
        <v>#N/A</v>
      </c>
      <c r="H274" s="12" t="e">
        <f t="shared" si="40"/>
        <v>#N/A</v>
      </c>
      <c r="I274" s="13" t="e">
        <f t="shared" si="41"/>
        <v>#N/A</v>
      </c>
      <c r="J274" s="13" t="e">
        <f t="shared" si="42"/>
        <v>#N/A</v>
      </c>
      <c r="K274" s="5" t="e">
        <f>VLOOKUP(A274,'All Beta'!F:I,2,0)</f>
        <v>#N/A</v>
      </c>
      <c r="L274" s="6" t="e">
        <f>RTD("tradingapp",,INDEX($K:K, ROW()), "BidLstClsΔ%")</f>
        <v>#N/A</v>
      </c>
      <c r="M274" s="16" t="e">
        <f>RTD("tradingapp",,INDEX($K:$K, ROW()), "AskLstClsΔ%")</f>
        <v>#N/A</v>
      </c>
      <c r="N274" s="14" t="e">
        <f t="shared" si="43"/>
        <v>#N/A</v>
      </c>
      <c r="O274" s="14" t="e">
        <f t="shared" si="44"/>
        <v>#N/A</v>
      </c>
      <c r="R274" s="7"/>
      <c r="W274" s="7"/>
      <c r="AA274" s="1"/>
      <c r="AB274" s="107"/>
    </row>
    <row r="275" spans="1:28" x14ac:dyDescent="0.3">
      <c r="A275" s="22" t="str">
        <f t="array" ref="A275">IFERROR(INDEX('All Beta'!A$2:A$1000,SMALL(IF(('All Beta'!D$2:D$1000&gt;=1)*('All Beta'!D$2:D$1000&lt;=1.5),ROW('All Beta'!A$2:A$1000)-ROW('All Beta'!A$2)+1),ROW(A274))),"")</f>
        <v/>
      </c>
      <c r="C275" s="5" t="e">
        <f>VLOOKUP('Beta 1-1.5@'!A275,'All Beta'!F:I,3,0)</f>
        <v>#N/A</v>
      </c>
      <c r="D275" s="5" t="e">
        <f>VLOOKUP(A275,'All Beta'!F:I,4,0)</f>
        <v>#N/A</v>
      </c>
      <c r="E275" s="8" t="e">
        <f>RTD("tradingapp",,INDEX($A:$A, ROW()), "BidLstClsΔ%")</f>
        <v>#N/A</v>
      </c>
      <c r="F275" s="8" t="e">
        <f>RTD("tradingapp",,INDEX($A:$A, ROW()), "AskLstClsΔ%")</f>
        <v>#N/A</v>
      </c>
      <c r="G275" s="12" t="e">
        <f t="shared" si="39"/>
        <v>#N/A</v>
      </c>
      <c r="H275" s="12" t="e">
        <f t="shared" si="40"/>
        <v>#N/A</v>
      </c>
      <c r="I275" s="13" t="e">
        <f t="shared" si="41"/>
        <v>#N/A</v>
      </c>
      <c r="J275" s="13" t="e">
        <f t="shared" si="42"/>
        <v>#N/A</v>
      </c>
      <c r="K275" s="5" t="e">
        <f>VLOOKUP(A275,'All Beta'!F:I,2,0)</f>
        <v>#N/A</v>
      </c>
      <c r="L275" s="6" t="e">
        <f>RTD("tradingapp",,INDEX($K:K, ROW()), "BidLstClsΔ%")</f>
        <v>#N/A</v>
      </c>
      <c r="M275" s="16" t="e">
        <f>RTD("tradingapp",,INDEX($K:$K, ROW()), "AskLstClsΔ%")</f>
        <v>#N/A</v>
      </c>
      <c r="N275" s="14" t="e">
        <f t="shared" si="43"/>
        <v>#N/A</v>
      </c>
      <c r="O275" s="14" t="e">
        <f t="shared" si="44"/>
        <v>#N/A</v>
      </c>
      <c r="R275" s="7"/>
      <c r="W275" s="7"/>
      <c r="AA275" s="1"/>
      <c r="AB275" s="107"/>
    </row>
    <row r="276" spans="1:28" x14ac:dyDescent="0.3">
      <c r="A276" s="22" t="str">
        <f t="array" ref="A276">IFERROR(INDEX('All Beta'!A$2:A$1000,SMALL(IF(('All Beta'!D$2:D$1000&gt;=1)*('All Beta'!D$2:D$1000&lt;=1.5),ROW('All Beta'!A$2:A$1000)-ROW('All Beta'!A$2)+1),ROW(A275))),"")</f>
        <v/>
      </c>
      <c r="C276" s="5" t="e">
        <f>VLOOKUP('Beta 1-1.5@'!A276,'All Beta'!F:I,3,0)</f>
        <v>#N/A</v>
      </c>
      <c r="D276" s="5" t="e">
        <f>VLOOKUP(A276,'All Beta'!F:I,4,0)</f>
        <v>#N/A</v>
      </c>
      <c r="E276" s="8" t="e">
        <f>RTD("tradingapp",,INDEX($A:$A, ROW()), "BidLstClsΔ%")</f>
        <v>#N/A</v>
      </c>
      <c r="F276" s="8" t="e">
        <f>RTD("tradingapp",,INDEX($A:$A, ROW()), "AskLstClsΔ%")</f>
        <v>#N/A</v>
      </c>
      <c r="G276" s="12" t="e">
        <f t="shared" si="39"/>
        <v>#N/A</v>
      </c>
      <c r="H276" s="12" t="e">
        <f t="shared" si="40"/>
        <v>#N/A</v>
      </c>
      <c r="I276" s="13" t="e">
        <f t="shared" si="41"/>
        <v>#N/A</v>
      </c>
      <c r="J276" s="13" t="e">
        <f t="shared" si="42"/>
        <v>#N/A</v>
      </c>
      <c r="K276" s="5" t="e">
        <f>VLOOKUP(A276,'All Beta'!F:I,2,0)</f>
        <v>#N/A</v>
      </c>
      <c r="L276" s="6" t="e">
        <f>RTD("tradingapp",,INDEX($K:K, ROW()), "BidLstClsΔ%")</f>
        <v>#N/A</v>
      </c>
      <c r="M276" s="16" t="e">
        <f>RTD("tradingapp",,INDEX($K:$K, ROW()), "AskLstClsΔ%")</f>
        <v>#N/A</v>
      </c>
      <c r="N276" s="14" t="e">
        <f t="shared" si="43"/>
        <v>#N/A</v>
      </c>
      <c r="O276" s="14" t="e">
        <f t="shared" si="44"/>
        <v>#N/A</v>
      </c>
      <c r="R276" s="7"/>
      <c r="W276" s="7"/>
      <c r="AA276" s="1"/>
      <c r="AB276" s="107"/>
    </row>
    <row r="277" spans="1:28" x14ac:dyDescent="0.3">
      <c r="A277" s="22" t="str">
        <f t="array" ref="A277">IFERROR(INDEX('All Beta'!A$2:A$1000,SMALL(IF(('All Beta'!D$2:D$1000&gt;=1)*('All Beta'!D$2:D$1000&lt;=1.5),ROW('All Beta'!A$2:A$1000)-ROW('All Beta'!A$2)+1),ROW(A276))),"")</f>
        <v/>
      </c>
      <c r="C277" s="5" t="e">
        <f>VLOOKUP('Beta 1-1.5@'!A277,'All Beta'!F:I,3,0)</f>
        <v>#N/A</v>
      </c>
      <c r="D277" s="5" t="e">
        <f>VLOOKUP(A277,'All Beta'!F:I,4,0)</f>
        <v>#N/A</v>
      </c>
      <c r="E277" s="8" t="e">
        <f>RTD("tradingapp",,INDEX($A:$A, ROW()), "BidLstClsΔ%")</f>
        <v>#N/A</v>
      </c>
      <c r="F277" s="8" t="e">
        <f>RTD("tradingapp",,INDEX($A:$A, ROW()), "AskLstClsΔ%")</f>
        <v>#N/A</v>
      </c>
      <c r="G277" s="12" t="e">
        <f t="shared" si="39"/>
        <v>#N/A</v>
      </c>
      <c r="H277" s="12" t="e">
        <f t="shared" si="40"/>
        <v>#N/A</v>
      </c>
      <c r="I277" s="13" t="e">
        <f t="shared" si="41"/>
        <v>#N/A</v>
      </c>
      <c r="J277" s="13" t="e">
        <f t="shared" si="42"/>
        <v>#N/A</v>
      </c>
      <c r="K277" s="5" t="e">
        <f>VLOOKUP(A277,'All Beta'!F:I,2,0)</f>
        <v>#N/A</v>
      </c>
      <c r="L277" s="6" t="e">
        <f>RTD("tradingapp",,INDEX($K:K, ROW()), "BidLstClsΔ%")</f>
        <v>#N/A</v>
      </c>
      <c r="M277" s="16" t="e">
        <f>RTD("tradingapp",,INDEX($K:$K, ROW()), "AskLstClsΔ%")</f>
        <v>#N/A</v>
      </c>
      <c r="N277" s="14" t="e">
        <f t="shared" si="43"/>
        <v>#N/A</v>
      </c>
      <c r="O277" s="14" t="e">
        <f t="shared" si="44"/>
        <v>#N/A</v>
      </c>
      <c r="R277" s="7"/>
      <c r="W277" s="7"/>
      <c r="AA277" s="1"/>
      <c r="AB277" s="107"/>
    </row>
    <row r="278" spans="1:28" x14ac:dyDescent="0.3">
      <c r="A278" s="22" t="str">
        <f t="array" ref="A278">IFERROR(INDEX('All Beta'!A$2:A$1000,SMALL(IF(('All Beta'!D$2:D$1000&gt;=1)*('All Beta'!D$2:D$1000&lt;=1.5),ROW('All Beta'!A$2:A$1000)-ROW('All Beta'!A$2)+1),ROW(A277))),"")</f>
        <v/>
      </c>
      <c r="C278" s="5" t="e">
        <f>VLOOKUP('Beta 1-1.5@'!A278,'All Beta'!F:I,3,0)</f>
        <v>#N/A</v>
      </c>
      <c r="D278" s="5" t="e">
        <f>VLOOKUP(A278,'All Beta'!F:I,4,0)</f>
        <v>#N/A</v>
      </c>
      <c r="E278" s="8" t="e">
        <f>RTD("tradingapp",,INDEX($A:$A, ROW()), "BidLstClsΔ%")</f>
        <v>#N/A</v>
      </c>
      <c r="F278" s="8" t="e">
        <f>RTD("tradingapp",,INDEX($A:$A, ROW()), "AskLstClsΔ%")</f>
        <v>#N/A</v>
      </c>
      <c r="G278" s="12" t="e">
        <f t="shared" si="39"/>
        <v>#N/A</v>
      </c>
      <c r="H278" s="12" t="e">
        <f t="shared" si="40"/>
        <v>#N/A</v>
      </c>
      <c r="I278" s="13" t="e">
        <f t="shared" si="41"/>
        <v>#N/A</v>
      </c>
      <c r="J278" s="13" t="e">
        <f t="shared" si="42"/>
        <v>#N/A</v>
      </c>
      <c r="K278" s="5" t="e">
        <f>VLOOKUP(A278,'All Beta'!F:I,2,0)</f>
        <v>#N/A</v>
      </c>
      <c r="L278" s="6" t="e">
        <f>RTD("tradingapp",,INDEX($K:K, ROW()), "BidLstClsΔ%")</f>
        <v>#N/A</v>
      </c>
      <c r="M278" s="16" t="e">
        <f>RTD("tradingapp",,INDEX($K:$K, ROW()), "AskLstClsΔ%")</f>
        <v>#N/A</v>
      </c>
      <c r="N278" s="14" t="e">
        <f t="shared" si="43"/>
        <v>#N/A</v>
      </c>
      <c r="O278" s="14" t="e">
        <f t="shared" si="44"/>
        <v>#N/A</v>
      </c>
      <c r="R278" s="7"/>
      <c r="W278" s="7"/>
      <c r="AA278" s="1"/>
      <c r="AB278" s="107"/>
    </row>
    <row r="279" spans="1:28" x14ac:dyDescent="0.3">
      <c r="A279" s="22" t="str">
        <f t="array" ref="A279">IFERROR(INDEX('All Beta'!A$2:A$1000,SMALL(IF(('All Beta'!D$2:D$1000&gt;=1)*('All Beta'!D$2:D$1000&lt;=1.5),ROW('All Beta'!A$2:A$1000)-ROW('All Beta'!A$2)+1),ROW(A278))),"")</f>
        <v/>
      </c>
      <c r="C279" s="5" t="e">
        <f>VLOOKUP('Beta 1-1.5@'!A279,'All Beta'!F:I,3,0)</f>
        <v>#N/A</v>
      </c>
      <c r="D279" s="5" t="e">
        <f>VLOOKUP(A279,'All Beta'!F:I,4,0)</f>
        <v>#N/A</v>
      </c>
      <c r="E279" s="8" t="e">
        <f>RTD("tradingapp",,INDEX($A:$A, ROW()), "BidLstClsΔ%")</f>
        <v>#N/A</v>
      </c>
      <c r="F279" s="8" t="e">
        <f>RTD("tradingapp",,INDEX($A:$A, ROW()), "AskLstClsΔ%")</f>
        <v>#N/A</v>
      </c>
      <c r="G279" s="12" t="e">
        <f t="shared" si="39"/>
        <v>#N/A</v>
      </c>
      <c r="H279" s="12" t="e">
        <f t="shared" si="40"/>
        <v>#N/A</v>
      </c>
      <c r="I279" s="13" t="e">
        <f t="shared" si="41"/>
        <v>#N/A</v>
      </c>
      <c r="J279" s="13" t="e">
        <f t="shared" si="42"/>
        <v>#N/A</v>
      </c>
      <c r="K279" s="5" t="e">
        <f>VLOOKUP(A279,'All Beta'!F:I,2,0)</f>
        <v>#N/A</v>
      </c>
      <c r="L279" s="6" t="e">
        <f>RTD("tradingapp",,INDEX($K:K, ROW()), "BidLstClsΔ%")</f>
        <v>#N/A</v>
      </c>
      <c r="M279" s="16" t="e">
        <f>RTD("tradingapp",,INDEX($K:$K, ROW()), "AskLstClsΔ%")</f>
        <v>#N/A</v>
      </c>
      <c r="N279" s="14" t="e">
        <f t="shared" si="43"/>
        <v>#N/A</v>
      </c>
      <c r="O279" s="14" t="e">
        <f t="shared" si="44"/>
        <v>#N/A</v>
      </c>
      <c r="R279" s="7"/>
      <c r="W279" s="7"/>
      <c r="AA279" s="1"/>
      <c r="AB279" s="107"/>
    </row>
    <row r="280" spans="1:28" ht="13.5" customHeight="1" x14ac:dyDescent="0.3">
      <c r="A280" s="22" t="str">
        <f t="array" ref="A280">IFERROR(INDEX('All Beta'!A$2:A$1000,SMALL(IF(('All Beta'!D$2:D$1000&gt;=1)*('All Beta'!D$2:D$1000&lt;=1.5),ROW('All Beta'!A$2:A$1000)-ROW('All Beta'!A$2)+1),ROW(A279))),"")</f>
        <v/>
      </c>
      <c r="C280" s="5" t="e">
        <f>VLOOKUP('Beta 1-1.5@'!A280,'All Beta'!F:I,3,0)</f>
        <v>#N/A</v>
      </c>
      <c r="D280" s="5" t="e">
        <f>VLOOKUP(A280,'All Beta'!F:I,4,0)</f>
        <v>#N/A</v>
      </c>
      <c r="E280" s="8" t="e">
        <f>RTD("tradingapp",,INDEX($A:$A, ROW()), "BidLstClsΔ%")</f>
        <v>#N/A</v>
      </c>
      <c r="F280" s="8" t="e">
        <f>RTD("tradingapp",,INDEX($A:$A, ROW()), "AskLstClsΔ%")</f>
        <v>#N/A</v>
      </c>
      <c r="G280" s="12" t="e">
        <f t="shared" si="39"/>
        <v>#N/A</v>
      </c>
      <c r="H280" s="12" t="e">
        <f t="shared" si="40"/>
        <v>#N/A</v>
      </c>
      <c r="I280" s="13" t="e">
        <f t="shared" si="41"/>
        <v>#N/A</v>
      </c>
      <c r="J280" s="13" t="e">
        <f t="shared" si="42"/>
        <v>#N/A</v>
      </c>
      <c r="K280" s="5" t="e">
        <f>VLOOKUP(A280,'All Beta'!F:I,2,0)</f>
        <v>#N/A</v>
      </c>
      <c r="L280" s="6" t="e">
        <f>RTD("tradingapp",,INDEX($K:K, ROW()), "BidLstClsΔ%")</f>
        <v>#N/A</v>
      </c>
      <c r="M280" s="16" t="e">
        <f>RTD("tradingapp",,INDEX($K:$K, ROW()), "AskLstClsΔ%")</f>
        <v>#N/A</v>
      </c>
      <c r="N280" s="14" t="e">
        <f t="shared" si="43"/>
        <v>#N/A</v>
      </c>
      <c r="O280" s="14" t="e">
        <f t="shared" si="44"/>
        <v>#N/A</v>
      </c>
      <c r="R280" s="7"/>
      <c r="W280" s="7"/>
      <c r="AA280" s="1"/>
      <c r="AB280" s="107"/>
    </row>
    <row r="281" spans="1:28" x14ac:dyDescent="0.3">
      <c r="A281" s="22" t="str">
        <f t="array" ref="A281">IFERROR(INDEX('All Beta'!A$2:A$1000,SMALL(IF(('All Beta'!D$2:D$1000&gt;=1)*('All Beta'!D$2:D$1000&lt;=1.5),ROW('All Beta'!A$2:A$1000)-ROW('All Beta'!A$2)+1),ROW(A280))),"")</f>
        <v/>
      </c>
      <c r="C281" s="5" t="e">
        <f>VLOOKUP('Beta 1-1.5@'!A281,'All Beta'!F:I,3,0)</f>
        <v>#N/A</v>
      </c>
      <c r="D281" s="5" t="e">
        <f>VLOOKUP(A281,'All Beta'!F:I,4,0)</f>
        <v>#N/A</v>
      </c>
      <c r="E281" s="8" t="e">
        <f>RTD("tradingapp",,INDEX($A:$A, ROW()), "BidLstClsΔ%")</f>
        <v>#N/A</v>
      </c>
      <c r="F281" s="8" t="e">
        <f>RTD("tradingapp",,INDEX($A:$A, ROW()), "AskLstClsΔ%")</f>
        <v>#N/A</v>
      </c>
      <c r="G281" s="12" t="e">
        <f t="shared" si="39"/>
        <v>#N/A</v>
      </c>
      <c r="H281" s="12" t="e">
        <f t="shared" si="40"/>
        <v>#N/A</v>
      </c>
      <c r="I281" s="13" t="e">
        <f t="shared" si="41"/>
        <v>#N/A</v>
      </c>
      <c r="J281" s="13" t="e">
        <f t="shared" si="42"/>
        <v>#N/A</v>
      </c>
      <c r="K281" s="5" t="e">
        <f>VLOOKUP(A281,'All Beta'!F:I,2,0)</f>
        <v>#N/A</v>
      </c>
      <c r="L281" s="6" t="e">
        <f>RTD("tradingapp",,INDEX($K:K, ROW()), "BidLstClsΔ%")</f>
        <v>#N/A</v>
      </c>
      <c r="M281" s="16" t="e">
        <f>RTD("tradingapp",,INDEX($K:$K, ROW()), "AskLstClsΔ%")</f>
        <v>#N/A</v>
      </c>
      <c r="N281" s="14" t="e">
        <f t="shared" si="43"/>
        <v>#N/A</v>
      </c>
      <c r="O281" s="14" t="e">
        <f t="shared" si="44"/>
        <v>#N/A</v>
      </c>
      <c r="R281" s="7"/>
      <c r="W281" s="7"/>
      <c r="AA281" s="1"/>
      <c r="AB281" s="107"/>
    </row>
    <row r="282" spans="1:28" x14ac:dyDescent="0.3">
      <c r="A282" s="22" t="str">
        <f t="array" ref="A282">IFERROR(INDEX('All Beta'!A$2:A$1000,SMALL(IF(('All Beta'!D$2:D$1000&gt;=1)*('All Beta'!D$2:D$1000&lt;=1.5),ROW('All Beta'!A$2:A$1000)-ROW('All Beta'!A$2)+1),ROW(A281))),"")</f>
        <v/>
      </c>
      <c r="C282" s="5" t="e">
        <f>VLOOKUP('Beta 1-1.5@'!A282,'All Beta'!F:I,3,0)</f>
        <v>#N/A</v>
      </c>
      <c r="D282" s="5" t="e">
        <f>VLOOKUP(A282,'All Beta'!F:I,4,0)</f>
        <v>#N/A</v>
      </c>
      <c r="E282" s="8" t="e">
        <f>RTD("tradingapp",,INDEX($A:$A, ROW()), "BidLstClsΔ%")</f>
        <v>#N/A</v>
      </c>
      <c r="F282" s="8" t="e">
        <f>RTD("tradingapp",,INDEX($A:$A, ROW()), "AskLstClsΔ%")</f>
        <v>#N/A</v>
      </c>
      <c r="G282" s="12" t="e">
        <f t="shared" si="39"/>
        <v>#N/A</v>
      </c>
      <c r="H282" s="12" t="e">
        <f t="shared" si="40"/>
        <v>#N/A</v>
      </c>
      <c r="I282" s="13" t="e">
        <f t="shared" si="41"/>
        <v>#N/A</v>
      </c>
      <c r="J282" s="13" t="e">
        <f t="shared" si="42"/>
        <v>#N/A</v>
      </c>
      <c r="K282" s="5" t="e">
        <f>VLOOKUP(A282,'All Beta'!F:I,2,0)</f>
        <v>#N/A</v>
      </c>
      <c r="L282" s="6" t="e">
        <f>RTD("tradingapp",,INDEX($K:K, ROW()), "BidLstClsΔ%")</f>
        <v>#N/A</v>
      </c>
      <c r="M282" s="16" t="e">
        <f>RTD("tradingapp",,INDEX($K:$K, ROW()), "AskLstClsΔ%")</f>
        <v>#N/A</v>
      </c>
      <c r="N282" s="14" t="e">
        <f t="shared" si="43"/>
        <v>#N/A</v>
      </c>
      <c r="O282" s="14" t="e">
        <f t="shared" si="44"/>
        <v>#N/A</v>
      </c>
      <c r="R282" s="7"/>
      <c r="W282" s="7"/>
      <c r="AA282" s="1"/>
      <c r="AB282" s="107"/>
    </row>
    <row r="283" spans="1:28" x14ac:dyDescent="0.3">
      <c r="A283" s="22" t="str">
        <f t="array" ref="A283">IFERROR(INDEX('All Beta'!A$2:A$1000,SMALL(IF(('All Beta'!D$2:D$1000&gt;=1)*('All Beta'!D$2:D$1000&lt;=1.5),ROW('All Beta'!A$2:A$1000)-ROW('All Beta'!A$2)+1),ROW(A282))),"")</f>
        <v/>
      </c>
      <c r="C283" s="5" t="e">
        <f>VLOOKUP('Beta 1-1.5@'!A283,'All Beta'!F:I,3,0)</f>
        <v>#N/A</v>
      </c>
      <c r="D283" s="5" t="e">
        <f>VLOOKUP(A283,'All Beta'!F:I,4,0)</f>
        <v>#N/A</v>
      </c>
      <c r="E283" s="8" t="e">
        <f>RTD("tradingapp",,INDEX($A:$A, ROW()), "BidLstClsΔ%")</f>
        <v>#N/A</v>
      </c>
      <c r="F283" s="8" t="e">
        <f>RTD("tradingapp",,INDEX($A:$A, ROW()), "AskLstClsΔ%")</f>
        <v>#N/A</v>
      </c>
      <c r="G283" s="12" t="e">
        <f t="shared" si="39"/>
        <v>#N/A</v>
      </c>
      <c r="H283" s="12" t="e">
        <f t="shared" si="40"/>
        <v>#N/A</v>
      </c>
      <c r="I283" s="13" t="e">
        <f t="shared" si="41"/>
        <v>#N/A</v>
      </c>
      <c r="J283" s="13" t="e">
        <f t="shared" si="42"/>
        <v>#N/A</v>
      </c>
      <c r="K283" s="5" t="e">
        <f>VLOOKUP(A283,'All Beta'!F:I,2,0)</f>
        <v>#N/A</v>
      </c>
      <c r="L283" s="6" t="e">
        <f>RTD("tradingapp",,INDEX($K:K, ROW()), "BidLstClsΔ%")</f>
        <v>#N/A</v>
      </c>
      <c r="M283" s="16" t="e">
        <f>RTD("tradingapp",,INDEX($K:$K, ROW()), "AskLstClsΔ%")</f>
        <v>#N/A</v>
      </c>
      <c r="N283" s="14" t="e">
        <f t="shared" si="43"/>
        <v>#N/A</v>
      </c>
      <c r="O283" s="14" t="e">
        <f t="shared" si="44"/>
        <v>#N/A</v>
      </c>
      <c r="R283" s="7"/>
      <c r="W283" s="7"/>
      <c r="AA283" s="1"/>
      <c r="AB283" s="107"/>
    </row>
    <row r="284" spans="1:28" x14ac:dyDescent="0.3">
      <c r="A284" s="22" t="str">
        <f t="array" ref="A284">IFERROR(INDEX('All Beta'!A$2:A$1000,SMALL(IF(('All Beta'!D$2:D$1000&gt;=1)*('All Beta'!D$2:D$1000&lt;=1.5),ROW('All Beta'!A$2:A$1000)-ROW('All Beta'!A$2)+1),ROW(A283))),"")</f>
        <v/>
      </c>
      <c r="C284" s="5" t="e">
        <f>VLOOKUP('Beta 1-1.5@'!A284,'All Beta'!F:I,3,0)</f>
        <v>#N/A</v>
      </c>
      <c r="D284" s="5" t="e">
        <f>VLOOKUP(A284,'All Beta'!F:I,4,0)</f>
        <v>#N/A</v>
      </c>
      <c r="E284" s="8" t="e">
        <f>RTD("tradingapp",,INDEX($A:$A, ROW()), "BidLstClsΔ%")</f>
        <v>#N/A</v>
      </c>
      <c r="F284" s="8" t="e">
        <f>RTD("tradingapp",,INDEX($A:$A, ROW()), "AskLstClsΔ%")</f>
        <v>#N/A</v>
      </c>
      <c r="G284" s="12" t="e">
        <f t="shared" si="39"/>
        <v>#N/A</v>
      </c>
      <c r="H284" s="12" t="e">
        <f t="shared" si="40"/>
        <v>#N/A</v>
      </c>
      <c r="I284" s="13" t="e">
        <f t="shared" si="41"/>
        <v>#N/A</v>
      </c>
      <c r="J284" s="13" t="e">
        <f t="shared" si="42"/>
        <v>#N/A</v>
      </c>
      <c r="K284" s="5" t="e">
        <f>VLOOKUP(A284,'All Beta'!F:I,2,0)</f>
        <v>#N/A</v>
      </c>
      <c r="L284" s="6" t="e">
        <f>RTD("tradingapp",,INDEX($K:K, ROW()), "BidLstClsΔ%")</f>
        <v>#N/A</v>
      </c>
      <c r="M284" s="16" t="e">
        <f>RTD("tradingapp",,INDEX($K:$K, ROW()), "AskLstClsΔ%")</f>
        <v>#N/A</v>
      </c>
      <c r="N284" s="14" t="e">
        <f t="shared" si="43"/>
        <v>#N/A</v>
      </c>
      <c r="O284" s="14" t="e">
        <f t="shared" si="44"/>
        <v>#N/A</v>
      </c>
      <c r="R284" s="7"/>
      <c r="W284" s="7"/>
      <c r="AA284" s="1"/>
      <c r="AB284" s="107"/>
    </row>
    <row r="285" spans="1:28" x14ac:dyDescent="0.3">
      <c r="A285" s="22" t="str">
        <f t="array" ref="A285">IFERROR(INDEX('All Beta'!A$2:A$1000,SMALL(IF(('All Beta'!D$2:D$1000&gt;=1)*('All Beta'!D$2:D$1000&lt;=1.5),ROW('All Beta'!A$2:A$1000)-ROW('All Beta'!A$2)+1),ROW(A284))),"")</f>
        <v/>
      </c>
      <c r="C285" s="5" t="e">
        <f>VLOOKUP('Beta 1-1.5@'!A285,'All Beta'!F:I,3,0)</f>
        <v>#N/A</v>
      </c>
      <c r="D285" s="5" t="e">
        <f>VLOOKUP(A285,'All Beta'!F:I,4,0)</f>
        <v>#N/A</v>
      </c>
      <c r="E285" s="8" t="e">
        <f>RTD("tradingapp",,INDEX($A:$A, ROW()), "BidLstClsΔ%")</f>
        <v>#N/A</v>
      </c>
      <c r="F285" s="8" t="e">
        <f>RTD("tradingapp",,INDEX($A:$A, ROW()), "AskLstClsΔ%")</f>
        <v>#N/A</v>
      </c>
      <c r="G285" s="12" t="e">
        <f t="shared" si="39"/>
        <v>#N/A</v>
      </c>
      <c r="H285" s="12" t="e">
        <f t="shared" si="40"/>
        <v>#N/A</v>
      </c>
      <c r="I285" s="13" t="e">
        <f t="shared" si="41"/>
        <v>#N/A</v>
      </c>
      <c r="J285" s="13" t="e">
        <f t="shared" si="42"/>
        <v>#N/A</v>
      </c>
      <c r="K285" s="5" t="e">
        <f>VLOOKUP(A285,'All Beta'!F:I,2,0)</f>
        <v>#N/A</v>
      </c>
      <c r="L285" s="6" t="e">
        <f>RTD("tradingapp",,INDEX($K:K, ROW()), "BidLstClsΔ%")</f>
        <v>#N/A</v>
      </c>
      <c r="M285" s="16" t="e">
        <f>RTD("tradingapp",,INDEX($K:$K, ROW()), "AskLstClsΔ%")</f>
        <v>#N/A</v>
      </c>
      <c r="N285" s="14" t="e">
        <f t="shared" si="43"/>
        <v>#N/A</v>
      </c>
      <c r="O285" s="14" t="e">
        <f t="shared" si="44"/>
        <v>#N/A</v>
      </c>
      <c r="R285" s="7"/>
      <c r="W285" s="7"/>
      <c r="AA285" s="1"/>
      <c r="AB285" s="107"/>
    </row>
    <row r="286" spans="1:28" x14ac:dyDescent="0.3">
      <c r="A286" s="22" t="str">
        <f t="array" ref="A286">IFERROR(INDEX('All Beta'!A$2:A$1000,SMALL(IF(('All Beta'!D$2:D$1000&gt;=1)*('All Beta'!D$2:D$1000&lt;=1.5),ROW('All Beta'!A$2:A$1000)-ROW('All Beta'!A$2)+1),ROW(A285))),"")</f>
        <v/>
      </c>
      <c r="C286" s="5" t="e">
        <f>VLOOKUP('Beta 1-1.5@'!A286,'All Beta'!F:I,3,0)</f>
        <v>#N/A</v>
      </c>
      <c r="D286" s="5" t="e">
        <f>VLOOKUP(A286,'All Beta'!F:I,4,0)</f>
        <v>#N/A</v>
      </c>
      <c r="E286" s="8" t="e">
        <f>RTD("tradingapp",,INDEX($A:$A, ROW()), "BidLstClsΔ%")</f>
        <v>#N/A</v>
      </c>
      <c r="F286" s="8" t="e">
        <f>RTD("tradingapp",,INDEX($A:$A, ROW()), "AskLstClsΔ%")</f>
        <v>#N/A</v>
      </c>
      <c r="G286" s="12" t="e">
        <f t="shared" si="39"/>
        <v>#N/A</v>
      </c>
      <c r="H286" s="12" t="e">
        <f t="shared" si="40"/>
        <v>#N/A</v>
      </c>
      <c r="I286" s="13" t="e">
        <f t="shared" si="41"/>
        <v>#N/A</v>
      </c>
      <c r="J286" s="13" t="e">
        <f t="shared" si="42"/>
        <v>#N/A</v>
      </c>
      <c r="K286" s="5" t="e">
        <f>VLOOKUP(A286,'All Beta'!F:I,2,0)</f>
        <v>#N/A</v>
      </c>
      <c r="L286" s="6" t="e">
        <f>RTD("tradingapp",,INDEX($K:K, ROW()), "BidLstClsΔ%")</f>
        <v>#N/A</v>
      </c>
      <c r="M286" s="16" t="e">
        <f>RTD("tradingapp",,INDEX($K:$K, ROW()), "AskLstClsΔ%")</f>
        <v>#N/A</v>
      </c>
      <c r="N286" s="14" t="e">
        <f t="shared" si="43"/>
        <v>#N/A</v>
      </c>
      <c r="O286" s="14" t="e">
        <f t="shared" si="44"/>
        <v>#N/A</v>
      </c>
      <c r="R286" s="7"/>
      <c r="W286" s="7"/>
      <c r="AA286" s="1"/>
      <c r="AB286" s="107"/>
    </row>
    <row r="287" spans="1:28" x14ac:dyDescent="0.3">
      <c r="A287" s="22" t="str">
        <f t="array" ref="A287">IFERROR(INDEX('All Beta'!A$2:A$1000,SMALL(IF(('All Beta'!D$2:D$1000&gt;=1)*('All Beta'!D$2:D$1000&lt;=1.5),ROW('All Beta'!A$2:A$1000)-ROW('All Beta'!A$2)+1),ROW(A286))),"")</f>
        <v/>
      </c>
      <c r="C287" s="5" t="e">
        <f>VLOOKUP('Beta 1-1.5@'!A287,'All Beta'!F:I,3,0)</f>
        <v>#N/A</v>
      </c>
      <c r="D287" s="5" t="e">
        <f>VLOOKUP(A287,'All Beta'!F:I,4,0)</f>
        <v>#N/A</v>
      </c>
      <c r="E287" s="8" t="e">
        <f>RTD("tradingapp",,INDEX($A:$A, ROW()), "BidLstClsΔ%")</f>
        <v>#N/A</v>
      </c>
      <c r="F287" s="8" t="e">
        <f>RTD("tradingapp",,INDEX($A:$A, ROW()), "AskLstClsΔ%")</f>
        <v>#N/A</v>
      </c>
      <c r="G287" s="12" t="e">
        <f t="shared" si="39"/>
        <v>#N/A</v>
      </c>
      <c r="H287" s="12" t="e">
        <f t="shared" si="40"/>
        <v>#N/A</v>
      </c>
      <c r="I287" s="13" t="e">
        <f t="shared" si="41"/>
        <v>#N/A</v>
      </c>
      <c r="J287" s="13" t="e">
        <f t="shared" si="42"/>
        <v>#N/A</v>
      </c>
      <c r="K287" s="5" t="e">
        <f>VLOOKUP(A287,'All Beta'!F:I,2,0)</f>
        <v>#N/A</v>
      </c>
      <c r="L287" s="6" t="e">
        <f>RTD("tradingapp",,INDEX($K:K, ROW()), "BidLstClsΔ%")</f>
        <v>#N/A</v>
      </c>
      <c r="M287" s="16" t="e">
        <f>RTD("tradingapp",,INDEX($K:$K, ROW()), "AskLstClsΔ%")</f>
        <v>#N/A</v>
      </c>
      <c r="N287" s="14" t="e">
        <f t="shared" si="43"/>
        <v>#N/A</v>
      </c>
      <c r="O287" s="14" t="e">
        <f t="shared" si="44"/>
        <v>#N/A</v>
      </c>
      <c r="R287" s="7"/>
      <c r="W287" s="7"/>
      <c r="AA287" s="1"/>
      <c r="AB287" s="107"/>
    </row>
    <row r="288" spans="1:28" x14ac:dyDescent="0.3">
      <c r="A288" s="22" t="str">
        <f t="array" ref="A288">IFERROR(INDEX('All Beta'!A$2:A$1000,SMALL(IF(('All Beta'!D$2:D$1000&gt;=1)*('All Beta'!D$2:D$1000&lt;=1.5),ROW('All Beta'!A$2:A$1000)-ROW('All Beta'!A$2)+1),ROW(A287))),"")</f>
        <v/>
      </c>
      <c r="C288" s="5" t="e">
        <f>VLOOKUP('Beta 1-1.5@'!A288,'All Beta'!F:I,3,0)</f>
        <v>#N/A</v>
      </c>
      <c r="D288" s="5" t="e">
        <f>VLOOKUP(A288,'All Beta'!F:I,4,0)</f>
        <v>#N/A</v>
      </c>
      <c r="E288" s="8" t="e">
        <f>RTD("tradingapp",,INDEX($A:$A, ROW()), "BidLstClsΔ%")</f>
        <v>#N/A</v>
      </c>
      <c r="F288" s="8" t="e">
        <f>RTD("tradingapp",,INDEX($A:$A, ROW()), "AskLstClsΔ%")</f>
        <v>#N/A</v>
      </c>
      <c r="G288" s="12" t="e">
        <f t="shared" si="39"/>
        <v>#N/A</v>
      </c>
      <c r="H288" s="12" t="e">
        <f t="shared" si="40"/>
        <v>#N/A</v>
      </c>
      <c r="I288" s="13" t="e">
        <f t="shared" si="41"/>
        <v>#N/A</v>
      </c>
      <c r="J288" s="13" t="e">
        <f t="shared" si="42"/>
        <v>#N/A</v>
      </c>
      <c r="K288" s="5" t="e">
        <f>VLOOKUP(A288,'All Beta'!F:I,2,0)</f>
        <v>#N/A</v>
      </c>
      <c r="L288" s="6" t="e">
        <f>RTD("tradingapp",,INDEX($K:K, ROW()), "BidLstClsΔ%")</f>
        <v>#N/A</v>
      </c>
      <c r="M288" s="16" t="e">
        <f>RTD("tradingapp",,INDEX($K:$K, ROW()), "AskLstClsΔ%")</f>
        <v>#N/A</v>
      </c>
      <c r="N288" s="14" t="e">
        <f t="shared" si="43"/>
        <v>#N/A</v>
      </c>
      <c r="O288" s="14" t="e">
        <f t="shared" si="44"/>
        <v>#N/A</v>
      </c>
      <c r="R288" s="7"/>
      <c r="W288" s="7"/>
      <c r="AA288" s="1"/>
      <c r="AB288" s="107"/>
    </row>
    <row r="289" spans="1:28" x14ac:dyDescent="0.3">
      <c r="A289" s="22" t="str">
        <f t="array" ref="A289">IFERROR(INDEX('All Beta'!A$2:A$1000,SMALL(IF(('All Beta'!D$2:D$1000&gt;=1)*('All Beta'!D$2:D$1000&lt;=1.5),ROW('All Beta'!A$2:A$1000)-ROW('All Beta'!A$2)+1),ROW(A288))),"")</f>
        <v/>
      </c>
      <c r="C289" s="5" t="e">
        <f>VLOOKUP('Beta 1-1.5@'!A289,'All Beta'!F:I,3,0)</f>
        <v>#N/A</v>
      </c>
      <c r="D289" s="5" t="e">
        <f>VLOOKUP(A289,'All Beta'!F:I,4,0)</f>
        <v>#N/A</v>
      </c>
      <c r="E289" s="8" t="e">
        <f>RTD("tradingapp",,INDEX($A:$A, ROW()), "BidLstClsΔ%")</f>
        <v>#N/A</v>
      </c>
      <c r="F289" s="8" t="e">
        <f>RTD("tradingapp",,INDEX($A:$A, ROW()), "AskLstClsΔ%")</f>
        <v>#N/A</v>
      </c>
      <c r="G289" s="12" t="e">
        <f t="shared" si="39"/>
        <v>#N/A</v>
      </c>
      <c r="H289" s="12" t="e">
        <f t="shared" si="40"/>
        <v>#N/A</v>
      </c>
      <c r="I289" s="13" t="e">
        <f t="shared" si="41"/>
        <v>#N/A</v>
      </c>
      <c r="J289" s="13" t="e">
        <f t="shared" si="42"/>
        <v>#N/A</v>
      </c>
      <c r="K289" s="5" t="e">
        <f>VLOOKUP(A289,'All Beta'!F:I,2,0)</f>
        <v>#N/A</v>
      </c>
      <c r="L289" s="6" t="e">
        <f>RTD("tradingapp",,INDEX($K:K, ROW()), "BidLstClsΔ%")</f>
        <v>#N/A</v>
      </c>
      <c r="M289" s="16" t="e">
        <f>RTD("tradingapp",,INDEX($K:$K, ROW()), "AskLstClsΔ%")</f>
        <v>#N/A</v>
      </c>
      <c r="N289" s="14" t="e">
        <f t="shared" si="43"/>
        <v>#N/A</v>
      </c>
      <c r="O289" s="14" t="e">
        <f t="shared" si="44"/>
        <v>#N/A</v>
      </c>
      <c r="R289" s="7"/>
      <c r="W289" s="7"/>
      <c r="AA289" s="1"/>
      <c r="AB289" s="107"/>
    </row>
    <row r="290" spans="1:28" x14ac:dyDescent="0.3">
      <c r="A290" s="22" t="str">
        <f t="array" ref="A290">IFERROR(INDEX('All Beta'!A$2:A$1000,SMALL(IF(('All Beta'!D$2:D$1000&gt;=1)*('All Beta'!D$2:D$1000&lt;=1.5),ROW('All Beta'!A$2:A$1000)-ROW('All Beta'!A$2)+1),ROW(A289))),"")</f>
        <v/>
      </c>
      <c r="C290" s="5" t="e">
        <f>VLOOKUP('Beta 1-1.5@'!A290,'All Beta'!F:I,3,0)</f>
        <v>#N/A</v>
      </c>
      <c r="D290" s="5" t="e">
        <f>VLOOKUP(A290,'All Beta'!F:I,4,0)</f>
        <v>#N/A</v>
      </c>
      <c r="E290" s="8" t="e">
        <f>RTD("tradingapp",,INDEX($A:$A, ROW()), "BidLstClsΔ%")</f>
        <v>#N/A</v>
      </c>
      <c r="F290" s="8" t="e">
        <f>RTD("tradingapp",,INDEX($A:$A, ROW()), "AskLstClsΔ%")</f>
        <v>#N/A</v>
      </c>
      <c r="G290" s="12" t="e">
        <f t="shared" si="39"/>
        <v>#N/A</v>
      </c>
      <c r="H290" s="12" t="e">
        <f t="shared" si="40"/>
        <v>#N/A</v>
      </c>
      <c r="I290" s="13" t="e">
        <f t="shared" si="41"/>
        <v>#N/A</v>
      </c>
      <c r="J290" s="13" t="e">
        <f t="shared" si="42"/>
        <v>#N/A</v>
      </c>
      <c r="K290" s="5" t="e">
        <f>VLOOKUP(A290,'All Beta'!F:I,2,0)</f>
        <v>#N/A</v>
      </c>
      <c r="L290" s="6" t="e">
        <f>RTD("tradingapp",,INDEX($K:K, ROW()), "BidLstClsΔ%")</f>
        <v>#N/A</v>
      </c>
      <c r="M290" s="16" t="e">
        <f>RTD("tradingapp",,INDEX($K:$K, ROW()), "AskLstClsΔ%")</f>
        <v>#N/A</v>
      </c>
      <c r="N290" s="14" t="e">
        <f t="shared" si="43"/>
        <v>#N/A</v>
      </c>
      <c r="O290" s="14" t="e">
        <f t="shared" si="44"/>
        <v>#N/A</v>
      </c>
      <c r="R290" s="7"/>
      <c r="W290" s="7"/>
      <c r="AA290" s="1"/>
      <c r="AB290" s="107"/>
    </row>
    <row r="291" spans="1:28" x14ac:dyDescent="0.3">
      <c r="A291" s="22" t="str">
        <f t="array" ref="A291">IFERROR(INDEX('All Beta'!A$2:A$1000,SMALL(IF(('All Beta'!D$2:D$1000&gt;=1)*('All Beta'!D$2:D$1000&lt;=1.5),ROW('All Beta'!A$2:A$1000)-ROW('All Beta'!A$2)+1),ROW(A290))),"")</f>
        <v/>
      </c>
      <c r="C291" s="5" t="e">
        <f>VLOOKUP('Beta 1-1.5@'!A291,'All Beta'!F:I,3,0)</f>
        <v>#N/A</v>
      </c>
      <c r="D291" s="5" t="e">
        <f>VLOOKUP(A291,'All Beta'!F:I,4,0)</f>
        <v>#N/A</v>
      </c>
      <c r="E291" s="8" t="e">
        <f>RTD("tradingapp",,INDEX($A:$A, ROW()), "BidLstClsΔ%")</f>
        <v>#N/A</v>
      </c>
      <c r="F291" s="8" t="e">
        <f>RTD("tradingapp",,INDEX($A:$A, ROW()), "AskLstClsΔ%")</f>
        <v>#N/A</v>
      </c>
      <c r="G291" s="12" t="e">
        <f t="shared" si="39"/>
        <v>#N/A</v>
      </c>
      <c r="H291" s="12" t="e">
        <f t="shared" si="40"/>
        <v>#N/A</v>
      </c>
      <c r="I291" s="13" t="e">
        <f t="shared" si="41"/>
        <v>#N/A</v>
      </c>
      <c r="J291" s="13" t="e">
        <f t="shared" si="42"/>
        <v>#N/A</v>
      </c>
      <c r="K291" s="5" t="e">
        <f>VLOOKUP(A291,'All Beta'!F:I,2,0)</f>
        <v>#N/A</v>
      </c>
      <c r="L291" s="6" t="e">
        <f>RTD("tradingapp",,INDEX($K:K, ROW()), "BidLstClsΔ%")</f>
        <v>#N/A</v>
      </c>
      <c r="M291" s="16" t="e">
        <f>RTD("tradingapp",,INDEX($K:$K, ROW()), "AskLstClsΔ%")</f>
        <v>#N/A</v>
      </c>
      <c r="N291" s="14" t="e">
        <f t="shared" si="43"/>
        <v>#N/A</v>
      </c>
      <c r="O291" s="14" t="e">
        <f t="shared" si="44"/>
        <v>#N/A</v>
      </c>
      <c r="R291" s="7"/>
      <c r="W291" s="7"/>
      <c r="AA291" s="1"/>
      <c r="AB291" s="107"/>
    </row>
    <row r="292" spans="1:28" x14ac:dyDescent="0.3">
      <c r="A292" s="22" t="str">
        <f t="array" ref="A292">IFERROR(INDEX('All Beta'!A$2:A$1000,SMALL(IF(('All Beta'!D$2:D$1000&gt;=1)*('All Beta'!D$2:D$1000&lt;=1.5),ROW('All Beta'!A$2:A$1000)-ROW('All Beta'!A$2)+1),ROW(A291))),"")</f>
        <v/>
      </c>
      <c r="C292" s="5" t="e">
        <f>VLOOKUP('Beta 1-1.5@'!A292,'All Beta'!F:I,3,0)</f>
        <v>#N/A</v>
      </c>
      <c r="D292" s="5" t="e">
        <f>VLOOKUP(A292,'All Beta'!F:I,4,0)</f>
        <v>#N/A</v>
      </c>
      <c r="E292" s="8" t="e">
        <f>RTD("tradingapp",,INDEX($A:$A, ROW()), "BidLstClsΔ%")</f>
        <v>#N/A</v>
      </c>
      <c r="F292" s="8" t="e">
        <f>RTD("tradingapp",,INDEX($A:$A, ROW()), "AskLstClsΔ%")</f>
        <v>#N/A</v>
      </c>
      <c r="G292" s="12" t="e">
        <f t="shared" si="39"/>
        <v>#N/A</v>
      </c>
      <c r="H292" s="12" t="e">
        <f t="shared" si="40"/>
        <v>#N/A</v>
      </c>
      <c r="I292" s="13" t="e">
        <f t="shared" si="41"/>
        <v>#N/A</v>
      </c>
      <c r="J292" s="13" t="e">
        <f t="shared" si="42"/>
        <v>#N/A</v>
      </c>
      <c r="K292" s="5" t="e">
        <f>VLOOKUP(A292,'All Beta'!F:I,2,0)</f>
        <v>#N/A</v>
      </c>
      <c r="L292" s="6" t="e">
        <f>RTD("tradingapp",,INDEX($K:K, ROW()), "BidLstClsΔ%")</f>
        <v>#N/A</v>
      </c>
      <c r="M292" s="16" t="e">
        <f>RTD("tradingapp",,INDEX($K:$K, ROW()), "AskLstClsΔ%")</f>
        <v>#N/A</v>
      </c>
      <c r="N292" s="14" t="e">
        <f t="shared" si="43"/>
        <v>#N/A</v>
      </c>
      <c r="O292" s="14" t="e">
        <f t="shared" si="44"/>
        <v>#N/A</v>
      </c>
      <c r="R292" s="7"/>
      <c r="W292" s="7"/>
      <c r="AA292" s="1"/>
      <c r="AB292" s="107"/>
    </row>
    <row r="293" spans="1:28" x14ac:dyDescent="0.3">
      <c r="A293" s="22" t="str">
        <f t="array" ref="A293">IFERROR(INDEX('All Beta'!A$2:A$1000,SMALL(IF(('All Beta'!D$2:D$1000&gt;=1)*('All Beta'!D$2:D$1000&lt;=1.5),ROW('All Beta'!A$2:A$1000)-ROW('All Beta'!A$2)+1),ROW(A292))),"")</f>
        <v/>
      </c>
      <c r="C293" s="5" t="e">
        <f>VLOOKUP('Beta 1-1.5@'!A293,'All Beta'!F:I,3,0)</f>
        <v>#N/A</v>
      </c>
      <c r="D293" s="5" t="e">
        <f>VLOOKUP(A293,'All Beta'!F:I,4,0)</f>
        <v>#N/A</v>
      </c>
      <c r="E293" s="8" t="e">
        <f>RTD("tradingapp",,INDEX($A:$A, ROW()), "BidLstClsΔ%")</f>
        <v>#N/A</v>
      </c>
      <c r="F293" s="8" t="e">
        <f>RTD("tradingapp",,INDEX($A:$A, ROW()), "AskLstClsΔ%")</f>
        <v>#N/A</v>
      </c>
      <c r="G293" s="12" t="e">
        <f t="shared" si="39"/>
        <v>#N/A</v>
      </c>
      <c r="H293" s="12" t="e">
        <f t="shared" si="40"/>
        <v>#N/A</v>
      </c>
      <c r="I293" s="13" t="e">
        <f t="shared" si="41"/>
        <v>#N/A</v>
      </c>
      <c r="J293" s="13" t="e">
        <f t="shared" si="42"/>
        <v>#N/A</v>
      </c>
      <c r="K293" s="5" t="e">
        <f>VLOOKUP(A293,'All Beta'!F:I,2,0)</f>
        <v>#N/A</v>
      </c>
      <c r="L293" s="6" t="e">
        <f>RTD("tradingapp",,INDEX($K:K, ROW()), "BidLstClsΔ%")</f>
        <v>#N/A</v>
      </c>
      <c r="M293" s="16" t="e">
        <f>RTD("tradingapp",,INDEX($K:$K, ROW()), "AskLstClsΔ%")</f>
        <v>#N/A</v>
      </c>
      <c r="N293" s="14" t="e">
        <f t="shared" si="43"/>
        <v>#N/A</v>
      </c>
      <c r="O293" s="14" t="e">
        <f t="shared" si="44"/>
        <v>#N/A</v>
      </c>
      <c r="R293" s="7"/>
      <c r="W293" s="7"/>
      <c r="AA293" s="1"/>
      <c r="AB293" s="107"/>
    </row>
    <row r="294" spans="1:28" x14ac:dyDescent="0.3">
      <c r="A294" s="22" t="str">
        <f t="array" ref="A294">IFERROR(INDEX('All Beta'!A$2:A$1000,SMALL(IF(('All Beta'!D$2:D$1000&gt;=1)*('All Beta'!D$2:D$1000&lt;=1.5),ROW('All Beta'!A$2:A$1000)-ROW('All Beta'!A$2)+1),ROW(A293))),"")</f>
        <v/>
      </c>
      <c r="C294" s="5" t="e">
        <f>VLOOKUP('Beta 1-1.5@'!A294,'All Beta'!F:I,3,0)</f>
        <v>#N/A</v>
      </c>
      <c r="D294" s="5" t="e">
        <f>VLOOKUP(A294,'All Beta'!F:I,4,0)</f>
        <v>#N/A</v>
      </c>
      <c r="E294" s="8" t="e">
        <f>RTD("tradingapp",,INDEX($A:$A, ROW()), "BidLstClsΔ%")</f>
        <v>#N/A</v>
      </c>
      <c r="F294" s="8" t="e">
        <f>RTD("tradingapp",,INDEX($A:$A, ROW()), "AskLstClsΔ%")</f>
        <v>#N/A</v>
      </c>
      <c r="G294" s="12" t="e">
        <f t="shared" si="39"/>
        <v>#N/A</v>
      </c>
      <c r="H294" s="12" t="e">
        <f t="shared" si="40"/>
        <v>#N/A</v>
      </c>
      <c r="I294" s="13" t="e">
        <f t="shared" si="41"/>
        <v>#N/A</v>
      </c>
      <c r="J294" s="13" t="e">
        <f t="shared" si="42"/>
        <v>#N/A</v>
      </c>
      <c r="K294" s="5" t="e">
        <f>VLOOKUP(A294,'All Beta'!F:I,2,0)</f>
        <v>#N/A</v>
      </c>
      <c r="L294" s="6" t="e">
        <f>RTD("tradingapp",,INDEX($K:K, ROW()), "BidLstClsΔ%")</f>
        <v>#N/A</v>
      </c>
      <c r="M294" s="16" t="e">
        <f>RTD("tradingapp",,INDEX($K:$K, ROW()), "AskLstClsΔ%")</f>
        <v>#N/A</v>
      </c>
      <c r="N294" s="14" t="e">
        <f t="shared" si="43"/>
        <v>#N/A</v>
      </c>
      <c r="O294" s="14" t="e">
        <f t="shared" si="44"/>
        <v>#N/A</v>
      </c>
      <c r="R294" s="7"/>
      <c r="W294" s="7"/>
      <c r="AA294" s="1"/>
      <c r="AB294" s="107"/>
    </row>
    <row r="295" spans="1:28" x14ac:dyDescent="0.3">
      <c r="A295" s="22" t="str">
        <f t="array" ref="A295">IFERROR(INDEX('All Beta'!A$2:A$1000,SMALL(IF(('All Beta'!D$2:D$1000&gt;=1)*('All Beta'!D$2:D$1000&lt;=1.5),ROW('All Beta'!A$2:A$1000)-ROW('All Beta'!A$2)+1),ROW(A294))),"")</f>
        <v/>
      </c>
      <c r="C295" s="5" t="e">
        <f>VLOOKUP('Beta 1-1.5@'!A295,'All Beta'!F:I,3,0)</f>
        <v>#N/A</v>
      </c>
      <c r="D295" s="5" t="e">
        <f>VLOOKUP(A295,'All Beta'!F:I,4,0)</f>
        <v>#N/A</v>
      </c>
      <c r="E295" s="8" t="e">
        <f>RTD("tradingapp",,INDEX($A:$A, ROW()), "BidLstClsΔ%")</f>
        <v>#N/A</v>
      </c>
      <c r="F295" s="8" t="e">
        <f>RTD("tradingapp",,INDEX($A:$A, ROW()), "AskLstClsΔ%")</f>
        <v>#N/A</v>
      </c>
      <c r="G295" s="12" t="e">
        <f t="shared" si="39"/>
        <v>#N/A</v>
      </c>
      <c r="H295" s="12" t="e">
        <f t="shared" si="40"/>
        <v>#N/A</v>
      </c>
      <c r="I295" s="13" t="e">
        <f t="shared" si="41"/>
        <v>#N/A</v>
      </c>
      <c r="J295" s="13" t="e">
        <f t="shared" si="42"/>
        <v>#N/A</v>
      </c>
      <c r="K295" s="5" t="e">
        <f>VLOOKUP(A295,'All Beta'!F:I,2,0)</f>
        <v>#N/A</v>
      </c>
      <c r="L295" s="6" t="e">
        <f>RTD("tradingapp",,INDEX($K:K, ROW()), "BidLstClsΔ%")</f>
        <v>#N/A</v>
      </c>
      <c r="M295" s="16" t="e">
        <f>RTD("tradingapp",,INDEX($K:$K, ROW()), "AskLstClsΔ%")</f>
        <v>#N/A</v>
      </c>
      <c r="N295" s="14" t="e">
        <f t="shared" si="43"/>
        <v>#N/A</v>
      </c>
      <c r="O295" s="14" t="e">
        <f t="shared" si="44"/>
        <v>#N/A</v>
      </c>
      <c r="R295" s="7"/>
      <c r="W295" s="7"/>
      <c r="AA295" s="1"/>
      <c r="AB295" s="107"/>
    </row>
    <row r="296" spans="1:28" x14ac:dyDescent="0.3">
      <c r="A296" s="22" t="str">
        <f t="array" ref="A296">IFERROR(INDEX('All Beta'!A$2:A$1000,SMALL(IF(('All Beta'!D$2:D$1000&gt;=1)*('All Beta'!D$2:D$1000&lt;=1.5),ROW('All Beta'!A$2:A$1000)-ROW('All Beta'!A$2)+1),ROW(A295))),"")</f>
        <v/>
      </c>
      <c r="C296" s="5" t="e">
        <f>VLOOKUP('Beta 1-1.5@'!A296,'All Beta'!F:I,3,0)</f>
        <v>#N/A</v>
      </c>
      <c r="D296" s="5" t="e">
        <f>VLOOKUP(A296,'All Beta'!F:I,4,0)</f>
        <v>#N/A</v>
      </c>
      <c r="E296" s="8" t="e">
        <f>RTD("tradingapp",,INDEX($A:$A, ROW()), "BidLstClsΔ%")</f>
        <v>#N/A</v>
      </c>
      <c r="F296" s="8" t="e">
        <f>RTD("tradingapp",,INDEX($A:$A, ROW()), "AskLstClsΔ%")</f>
        <v>#N/A</v>
      </c>
      <c r="G296" s="12" t="e">
        <f t="shared" si="39"/>
        <v>#N/A</v>
      </c>
      <c r="H296" s="12" t="e">
        <f t="shared" si="40"/>
        <v>#N/A</v>
      </c>
      <c r="I296" s="13" t="e">
        <f t="shared" si="41"/>
        <v>#N/A</v>
      </c>
      <c r="J296" s="13" t="e">
        <f t="shared" si="42"/>
        <v>#N/A</v>
      </c>
      <c r="K296" s="5" t="e">
        <f>VLOOKUP(A296,'All Beta'!F:I,2,0)</f>
        <v>#N/A</v>
      </c>
      <c r="L296" s="6" t="e">
        <f>RTD("tradingapp",,INDEX($K:K, ROW()), "BidLstClsΔ%")</f>
        <v>#N/A</v>
      </c>
      <c r="M296" s="16" t="e">
        <f>RTD("tradingapp",,INDEX($K:$K, ROW()), "AskLstClsΔ%")</f>
        <v>#N/A</v>
      </c>
      <c r="N296" s="14" t="e">
        <f t="shared" si="43"/>
        <v>#N/A</v>
      </c>
      <c r="O296" s="14" t="e">
        <f t="shared" si="44"/>
        <v>#N/A</v>
      </c>
      <c r="R296" s="7"/>
      <c r="W296" s="7"/>
      <c r="AA296" s="1"/>
      <c r="AB296" s="107"/>
    </row>
    <row r="297" spans="1:28" x14ac:dyDescent="0.3">
      <c r="A297" s="22" t="str">
        <f t="array" ref="A297">IFERROR(INDEX('All Beta'!A$2:A$1000,SMALL(IF(('All Beta'!D$2:D$1000&gt;=1)*('All Beta'!D$2:D$1000&lt;=1.5),ROW('All Beta'!A$2:A$1000)-ROW('All Beta'!A$2)+1),ROW(A296))),"")</f>
        <v/>
      </c>
      <c r="C297" s="5" t="e">
        <f>VLOOKUP('Beta 1-1.5@'!A297,'All Beta'!F:I,3,0)</f>
        <v>#N/A</v>
      </c>
      <c r="D297" s="5" t="e">
        <f>VLOOKUP(A297,'All Beta'!F:I,4,0)</f>
        <v>#N/A</v>
      </c>
      <c r="E297" s="8" t="e">
        <f>RTD("tradingapp",,INDEX($A:$A, ROW()), "BidLstClsΔ%")</f>
        <v>#N/A</v>
      </c>
      <c r="F297" s="8" t="e">
        <f>RTD("tradingapp",,INDEX($A:$A, ROW()), "AskLstClsΔ%")</f>
        <v>#N/A</v>
      </c>
      <c r="G297" s="12" t="e">
        <f t="shared" si="39"/>
        <v>#N/A</v>
      </c>
      <c r="H297" s="12" t="e">
        <f t="shared" si="40"/>
        <v>#N/A</v>
      </c>
      <c r="I297" s="13" t="e">
        <f t="shared" si="41"/>
        <v>#N/A</v>
      </c>
      <c r="J297" s="13" t="e">
        <f t="shared" si="42"/>
        <v>#N/A</v>
      </c>
      <c r="K297" s="5" t="e">
        <f>VLOOKUP(A297,'All Beta'!F:I,2,0)</f>
        <v>#N/A</v>
      </c>
      <c r="L297" s="6" t="e">
        <f>RTD("tradingapp",,INDEX($K:K, ROW()), "BidLstClsΔ%")</f>
        <v>#N/A</v>
      </c>
      <c r="M297" s="16" t="e">
        <f>RTD("tradingapp",,INDEX($K:$K, ROW()), "AskLstClsΔ%")</f>
        <v>#N/A</v>
      </c>
      <c r="N297" s="14" t="e">
        <f t="shared" si="43"/>
        <v>#N/A</v>
      </c>
      <c r="O297" s="14" t="e">
        <f t="shared" si="44"/>
        <v>#N/A</v>
      </c>
      <c r="R297" s="7"/>
      <c r="W297" s="7"/>
      <c r="AA297" s="1"/>
      <c r="AB297" s="107"/>
    </row>
    <row r="298" spans="1:28" x14ac:dyDescent="0.3">
      <c r="A298" s="22" t="str">
        <f t="array" ref="A298">IFERROR(INDEX('All Beta'!A$2:A$1000,SMALL(IF(('All Beta'!D$2:D$1000&gt;=1)*('All Beta'!D$2:D$1000&lt;=1.5),ROW('All Beta'!A$2:A$1000)-ROW('All Beta'!A$2)+1),ROW(A297))),"")</f>
        <v/>
      </c>
      <c r="C298" s="5" t="e">
        <f>VLOOKUP('Beta 1-1.5@'!A298,'All Beta'!F:I,3,0)</f>
        <v>#N/A</v>
      </c>
      <c r="D298" s="5" t="e">
        <f>VLOOKUP(A298,'All Beta'!F:I,4,0)</f>
        <v>#N/A</v>
      </c>
      <c r="E298" s="8" t="e">
        <f>RTD("tradingapp",,INDEX($A:$A, ROW()), "BidLstClsΔ%")</f>
        <v>#N/A</v>
      </c>
      <c r="F298" s="8" t="e">
        <f>RTD("tradingapp",,INDEX($A:$A, ROW()), "AskLstClsΔ%")</f>
        <v>#N/A</v>
      </c>
      <c r="G298" s="12" t="e">
        <f t="shared" si="39"/>
        <v>#N/A</v>
      </c>
      <c r="H298" s="12" t="e">
        <f t="shared" si="40"/>
        <v>#N/A</v>
      </c>
      <c r="I298" s="13" t="e">
        <f t="shared" si="41"/>
        <v>#N/A</v>
      </c>
      <c r="J298" s="13" t="e">
        <f t="shared" si="42"/>
        <v>#N/A</v>
      </c>
      <c r="K298" s="5" t="e">
        <f>VLOOKUP(A298,'All Beta'!F:I,2,0)</f>
        <v>#N/A</v>
      </c>
      <c r="L298" s="6" t="e">
        <f>RTD("tradingapp",,INDEX($K:K, ROW()), "BidLstClsΔ%")</f>
        <v>#N/A</v>
      </c>
      <c r="M298" s="16" t="e">
        <f>RTD("tradingapp",,INDEX($K:$K, ROW()), "AskLstClsΔ%")</f>
        <v>#N/A</v>
      </c>
      <c r="N298" s="14" t="e">
        <f t="shared" si="43"/>
        <v>#N/A</v>
      </c>
      <c r="O298" s="14" t="e">
        <f t="shared" si="44"/>
        <v>#N/A</v>
      </c>
      <c r="R298" s="7"/>
      <c r="W298" s="7"/>
      <c r="AA298" s="1"/>
      <c r="AB298" s="107"/>
    </row>
    <row r="299" spans="1:28" x14ac:dyDescent="0.3">
      <c r="A299" s="22" t="str">
        <f t="array" ref="A299">IFERROR(INDEX('All Beta'!A$2:A$1000,SMALL(IF(('All Beta'!D$2:D$1000&gt;=1)*('All Beta'!D$2:D$1000&lt;=1.5),ROW('All Beta'!A$2:A$1000)-ROW('All Beta'!A$2)+1),ROW(A298))),"")</f>
        <v/>
      </c>
      <c r="C299" s="5" t="e">
        <f>VLOOKUP('Beta 1-1.5@'!A299,'All Beta'!F:I,3,0)</f>
        <v>#N/A</v>
      </c>
      <c r="D299" s="5" t="e">
        <f>VLOOKUP(A299,'All Beta'!F:I,4,0)</f>
        <v>#N/A</v>
      </c>
      <c r="E299" s="8" t="e">
        <f>RTD("tradingapp",,INDEX($A:$A, ROW()), "BidLstClsΔ%")</f>
        <v>#N/A</v>
      </c>
      <c r="F299" s="8" t="e">
        <f>RTD("tradingapp",,INDEX($A:$A, ROW()), "AskLstClsΔ%")</f>
        <v>#N/A</v>
      </c>
      <c r="G299" s="12" t="e">
        <f t="shared" si="39"/>
        <v>#N/A</v>
      </c>
      <c r="H299" s="12" t="e">
        <f t="shared" si="40"/>
        <v>#N/A</v>
      </c>
      <c r="I299" s="13" t="e">
        <f t="shared" si="41"/>
        <v>#N/A</v>
      </c>
      <c r="J299" s="13" t="e">
        <f t="shared" si="42"/>
        <v>#N/A</v>
      </c>
      <c r="K299" s="5" t="e">
        <f>VLOOKUP(A299,'All Beta'!F:I,2,0)</f>
        <v>#N/A</v>
      </c>
      <c r="L299" s="6" t="e">
        <f>RTD("tradingapp",,INDEX($K:K, ROW()), "BidLstClsΔ%")</f>
        <v>#N/A</v>
      </c>
      <c r="M299" s="16" t="e">
        <f>RTD("tradingapp",,INDEX($K:$K, ROW()), "AskLstClsΔ%")</f>
        <v>#N/A</v>
      </c>
      <c r="N299" s="14" t="e">
        <f t="shared" si="43"/>
        <v>#N/A</v>
      </c>
      <c r="O299" s="14" t="e">
        <f t="shared" si="44"/>
        <v>#N/A</v>
      </c>
      <c r="R299" s="7"/>
      <c r="W299" s="7"/>
      <c r="AA299" s="1"/>
      <c r="AB299" s="107"/>
    </row>
    <row r="300" spans="1:28" x14ac:dyDescent="0.3">
      <c r="A300" s="22" t="str">
        <f t="array" ref="A300">IFERROR(INDEX('All Beta'!A$2:A$1000,SMALL(IF(('All Beta'!D$2:D$1000&gt;=1)*('All Beta'!D$2:D$1000&lt;=1.5),ROW('All Beta'!A$2:A$1000)-ROW('All Beta'!A$2)+1),ROW(A299))),"")</f>
        <v/>
      </c>
      <c r="C300" s="5" t="e">
        <f>VLOOKUP('Beta 1-1.5@'!A300,'All Beta'!F:I,3,0)</f>
        <v>#N/A</v>
      </c>
      <c r="D300" s="5" t="e">
        <f>VLOOKUP(A300,'All Beta'!F:I,4,0)</f>
        <v>#N/A</v>
      </c>
      <c r="E300" s="8" t="e">
        <f>RTD("tradingapp",,INDEX($A:$A, ROW()), "BidLstClsΔ%")</f>
        <v>#N/A</v>
      </c>
      <c r="F300" s="8" t="e">
        <f>RTD("tradingapp",,INDEX($A:$A, ROW()), "AskLstClsΔ%")</f>
        <v>#N/A</v>
      </c>
      <c r="G300" s="12" t="e">
        <f t="shared" si="39"/>
        <v>#N/A</v>
      </c>
      <c r="H300" s="12" t="e">
        <f t="shared" si="40"/>
        <v>#N/A</v>
      </c>
      <c r="I300" s="13" t="e">
        <f t="shared" si="41"/>
        <v>#N/A</v>
      </c>
      <c r="J300" s="13" t="e">
        <f t="shared" si="42"/>
        <v>#N/A</v>
      </c>
      <c r="K300" s="5" t="e">
        <f>VLOOKUP(A300,'All Beta'!F:I,2,0)</f>
        <v>#N/A</v>
      </c>
      <c r="L300" s="6" t="e">
        <f>RTD("tradingapp",,INDEX($K:K, ROW()), "BidLstClsΔ%")</f>
        <v>#N/A</v>
      </c>
      <c r="M300" s="16" t="e">
        <f>RTD("tradingapp",,INDEX($K:$K, ROW()), "AskLstClsΔ%")</f>
        <v>#N/A</v>
      </c>
      <c r="N300" s="14" t="e">
        <f t="shared" si="43"/>
        <v>#N/A</v>
      </c>
      <c r="O300" s="14" t="e">
        <f t="shared" si="44"/>
        <v>#N/A</v>
      </c>
      <c r="R300" s="7"/>
      <c r="W300" s="7"/>
      <c r="AA300" s="1"/>
      <c r="AB300" s="107"/>
    </row>
    <row r="301" spans="1:28" x14ac:dyDescent="0.3">
      <c r="A301" s="22" t="str">
        <f t="array" ref="A301">IFERROR(INDEX('All Beta'!A$2:A$1000,SMALL(IF(('All Beta'!D$2:D$1000&gt;=1)*('All Beta'!D$2:D$1000&lt;=1.5),ROW('All Beta'!A$2:A$1000)-ROW('All Beta'!A$2)+1),ROW(A300))),"")</f>
        <v/>
      </c>
      <c r="C301" s="5" t="e">
        <f>VLOOKUP('Beta 1-1.5@'!A301,'All Beta'!F:I,3,0)</f>
        <v>#N/A</v>
      </c>
      <c r="D301" s="5" t="e">
        <f>VLOOKUP(A301,'All Beta'!F:I,4,0)</f>
        <v>#N/A</v>
      </c>
      <c r="E301" s="8" t="e">
        <f>RTD("tradingapp",,INDEX($A:$A, ROW()), "BidLstClsΔ%")</f>
        <v>#N/A</v>
      </c>
      <c r="F301" s="8" t="e">
        <f>RTD("tradingapp",,INDEX($A:$A, ROW()), "AskLstClsΔ%")</f>
        <v>#N/A</v>
      </c>
      <c r="G301" s="12" t="e">
        <f t="shared" si="39"/>
        <v>#N/A</v>
      </c>
      <c r="H301" s="12" t="e">
        <f t="shared" si="40"/>
        <v>#N/A</v>
      </c>
      <c r="I301" s="13" t="e">
        <f t="shared" si="41"/>
        <v>#N/A</v>
      </c>
      <c r="J301" s="13" t="e">
        <f t="shared" si="42"/>
        <v>#N/A</v>
      </c>
      <c r="K301" s="5" t="e">
        <f>VLOOKUP(A301,'All Beta'!F:I,2,0)</f>
        <v>#N/A</v>
      </c>
      <c r="L301" s="6" t="e">
        <f>RTD("tradingapp",,INDEX($K:K, ROW()), "BidLstClsΔ%")</f>
        <v>#N/A</v>
      </c>
      <c r="M301" s="16" t="e">
        <f>RTD("tradingapp",,INDEX($K:$K, ROW()), "AskLstClsΔ%")</f>
        <v>#N/A</v>
      </c>
      <c r="N301" s="14" t="e">
        <f t="shared" si="43"/>
        <v>#N/A</v>
      </c>
      <c r="O301" s="14" t="e">
        <f t="shared" si="44"/>
        <v>#N/A</v>
      </c>
      <c r="R301" s="7"/>
      <c r="W301" s="7"/>
      <c r="AA301" s="1"/>
      <c r="AB301" s="107"/>
    </row>
    <row r="302" spans="1:28" x14ac:dyDescent="0.3">
      <c r="A302" s="22" t="str">
        <f t="array" ref="A302">IFERROR(INDEX('All Beta'!A$2:A$1000,SMALL(IF(('All Beta'!D$2:D$1000&gt;=1)*('All Beta'!D$2:D$1000&lt;=1.5),ROW('All Beta'!A$2:A$1000)-ROW('All Beta'!A$2)+1),ROW(A301))),"")</f>
        <v/>
      </c>
      <c r="C302" s="5" t="e">
        <f>VLOOKUP('Beta 1-1.5@'!A302,'All Beta'!F:I,3,0)</f>
        <v>#N/A</v>
      </c>
      <c r="D302" s="5" t="e">
        <f>VLOOKUP(A302,'All Beta'!F:I,4,0)</f>
        <v>#N/A</v>
      </c>
      <c r="E302" s="8" t="e">
        <f>RTD("tradingapp",,INDEX($A:$A, ROW()), "BidLstClsΔ%")</f>
        <v>#N/A</v>
      </c>
      <c r="F302" s="8" t="e">
        <f>RTD("tradingapp",,INDEX($A:$A, ROW()), "AskLstClsΔ%")</f>
        <v>#N/A</v>
      </c>
      <c r="G302" s="12" t="e">
        <f t="shared" si="39"/>
        <v>#N/A</v>
      </c>
      <c r="H302" s="12" t="e">
        <f t="shared" si="40"/>
        <v>#N/A</v>
      </c>
      <c r="I302" s="13" t="e">
        <f t="shared" si="41"/>
        <v>#N/A</v>
      </c>
      <c r="J302" s="13" t="e">
        <f t="shared" si="42"/>
        <v>#N/A</v>
      </c>
      <c r="K302" s="5" t="e">
        <f>VLOOKUP(A302,'All Beta'!F:I,2,0)</f>
        <v>#N/A</v>
      </c>
      <c r="L302" s="6" t="e">
        <f>RTD("tradingapp",,INDEX($K:K, ROW()), "BidLstClsΔ%")</f>
        <v>#N/A</v>
      </c>
      <c r="M302" s="16" t="e">
        <f>RTD("tradingapp",,INDEX($K:$K, ROW()), "AskLstClsΔ%")</f>
        <v>#N/A</v>
      </c>
      <c r="N302" s="14" t="e">
        <f t="shared" si="43"/>
        <v>#N/A</v>
      </c>
      <c r="O302" s="14" t="e">
        <f t="shared" si="44"/>
        <v>#N/A</v>
      </c>
      <c r="R302" s="7"/>
      <c r="W302" s="7"/>
      <c r="AA302" s="1"/>
      <c r="AB302" s="107"/>
    </row>
    <row r="303" spans="1:28" x14ac:dyDescent="0.3">
      <c r="A303" s="22" t="str">
        <f t="array" ref="A303">IFERROR(INDEX('All Beta'!A$2:A$1000,SMALL(IF(('All Beta'!D$2:D$1000&gt;=1)*('All Beta'!D$2:D$1000&lt;=1.5),ROW('All Beta'!A$2:A$1000)-ROW('All Beta'!A$2)+1),ROW(A302))),"")</f>
        <v/>
      </c>
      <c r="C303" s="5" t="e">
        <f>VLOOKUP('Beta 1-1.5@'!A303,'All Beta'!F:I,3,0)</f>
        <v>#N/A</v>
      </c>
      <c r="D303" s="5" t="e">
        <f>VLOOKUP(A303,'All Beta'!F:I,4,0)</f>
        <v>#N/A</v>
      </c>
      <c r="E303" s="8" t="e">
        <f>RTD("tradingapp",,INDEX($A:$A, ROW()), "BidLstClsΔ%")</f>
        <v>#N/A</v>
      </c>
      <c r="F303" s="8" t="e">
        <f>RTD("tradingapp",,INDEX($A:$A, ROW()), "AskLstClsΔ%")</f>
        <v>#N/A</v>
      </c>
      <c r="G303" s="12" t="e">
        <f t="shared" si="39"/>
        <v>#N/A</v>
      </c>
      <c r="H303" s="12" t="e">
        <f t="shared" si="40"/>
        <v>#N/A</v>
      </c>
      <c r="I303" s="13" t="e">
        <f t="shared" si="41"/>
        <v>#N/A</v>
      </c>
      <c r="J303" s="13" t="e">
        <f t="shared" si="42"/>
        <v>#N/A</v>
      </c>
      <c r="K303" s="5" t="e">
        <f>VLOOKUP(A303,'All Beta'!F:I,2,0)</f>
        <v>#N/A</v>
      </c>
      <c r="L303" s="6" t="e">
        <f>RTD("tradingapp",,INDEX($K:K, ROW()), "BidLstClsΔ%")</f>
        <v>#N/A</v>
      </c>
      <c r="M303" s="16" t="e">
        <f>RTD("tradingapp",,INDEX($K:$K, ROW()), "AskLstClsΔ%")</f>
        <v>#N/A</v>
      </c>
      <c r="N303" s="14" t="e">
        <f t="shared" si="43"/>
        <v>#N/A</v>
      </c>
      <c r="O303" s="14" t="e">
        <f t="shared" si="44"/>
        <v>#N/A</v>
      </c>
      <c r="R303" s="7"/>
      <c r="W303" s="7"/>
      <c r="AA303" s="1"/>
      <c r="AB303" s="107"/>
    </row>
    <row r="304" spans="1:28" x14ac:dyDescent="0.3">
      <c r="A304" s="22" t="str">
        <f t="array" ref="A304">IFERROR(INDEX('All Beta'!A$2:A$1000,SMALL(IF(('All Beta'!D$2:D$1000&gt;=1)*('All Beta'!D$2:D$1000&lt;=1.5),ROW('All Beta'!A$2:A$1000)-ROW('All Beta'!A$2)+1),ROW(A303))),"")</f>
        <v/>
      </c>
      <c r="C304" s="5" t="e">
        <f>VLOOKUP('Beta 1-1.5@'!A304,'All Beta'!F:I,3,0)</f>
        <v>#N/A</v>
      </c>
      <c r="D304" s="5" t="e">
        <f>VLOOKUP(A304,'All Beta'!F:I,4,0)</f>
        <v>#N/A</v>
      </c>
      <c r="E304" s="8" t="e">
        <f>RTD("tradingapp",,INDEX($A:$A, ROW()), "BidLstClsΔ%")</f>
        <v>#N/A</v>
      </c>
      <c r="F304" s="8" t="e">
        <f>RTD("tradingapp",,INDEX($A:$A, ROW()), "AskLstClsΔ%")</f>
        <v>#N/A</v>
      </c>
      <c r="G304" s="12" t="e">
        <f t="shared" si="39"/>
        <v>#N/A</v>
      </c>
      <c r="H304" s="12" t="e">
        <f t="shared" si="40"/>
        <v>#N/A</v>
      </c>
      <c r="I304" s="13" t="e">
        <f t="shared" si="41"/>
        <v>#N/A</v>
      </c>
      <c r="J304" s="13" t="e">
        <f t="shared" si="42"/>
        <v>#N/A</v>
      </c>
      <c r="K304" s="5" t="e">
        <f>VLOOKUP(A304,'All Beta'!F:I,2,0)</f>
        <v>#N/A</v>
      </c>
      <c r="L304" s="6" t="e">
        <f>RTD("tradingapp",,INDEX($K:K, ROW()), "BidLstClsΔ%")</f>
        <v>#N/A</v>
      </c>
      <c r="M304" s="16" t="e">
        <f>RTD("tradingapp",,INDEX($K:$K, ROW()), "AskLstClsΔ%")</f>
        <v>#N/A</v>
      </c>
      <c r="N304" s="14" t="e">
        <f t="shared" si="43"/>
        <v>#N/A</v>
      </c>
      <c r="O304" s="14" t="e">
        <f t="shared" si="44"/>
        <v>#N/A</v>
      </c>
      <c r="R304" s="7"/>
      <c r="W304" s="7"/>
      <c r="AA304" s="1"/>
      <c r="AB304" s="107"/>
    </row>
    <row r="305" spans="1:28" x14ac:dyDescent="0.3">
      <c r="A305" s="22" t="str">
        <f t="array" ref="A305">IFERROR(INDEX('All Beta'!A$2:A$1000,SMALL(IF(('All Beta'!D$2:D$1000&gt;=1)*('All Beta'!D$2:D$1000&lt;=1.5),ROW('All Beta'!A$2:A$1000)-ROW('All Beta'!A$2)+1),ROW(A304))),"")</f>
        <v/>
      </c>
      <c r="C305" s="5" t="e">
        <f>VLOOKUP('Beta 1-1.5@'!A305,'All Beta'!F:I,3,0)</f>
        <v>#N/A</v>
      </c>
      <c r="D305" s="5" t="e">
        <f>VLOOKUP(A305,'All Beta'!F:I,4,0)</f>
        <v>#N/A</v>
      </c>
      <c r="E305" s="8" t="e">
        <f>RTD("tradingapp",,INDEX($A:$A, ROW()), "BidLstClsΔ%")</f>
        <v>#N/A</v>
      </c>
      <c r="F305" s="8" t="e">
        <f>RTD("tradingapp",,INDEX($A:$A, ROW()), "AskLstClsΔ%")</f>
        <v>#N/A</v>
      </c>
      <c r="G305" s="12" t="e">
        <f t="shared" si="39"/>
        <v>#N/A</v>
      </c>
      <c r="H305" s="12" t="e">
        <f t="shared" si="40"/>
        <v>#N/A</v>
      </c>
      <c r="I305" s="13" t="e">
        <f t="shared" si="41"/>
        <v>#N/A</v>
      </c>
      <c r="J305" s="13" t="e">
        <f t="shared" si="42"/>
        <v>#N/A</v>
      </c>
      <c r="K305" s="5" t="e">
        <f>VLOOKUP(A305,'All Beta'!F:I,2,0)</f>
        <v>#N/A</v>
      </c>
      <c r="L305" s="6" t="e">
        <f>RTD("tradingapp",,INDEX($K:K, ROW()), "BidLstClsΔ%")</f>
        <v>#N/A</v>
      </c>
      <c r="M305" s="16" t="e">
        <f>RTD("tradingapp",,INDEX($K:$K, ROW()), "AskLstClsΔ%")</f>
        <v>#N/A</v>
      </c>
      <c r="N305" s="14" t="e">
        <f t="shared" si="43"/>
        <v>#N/A</v>
      </c>
      <c r="O305" s="14" t="e">
        <f t="shared" si="44"/>
        <v>#N/A</v>
      </c>
      <c r="R305" s="7"/>
      <c r="W305" s="7"/>
      <c r="AA305" s="1"/>
      <c r="AB305" s="107"/>
    </row>
    <row r="306" spans="1:28" x14ac:dyDescent="0.3">
      <c r="A306" s="22" t="str">
        <f t="array" ref="A306">IFERROR(INDEX('All Beta'!A$2:A$1000,SMALL(IF(('All Beta'!D$2:D$1000&gt;=1)*('All Beta'!D$2:D$1000&lt;=1.5),ROW('All Beta'!A$2:A$1000)-ROW('All Beta'!A$2)+1),ROW(A305))),"")</f>
        <v/>
      </c>
      <c r="C306" s="5" t="e">
        <f>VLOOKUP('Beta 1-1.5@'!A306,'All Beta'!F:I,3,0)</f>
        <v>#N/A</v>
      </c>
      <c r="D306" s="5" t="e">
        <f>VLOOKUP(A306,'All Beta'!F:I,4,0)</f>
        <v>#N/A</v>
      </c>
      <c r="E306" s="8" t="e">
        <f>RTD("tradingapp",,INDEX($A:$A, ROW()), "BidLstClsΔ%")</f>
        <v>#N/A</v>
      </c>
      <c r="F306" s="8" t="e">
        <f>RTD("tradingapp",,INDEX($A:$A, ROW()), "AskLstClsΔ%")</f>
        <v>#N/A</v>
      </c>
      <c r="G306" s="12" t="e">
        <f t="shared" si="39"/>
        <v>#N/A</v>
      </c>
      <c r="H306" s="12" t="e">
        <f t="shared" si="40"/>
        <v>#N/A</v>
      </c>
      <c r="I306" s="13" t="e">
        <f t="shared" si="41"/>
        <v>#N/A</v>
      </c>
      <c r="J306" s="13" t="e">
        <f t="shared" si="42"/>
        <v>#N/A</v>
      </c>
      <c r="K306" s="5" t="e">
        <f>VLOOKUP(A306,'All Beta'!F:I,2,0)</f>
        <v>#N/A</v>
      </c>
      <c r="L306" s="6" t="e">
        <f>RTD("tradingapp",,INDEX($K:K, ROW()), "BidLstClsΔ%")</f>
        <v>#N/A</v>
      </c>
      <c r="M306" s="16" t="e">
        <f>RTD("tradingapp",,INDEX($K:$K, ROW()), "AskLstClsΔ%")</f>
        <v>#N/A</v>
      </c>
      <c r="N306" s="14" t="e">
        <f t="shared" si="43"/>
        <v>#N/A</v>
      </c>
      <c r="O306" s="14" t="e">
        <f t="shared" si="44"/>
        <v>#N/A</v>
      </c>
      <c r="R306" s="7"/>
      <c r="W306" s="7"/>
      <c r="AA306" s="1"/>
      <c r="AB306" s="107"/>
    </row>
    <row r="307" spans="1:28" x14ac:dyDescent="0.3">
      <c r="A307" s="22" t="str">
        <f t="array" ref="A307">IFERROR(INDEX('All Beta'!A$2:A$1000,SMALL(IF(('All Beta'!D$2:D$1000&gt;=1)*('All Beta'!D$2:D$1000&lt;=1.5),ROW('All Beta'!A$2:A$1000)-ROW('All Beta'!A$2)+1),ROW(A306))),"")</f>
        <v/>
      </c>
      <c r="C307" s="5" t="e">
        <f>VLOOKUP('Beta 1-1.5@'!A307,'All Beta'!F:I,3,0)</f>
        <v>#N/A</v>
      </c>
      <c r="D307" s="5" t="e">
        <f>VLOOKUP(A307,'All Beta'!F:I,4,0)</f>
        <v>#N/A</v>
      </c>
      <c r="E307" s="8" t="e">
        <f>RTD("tradingapp",,INDEX($A:$A, ROW()), "BidLstClsΔ%")</f>
        <v>#N/A</v>
      </c>
      <c r="F307" s="8" t="e">
        <f>RTD("tradingapp",,INDEX($A:$A, ROW()), "AskLstClsΔ%")</f>
        <v>#N/A</v>
      </c>
      <c r="G307" s="12" t="e">
        <f t="shared" si="39"/>
        <v>#N/A</v>
      </c>
      <c r="H307" s="12" t="e">
        <f t="shared" si="40"/>
        <v>#N/A</v>
      </c>
      <c r="I307" s="13" t="e">
        <f t="shared" si="41"/>
        <v>#N/A</v>
      </c>
      <c r="J307" s="13" t="e">
        <f t="shared" si="42"/>
        <v>#N/A</v>
      </c>
      <c r="K307" s="5" t="e">
        <f>VLOOKUP(A307,'All Beta'!F:I,2,0)</f>
        <v>#N/A</v>
      </c>
      <c r="L307" s="6" t="e">
        <f>RTD("tradingapp",,INDEX($K:K, ROW()), "BidLstClsΔ%")</f>
        <v>#N/A</v>
      </c>
      <c r="M307" s="16" t="e">
        <f>RTD("tradingapp",,INDEX($K:$K, ROW()), "AskLstClsΔ%")</f>
        <v>#N/A</v>
      </c>
      <c r="N307" s="14" t="e">
        <f t="shared" si="43"/>
        <v>#N/A</v>
      </c>
      <c r="O307" s="14" t="e">
        <f t="shared" si="44"/>
        <v>#N/A</v>
      </c>
      <c r="R307" s="7"/>
      <c r="W307" s="7"/>
      <c r="AA307" s="1"/>
      <c r="AB307" s="107"/>
    </row>
    <row r="308" spans="1:28" x14ac:dyDescent="0.3">
      <c r="A308" s="22" t="str">
        <f t="array" ref="A308">IFERROR(INDEX('All Beta'!A$2:A$1000,SMALL(IF(('All Beta'!D$2:D$1000&gt;=1)*('All Beta'!D$2:D$1000&lt;=1.5),ROW('All Beta'!A$2:A$1000)-ROW('All Beta'!A$2)+1),ROW(A307))),"")</f>
        <v/>
      </c>
      <c r="C308" s="5" t="e">
        <f>VLOOKUP('Beta 1-1.5@'!A308,'All Beta'!F:I,3,0)</f>
        <v>#N/A</v>
      </c>
      <c r="D308" s="5" t="e">
        <f>VLOOKUP(A308,'All Beta'!F:I,4,0)</f>
        <v>#N/A</v>
      </c>
      <c r="E308" s="8" t="e">
        <f>RTD("tradingapp",,INDEX($A:$A, ROW()), "BidLstClsΔ%")</f>
        <v>#N/A</v>
      </c>
      <c r="F308" s="8" t="e">
        <f>RTD("tradingapp",,INDEX($A:$A, ROW()), "AskLstClsΔ%")</f>
        <v>#N/A</v>
      </c>
      <c r="G308" s="12" t="e">
        <f t="shared" si="39"/>
        <v>#N/A</v>
      </c>
      <c r="H308" s="12" t="e">
        <f t="shared" si="40"/>
        <v>#N/A</v>
      </c>
      <c r="I308" s="13" t="e">
        <f t="shared" si="41"/>
        <v>#N/A</v>
      </c>
      <c r="J308" s="13" t="e">
        <f t="shared" si="42"/>
        <v>#N/A</v>
      </c>
      <c r="K308" s="5" t="e">
        <f>VLOOKUP(A308,'All Beta'!F:I,2,0)</f>
        <v>#N/A</v>
      </c>
      <c r="L308" s="6" t="e">
        <f>RTD("tradingapp",,INDEX($K:K, ROW()), "BidLstClsΔ%")</f>
        <v>#N/A</v>
      </c>
      <c r="M308" s="16" t="e">
        <f>RTD("tradingapp",,INDEX($K:$K, ROW()), "AskLstClsΔ%")</f>
        <v>#N/A</v>
      </c>
      <c r="N308" s="14" t="e">
        <f t="shared" si="43"/>
        <v>#N/A</v>
      </c>
      <c r="O308" s="14" t="e">
        <f t="shared" si="44"/>
        <v>#N/A</v>
      </c>
      <c r="R308" s="7"/>
      <c r="W308" s="7"/>
      <c r="AA308" s="1"/>
      <c r="AB308" s="107"/>
    </row>
    <row r="309" spans="1:28" x14ac:dyDescent="0.3">
      <c r="A309" s="22" t="str">
        <f t="array" ref="A309">IFERROR(INDEX('All Beta'!A$2:A$1000,SMALL(IF(('All Beta'!D$2:D$1000&gt;=1)*('All Beta'!D$2:D$1000&lt;=1.5),ROW('All Beta'!A$2:A$1000)-ROW('All Beta'!A$2)+1),ROW(A308))),"")</f>
        <v/>
      </c>
      <c r="C309" s="5" t="e">
        <f>VLOOKUP('Beta 1-1.5@'!A309,'All Beta'!F:I,3,0)</f>
        <v>#N/A</v>
      </c>
      <c r="D309" s="5" t="e">
        <f>VLOOKUP(A309,'All Beta'!F:I,4,0)</f>
        <v>#N/A</v>
      </c>
      <c r="E309" s="8" t="e">
        <f>RTD("tradingapp",,INDEX($A:$A, ROW()), "BidLstClsΔ%")</f>
        <v>#N/A</v>
      </c>
      <c r="F309" s="8" t="e">
        <f>RTD("tradingapp",,INDEX($A:$A, ROW()), "AskLstClsΔ%")</f>
        <v>#N/A</v>
      </c>
      <c r="G309" s="12" t="e">
        <f t="shared" si="39"/>
        <v>#N/A</v>
      </c>
      <c r="H309" s="12" t="e">
        <f t="shared" si="40"/>
        <v>#N/A</v>
      </c>
      <c r="I309" s="13" t="e">
        <f t="shared" si="41"/>
        <v>#N/A</v>
      </c>
      <c r="J309" s="13" t="e">
        <f t="shared" si="42"/>
        <v>#N/A</v>
      </c>
      <c r="K309" s="5" t="e">
        <f>VLOOKUP(A309,'All Beta'!F:I,2,0)</f>
        <v>#N/A</v>
      </c>
      <c r="L309" s="6" t="e">
        <f>RTD("tradingapp",,INDEX($K:K, ROW()), "BidLstClsΔ%")</f>
        <v>#N/A</v>
      </c>
      <c r="M309" s="16" t="e">
        <f>RTD("tradingapp",,INDEX($K:$K, ROW()), "AskLstClsΔ%")</f>
        <v>#N/A</v>
      </c>
      <c r="N309" s="14" t="e">
        <f t="shared" si="43"/>
        <v>#N/A</v>
      </c>
      <c r="O309" s="14" t="e">
        <f t="shared" si="44"/>
        <v>#N/A</v>
      </c>
      <c r="R309" s="7"/>
      <c r="W309" s="7"/>
      <c r="AA309" s="1"/>
      <c r="AB309" s="107"/>
    </row>
    <row r="310" spans="1:28" x14ac:dyDescent="0.3">
      <c r="A310" s="22" t="str">
        <f t="array" ref="A310">IFERROR(INDEX('All Beta'!A$2:A$1000,SMALL(IF(('All Beta'!D$2:D$1000&gt;=1)*('All Beta'!D$2:D$1000&lt;=1.5),ROW('All Beta'!A$2:A$1000)-ROW('All Beta'!A$2)+1),ROW(A309))),"")</f>
        <v/>
      </c>
      <c r="C310" s="5" t="e">
        <f>VLOOKUP('Beta 1-1.5@'!A310,'All Beta'!F:I,3,0)</f>
        <v>#N/A</v>
      </c>
      <c r="D310" s="5" t="e">
        <f>VLOOKUP(A310,'All Beta'!F:I,4,0)</f>
        <v>#N/A</v>
      </c>
      <c r="E310" s="8" t="e">
        <f>RTD("tradingapp",,INDEX($A:$A, ROW()), "BidLstClsΔ%")</f>
        <v>#N/A</v>
      </c>
      <c r="F310" s="8" t="e">
        <f>RTD("tradingapp",,INDEX($A:$A, ROW()), "AskLstClsΔ%")</f>
        <v>#N/A</v>
      </c>
      <c r="G310" s="12" t="e">
        <f t="shared" si="39"/>
        <v>#N/A</v>
      </c>
      <c r="H310" s="12" t="e">
        <f t="shared" si="40"/>
        <v>#N/A</v>
      </c>
      <c r="I310" s="13" t="e">
        <f t="shared" si="41"/>
        <v>#N/A</v>
      </c>
      <c r="J310" s="13" t="e">
        <f t="shared" si="42"/>
        <v>#N/A</v>
      </c>
      <c r="K310" s="5" t="e">
        <f>VLOOKUP(A310,'All Beta'!F:I,2,0)</f>
        <v>#N/A</v>
      </c>
      <c r="L310" s="6" t="e">
        <f>RTD("tradingapp",,INDEX($K:K, ROW()), "BidLstClsΔ%")</f>
        <v>#N/A</v>
      </c>
      <c r="M310" s="16" t="e">
        <f>RTD("tradingapp",,INDEX($K:$K, ROW()), "AskLstClsΔ%")</f>
        <v>#N/A</v>
      </c>
      <c r="N310" s="14" t="e">
        <f t="shared" si="43"/>
        <v>#N/A</v>
      </c>
      <c r="O310" s="14" t="e">
        <f t="shared" si="44"/>
        <v>#N/A</v>
      </c>
      <c r="R310" s="7"/>
      <c r="W310" s="7"/>
      <c r="AA310" s="1"/>
      <c r="AB310" s="107"/>
    </row>
    <row r="311" spans="1:28" x14ac:dyDescent="0.3">
      <c r="A311" s="22" t="str">
        <f t="array" ref="A311">IFERROR(INDEX('All Beta'!A$2:A$1000,SMALL(IF(('All Beta'!D$2:D$1000&gt;=1)*('All Beta'!D$2:D$1000&lt;=1.5),ROW('All Beta'!A$2:A$1000)-ROW('All Beta'!A$2)+1),ROW(A310))),"")</f>
        <v/>
      </c>
      <c r="C311" s="5" t="e">
        <f>VLOOKUP('Beta 1-1.5@'!A311,'All Beta'!F:I,3,0)</f>
        <v>#N/A</v>
      </c>
      <c r="D311" s="5" t="e">
        <f>VLOOKUP(A311,'All Beta'!F:I,4,0)</f>
        <v>#N/A</v>
      </c>
      <c r="E311" s="8" t="e">
        <f>RTD("tradingapp",,INDEX($A:$A, ROW()), "BidLstClsΔ%")</f>
        <v>#N/A</v>
      </c>
      <c r="F311" s="8" t="e">
        <f>RTD("tradingapp",,INDEX($A:$A, ROW()), "AskLstClsΔ%")</f>
        <v>#N/A</v>
      </c>
      <c r="G311" s="12" t="e">
        <f t="shared" si="39"/>
        <v>#N/A</v>
      </c>
      <c r="H311" s="12" t="e">
        <f t="shared" si="40"/>
        <v>#N/A</v>
      </c>
      <c r="I311" s="13" t="e">
        <f t="shared" si="41"/>
        <v>#N/A</v>
      </c>
      <c r="J311" s="13" t="e">
        <f t="shared" si="42"/>
        <v>#N/A</v>
      </c>
      <c r="K311" s="5" t="e">
        <f>VLOOKUP(A311,'All Beta'!F:I,2,0)</f>
        <v>#N/A</v>
      </c>
      <c r="L311" s="6" t="e">
        <f>RTD("tradingapp",,INDEX($K:K, ROW()), "BidLstClsΔ%")</f>
        <v>#N/A</v>
      </c>
      <c r="M311" s="16" t="e">
        <f>RTD("tradingapp",,INDEX($K:$K, ROW()), "AskLstClsΔ%")</f>
        <v>#N/A</v>
      </c>
      <c r="N311" s="14" t="e">
        <f t="shared" si="43"/>
        <v>#N/A</v>
      </c>
      <c r="O311" s="14" t="e">
        <f t="shared" si="44"/>
        <v>#N/A</v>
      </c>
      <c r="R311" s="7"/>
      <c r="W311" s="7"/>
      <c r="AA311" s="1"/>
      <c r="AB311" s="107"/>
    </row>
    <row r="312" spans="1:28" x14ac:dyDescent="0.3">
      <c r="A312" s="22" t="str">
        <f t="array" ref="A312">IFERROR(INDEX('All Beta'!A$2:A$1000,SMALL(IF(('All Beta'!D$2:D$1000&gt;=1)*('All Beta'!D$2:D$1000&lt;=1.5),ROW('All Beta'!A$2:A$1000)-ROW('All Beta'!A$2)+1),ROW(A311))),"")</f>
        <v/>
      </c>
      <c r="C312" s="5" t="e">
        <f>VLOOKUP('Beta 1-1.5@'!A312,'All Beta'!F:I,3,0)</f>
        <v>#N/A</v>
      </c>
      <c r="D312" s="5" t="e">
        <f>VLOOKUP(A312,'All Beta'!F:I,4,0)</f>
        <v>#N/A</v>
      </c>
      <c r="E312" s="8" t="e">
        <f>RTD("tradingapp",,INDEX($A:$A, ROW()), "BidLstClsΔ%")</f>
        <v>#N/A</v>
      </c>
      <c r="F312" s="8" t="e">
        <f>RTD("tradingapp",,INDEX($A:$A, ROW()), "AskLstClsΔ%")</f>
        <v>#N/A</v>
      </c>
      <c r="G312" s="12" t="e">
        <f t="shared" si="39"/>
        <v>#N/A</v>
      </c>
      <c r="H312" s="12" t="e">
        <f t="shared" si="40"/>
        <v>#N/A</v>
      </c>
      <c r="I312" s="13" t="e">
        <f t="shared" si="41"/>
        <v>#N/A</v>
      </c>
      <c r="J312" s="13" t="e">
        <f t="shared" si="42"/>
        <v>#N/A</v>
      </c>
      <c r="K312" s="5" t="e">
        <f>VLOOKUP(A312,'All Beta'!F:I,2,0)</f>
        <v>#N/A</v>
      </c>
      <c r="L312" s="6" t="e">
        <f>RTD("tradingapp",,INDEX($K:K, ROW()), "BidLstClsΔ%")</f>
        <v>#N/A</v>
      </c>
      <c r="M312" s="16" t="e">
        <f>RTD("tradingapp",,INDEX($K:$K, ROW()), "AskLstClsΔ%")</f>
        <v>#N/A</v>
      </c>
      <c r="N312" s="14" t="e">
        <f t="shared" si="43"/>
        <v>#N/A</v>
      </c>
      <c r="O312" s="14" t="e">
        <f t="shared" si="44"/>
        <v>#N/A</v>
      </c>
      <c r="R312" s="7"/>
      <c r="W312" s="7"/>
      <c r="AA312" s="1"/>
      <c r="AB312" s="107"/>
    </row>
    <row r="313" spans="1:28" x14ac:dyDescent="0.3">
      <c r="A313" s="22" t="str">
        <f t="array" ref="A313">IFERROR(INDEX('All Beta'!A$2:A$1000,SMALL(IF(('All Beta'!D$2:D$1000&gt;=1)*('All Beta'!D$2:D$1000&lt;=1.5),ROW('All Beta'!A$2:A$1000)-ROW('All Beta'!A$2)+1),ROW(A312))),"")</f>
        <v/>
      </c>
      <c r="C313" s="5" t="e">
        <f>VLOOKUP('Beta 1-1.5@'!A313,'All Beta'!F:I,3,0)</f>
        <v>#N/A</v>
      </c>
      <c r="D313" s="5" t="e">
        <f>VLOOKUP(A313,'All Beta'!F:I,4,0)</f>
        <v>#N/A</v>
      </c>
      <c r="E313" s="8" t="e">
        <f>RTD("tradingapp",,INDEX($A:$A, ROW()), "BidLstClsΔ%")</f>
        <v>#N/A</v>
      </c>
      <c r="F313" s="8" t="e">
        <f>RTD("tradingapp",,INDEX($A:$A, ROW()), "AskLstClsΔ%")</f>
        <v>#N/A</v>
      </c>
      <c r="G313" s="12" t="e">
        <f t="shared" si="39"/>
        <v>#N/A</v>
      </c>
      <c r="H313" s="12" t="e">
        <f t="shared" si="40"/>
        <v>#N/A</v>
      </c>
      <c r="I313" s="13" t="e">
        <f t="shared" si="41"/>
        <v>#N/A</v>
      </c>
      <c r="J313" s="13" t="e">
        <f t="shared" si="42"/>
        <v>#N/A</v>
      </c>
      <c r="K313" s="5" t="e">
        <f>VLOOKUP(A313,'All Beta'!F:I,2,0)</f>
        <v>#N/A</v>
      </c>
      <c r="L313" s="6" t="e">
        <f>RTD("tradingapp",,INDEX($K:K, ROW()), "BidLstClsΔ%")</f>
        <v>#N/A</v>
      </c>
      <c r="M313" s="16" t="e">
        <f>RTD("tradingapp",,INDEX($K:$K, ROW()), "AskLstClsΔ%")</f>
        <v>#N/A</v>
      </c>
      <c r="N313" s="14" t="e">
        <f t="shared" si="43"/>
        <v>#N/A</v>
      </c>
      <c r="O313" s="14" t="e">
        <f t="shared" si="44"/>
        <v>#N/A</v>
      </c>
      <c r="R313" s="7"/>
      <c r="W313" s="7"/>
      <c r="AA313" s="1"/>
      <c r="AB313" s="107"/>
    </row>
    <row r="314" spans="1:28" x14ac:dyDescent="0.3">
      <c r="A314" s="22" t="str">
        <f t="array" ref="A314">IFERROR(INDEX('All Beta'!A$2:A$1000,SMALL(IF(('All Beta'!D$2:D$1000&gt;=1)*('All Beta'!D$2:D$1000&lt;=1.5),ROW('All Beta'!A$2:A$1000)-ROW('All Beta'!A$2)+1),ROW(A313))),"")</f>
        <v/>
      </c>
      <c r="C314" s="5" t="e">
        <f>VLOOKUP('Beta 1-1.5@'!A314,'All Beta'!F:I,3,0)</f>
        <v>#N/A</v>
      </c>
      <c r="D314" s="5" t="e">
        <f>VLOOKUP(A314,'All Beta'!F:I,4,0)</f>
        <v>#N/A</v>
      </c>
      <c r="E314" s="8" t="e">
        <f>RTD("tradingapp",,INDEX($A:$A, ROW()), "BidLstClsΔ%")</f>
        <v>#N/A</v>
      </c>
      <c r="F314" s="8" t="e">
        <f>RTD("tradingapp",,INDEX($A:$A, ROW()), "AskLstClsΔ%")</f>
        <v>#N/A</v>
      </c>
      <c r="G314" s="12" t="e">
        <f t="shared" si="39"/>
        <v>#N/A</v>
      </c>
      <c r="H314" s="12" t="e">
        <f t="shared" si="40"/>
        <v>#N/A</v>
      </c>
      <c r="I314" s="13" t="e">
        <f t="shared" si="41"/>
        <v>#N/A</v>
      </c>
      <c r="J314" s="13" t="e">
        <f t="shared" si="42"/>
        <v>#N/A</v>
      </c>
      <c r="K314" s="5" t="e">
        <f>VLOOKUP(A314,'All Beta'!F:I,2,0)</f>
        <v>#N/A</v>
      </c>
      <c r="L314" s="6" t="e">
        <f>RTD("tradingapp",,INDEX($K:K, ROW()), "BidLstClsΔ%")</f>
        <v>#N/A</v>
      </c>
      <c r="M314" s="16" t="e">
        <f>RTD("tradingapp",,INDEX($K:$K, ROW()), "AskLstClsΔ%")</f>
        <v>#N/A</v>
      </c>
      <c r="N314" s="14" t="e">
        <f t="shared" si="43"/>
        <v>#N/A</v>
      </c>
      <c r="O314" s="14" t="e">
        <f t="shared" si="44"/>
        <v>#N/A</v>
      </c>
      <c r="R314" s="7"/>
      <c r="W314" s="7"/>
      <c r="AA314" s="1"/>
      <c r="AB314" s="107"/>
    </row>
    <row r="315" spans="1:28" x14ac:dyDescent="0.3">
      <c r="A315" s="22" t="str">
        <f t="array" ref="A315">IFERROR(INDEX('All Beta'!A$2:A$1000,SMALL(IF(('All Beta'!D$2:D$1000&gt;=1)*('All Beta'!D$2:D$1000&lt;=1.5),ROW('All Beta'!A$2:A$1000)-ROW('All Beta'!A$2)+1),ROW(A314))),"")</f>
        <v/>
      </c>
      <c r="C315" s="5" t="e">
        <f>VLOOKUP('Beta 1-1.5@'!A315,'All Beta'!F:I,3,0)</f>
        <v>#N/A</v>
      </c>
      <c r="D315" s="5" t="e">
        <f>VLOOKUP(A315,'All Beta'!F:I,4,0)</f>
        <v>#N/A</v>
      </c>
      <c r="E315" s="8" t="e">
        <f>RTD("tradingapp",,INDEX($A:$A, ROW()), "BidLstClsΔ%")</f>
        <v>#N/A</v>
      </c>
      <c r="F315" s="8" t="e">
        <f>RTD("tradingapp",,INDEX($A:$A, ROW()), "AskLstClsΔ%")</f>
        <v>#N/A</v>
      </c>
      <c r="G315" s="12" t="e">
        <f t="shared" si="39"/>
        <v>#N/A</v>
      </c>
      <c r="H315" s="12" t="e">
        <f t="shared" si="40"/>
        <v>#N/A</v>
      </c>
      <c r="I315" s="13" t="e">
        <f t="shared" si="41"/>
        <v>#N/A</v>
      </c>
      <c r="J315" s="13" t="e">
        <f t="shared" si="42"/>
        <v>#N/A</v>
      </c>
      <c r="K315" s="5" t="e">
        <f>VLOOKUP(A315,'All Beta'!F:I,2,0)</f>
        <v>#N/A</v>
      </c>
      <c r="L315" s="6" t="e">
        <f>RTD("tradingapp",,INDEX($K:K, ROW()), "BidLstClsΔ%")</f>
        <v>#N/A</v>
      </c>
      <c r="M315" s="16" t="e">
        <f>RTD("tradingapp",,INDEX($K:$K, ROW()), "AskLstClsΔ%")</f>
        <v>#N/A</v>
      </c>
      <c r="N315" s="14" t="e">
        <f t="shared" si="43"/>
        <v>#N/A</v>
      </c>
      <c r="O315" s="14" t="e">
        <f t="shared" si="44"/>
        <v>#N/A</v>
      </c>
      <c r="R315" s="7"/>
      <c r="W315" s="7"/>
      <c r="AA315" s="1"/>
      <c r="AB315" s="107"/>
    </row>
    <row r="316" spans="1:28" x14ac:dyDescent="0.3">
      <c r="A316" s="22" t="str">
        <f t="array" ref="A316">IFERROR(INDEX('All Beta'!A$2:A$1000,SMALL(IF(('All Beta'!D$2:D$1000&gt;=1)*('All Beta'!D$2:D$1000&lt;=1.5),ROW('All Beta'!A$2:A$1000)-ROW('All Beta'!A$2)+1),ROW(A315))),"")</f>
        <v/>
      </c>
      <c r="C316" s="5" t="e">
        <f>VLOOKUP('Beta 1-1.5@'!A316,'All Beta'!F:I,3,0)</f>
        <v>#N/A</v>
      </c>
      <c r="D316" s="5" t="e">
        <f>VLOOKUP(A316,'All Beta'!F:I,4,0)</f>
        <v>#N/A</v>
      </c>
      <c r="E316" s="8" t="e">
        <f>RTD("tradingapp",,INDEX($A:$A, ROW()), "BidLstClsΔ%")</f>
        <v>#N/A</v>
      </c>
      <c r="F316" s="8" t="e">
        <f>RTD("tradingapp",,INDEX($A:$A, ROW()), "AskLstClsΔ%")</f>
        <v>#N/A</v>
      </c>
      <c r="G316" s="12" t="e">
        <f t="shared" ref="G316:G379" si="45">C316*M316</f>
        <v>#N/A</v>
      </c>
      <c r="H316" s="12" t="e">
        <f t="shared" ref="H316:H379" si="46">C316*L316</f>
        <v>#N/A</v>
      </c>
      <c r="I316" s="13" t="e">
        <f t="shared" ref="I316:I379" si="47">G316-E316</f>
        <v>#N/A</v>
      </c>
      <c r="J316" s="13" t="e">
        <f t="shared" ref="J316:J379" si="48">H316-F316</f>
        <v>#N/A</v>
      </c>
      <c r="K316" s="5" t="e">
        <f>VLOOKUP(A316,'All Beta'!F:I,2,0)</f>
        <v>#N/A</v>
      </c>
      <c r="L316" s="6" t="e">
        <f>RTD("tradingapp",,INDEX($K:K, ROW()), "BidLstClsΔ%")</f>
        <v>#N/A</v>
      </c>
      <c r="M316" s="16" t="e">
        <f>RTD("tradingapp",,INDEX($K:$K, ROW()), "AskLstClsΔ%")</f>
        <v>#N/A</v>
      </c>
      <c r="N316" s="14" t="e">
        <f t="shared" ref="N316:N379" si="49">I316+D316</f>
        <v>#N/A</v>
      </c>
      <c r="O316" s="14" t="e">
        <f t="shared" ref="O316:O379" si="50">J316-D316</f>
        <v>#N/A</v>
      </c>
      <c r="R316" s="7"/>
      <c r="W316" s="7"/>
      <c r="AA316" s="1"/>
      <c r="AB316" s="107"/>
    </row>
    <row r="317" spans="1:28" x14ac:dyDescent="0.3">
      <c r="A317" s="22" t="str">
        <f t="array" ref="A317">IFERROR(INDEX('All Beta'!A$2:A$1000,SMALL(IF(('All Beta'!D$2:D$1000&gt;=1)*('All Beta'!D$2:D$1000&lt;=1.5),ROW('All Beta'!A$2:A$1000)-ROW('All Beta'!A$2)+1),ROW(A316))),"")</f>
        <v/>
      </c>
      <c r="C317" s="5" t="e">
        <f>VLOOKUP('Beta 1-1.5@'!A317,'All Beta'!F:I,3,0)</f>
        <v>#N/A</v>
      </c>
      <c r="D317" s="5" t="e">
        <f>VLOOKUP(A317,'All Beta'!F:I,4,0)</f>
        <v>#N/A</v>
      </c>
      <c r="E317" s="8" t="e">
        <f>RTD("tradingapp",,INDEX($A:$A, ROW()), "BidLstClsΔ%")</f>
        <v>#N/A</v>
      </c>
      <c r="F317" s="8" t="e">
        <f>RTD("tradingapp",,INDEX($A:$A, ROW()), "AskLstClsΔ%")</f>
        <v>#N/A</v>
      </c>
      <c r="G317" s="12" t="e">
        <f t="shared" si="45"/>
        <v>#N/A</v>
      </c>
      <c r="H317" s="12" t="e">
        <f t="shared" si="46"/>
        <v>#N/A</v>
      </c>
      <c r="I317" s="13" t="e">
        <f t="shared" si="47"/>
        <v>#N/A</v>
      </c>
      <c r="J317" s="13" t="e">
        <f t="shared" si="48"/>
        <v>#N/A</v>
      </c>
      <c r="K317" s="5" t="e">
        <f>VLOOKUP(A317,'All Beta'!F:I,2,0)</f>
        <v>#N/A</v>
      </c>
      <c r="L317" s="6" t="e">
        <f>RTD("tradingapp",,INDEX($K:K, ROW()), "BidLstClsΔ%")</f>
        <v>#N/A</v>
      </c>
      <c r="M317" s="16" t="e">
        <f>RTD("tradingapp",,INDEX($K:$K, ROW()), "AskLstClsΔ%")</f>
        <v>#N/A</v>
      </c>
      <c r="N317" s="14" t="e">
        <f t="shared" si="49"/>
        <v>#N/A</v>
      </c>
      <c r="O317" s="14" t="e">
        <f t="shared" si="50"/>
        <v>#N/A</v>
      </c>
      <c r="R317" s="7"/>
      <c r="W317" s="7"/>
      <c r="AA317" s="1"/>
      <c r="AB317" s="107"/>
    </row>
    <row r="318" spans="1:28" x14ac:dyDescent="0.3">
      <c r="A318" s="22" t="str">
        <f t="array" ref="A318">IFERROR(INDEX('All Beta'!A$2:A$1000,SMALL(IF(('All Beta'!D$2:D$1000&gt;=1)*('All Beta'!D$2:D$1000&lt;=1.5),ROW('All Beta'!A$2:A$1000)-ROW('All Beta'!A$2)+1),ROW(A317))),"")</f>
        <v/>
      </c>
      <c r="C318" s="5" t="e">
        <f>VLOOKUP('Beta 1-1.5@'!A318,'All Beta'!F:I,3,0)</f>
        <v>#N/A</v>
      </c>
      <c r="D318" s="5" t="e">
        <f>VLOOKUP(A318,'All Beta'!F:I,4,0)</f>
        <v>#N/A</v>
      </c>
      <c r="E318" s="8" t="e">
        <f>RTD("tradingapp",,INDEX($A:$A, ROW()), "BidLstClsΔ%")</f>
        <v>#N/A</v>
      </c>
      <c r="F318" s="8" t="e">
        <f>RTD("tradingapp",,INDEX($A:$A, ROW()), "AskLstClsΔ%")</f>
        <v>#N/A</v>
      </c>
      <c r="G318" s="12" t="e">
        <f t="shared" si="45"/>
        <v>#N/A</v>
      </c>
      <c r="H318" s="12" t="e">
        <f t="shared" si="46"/>
        <v>#N/A</v>
      </c>
      <c r="I318" s="13" t="e">
        <f t="shared" si="47"/>
        <v>#N/A</v>
      </c>
      <c r="J318" s="13" t="e">
        <f t="shared" si="48"/>
        <v>#N/A</v>
      </c>
      <c r="K318" s="5" t="e">
        <f>VLOOKUP(A318,'All Beta'!F:I,2,0)</f>
        <v>#N/A</v>
      </c>
      <c r="L318" s="6" t="e">
        <f>RTD("tradingapp",,INDEX($K:K, ROW()), "BidLstClsΔ%")</f>
        <v>#N/A</v>
      </c>
      <c r="M318" s="16" t="e">
        <f>RTD("tradingapp",,INDEX($K:$K, ROW()), "AskLstClsΔ%")</f>
        <v>#N/A</v>
      </c>
      <c r="N318" s="14" t="e">
        <f t="shared" si="49"/>
        <v>#N/A</v>
      </c>
      <c r="O318" s="14" t="e">
        <f t="shared" si="50"/>
        <v>#N/A</v>
      </c>
      <c r="R318" s="7"/>
      <c r="W318" s="7"/>
      <c r="AA318" s="1"/>
      <c r="AB318" s="107"/>
    </row>
    <row r="319" spans="1:28" x14ac:dyDescent="0.3">
      <c r="A319" s="22" t="str">
        <f t="array" ref="A319">IFERROR(INDEX('All Beta'!A$2:A$1000,SMALL(IF(('All Beta'!D$2:D$1000&gt;=1)*('All Beta'!D$2:D$1000&lt;=1.5),ROW('All Beta'!A$2:A$1000)-ROW('All Beta'!A$2)+1),ROW(A318))),"")</f>
        <v/>
      </c>
      <c r="C319" s="5" t="e">
        <f>VLOOKUP('Beta 1-1.5@'!A319,'All Beta'!F:I,3,0)</f>
        <v>#N/A</v>
      </c>
      <c r="D319" s="5" t="e">
        <f>VLOOKUP(A319,'All Beta'!F:I,4,0)</f>
        <v>#N/A</v>
      </c>
      <c r="E319" s="8" t="e">
        <f>RTD("tradingapp",,INDEX($A:$A, ROW()), "BidLstClsΔ%")</f>
        <v>#N/A</v>
      </c>
      <c r="F319" s="8" t="e">
        <f>RTD("tradingapp",,INDEX($A:$A, ROW()), "AskLstClsΔ%")</f>
        <v>#N/A</v>
      </c>
      <c r="G319" s="12" t="e">
        <f t="shared" si="45"/>
        <v>#N/A</v>
      </c>
      <c r="H319" s="12" t="e">
        <f t="shared" si="46"/>
        <v>#N/A</v>
      </c>
      <c r="I319" s="13" t="e">
        <f t="shared" si="47"/>
        <v>#N/A</v>
      </c>
      <c r="J319" s="13" t="e">
        <f t="shared" si="48"/>
        <v>#N/A</v>
      </c>
      <c r="K319" s="5" t="e">
        <f>VLOOKUP(A319,'All Beta'!F:I,2,0)</f>
        <v>#N/A</v>
      </c>
      <c r="L319" s="6" t="e">
        <f>RTD("tradingapp",,INDEX($K:K, ROW()), "BidLstClsΔ%")</f>
        <v>#N/A</v>
      </c>
      <c r="M319" s="16" t="e">
        <f>RTD("tradingapp",,INDEX($K:$K, ROW()), "AskLstClsΔ%")</f>
        <v>#N/A</v>
      </c>
      <c r="N319" s="14" t="e">
        <f t="shared" si="49"/>
        <v>#N/A</v>
      </c>
      <c r="O319" s="14" t="e">
        <f t="shared" si="50"/>
        <v>#N/A</v>
      </c>
      <c r="R319" s="7"/>
      <c r="W319" s="7"/>
      <c r="AA319" s="1"/>
      <c r="AB319" s="107"/>
    </row>
    <row r="320" spans="1:28" ht="15.75" customHeight="1" x14ac:dyDescent="0.3">
      <c r="A320" s="22" t="str">
        <f t="array" ref="A320">IFERROR(INDEX('All Beta'!A$2:A$1000,SMALL(IF(('All Beta'!D$2:D$1000&gt;=1)*('All Beta'!D$2:D$1000&lt;=1.5),ROW('All Beta'!A$2:A$1000)-ROW('All Beta'!A$2)+1),ROW(A319))),"")</f>
        <v/>
      </c>
      <c r="C320" s="5" t="e">
        <f>VLOOKUP('Beta 1-1.5@'!A320,'All Beta'!F:I,3,0)</f>
        <v>#N/A</v>
      </c>
      <c r="D320" s="5" t="e">
        <f>VLOOKUP(A320,'All Beta'!F:I,4,0)</f>
        <v>#N/A</v>
      </c>
      <c r="E320" s="8" t="e">
        <f>RTD("tradingapp",,INDEX($A:$A, ROW()), "BidLstClsΔ%")</f>
        <v>#N/A</v>
      </c>
      <c r="F320" s="8" t="e">
        <f>RTD("tradingapp",,INDEX($A:$A, ROW()), "AskLstClsΔ%")</f>
        <v>#N/A</v>
      </c>
      <c r="G320" s="12" t="e">
        <f t="shared" si="45"/>
        <v>#N/A</v>
      </c>
      <c r="H320" s="12" t="e">
        <f t="shared" si="46"/>
        <v>#N/A</v>
      </c>
      <c r="I320" s="13" t="e">
        <f t="shared" si="47"/>
        <v>#N/A</v>
      </c>
      <c r="J320" s="13" t="e">
        <f t="shared" si="48"/>
        <v>#N/A</v>
      </c>
      <c r="K320" s="5" t="e">
        <f>VLOOKUP(A320,'All Beta'!F:I,2,0)</f>
        <v>#N/A</v>
      </c>
      <c r="L320" s="6" t="e">
        <f>RTD("tradingapp",,INDEX($K:K, ROW()), "BidLstClsΔ%")</f>
        <v>#N/A</v>
      </c>
      <c r="M320" s="16" t="e">
        <f>RTD("tradingapp",,INDEX($K:$K, ROW()), "AskLstClsΔ%")</f>
        <v>#N/A</v>
      </c>
      <c r="N320" s="14" t="e">
        <f t="shared" si="49"/>
        <v>#N/A</v>
      </c>
      <c r="O320" s="14" t="e">
        <f t="shared" si="50"/>
        <v>#N/A</v>
      </c>
      <c r="R320" s="7"/>
      <c r="W320" s="7"/>
      <c r="AA320" s="1"/>
      <c r="AB320" s="107"/>
    </row>
    <row r="321" spans="1:28" x14ac:dyDescent="0.3">
      <c r="A321" s="22" t="str">
        <f t="array" ref="A321">IFERROR(INDEX('All Beta'!A$2:A$1000,SMALL(IF(('All Beta'!D$2:D$1000&gt;=1)*('All Beta'!D$2:D$1000&lt;=1.5),ROW('All Beta'!A$2:A$1000)-ROW('All Beta'!A$2)+1),ROW(A320))),"")</f>
        <v/>
      </c>
      <c r="C321" s="5" t="e">
        <f>VLOOKUP('Beta 1-1.5@'!A321,'All Beta'!F:I,3,0)</f>
        <v>#N/A</v>
      </c>
      <c r="D321" s="5" t="e">
        <f>VLOOKUP(A321,'All Beta'!F:I,4,0)</f>
        <v>#N/A</v>
      </c>
      <c r="E321" s="8" t="e">
        <f>RTD("tradingapp",,INDEX($A:$A, ROW()), "BidLstClsΔ%")</f>
        <v>#N/A</v>
      </c>
      <c r="F321" s="8" t="e">
        <f>RTD("tradingapp",,INDEX($A:$A, ROW()), "AskLstClsΔ%")</f>
        <v>#N/A</v>
      </c>
      <c r="G321" s="12" t="e">
        <f t="shared" si="45"/>
        <v>#N/A</v>
      </c>
      <c r="H321" s="12" t="e">
        <f t="shared" si="46"/>
        <v>#N/A</v>
      </c>
      <c r="I321" s="13" t="e">
        <f t="shared" si="47"/>
        <v>#N/A</v>
      </c>
      <c r="J321" s="13" t="e">
        <f t="shared" si="48"/>
        <v>#N/A</v>
      </c>
      <c r="K321" s="5" t="e">
        <f>VLOOKUP(A321,'All Beta'!F:I,2,0)</f>
        <v>#N/A</v>
      </c>
      <c r="L321" s="6" t="e">
        <f>RTD("tradingapp",,INDEX($K:K, ROW()), "BidLstClsΔ%")</f>
        <v>#N/A</v>
      </c>
      <c r="M321" s="16" t="e">
        <f>RTD("tradingapp",,INDEX($K:$K, ROW()), "AskLstClsΔ%")</f>
        <v>#N/A</v>
      </c>
      <c r="N321" s="14" t="e">
        <f t="shared" si="49"/>
        <v>#N/A</v>
      </c>
      <c r="O321" s="14" t="e">
        <f t="shared" si="50"/>
        <v>#N/A</v>
      </c>
      <c r="R321" s="7"/>
      <c r="W321" s="7"/>
      <c r="AA321" s="1"/>
      <c r="AB321" s="107"/>
    </row>
    <row r="322" spans="1:28" x14ac:dyDescent="0.3">
      <c r="A322" s="22" t="str">
        <f t="array" ref="A322">IFERROR(INDEX('All Beta'!A$2:A$1000,SMALL(IF(('All Beta'!D$2:D$1000&gt;=1)*('All Beta'!D$2:D$1000&lt;=1.5),ROW('All Beta'!A$2:A$1000)-ROW('All Beta'!A$2)+1),ROW(A321))),"")</f>
        <v/>
      </c>
      <c r="C322" s="5" t="e">
        <f>VLOOKUP('Beta 1-1.5@'!A322,'All Beta'!F:I,3,0)</f>
        <v>#N/A</v>
      </c>
      <c r="D322" s="5" t="e">
        <f>VLOOKUP(A322,'All Beta'!F:I,4,0)</f>
        <v>#N/A</v>
      </c>
      <c r="E322" s="8" t="e">
        <f>RTD("tradingapp",,INDEX($A:$A, ROW()), "BidLstClsΔ%")</f>
        <v>#N/A</v>
      </c>
      <c r="F322" s="8" t="e">
        <f>RTD("tradingapp",,INDEX($A:$A, ROW()), "AskLstClsΔ%")</f>
        <v>#N/A</v>
      </c>
      <c r="G322" s="12" t="e">
        <f t="shared" si="45"/>
        <v>#N/A</v>
      </c>
      <c r="H322" s="12" t="e">
        <f t="shared" si="46"/>
        <v>#N/A</v>
      </c>
      <c r="I322" s="13" t="e">
        <f t="shared" si="47"/>
        <v>#N/A</v>
      </c>
      <c r="J322" s="13" t="e">
        <f t="shared" si="48"/>
        <v>#N/A</v>
      </c>
      <c r="K322" s="5" t="e">
        <f>VLOOKUP(A322,'All Beta'!F:I,2,0)</f>
        <v>#N/A</v>
      </c>
      <c r="L322" s="6" t="e">
        <f>RTD("tradingapp",,INDEX($K:K, ROW()), "BidLstClsΔ%")</f>
        <v>#N/A</v>
      </c>
      <c r="M322" s="16" t="e">
        <f>RTD("tradingapp",,INDEX($K:$K, ROW()), "AskLstClsΔ%")</f>
        <v>#N/A</v>
      </c>
      <c r="N322" s="14" t="e">
        <f t="shared" si="49"/>
        <v>#N/A</v>
      </c>
      <c r="O322" s="14" t="e">
        <f t="shared" si="50"/>
        <v>#N/A</v>
      </c>
      <c r="R322" s="7"/>
      <c r="W322" s="7"/>
      <c r="AA322" s="1"/>
      <c r="AB322" s="107"/>
    </row>
    <row r="323" spans="1:28" x14ac:dyDescent="0.3">
      <c r="A323" s="22" t="str">
        <f t="array" ref="A323">IFERROR(INDEX('All Beta'!A$2:A$1000,SMALL(IF(('All Beta'!D$2:D$1000&gt;=1)*('All Beta'!D$2:D$1000&lt;=1.5),ROW('All Beta'!A$2:A$1000)-ROW('All Beta'!A$2)+1),ROW(A322))),"")</f>
        <v/>
      </c>
      <c r="C323" s="5" t="e">
        <f>VLOOKUP('Beta 1-1.5@'!A323,'All Beta'!F:I,3,0)</f>
        <v>#N/A</v>
      </c>
      <c r="D323" s="5" t="e">
        <f>VLOOKUP(A323,'All Beta'!F:I,4,0)</f>
        <v>#N/A</v>
      </c>
      <c r="E323" s="8" t="e">
        <f>RTD("tradingapp",,INDEX($A:$A, ROW()), "BidLstClsΔ%")</f>
        <v>#N/A</v>
      </c>
      <c r="F323" s="8" t="e">
        <f>RTD("tradingapp",,INDEX($A:$A, ROW()), "AskLstClsΔ%")</f>
        <v>#N/A</v>
      </c>
      <c r="G323" s="12" t="e">
        <f t="shared" si="45"/>
        <v>#N/A</v>
      </c>
      <c r="H323" s="12" t="e">
        <f t="shared" si="46"/>
        <v>#N/A</v>
      </c>
      <c r="I323" s="13" t="e">
        <f t="shared" si="47"/>
        <v>#N/A</v>
      </c>
      <c r="J323" s="13" t="e">
        <f t="shared" si="48"/>
        <v>#N/A</v>
      </c>
      <c r="K323" s="5" t="e">
        <f>VLOOKUP(A323,'All Beta'!F:I,2,0)</f>
        <v>#N/A</v>
      </c>
      <c r="L323" s="6" t="e">
        <f>RTD("tradingapp",,INDEX($K:K, ROW()), "BidLstClsΔ%")</f>
        <v>#N/A</v>
      </c>
      <c r="M323" s="16" t="e">
        <f>RTD("tradingapp",,INDEX($K:$K, ROW()), "AskLstClsΔ%")</f>
        <v>#N/A</v>
      </c>
      <c r="N323" s="14" t="e">
        <f t="shared" si="49"/>
        <v>#N/A</v>
      </c>
      <c r="O323" s="14" t="e">
        <f t="shared" si="50"/>
        <v>#N/A</v>
      </c>
      <c r="R323" s="7"/>
      <c r="W323" s="7"/>
      <c r="AA323" s="1"/>
      <c r="AB323" s="107"/>
    </row>
    <row r="324" spans="1:28" x14ac:dyDescent="0.3">
      <c r="A324" s="22" t="str">
        <f t="array" ref="A324">IFERROR(INDEX('All Beta'!A$2:A$1000,SMALL(IF(('All Beta'!D$2:D$1000&gt;=1)*('All Beta'!D$2:D$1000&lt;=1.5),ROW('All Beta'!A$2:A$1000)-ROW('All Beta'!A$2)+1),ROW(A323))),"")</f>
        <v/>
      </c>
      <c r="C324" s="5" t="e">
        <f>VLOOKUP('Beta 1-1.5@'!A324,'All Beta'!F:I,3,0)</f>
        <v>#N/A</v>
      </c>
      <c r="D324" s="5" t="e">
        <f>VLOOKUP(A324,'All Beta'!F:I,4,0)</f>
        <v>#N/A</v>
      </c>
      <c r="E324" s="8" t="e">
        <f>RTD("tradingapp",,INDEX($A:$A, ROW()), "BidLstClsΔ%")</f>
        <v>#N/A</v>
      </c>
      <c r="F324" s="8" t="e">
        <f>RTD("tradingapp",,INDEX($A:$A, ROW()), "AskLstClsΔ%")</f>
        <v>#N/A</v>
      </c>
      <c r="G324" s="12" t="e">
        <f t="shared" si="45"/>
        <v>#N/A</v>
      </c>
      <c r="H324" s="12" t="e">
        <f t="shared" si="46"/>
        <v>#N/A</v>
      </c>
      <c r="I324" s="13" t="e">
        <f t="shared" si="47"/>
        <v>#N/A</v>
      </c>
      <c r="J324" s="13" t="e">
        <f t="shared" si="48"/>
        <v>#N/A</v>
      </c>
      <c r="K324" s="5" t="e">
        <f>VLOOKUP(A324,'All Beta'!F:I,2,0)</f>
        <v>#N/A</v>
      </c>
      <c r="L324" s="6" t="e">
        <f>RTD("tradingapp",,INDEX($K:K, ROW()), "BidLstClsΔ%")</f>
        <v>#N/A</v>
      </c>
      <c r="M324" s="16" t="e">
        <f>RTD("tradingapp",,INDEX($K:$K, ROW()), "AskLstClsΔ%")</f>
        <v>#N/A</v>
      </c>
      <c r="N324" s="14" t="e">
        <f t="shared" si="49"/>
        <v>#N/A</v>
      </c>
      <c r="O324" s="14" t="e">
        <f t="shared" si="50"/>
        <v>#N/A</v>
      </c>
      <c r="R324" s="7"/>
      <c r="W324" s="7"/>
      <c r="AA324" s="1"/>
      <c r="AB324" s="107"/>
    </row>
    <row r="325" spans="1:28" x14ac:dyDescent="0.3">
      <c r="A325" s="22" t="str">
        <f t="array" ref="A325">IFERROR(INDEX('All Beta'!A$2:A$1000,SMALL(IF(('All Beta'!D$2:D$1000&gt;=1)*('All Beta'!D$2:D$1000&lt;=1.5),ROW('All Beta'!A$2:A$1000)-ROW('All Beta'!A$2)+1),ROW(A324))),"")</f>
        <v/>
      </c>
      <c r="C325" s="5" t="e">
        <f>VLOOKUP('Beta 1-1.5@'!A325,'All Beta'!F:I,3,0)</f>
        <v>#N/A</v>
      </c>
      <c r="D325" s="5" t="e">
        <f>VLOOKUP(A325,'All Beta'!F:I,4,0)</f>
        <v>#N/A</v>
      </c>
      <c r="E325" s="8" t="e">
        <f>RTD("tradingapp",,INDEX($A:$A, ROW()), "BidLstClsΔ%")</f>
        <v>#N/A</v>
      </c>
      <c r="F325" s="8" t="e">
        <f>RTD("tradingapp",,INDEX($A:$A, ROW()), "AskLstClsΔ%")</f>
        <v>#N/A</v>
      </c>
      <c r="G325" s="12" t="e">
        <f t="shared" si="45"/>
        <v>#N/A</v>
      </c>
      <c r="H325" s="12" t="e">
        <f t="shared" si="46"/>
        <v>#N/A</v>
      </c>
      <c r="I325" s="13" t="e">
        <f t="shared" si="47"/>
        <v>#N/A</v>
      </c>
      <c r="J325" s="13" t="e">
        <f t="shared" si="48"/>
        <v>#N/A</v>
      </c>
      <c r="K325" s="5" t="e">
        <f>VLOOKUP(A325,'All Beta'!F:I,2,0)</f>
        <v>#N/A</v>
      </c>
      <c r="L325" s="6" t="e">
        <f>RTD("tradingapp",,INDEX($K:K, ROW()), "BidLstClsΔ%")</f>
        <v>#N/A</v>
      </c>
      <c r="M325" s="16" t="e">
        <f>RTD("tradingapp",,INDEX($K:$K, ROW()), "AskLstClsΔ%")</f>
        <v>#N/A</v>
      </c>
      <c r="N325" s="14" t="e">
        <f t="shared" si="49"/>
        <v>#N/A</v>
      </c>
      <c r="O325" s="14" t="e">
        <f t="shared" si="50"/>
        <v>#N/A</v>
      </c>
      <c r="R325" s="7"/>
      <c r="W325" s="7"/>
      <c r="AA325" s="1"/>
      <c r="AB325" s="107"/>
    </row>
    <row r="326" spans="1:28" x14ac:dyDescent="0.3">
      <c r="A326" s="22" t="str">
        <f t="array" ref="A326">IFERROR(INDEX('All Beta'!A$2:A$1000,SMALL(IF(('All Beta'!D$2:D$1000&gt;=1)*('All Beta'!D$2:D$1000&lt;=1.5),ROW('All Beta'!A$2:A$1000)-ROW('All Beta'!A$2)+1),ROW(A325))),"")</f>
        <v/>
      </c>
      <c r="C326" s="5" t="e">
        <f>VLOOKUP('Beta 1-1.5@'!A326,'All Beta'!F:I,3,0)</f>
        <v>#N/A</v>
      </c>
      <c r="D326" s="5" t="e">
        <f>VLOOKUP(A326,'All Beta'!F:I,4,0)</f>
        <v>#N/A</v>
      </c>
      <c r="E326" s="8" t="e">
        <f>RTD("tradingapp",,INDEX($A:$A, ROW()), "BidLstClsΔ%")</f>
        <v>#N/A</v>
      </c>
      <c r="F326" s="8" t="e">
        <f>RTD("tradingapp",,INDEX($A:$A, ROW()), "AskLstClsΔ%")</f>
        <v>#N/A</v>
      </c>
      <c r="G326" s="12" t="e">
        <f t="shared" si="45"/>
        <v>#N/A</v>
      </c>
      <c r="H326" s="12" t="e">
        <f t="shared" si="46"/>
        <v>#N/A</v>
      </c>
      <c r="I326" s="13" t="e">
        <f t="shared" si="47"/>
        <v>#N/A</v>
      </c>
      <c r="J326" s="13" t="e">
        <f t="shared" si="48"/>
        <v>#N/A</v>
      </c>
      <c r="K326" s="5" t="e">
        <f>VLOOKUP(A326,'All Beta'!F:I,2,0)</f>
        <v>#N/A</v>
      </c>
      <c r="L326" s="6" t="e">
        <f>RTD("tradingapp",,INDEX($K:K, ROW()), "BidLstClsΔ%")</f>
        <v>#N/A</v>
      </c>
      <c r="M326" s="16" t="e">
        <f>RTD("tradingapp",,INDEX($K:$K, ROW()), "AskLstClsΔ%")</f>
        <v>#N/A</v>
      </c>
      <c r="N326" s="14" t="e">
        <f t="shared" si="49"/>
        <v>#N/A</v>
      </c>
      <c r="O326" s="14" t="e">
        <f t="shared" si="50"/>
        <v>#N/A</v>
      </c>
      <c r="R326" s="7"/>
      <c r="W326" s="7"/>
      <c r="AA326" s="1"/>
      <c r="AB326" s="107"/>
    </row>
    <row r="327" spans="1:28" x14ac:dyDescent="0.3">
      <c r="A327" s="22" t="str">
        <f t="array" ref="A327">IFERROR(INDEX('All Beta'!A$2:A$1000,SMALL(IF(('All Beta'!D$2:D$1000&gt;=1)*('All Beta'!D$2:D$1000&lt;=1.5),ROW('All Beta'!A$2:A$1000)-ROW('All Beta'!A$2)+1),ROW(A326))),"")</f>
        <v/>
      </c>
      <c r="C327" s="5" t="e">
        <f>VLOOKUP('Beta 1-1.5@'!A327,'All Beta'!F:I,3,0)</f>
        <v>#N/A</v>
      </c>
      <c r="D327" s="5" t="e">
        <f>VLOOKUP(A327,'All Beta'!F:I,4,0)</f>
        <v>#N/A</v>
      </c>
      <c r="E327" s="8" t="e">
        <f>RTD("tradingapp",,INDEX($A:$A, ROW()), "BidLstClsΔ%")</f>
        <v>#N/A</v>
      </c>
      <c r="F327" s="8" t="e">
        <f>RTD("tradingapp",,INDEX($A:$A, ROW()), "AskLstClsΔ%")</f>
        <v>#N/A</v>
      </c>
      <c r="G327" s="12" t="e">
        <f t="shared" si="45"/>
        <v>#N/A</v>
      </c>
      <c r="H327" s="12" t="e">
        <f t="shared" si="46"/>
        <v>#N/A</v>
      </c>
      <c r="I327" s="13" t="e">
        <f t="shared" si="47"/>
        <v>#N/A</v>
      </c>
      <c r="J327" s="13" t="e">
        <f t="shared" si="48"/>
        <v>#N/A</v>
      </c>
      <c r="K327" s="5" t="e">
        <f>VLOOKUP(A327,'All Beta'!F:I,2,0)</f>
        <v>#N/A</v>
      </c>
      <c r="L327" s="6" t="e">
        <f>RTD("tradingapp",,INDEX($K:K, ROW()), "BidLstClsΔ%")</f>
        <v>#N/A</v>
      </c>
      <c r="M327" s="16" t="e">
        <f>RTD("tradingapp",,INDEX($K:$K, ROW()), "AskLstClsΔ%")</f>
        <v>#N/A</v>
      </c>
      <c r="N327" s="14" t="e">
        <f t="shared" si="49"/>
        <v>#N/A</v>
      </c>
      <c r="O327" s="14" t="e">
        <f t="shared" si="50"/>
        <v>#N/A</v>
      </c>
      <c r="R327" s="7"/>
      <c r="W327" s="7"/>
      <c r="AA327" s="1"/>
      <c r="AB327" s="107"/>
    </row>
    <row r="328" spans="1:28" x14ac:dyDescent="0.3">
      <c r="A328" s="22" t="str">
        <f t="array" ref="A328">IFERROR(INDEX('All Beta'!A$2:A$1000,SMALL(IF(('All Beta'!D$2:D$1000&gt;=1)*('All Beta'!D$2:D$1000&lt;=1.5),ROW('All Beta'!A$2:A$1000)-ROW('All Beta'!A$2)+1),ROW(A327))),"")</f>
        <v/>
      </c>
      <c r="C328" s="5" t="e">
        <f>VLOOKUP('Beta 1-1.5@'!A328,'All Beta'!F:I,3,0)</f>
        <v>#N/A</v>
      </c>
      <c r="D328" s="5" t="e">
        <f>VLOOKUP(A328,'All Beta'!F:I,4,0)</f>
        <v>#N/A</v>
      </c>
      <c r="E328" s="8" t="e">
        <f>RTD("tradingapp",,INDEX($A:$A, ROW()), "BidLstClsΔ%")</f>
        <v>#N/A</v>
      </c>
      <c r="F328" s="8" t="e">
        <f>RTD("tradingapp",,INDEX($A:$A, ROW()), "AskLstClsΔ%")</f>
        <v>#N/A</v>
      </c>
      <c r="G328" s="12" t="e">
        <f t="shared" si="45"/>
        <v>#N/A</v>
      </c>
      <c r="H328" s="12" t="e">
        <f t="shared" si="46"/>
        <v>#N/A</v>
      </c>
      <c r="I328" s="13" t="e">
        <f t="shared" si="47"/>
        <v>#N/A</v>
      </c>
      <c r="J328" s="13" t="e">
        <f t="shared" si="48"/>
        <v>#N/A</v>
      </c>
      <c r="K328" s="5" t="e">
        <f>VLOOKUP(A328,'All Beta'!F:I,2,0)</f>
        <v>#N/A</v>
      </c>
      <c r="L328" s="6" t="e">
        <f>RTD("tradingapp",,INDEX($K:K, ROW()), "BidLstClsΔ%")</f>
        <v>#N/A</v>
      </c>
      <c r="M328" s="16" t="e">
        <f>RTD("tradingapp",,INDEX($K:$K, ROW()), "AskLstClsΔ%")</f>
        <v>#N/A</v>
      </c>
      <c r="N328" s="14" t="e">
        <f t="shared" si="49"/>
        <v>#N/A</v>
      </c>
      <c r="O328" s="14" t="e">
        <f t="shared" si="50"/>
        <v>#N/A</v>
      </c>
      <c r="R328" s="7"/>
      <c r="W328" s="7"/>
      <c r="AA328" s="1"/>
      <c r="AB328" s="107"/>
    </row>
    <row r="329" spans="1:28" x14ac:dyDescent="0.3">
      <c r="A329" s="22" t="str">
        <f t="array" ref="A329">IFERROR(INDEX('All Beta'!A$2:A$1000,SMALL(IF(('All Beta'!D$2:D$1000&gt;=1)*('All Beta'!D$2:D$1000&lt;=1.5),ROW('All Beta'!A$2:A$1000)-ROW('All Beta'!A$2)+1),ROW(A328))),"")</f>
        <v/>
      </c>
      <c r="C329" s="5" t="e">
        <f>VLOOKUP('Beta 1-1.5@'!A329,'All Beta'!F:I,3,0)</f>
        <v>#N/A</v>
      </c>
      <c r="D329" s="5" t="e">
        <f>VLOOKUP(A329,'All Beta'!F:I,4,0)</f>
        <v>#N/A</v>
      </c>
      <c r="E329" s="8" t="e">
        <f>RTD("tradingapp",,INDEX($A:$A, ROW()), "BidLstClsΔ%")</f>
        <v>#N/A</v>
      </c>
      <c r="F329" s="8" t="e">
        <f>RTD("tradingapp",,INDEX($A:$A, ROW()), "AskLstClsΔ%")</f>
        <v>#N/A</v>
      </c>
      <c r="G329" s="12" t="e">
        <f t="shared" si="45"/>
        <v>#N/A</v>
      </c>
      <c r="H329" s="12" t="e">
        <f t="shared" si="46"/>
        <v>#N/A</v>
      </c>
      <c r="I329" s="13" t="e">
        <f t="shared" si="47"/>
        <v>#N/A</v>
      </c>
      <c r="J329" s="13" t="e">
        <f t="shared" si="48"/>
        <v>#N/A</v>
      </c>
      <c r="K329" s="5" t="e">
        <f>VLOOKUP(A329,'All Beta'!F:I,2,0)</f>
        <v>#N/A</v>
      </c>
      <c r="L329" s="6" t="e">
        <f>RTD("tradingapp",,INDEX($K:K, ROW()), "BidLstClsΔ%")</f>
        <v>#N/A</v>
      </c>
      <c r="M329" s="16" t="e">
        <f>RTD("tradingapp",,INDEX($K:$K, ROW()), "AskLstClsΔ%")</f>
        <v>#N/A</v>
      </c>
      <c r="N329" s="14" t="e">
        <f t="shared" si="49"/>
        <v>#N/A</v>
      </c>
      <c r="O329" s="14" t="e">
        <f t="shared" si="50"/>
        <v>#N/A</v>
      </c>
      <c r="R329" s="7"/>
      <c r="W329" s="7"/>
      <c r="AA329" s="1"/>
      <c r="AB329" s="107"/>
    </row>
    <row r="330" spans="1:28" x14ac:dyDescent="0.3">
      <c r="A330" s="22" t="str">
        <f t="array" ref="A330">IFERROR(INDEX('All Beta'!A$2:A$1000,SMALL(IF(('All Beta'!D$2:D$1000&gt;=1)*('All Beta'!D$2:D$1000&lt;=1.5),ROW('All Beta'!A$2:A$1000)-ROW('All Beta'!A$2)+1),ROW(A329))),"")</f>
        <v/>
      </c>
      <c r="C330" s="5" t="e">
        <f>VLOOKUP('Beta 1-1.5@'!A330,'All Beta'!F:I,3,0)</f>
        <v>#N/A</v>
      </c>
      <c r="D330" s="5" t="e">
        <f>VLOOKUP(A330,'All Beta'!F:I,4,0)</f>
        <v>#N/A</v>
      </c>
      <c r="E330" s="8" t="e">
        <f>RTD("tradingapp",,INDEX($A:$A, ROW()), "BidLstClsΔ%")</f>
        <v>#N/A</v>
      </c>
      <c r="F330" s="8" t="e">
        <f>RTD("tradingapp",,INDEX($A:$A, ROW()), "AskLstClsΔ%")</f>
        <v>#N/A</v>
      </c>
      <c r="G330" s="12" t="e">
        <f t="shared" si="45"/>
        <v>#N/A</v>
      </c>
      <c r="H330" s="12" t="e">
        <f t="shared" si="46"/>
        <v>#N/A</v>
      </c>
      <c r="I330" s="13" t="e">
        <f t="shared" si="47"/>
        <v>#N/A</v>
      </c>
      <c r="J330" s="13" t="e">
        <f t="shared" si="48"/>
        <v>#N/A</v>
      </c>
      <c r="K330" s="5" t="e">
        <f>VLOOKUP(A330,'All Beta'!F:I,2,0)</f>
        <v>#N/A</v>
      </c>
      <c r="L330" s="6" t="e">
        <f>RTD("tradingapp",,INDEX($K:K, ROW()), "BidLstClsΔ%")</f>
        <v>#N/A</v>
      </c>
      <c r="M330" s="16" t="e">
        <f>RTD("tradingapp",,INDEX($K:$K, ROW()), "AskLstClsΔ%")</f>
        <v>#N/A</v>
      </c>
      <c r="N330" s="14" t="e">
        <f t="shared" si="49"/>
        <v>#N/A</v>
      </c>
      <c r="O330" s="14" t="e">
        <f t="shared" si="50"/>
        <v>#N/A</v>
      </c>
      <c r="R330" s="7"/>
      <c r="W330" s="7"/>
      <c r="AA330" s="1"/>
      <c r="AB330" s="107"/>
    </row>
    <row r="331" spans="1:28" x14ac:dyDescent="0.3">
      <c r="A331" s="22" t="str">
        <f t="array" ref="A331">IFERROR(INDEX('All Beta'!A$2:A$1000,SMALL(IF(('All Beta'!D$2:D$1000&gt;=1)*('All Beta'!D$2:D$1000&lt;=1.5),ROW('All Beta'!A$2:A$1000)-ROW('All Beta'!A$2)+1),ROW(A330))),"")</f>
        <v/>
      </c>
      <c r="C331" s="5" t="e">
        <f>VLOOKUP('Beta 1-1.5@'!A331,'All Beta'!F:I,3,0)</f>
        <v>#N/A</v>
      </c>
      <c r="D331" s="5" t="e">
        <f>VLOOKUP(A331,'All Beta'!F:I,4,0)</f>
        <v>#N/A</v>
      </c>
      <c r="E331" s="8" t="e">
        <f>RTD("tradingapp",,INDEX($A:$A, ROW()), "BidLstClsΔ%")</f>
        <v>#N/A</v>
      </c>
      <c r="F331" s="8" t="e">
        <f>RTD("tradingapp",,INDEX($A:$A, ROW()), "AskLstClsΔ%")</f>
        <v>#N/A</v>
      </c>
      <c r="G331" s="12" t="e">
        <f t="shared" si="45"/>
        <v>#N/A</v>
      </c>
      <c r="H331" s="12" t="e">
        <f t="shared" si="46"/>
        <v>#N/A</v>
      </c>
      <c r="I331" s="13" t="e">
        <f t="shared" si="47"/>
        <v>#N/A</v>
      </c>
      <c r="J331" s="13" t="e">
        <f t="shared" si="48"/>
        <v>#N/A</v>
      </c>
      <c r="K331" s="5" t="e">
        <f>VLOOKUP(A331,'All Beta'!F:I,2,0)</f>
        <v>#N/A</v>
      </c>
      <c r="L331" s="6" t="e">
        <f>RTD("tradingapp",,INDEX($K:K, ROW()), "BidLstClsΔ%")</f>
        <v>#N/A</v>
      </c>
      <c r="M331" s="16" t="e">
        <f>RTD("tradingapp",,INDEX($K:$K, ROW()), "AskLstClsΔ%")</f>
        <v>#N/A</v>
      </c>
      <c r="N331" s="14" t="e">
        <f t="shared" si="49"/>
        <v>#N/A</v>
      </c>
      <c r="O331" s="14" t="e">
        <f t="shared" si="50"/>
        <v>#N/A</v>
      </c>
      <c r="R331" s="7"/>
      <c r="W331" s="7"/>
      <c r="AA331" s="1"/>
      <c r="AB331" s="107"/>
    </row>
    <row r="332" spans="1:28" x14ac:dyDescent="0.3">
      <c r="A332" s="22" t="str">
        <f t="array" ref="A332">IFERROR(INDEX('All Beta'!A$2:A$1000,SMALL(IF(('All Beta'!D$2:D$1000&gt;=1)*('All Beta'!D$2:D$1000&lt;=1.5),ROW('All Beta'!A$2:A$1000)-ROW('All Beta'!A$2)+1),ROW(A331))),"")</f>
        <v/>
      </c>
      <c r="C332" s="5" t="e">
        <f>VLOOKUP('Beta 1-1.5@'!A332,'All Beta'!F:I,3,0)</f>
        <v>#N/A</v>
      </c>
      <c r="D332" s="5" t="e">
        <f>VLOOKUP(A332,'All Beta'!F:I,4,0)</f>
        <v>#N/A</v>
      </c>
      <c r="E332" s="8" t="e">
        <f>RTD("tradingapp",,INDEX($A:$A, ROW()), "BidLstClsΔ%")</f>
        <v>#N/A</v>
      </c>
      <c r="F332" s="8" t="e">
        <f>RTD("tradingapp",,INDEX($A:$A, ROW()), "AskLstClsΔ%")</f>
        <v>#N/A</v>
      </c>
      <c r="G332" s="12" t="e">
        <f t="shared" si="45"/>
        <v>#N/A</v>
      </c>
      <c r="H332" s="12" t="e">
        <f t="shared" si="46"/>
        <v>#N/A</v>
      </c>
      <c r="I332" s="13" t="e">
        <f t="shared" si="47"/>
        <v>#N/A</v>
      </c>
      <c r="J332" s="13" t="e">
        <f t="shared" si="48"/>
        <v>#N/A</v>
      </c>
      <c r="K332" s="5" t="e">
        <f>VLOOKUP(A332,'All Beta'!F:I,2,0)</f>
        <v>#N/A</v>
      </c>
      <c r="L332" s="6" t="e">
        <f>RTD("tradingapp",,INDEX($K:K, ROW()), "BidLstClsΔ%")</f>
        <v>#N/A</v>
      </c>
      <c r="M332" s="16" t="e">
        <f>RTD("tradingapp",,INDEX($K:$K, ROW()), "AskLstClsΔ%")</f>
        <v>#N/A</v>
      </c>
      <c r="N332" s="14" t="e">
        <f t="shared" si="49"/>
        <v>#N/A</v>
      </c>
      <c r="O332" s="14" t="e">
        <f t="shared" si="50"/>
        <v>#N/A</v>
      </c>
      <c r="R332" s="7"/>
      <c r="W332" s="7"/>
      <c r="AA332" s="1"/>
      <c r="AB332" s="107"/>
    </row>
    <row r="333" spans="1:28" x14ac:dyDescent="0.3">
      <c r="A333" s="22" t="str">
        <f t="array" ref="A333">IFERROR(INDEX('All Beta'!A$2:A$1000,SMALL(IF(('All Beta'!D$2:D$1000&gt;=1)*('All Beta'!D$2:D$1000&lt;=1.5),ROW('All Beta'!A$2:A$1000)-ROW('All Beta'!A$2)+1),ROW(A332))),"")</f>
        <v/>
      </c>
      <c r="C333" s="5" t="e">
        <f>VLOOKUP('Beta 1-1.5@'!A333,'All Beta'!F:I,3,0)</f>
        <v>#N/A</v>
      </c>
      <c r="D333" s="5" t="e">
        <f>VLOOKUP(A333,'All Beta'!F:I,4,0)</f>
        <v>#N/A</v>
      </c>
      <c r="E333" s="8" t="e">
        <f>RTD("tradingapp",,INDEX($A:$A, ROW()), "BidLstClsΔ%")</f>
        <v>#N/A</v>
      </c>
      <c r="F333" s="8" t="e">
        <f>RTD("tradingapp",,INDEX($A:$A, ROW()), "AskLstClsΔ%")</f>
        <v>#N/A</v>
      </c>
      <c r="G333" s="12" t="e">
        <f t="shared" si="45"/>
        <v>#N/A</v>
      </c>
      <c r="H333" s="12" t="e">
        <f t="shared" si="46"/>
        <v>#N/A</v>
      </c>
      <c r="I333" s="13" t="e">
        <f t="shared" si="47"/>
        <v>#N/A</v>
      </c>
      <c r="J333" s="13" t="e">
        <f t="shared" si="48"/>
        <v>#N/A</v>
      </c>
      <c r="K333" s="5" t="e">
        <f>VLOOKUP(A333,'All Beta'!F:I,2,0)</f>
        <v>#N/A</v>
      </c>
      <c r="L333" s="6" t="e">
        <f>RTD("tradingapp",,INDEX($K:K, ROW()), "BidLstClsΔ%")</f>
        <v>#N/A</v>
      </c>
      <c r="M333" s="16" t="e">
        <f>RTD("tradingapp",,INDEX($K:$K, ROW()), "AskLstClsΔ%")</f>
        <v>#N/A</v>
      </c>
      <c r="N333" s="14" t="e">
        <f t="shared" si="49"/>
        <v>#N/A</v>
      </c>
      <c r="O333" s="14" t="e">
        <f t="shared" si="50"/>
        <v>#N/A</v>
      </c>
      <c r="R333" s="7"/>
      <c r="W333" s="7"/>
      <c r="AA333" s="1"/>
      <c r="AB333" s="107"/>
    </row>
    <row r="334" spans="1:28" x14ac:dyDescent="0.3">
      <c r="A334" s="22" t="str">
        <f t="array" ref="A334">IFERROR(INDEX('All Beta'!A$2:A$1000,SMALL(IF(('All Beta'!D$2:D$1000&gt;=1)*('All Beta'!D$2:D$1000&lt;=1.5),ROW('All Beta'!A$2:A$1000)-ROW('All Beta'!A$2)+1),ROW(A333))),"")</f>
        <v/>
      </c>
      <c r="C334" s="5" t="e">
        <f>VLOOKUP('Beta 1-1.5@'!A334,'All Beta'!F:I,3,0)</f>
        <v>#N/A</v>
      </c>
      <c r="D334" s="5" t="e">
        <f>VLOOKUP(A334,'All Beta'!F:I,4,0)</f>
        <v>#N/A</v>
      </c>
      <c r="E334" s="8" t="e">
        <f>RTD("tradingapp",,INDEX($A:$A, ROW()), "BidLstClsΔ%")</f>
        <v>#N/A</v>
      </c>
      <c r="F334" s="8" t="e">
        <f>RTD("tradingapp",,INDEX($A:$A, ROW()), "AskLstClsΔ%")</f>
        <v>#N/A</v>
      </c>
      <c r="G334" s="12" t="e">
        <f t="shared" si="45"/>
        <v>#N/A</v>
      </c>
      <c r="H334" s="12" t="e">
        <f t="shared" si="46"/>
        <v>#N/A</v>
      </c>
      <c r="I334" s="13" t="e">
        <f t="shared" si="47"/>
        <v>#N/A</v>
      </c>
      <c r="J334" s="13" t="e">
        <f t="shared" si="48"/>
        <v>#N/A</v>
      </c>
      <c r="K334" s="5" t="e">
        <f>VLOOKUP(A334,'All Beta'!F:I,2,0)</f>
        <v>#N/A</v>
      </c>
      <c r="L334" s="6" t="e">
        <f>RTD("tradingapp",,INDEX($K:K, ROW()), "BidLstClsΔ%")</f>
        <v>#N/A</v>
      </c>
      <c r="M334" s="16" t="e">
        <f>RTD("tradingapp",,INDEX($K:$K, ROW()), "AskLstClsΔ%")</f>
        <v>#N/A</v>
      </c>
      <c r="N334" s="14" t="e">
        <f t="shared" si="49"/>
        <v>#N/A</v>
      </c>
      <c r="O334" s="14" t="e">
        <f t="shared" si="50"/>
        <v>#N/A</v>
      </c>
      <c r="R334" s="7"/>
      <c r="W334" s="7"/>
      <c r="AA334" s="1"/>
      <c r="AB334" s="107"/>
    </row>
    <row r="335" spans="1:28" x14ac:dyDescent="0.3">
      <c r="A335" s="22" t="str">
        <f t="array" ref="A335">IFERROR(INDEX('All Beta'!A$2:A$1000,SMALL(IF(('All Beta'!D$2:D$1000&gt;=1)*('All Beta'!D$2:D$1000&lt;=1.5),ROW('All Beta'!A$2:A$1000)-ROW('All Beta'!A$2)+1),ROW(A334))),"")</f>
        <v/>
      </c>
      <c r="C335" s="5" t="e">
        <f>VLOOKUP('Beta 1-1.5@'!A335,'All Beta'!F:I,3,0)</f>
        <v>#N/A</v>
      </c>
      <c r="D335" s="5" t="e">
        <f>VLOOKUP(A335,'All Beta'!F:I,4,0)</f>
        <v>#N/A</v>
      </c>
      <c r="E335" s="8" t="e">
        <f>RTD("tradingapp",,INDEX($A:$A, ROW()), "BidLstClsΔ%")</f>
        <v>#N/A</v>
      </c>
      <c r="F335" s="8" t="e">
        <f>RTD("tradingapp",,INDEX($A:$A, ROW()), "AskLstClsΔ%")</f>
        <v>#N/A</v>
      </c>
      <c r="G335" s="12" t="e">
        <f t="shared" si="45"/>
        <v>#N/A</v>
      </c>
      <c r="H335" s="12" t="e">
        <f t="shared" si="46"/>
        <v>#N/A</v>
      </c>
      <c r="I335" s="13" t="e">
        <f t="shared" si="47"/>
        <v>#N/A</v>
      </c>
      <c r="J335" s="13" t="e">
        <f t="shared" si="48"/>
        <v>#N/A</v>
      </c>
      <c r="K335" s="5" t="e">
        <f>VLOOKUP(A335,'All Beta'!F:I,2,0)</f>
        <v>#N/A</v>
      </c>
      <c r="L335" s="6" t="e">
        <f>RTD("tradingapp",,INDEX($K:K, ROW()), "BidLstClsΔ%")</f>
        <v>#N/A</v>
      </c>
      <c r="M335" s="16" t="e">
        <f>RTD("tradingapp",,INDEX($K:$K, ROW()), "AskLstClsΔ%")</f>
        <v>#N/A</v>
      </c>
      <c r="N335" s="14" t="e">
        <f t="shared" si="49"/>
        <v>#N/A</v>
      </c>
      <c r="O335" s="14" t="e">
        <f t="shared" si="50"/>
        <v>#N/A</v>
      </c>
      <c r="R335" s="7"/>
      <c r="W335" s="7"/>
      <c r="AA335" s="1"/>
      <c r="AB335" s="107"/>
    </row>
    <row r="336" spans="1:28" x14ac:dyDescent="0.3">
      <c r="A336" s="22" t="str">
        <f t="array" ref="A336">IFERROR(INDEX('All Beta'!A$2:A$1000,SMALL(IF(('All Beta'!D$2:D$1000&gt;=1)*('All Beta'!D$2:D$1000&lt;=1.5),ROW('All Beta'!A$2:A$1000)-ROW('All Beta'!A$2)+1),ROW(A335))),"")</f>
        <v/>
      </c>
      <c r="C336" s="5" t="e">
        <f>VLOOKUP('Beta 1-1.5@'!A336,'All Beta'!F:I,3,0)</f>
        <v>#N/A</v>
      </c>
      <c r="D336" s="5" t="e">
        <f>VLOOKUP(A336,'All Beta'!F:I,4,0)</f>
        <v>#N/A</v>
      </c>
      <c r="E336" s="8" t="e">
        <f>RTD("tradingapp",,INDEX($A:$A, ROW()), "BidLstClsΔ%")</f>
        <v>#N/A</v>
      </c>
      <c r="F336" s="8" t="e">
        <f>RTD("tradingapp",,INDEX($A:$A, ROW()), "AskLstClsΔ%")</f>
        <v>#N/A</v>
      </c>
      <c r="G336" s="12" t="e">
        <f t="shared" si="45"/>
        <v>#N/A</v>
      </c>
      <c r="H336" s="12" t="e">
        <f t="shared" si="46"/>
        <v>#N/A</v>
      </c>
      <c r="I336" s="13" t="e">
        <f t="shared" si="47"/>
        <v>#N/A</v>
      </c>
      <c r="J336" s="13" t="e">
        <f t="shared" si="48"/>
        <v>#N/A</v>
      </c>
      <c r="K336" s="5" t="e">
        <f>VLOOKUP(A336,'All Beta'!F:I,2,0)</f>
        <v>#N/A</v>
      </c>
      <c r="L336" s="6" t="e">
        <f>RTD("tradingapp",,INDEX($K:K, ROW()), "BidLstClsΔ%")</f>
        <v>#N/A</v>
      </c>
      <c r="M336" s="16" t="e">
        <f>RTD("tradingapp",,INDEX($K:$K, ROW()), "AskLstClsΔ%")</f>
        <v>#N/A</v>
      </c>
      <c r="N336" s="14" t="e">
        <f t="shared" si="49"/>
        <v>#N/A</v>
      </c>
      <c r="O336" s="14" t="e">
        <f t="shared" si="50"/>
        <v>#N/A</v>
      </c>
      <c r="R336" s="7"/>
      <c r="W336" s="7"/>
      <c r="AA336" s="1"/>
      <c r="AB336" s="107"/>
    </row>
    <row r="337" spans="1:28" x14ac:dyDescent="0.3">
      <c r="A337" s="22" t="str">
        <f t="array" ref="A337">IFERROR(INDEX('All Beta'!A$2:A$1000,SMALL(IF(('All Beta'!D$2:D$1000&gt;=1)*('All Beta'!D$2:D$1000&lt;=1.5),ROW('All Beta'!A$2:A$1000)-ROW('All Beta'!A$2)+1),ROW(A336))),"")</f>
        <v/>
      </c>
      <c r="C337" s="5" t="e">
        <f>VLOOKUP('Beta 1-1.5@'!A337,'All Beta'!F:I,3,0)</f>
        <v>#N/A</v>
      </c>
      <c r="D337" s="5" t="e">
        <f>VLOOKUP(A337,'All Beta'!F:I,4,0)</f>
        <v>#N/A</v>
      </c>
      <c r="E337" s="8" t="e">
        <f>RTD("tradingapp",,INDEX($A:$A, ROW()), "BidLstClsΔ%")</f>
        <v>#N/A</v>
      </c>
      <c r="F337" s="8" t="e">
        <f>RTD("tradingapp",,INDEX($A:$A, ROW()), "AskLstClsΔ%")</f>
        <v>#N/A</v>
      </c>
      <c r="G337" s="12" t="e">
        <f t="shared" si="45"/>
        <v>#N/A</v>
      </c>
      <c r="H337" s="12" t="e">
        <f t="shared" si="46"/>
        <v>#N/A</v>
      </c>
      <c r="I337" s="13" t="e">
        <f t="shared" si="47"/>
        <v>#N/A</v>
      </c>
      <c r="J337" s="13" t="e">
        <f t="shared" si="48"/>
        <v>#N/A</v>
      </c>
      <c r="K337" s="5" t="e">
        <f>VLOOKUP(A337,'All Beta'!F:I,2,0)</f>
        <v>#N/A</v>
      </c>
      <c r="L337" s="6" t="e">
        <f>RTD("tradingapp",,INDEX($K:K, ROW()), "BidLstClsΔ%")</f>
        <v>#N/A</v>
      </c>
      <c r="M337" s="16" t="e">
        <f>RTD("tradingapp",,INDEX($K:$K, ROW()), "AskLstClsΔ%")</f>
        <v>#N/A</v>
      </c>
      <c r="N337" s="14" t="e">
        <f t="shared" si="49"/>
        <v>#N/A</v>
      </c>
      <c r="O337" s="14" t="e">
        <f t="shared" si="50"/>
        <v>#N/A</v>
      </c>
      <c r="R337" s="7"/>
      <c r="W337" s="7"/>
      <c r="AA337" s="1"/>
      <c r="AB337" s="107"/>
    </row>
    <row r="338" spans="1:28" x14ac:dyDescent="0.3">
      <c r="A338" s="22" t="str">
        <f t="array" ref="A338">IFERROR(INDEX('All Beta'!A$2:A$1000,SMALL(IF(('All Beta'!D$2:D$1000&gt;=1)*('All Beta'!D$2:D$1000&lt;=1.5),ROW('All Beta'!A$2:A$1000)-ROW('All Beta'!A$2)+1),ROW(A337))),"")</f>
        <v/>
      </c>
      <c r="C338" s="5" t="e">
        <f>VLOOKUP('Beta 1-1.5@'!A338,'All Beta'!F:I,3,0)</f>
        <v>#N/A</v>
      </c>
      <c r="D338" s="5" t="e">
        <f>VLOOKUP(A338,'All Beta'!F:I,4,0)</f>
        <v>#N/A</v>
      </c>
      <c r="E338" s="8" t="e">
        <f>RTD("tradingapp",,INDEX($A:$A, ROW()), "BidLstClsΔ%")</f>
        <v>#N/A</v>
      </c>
      <c r="F338" s="8" t="e">
        <f>RTD("tradingapp",,INDEX($A:$A, ROW()), "AskLstClsΔ%")</f>
        <v>#N/A</v>
      </c>
      <c r="G338" s="12" t="e">
        <f t="shared" si="45"/>
        <v>#N/A</v>
      </c>
      <c r="H338" s="12" t="e">
        <f t="shared" si="46"/>
        <v>#N/A</v>
      </c>
      <c r="I338" s="13" t="e">
        <f t="shared" si="47"/>
        <v>#N/A</v>
      </c>
      <c r="J338" s="13" t="e">
        <f t="shared" si="48"/>
        <v>#N/A</v>
      </c>
      <c r="K338" s="5" t="e">
        <f>VLOOKUP(A338,'All Beta'!F:I,2,0)</f>
        <v>#N/A</v>
      </c>
      <c r="L338" s="6" t="e">
        <f>RTD("tradingapp",,INDEX($K:K, ROW()), "BidLstClsΔ%")</f>
        <v>#N/A</v>
      </c>
      <c r="M338" s="16" t="e">
        <f>RTD("tradingapp",,INDEX($K:$K, ROW()), "AskLstClsΔ%")</f>
        <v>#N/A</v>
      </c>
      <c r="N338" s="14" t="e">
        <f t="shared" si="49"/>
        <v>#N/A</v>
      </c>
      <c r="O338" s="14" t="e">
        <f t="shared" si="50"/>
        <v>#N/A</v>
      </c>
      <c r="R338" s="7"/>
      <c r="W338" s="7"/>
      <c r="AA338" s="1"/>
      <c r="AB338" s="107"/>
    </row>
    <row r="339" spans="1:28" x14ac:dyDescent="0.3">
      <c r="A339" s="22" t="str">
        <f t="array" ref="A339">IFERROR(INDEX('All Beta'!A$2:A$1000,SMALL(IF(('All Beta'!D$2:D$1000&gt;=1)*('All Beta'!D$2:D$1000&lt;=1.5),ROW('All Beta'!A$2:A$1000)-ROW('All Beta'!A$2)+1),ROW(A338))),"")</f>
        <v/>
      </c>
      <c r="C339" s="5" t="e">
        <f>VLOOKUP('Beta 1-1.5@'!A339,'All Beta'!F:I,3,0)</f>
        <v>#N/A</v>
      </c>
      <c r="D339" s="5" t="e">
        <f>VLOOKUP(A339,'All Beta'!F:I,4,0)</f>
        <v>#N/A</v>
      </c>
      <c r="E339" s="8" t="e">
        <f>RTD("tradingapp",,INDEX($A:$A, ROW()), "BidLstClsΔ%")</f>
        <v>#N/A</v>
      </c>
      <c r="F339" s="8" t="e">
        <f>RTD("tradingapp",,INDEX($A:$A, ROW()), "AskLstClsΔ%")</f>
        <v>#N/A</v>
      </c>
      <c r="G339" s="12" t="e">
        <f t="shared" si="45"/>
        <v>#N/A</v>
      </c>
      <c r="H339" s="12" t="e">
        <f t="shared" si="46"/>
        <v>#N/A</v>
      </c>
      <c r="I339" s="13" t="e">
        <f t="shared" si="47"/>
        <v>#N/A</v>
      </c>
      <c r="J339" s="13" t="e">
        <f t="shared" si="48"/>
        <v>#N/A</v>
      </c>
      <c r="K339" s="5" t="e">
        <f>VLOOKUP(A339,'All Beta'!F:I,2,0)</f>
        <v>#N/A</v>
      </c>
      <c r="L339" s="6" t="e">
        <f>RTD("tradingapp",,INDEX($K:K, ROW()), "BidLstClsΔ%")</f>
        <v>#N/A</v>
      </c>
      <c r="M339" s="16" t="e">
        <f>RTD("tradingapp",,INDEX($K:$K, ROW()), "AskLstClsΔ%")</f>
        <v>#N/A</v>
      </c>
      <c r="N339" s="14" t="e">
        <f t="shared" si="49"/>
        <v>#N/A</v>
      </c>
      <c r="O339" s="14" t="e">
        <f t="shared" si="50"/>
        <v>#N/A</v>
      </c>
      <c r="R339" s="7"/>
      <c r="W339" s="7"/>
      <c r="AA339" s="1"/>
      <c r="AB339" s="107"/>
    </row>
    <row r="340" spans="1:28" x14ac:dyDescent="0.3">
      <c r="A340" s="22" t="str">
        <f t="array" ref="A340">IFERROR(INDEX('All Beta'!A$2:A$1000,SMALL(IF(('All Beta'!D$2:D$1000&gt;=1)*('All Beta'!D$2:D$1000&lt;=1.5),ROW('All Beta'!A$2:A$1000)-ROW('All Beta'!A$2)+1),ROW(A339))),"")</f>
        <v/>
      </c>
      <c r="C340" s="5" t="e">
        <f>VLOOKUP('Beta 1-1.5@'!A340,'All Beta'!F:I,3,0)</f>
        <v>#N/A</v>
      </c>
      <c r="D340" s="5" t="e">
        <f>VLOOKUP(A340,'All Beta'!F:I,4,0)</f>
        <v>#N/A</v>
      </c>
      <c r="E340" s="8" t="e">
        <f>RTD("tradingapp",,INDEX($A:$A, ROW()), "BidLstClsΔ%")</f>
        <v>#N/A</v>
      </c>
      <c r="F340" s="8" t="e">
        <f>RTD("tradingapp",,INDEX($A:$A, ROW()), "AskLstClsΔ%")</f>
        <v>#N/A</v>
      </c>
      <c r="G340" s="12" t="e">
        <f t="shared" si="45"/>
        <v>#N/A</v>
      </c>
      <c r="H340" s="12" t="e">
        <f t="shared" si="46"/>
        <v>#N/A</v>
      </c>
      <c r="I340" s="13" t="e">
        <f t="shared" si="47"/>
        <v>#N/A</v>
      </c>
      <c r="J340" s="13" t="e">
        <f t="shared" si="48"/>
        <v>#N/A</v>
      </c>
      <c r="K340" s="5" t="e">
        <f>VLOOKUP(A340,'All Beta'!F:I,2,0)</f>
        <v>#N/A</v>
      </c>
      <c r="L340" s="6" t="e">
        <f>RTD("tradingapp",,INDEX($K:K, ROW()), "BidLstClsΔ%")</f>
        <v>#N/A</v>
      </c>
      <c r="M340" s="16" t="e">
        <f>RTD("tradingapp",,INDEX($K:$K, ROW()), "AskLstClsΔ%")</f>
        <v>#N/A</v>
      </c>
      <c r="N340" s="14" t="e">
        <f t="shared" si="49"/>
        <v>#N/A</v>
      </c>
      <c r="O340" s="14" t="e">
        <f t="shared" si="50"/>
        <v>#N/A</v>
      </c>
      <c r="R340" s="7"/>
      <c r="W340" s="7"/>
      <c r="AA340" s="1"/>
      <c r="AB340" s="107"/>
    </row>
    <row r="341" spans="1:28" x14ac:dyDescent="0.3">
      <c r="A341" s="22" t="str">
        <f t="array" ref="A341">IFERROR(INDEX('All Beta'!A$2:A$1000,SMALL(IF(('All Beta'!D$2:D$1000&gt;=1)*('All Beta'!D$2:D$1000&lt;=1.5),ROW('All Beta'!A$2:A$1000)-ROW('All Beta'!A$2)+1),ROW(A340))),"")</f>
        <v/>
      </c>
      <c r="C341" s="5" t="e">
        <f>VLOOKUP('Beta 1-1.5@'!A341,'All Beta'!F:I,3,0)</f>
        <v>#N/A</v>
      </c>
      <c r="D341" s="5" t="e">
        <f>VLOOKUP(A341,'All Beta'!F:I,4,0)</f>
        <v>#N/A</v>
      </c>
      <c r="E341" s="8" t="e">
        <f>RTD("tradingapp",,INDEX($A:$A, ROW()), "BidLstClsΔ%")</f>
        <v>#N/A</v>
      </c>
      <c r="F341" s="8" t="e">
        <f>RTD("tradingapp",,INDEX($A:$A, ROW()), "AskLstClsΔ%")</f>
        <v>#N/A</v>
      </c>
      <c r="G341" s="12" t="e">
        <f t="shared" si="45"/>
        <v>#N/A</v>
      </c>
      <c r="H341" s="12" t="e">
        <f t="shared" si="46"/>
        <v>#N/A</v>
      </c>
      <c r="I341" s="13" t="e">
        <f t="shared" si="47"/>
        <v>#N/A</v>
      </c>
      <c r="J341" s="13" t="e">
        <f t="shared" si="48"/>
        <v>#N/A</v>
      </c>
      <c r="K341" s="5" t="e">
        <f>VLOOKUP(A341,'All Beta'!F:I,2,0)</f>
        <v>#N/A</v>
      </c>
      <c r="L341" s="6" t="e">
        <f>RTD("tradingapp",,INDEX($K:K, ROW()), "BidLstClsΔ%")</f>
        <v>#N/A</v>
      </c>
      <c r="M341" s="16" t="e">
        <f>RTD("tradingapp",,INDEX($K:$K, ROW()), "AskLstClsΔ%")</f>
        <v>#N/A</v>
      </c>
      <c r="N341" s="14" t="e">
        <f t="shared" si="49"/>
        <v>#N/A</v>
      </c>
      <c r="O341" s="14" t="e">
        <f t="shared" si="50"/>
        <v>#N/A</v>
      </c>
      <c r="R341" s="7"/>
      <c r="W341" s="7"/>
      <c r="AA341" s="1"/>
      <c r="AB341" s="107"/>
    </row>
    <row r="342" spans="1:28" x14ac:dyDescent="0.3">
      <c r="A342" s="22" t="str">
        <f t="array" ref="A342">IFERROR(INDEX('All Beta'!A$2:A$1000,SMALL(IF(('All Beta'!D$2:D$1000&gt;=1)*('All Beta'!D$2:D$1000&lt;=1.5),ROW('All Beta'!A$2:A$1000)-ROW('All Beta'!A$2)+1),ROW(A341))),"")</f>
        <v/>
      </c>
      <c r="C342" s="5" t="e">
        <f>VLOOKUP('Beta 1-1.5@'!A342,'All Beta'!F:I,3,0)</f>
        <v>#N/A</v>
      </c>
      <c r="D342" s="5" t="e">
        <f>VLOOKUP(A342,'All Beta'!F:I,4,0)</f>
        <v>#N/A</v>
      </c>
      <c r="E342" s="8" t="e">
        <f>RTD("tradingapp",,INDEX($A:$A, ROW()), "BidLstClsΔ%")</f>
        <v>#N/A</v>
      </c>
      <c r="F342" s="8" t="e">
        <f>RTD("tradingapp",,INDEX($A:$A, ROW()), "AskLstClsΔ%")</f>
        <v>#N/A</v>
      </c>
      <c r="G342" s="12" t="e">
        <f t="shared" si="45"/>
        <v>#N/A</v>
      </c>
      <c r="H342" s="12" t="e">
        <f t="shared" si="46"/>
        <v>#N/A</v>
      </c>
      <c r="I342" s="13" t="e">
        <f t="shared" si="47"/>
        <v>#N/A</v>
      </c>
      <c r="J342" s="13" t="e">
        <f t="shared" si="48"/>
        <v>#N/A</v>
      </c>
      <c r="K342" s="5" t="e">
        <f>VLOOKUP(A342,'All Beta'!F:I,2,0)</f>
        <v>#N/A</v>
      </c>
      <c r="L342" s="6" t="e">
        <f>RTD("tradingapp",,INDEX($K:K, ROW()), "BidLstClsΔ%")</f>
        <v>#N/A</v>
      </c>
      <c r="M342" s="16" t="e">
        <f>RTD("tradingapp",,INDEX($K:$K, ROW()), "AskLstClsΔ%")</f>
        <v>#N/A</v>
      </c>
      <c r="N342" s="14" t="e">
        <f t="shared" si="49"/>
        <v>#N/A</v>
      </c>
      <c r="O342" s="14" t="e">
        <f t="shared" si="50"/>
        <v>#N/A</v>
      </c>
      <c r="R342" s="7"/>
      <c r="W342" s="7"/>
      <c r="AA342" s="1"/>
      <c r="AB342" s="107"/>
    </row>
    <row r="343" spans="1:28" x14ac:dyDescent="0.3">
      <c r="A343" s="22" t="str">
        <f t="array" ref="A343">IFERROR(INDEX('All Beta'!A$2:A$1000,SMALL(IF(('All Beta'!D$2:D$1000&gt;=1)*('All Beta'!D$2:D$1000&lt;=1.5),ROW('All Beta'!A$2:A$1000)-ROW('All Beta'!A$2)+1),ROW(A342))),"")</f>
        <v/>
      </c>
      <c r="C343" s="5" t="e">
        <f>VLOOKUP('Beta 1-1.5@'!A343,'All Beta'!F:I,3,0)</f>
        <v>#N/A</v>
      </c>
      <c r="D343" s="5" t="e">
        <f>VLOOKUP(A343,'All Beta'!F:I,4,0)</f>
        <v>#N/A</v>
      </c>
      <c r="E343" s="8" t="e">
        <f>RTD("tradingapp",,INDEX($A:$A, ROW()), "BidLstClsΔ%")</f>
        <v>#N/A</v>
      </c>
      <c r="F343" s="8" t="e">
        <f>RTD("tradingapp",,INDEX($A:$A, ROW()), "AskLstClsΔ%")</f>
        <v>#N/A</v>
      </c>
      <c r="G343" s="12" t="e">
        <f t="shared" si="45"/>
        <v>#N/A</v>
      </c>
      <c r="H343" s="12" t="e">
        <f t="shared" si="46"/>
        <v>#N/A</v>
      </c>
      <c r="I343" s="13" t="e">
        <f t="shared" si="47"/>
        <v>#N/A</v>
      </c>
      <c r="J343" s="13" t="e">
        <f t="shared" si="48"/>
        <v>#N/A</v>
      </c>
      <c r="K343" s="5" t="e">
        <f>VLOOKUP(A343,'All Beta'!F:I,2,0)</f>
        <v>#N/A</v>
      </c>
      <c r="L343" s="6" t="e">
        <f>RTD("tradingapp",,INDEX($K:K, ROW()), "BidLstClsΔ%")</f>
        <v>#N/A</v>
      </c>
      <c r="M343" s="16" t="e">
        <f>RTD("tradingapp",,INDEX($K:$K, ROW()), "AskLstClsΔ%")</f>
        <v>#N/A</v>
      </c>
      <c r="N343" s="14" t="e">
        <f t="shared" si="49"/>
        <v>#N/A</v>
      </c>
      <c r="O343" s="14" t="e">
        <f t="shared" si="50"/>
        <v>#N/A</v>
      </c>
      <c r="R343" s="7"/>
      <c r="W343" s="7"/>
      <c r="AA343" s="1"/>
      <c r="AB343" s="107"/>
    </row>
    <row r="344" spans="1:28" x14ac:dyDescent="0.3">
      <c r="A344" s="22" t="str">
        <f t="array" ref="A344">IFERROR(INDEX('All Beta'!A$2:A$1000,SMALL(IF(('All Beta'!D$2:D$1000&gt;=1)*('All Beta'!D$2:D$1000&lt;=1.5),ROW('All Beta'!A$2:A$1000)-ROW('All Beta'!A$2)+1),ROW(A343))),"")</f>
        <v/>
      </c>
      <c r="C344" s="5" t="e">
        <f>VLOOKUP('Beta 1-1.5@'!A344,'All Beta'!F:I,3,0)</f>
        <v>#N/A</v>
      </c>
      <c r="D344" s="5" t="e">
        <f>VLOOKUP(A344,'All Beta'!F:I,4,0)</f>
        <v>#N/A</v>
      </c>
      <c r="E344" s="8" t="e">
        <f>RTD("tradingapp",,INDEX($A:$A, ROW()), "BidLstClsΔ%")</f>
        <v>#N/A</v>
      </c>
      <c r="F344" s="8" t="e">
        <f>RTD("tradingapp",,INDEX($A:$A, ROW()), "AskLstClsΔ%")</f>
        <v>#N/A</v>
      </c>
      <c r="G344" s="12" t="e">
        <f t="shared" si="45"/>
        <v>#N/A</v>
      </c>
      <c r="H344" s="12" t="e">
        <f t="shared" si="46"/>
        <v>#N/A</v>
      </c>
      <c r="I344" s="13" t="e">
        <f t="shared" si="47"/>
        <v>#N/A</v>
      </c>
      <c r="J344" s="13" t="e">
        <f t="shared" si="48"/>
        <v>#N/A</v>
      </c>
      <c r="K344" s="5" t="e">
        <f>VLOOKUP(A344,'All Beta'!F:I,2,0)</f>
        <v>#N/A</v>
      </c>
      <c r="L344" s="6" t="e">
        <f>RTD("tradingapp",,INDEX($K:K, ROW()), "BidLstClsΔ%")</f>
        <v>#N/A</v>
      </c>
      <c r="M344" s="16" t="e">
        <f>RTD("tradingapp",,INDEX($K:$K, ROW()), "AskLstClsΔ%")</f>
        <v>#N/A</v>
      </c>
      <c r="N344" s="14" t="e">
        <f t="shared" si="49"/>
        <v>#N/A</v>
      </c>
      <c r="O344" s="14" t="e">
        <f t="shared" si="50"/>
        <v>#N/A</v>
      </c>
      <c r="R344" s="7"/>
      <c r="W344" s="7"/>
      <c r="AA344" s="1"/>
      <c r="AB344" s="107"/>
    </row>
    <row r="345" spans="1:28" x14ac:dyDescent="0.3">
      <c r="A345" s="22" t="str">
        <f t="array" ref="A345">IFERROR(INDEX('All Beta'!A$2:A$1000,SMALL(IF(('All Beta'!D$2:D$1000&gt;=1)*('All Beta'!D$2:D$1000&lt;=1.5),ROW('All Beta'!A$2:A$1000)-ROW('All Beta'!A$2)+1),ROW(A344))),"")</f>
        <v/>
      </c>
      <c r="C345" s="5" t="e">
        <f>VLOOKUP('Beta 1-1.5@'!A345,'All Beta'!F:I,3,0)</f>
        <v>#N/A</v>
      </c>
      <c r="D345" s="5" t="e">
        <f>VLOOKUP(A345,'All Beta'!F:I,4,0)</f>
        <v>#N/A</v>
      </c>
      <c r="E345" s="8" t="e">
        <f>RTD("tradingapp",,INDEX($A:$A, ROW()), "BidLstClsΔ%")</f>
        <v>#N/A</v>
      </c>
      <c r="F345" s="8" t="e">
        <f>RTD("tradingapp",,INDEX($A:$A, ROW()), "AskLstClsΔ%")</f>
        <v>#N/A</v>
      </c>
      <c r="G345" s="12" t="e">
        <f t="shared" si="45"/>
        <v>#N/A</v>
      </c>
      <c r="H345" s="12" t="e">
        <f t="shared" si="46"/>
        <v>#N/A</v>
      </c>
      <c r="I345" s="13" t="e">
        <f t="shared" si="47"/>
        <v>#N/A</v>
      </c>
      <c r="J345" s="13" t="e">
        <f t="shared" si="48"/>
        <v>#N/A</v>
      </c>
      <c r="K345" s="5" t="e">
        <f>VLOOKUP(A345,'All Beta'!F:I,2,0)</f>
        <v>#N/A</v>
      </c>
      <c r="L345" s="6" t="e">
        <f>RTD("tradingapp",,INDEX($K:K, ROW()), "BidLstClsΔ%")</f>
        <v>#N/A</v>
      </c>
      <c r="M345" s="16" t="e">
        <f>RTD("tradingapp",,INDEX($K:$K, ROW()), "AskLstClsΔ%")</f>
        <v>#N/A</v>
      </c>
      <c r="N345" s="14" t="e">
        <f t="shared" si="49"/>
        <v>#N/A</v>
      </c>
      <c r="O345" s="14" t="e">
        <f t="shared" si="50"/>
        <v>#N/A</v>
      </c>
      <c r="R345" s="7"/>
      <c r="W345" s="7"/>
      <c r="AA345" s="1"/>
      <c r="AB345" s="107"/>
    </row>
    <row r="346" spans="1:28" x14ac:dyDescent="0.3">
      <c r="A346" s="22" t="str">
        <f t="array" ref="A346">IFERROR(INDEX('All Beta'!A$2:A$1000,SMALL(IF(('All Beta'!D$2:D$1000&gt;=1)*('All Beta'!D$2:D$1000&lt;=1.5),ROW('All Beta'!A$2:A$1000)-ROW('All Beta'!A$2)+1),ROW(A345))),"")</f>
        <v/>
      </c>
      <c r="C346" s="5" t="e">
        <f>VLOOKUP('Beta 1-1.5@'!A346,'All Beta'!F:I,3,0)</f>
        <v>#N/A</v>
      </c>
      <c r="D346" s="5" t="e">
        <f>VLOOKUP(A346,'All Beta'!F:I,4,0)</f>
        <v>#N/A</v>
      </c>
      <c r="E346" s="8" t="e">
        <f>RTD("tradingapp",,INDEX($A:$A, ROW()), "BidLstClsΔ%")</f>
        <v>#N/A</v>
      </c>
      <c r="F346" s="8" t="e">
        <f>RTD("tradingapp",,INDEX($A:$A, ROW()), "AskLstClsΔ%")</f>
        <v>#N/A</v>
      </c>
      <c r="G346" s="12" t="e">
        <f t="shared" si="45"/>
        <v>#N/A</v>
      </c>
      <c r="H346" s="12" t="e">
        <f t="shared" si="46"/>
        <v>#N/A</v>
      </c>
      <c r="I346" s="13" t="e">
        <f t="shared" si="47"/>
        <v>#N/A</v>
      </c>
      <c r="J346" s="13" t="e">
        <f t="shared" si="48"/>
        <v>#N/A</v>
      </c>
      <c r="K346" s="5" t="e">
        <f>VLOOKUP(A346,'All Beta'!F:I,2,0)</f>
        <v>#N/A</v>
      </c>
      <c r="L346" s="6" t="e">
        <f>RTD("tradingapp",,INDEX($K:K, ROW()), "BidLstClsΔ%")</f>
        <v>#N/A</v>
      </c>
      <c r="M346" s="16" t="e">
        <f>RTD("tradingapp",,INDEX($K:$K, ROW()), "AskLstClsΔ%")</f>
        <v>#N/A</v>
      </c>
      <c r="N346" s="14" t="e">
        <f t="shared" si="49"/>
        <v>#N/A</v>
      </c>
      <c r="O346" s="14" t="e">
        <f t="shared" si="50"/>
        <v>#N/A</v>
      </c>
      <c r="R346" s="7"/>
      <c r="W346" s="7"/>
      <c r="AA346" s="1"/>
      <c r="AB346" s="107"/>
    </row>
    <row r="347" spans="1:28" x14ac:dyDescent="0.3">
      <c r="A347" s="22" t="str">
        <f t="array" ref="A347">IFERROR(INDEX('All Beta'!A$2:A$1000,SMALL(IF(('All Beta'!D$2:D$1000&gt;=1)*('All Beta'!D$2:D$1000&lt;=1.5),ROW('All Beta'!A$2:A$1000)-ROW('All Beta'!A$2)+1),ROW(A346))),"")</f>
        <v/>
      </c>
      <c r="C347" s="5" t="e">
        <f>VLOOKUP('Beta 1-1.5@'!A347,'All Beta'!F:I,3,0)</f>
        <v>#N/A</v>
      </c>
      <c r="D347" s="5" t="e">
        <f>VLOOKUP(A347,'All Beta'!F:I,4,0)</f>
        <v>#N/A</v>
      </c>
      <c r="E347" s="8" t="e">
        <f>RTD("tradingapp",,INDEX($A:$A, ROW()), "BidLstClsΔ%")</f>
        <v>#N/A</v>
      </c>
      <c r="F347" s="8" t="e">
        <f>RTD("tradingapp",,INDEX($A:$A, ROW()), "AskLstClsΔ%")</f>
        <v>#N/A</v>
      </c>
      <c r="G347" s="12" t="e">
        <f t="shared" si="45"/>
        <v>#N/A</v>
      </c>
      <c r="H347" s="12" t="e">
        <f t="shared" si="46"/>
        <v>#N/A</v>
      </c>
      <c r="I347" s="13" t="e">
        <f t="shared" si="47"/>
        <v>#N/A</v>
      </c>
      <c r="J347" s="13" t="e">
        <f t="shared" si="48"/>
        <v>#N/A</v>
      </c>
      <c r="K347" s="5" t="e">
        <f>VLOOKUP(A347,'All Beta'!F:I,2,0)</f>
        <v>#N/A</v>
      </c>
      <c r="L347" s="6" t="e">
        <f>RTD("tradingapp",,INDEX($K:K, ROW()), "BidLstClsΔ%")</f>
        <v>#N/A</v>
      </c>
      <c r="M347" s="16" t="e">
        <f>RTD("tradingapp",,INDEX($K:$K, ROW()), "AskLstClsΔ%")</f>
        <v>#N/A</v>
      </c>
      <c r="N347" s="14" t="e">
        <f t="shared" si="49"/>
        <v>#N/A</v>
      </c>
      <c r="O347" s="14" t="e">
        <f t="shared" si="50"/>
        <v>#N/A</v>
      </c>
      <c r="R347" s="7"/>
      <c r="W347" s="7"/>
      <c r="AA347" s="1"/>
      <c r="AB347" s="107"/>
    </row>
    <row r="348" spans="1:28" x14ac:dyDescent="0.3">
      <c r="A348" s="22" t="str">
        <f t="array" ref="A348">IFERROR(INDEX('All Beta'!A$2:A$1000,SMALL(IF(('All Beta'!D$2:D$1000&gt;=1)*('All Beta'!D$2:D$1000&lt;=1.5),ROW('All Beta'!A$2:A$1000)-ROW('All Beta'!A$2)+1),ROW(A347))),"")</f>
        <v/>
      </c>
      <c r="C348" s="5" t="e">
        <f>VLOOKUP('Beta 1-1.5@'!A348,'All Beta'!F:I,3,0)</f>
        <v>#N/A</v>
      </c>
      <c r="D348" s="5" t="e">
        <f>VLOOKUP(A348,'All Beta'!F:I,4,0)</f>
        <v>#N/A</v>
      </c>
      <c r="E348" s="8" t="e">
        <f>RTD("tradingapp",,INDEX($A:$A, ROW()), "BidLstClsΔ%")</f>
        <v>#N/A</v>
      </c>
      <c r="F348" s="8" t="e">
        <f>RTD("tradingapp",,INDEX($A:$A, ROW()), "AskLstClsΔ%")</f>
        <v>#N/A</v>
      </c>
      <c r="G348" s="12" t="e">
        <f t="shared" si="45"/>
        <v>#N/A</v>
      </c>
      <c r="H348" s="12" t="e">
        <f t="shared" si="46"/>
        <v>#N/A</v>
      </c>
      <c r="I348" s="13" t="e">
        <f t="shared" si="47"/>
        <v>#N/A</v>
      </c>
      <c r="J348" s="13" t="e">
        <f t="shared" si="48"/>
        <v>#N/A</v>
      </c>
      <c r="K348" s="5" t="e">
        <f>VLOOKUP(A348,'All Beta'!F:I,2,0)</f>
        <v>#N/A</v>
      </c>
      <c r="L348" s="6" t="e">
        <f>RTD("tradingapp",,INDEX($K:K, ROW()), "BidLstClsΔ%")</f>
        <v>#N/A</v>
      </c>
      <c r="M348" s="16" t="e">
        <f>RTD("tradingapp",,INDEX($K:$K, ROW()), "AskLstClsΔ%")</f>
        <v>#N/A</v>
      </c>
      <c r="N348" s="14" t="e">
        <f t="shared" si="49"/>
        <v>#N/A</v>
      </c>
      <c r="O348" s="14" t="e">
        <f t="shared" si="50"/>
        <v>#N/A</v>
      </c>
      <c r="R348" s="7"/>
      <c r="W348" s="7"/>
      <c r="AA348" s="1"/>
      <c r="AB348" s="107"/>
    </row>
    <row r="349" spans="1:28" x14ac:dyDescent="0.3">
      <c r="A349" s="22" t="str">
        <f t="array" ref="A349">IFERROR(INDEX('All Beta'!A$2:A$1000,SMALL(IF(('All Beta'!D$2:D$1000&gt;=1)*('All Beta'!D$2:D$1000&lt;=1.5),ROW('All Beta'!A$2:A$1000)-ROW('All Beta'!A$2)+1),ROW(A348))),"")</f>
        <v/>
      </c>
      <c r="C349" s="5" t="e">
        <f>VLOOKUP('Beta 1-1.5@'!A349,'All Beta'!F:I,3,0)</f>
        <v>#N/A</v>
      </c>
      <c r="D349" s="5" t="e">
        <f>VLOOKUP(A349,'All Beta'!F:I,4,0)</f>
        <v>#N/A</v>
      </c>
      <c r="E349" s="8" t="e">
        <f>RTD("tradingapp",,INDEX($A:$A, ROW()), "BidLstClsΔ%")</f>
        <v>#N/A</v>
      </c>
      <c r="F349" s="8" t="e">
        <f>RTD("tradingapp",,INDEX($A:$A, ROW()), "AskLstClsΔ%")</f>
        <v>#N/A</v>
      </c>
      <c r="G349" s="12" t="e">
        <f t="shared" si="45"/>
        <v>#N/A</v>
      </c>
      <c r="H349" s="12" t="e">
        <f t="shared" si="46"/>
        <v>#N/A</v>
      </c>
      <c r="I349" s="13" t="e">
        <f t="shared" si="47"/>
        <v>#N/A</v>
      </c>
      <c r="J349" s="13" t="e">
        <f t="shared" si="48"/>
        <v>#N/A</v>
      </c>
      <c r="K349" s="5" t="e">
        <f>VLOOKUP(A349,'All Beta'!F:I,2,0)</f>
        <v>#N/A</v>
      </c>
      <c r="L349" s="6" t="e">
        <f>RTD("tradingapp",,INDEX($K:K, ROW()), "BidLstClsΔ%")</f>
        <v>#N/A</v>
      </c>
      <c r="M349" s="16" t="e">
        <f>RTD("tradingapp",,INDEX($K:$K, ROW()), "AskLstClsΔ%")</f>
        <v>#N/A</v>
      </c>
      <c r="N349" s="14" t="e">
        <f t="shared" si="49"/>
        <v>#N/A</v>
      </c>
      <c r="O349" s="14" t="e">
        <f t="shared" si="50"/>
        <v>#N/A</v>
      </c>
      <c r="R349" s="7"/>
      <c r="W349" s="7"/>
      <c r="AA349" s="1"/>
      <c r="AB349" s="107"/>
    </row>
    <row r="350" spans="1:28" x14ac:dyDescent="0.3">
      <c r="A350" s="22" t="str">
        <f t="array" ref="A350">IFERROR(INDEX('All Beta'!A$2:A$1000,SMALL(IF(('All Beta'!D$2:D$1000&gt;=1)*('All Beta'!D$2:D$1000&lt;=1.5),ROW('All Beta'!A$2:A$1000)-ROW('All Beta'!A$2)+1),ROW(A349))),"")</f>
        <v/>
      </c>
      <c r="C350" s="5" t="e">
        <f>VLOOKUP('Beta 1-1.5@'!A350,'All Beta'!F:I,3,0)</f>
        <v>#N/A</v>
      </c>
      <c r="D350" s="5" t="e">
        <f>VLOOKUP(A350,'All Beta'!F:I,4,0)</f>
        <v>#N/A</v>
      </c>
      <c r="E350" s="8" t="e">
        <f>RTD("tradingapp",,INDEX($A:$A, ROW()), "BidLstClsΔ%")</f>
        <v>#N/A</v>
      </c>
      <c r="F350" s="8" t="e">
        <f>RTD("tradingapp",,INDEX($A:$A, ROW()), "AskLstClsΔ%")</f>
        <v>#N/A</v>
      </c>
      <c r="G350" s="12" t="e">
        <f t="shared" si="45"/>
        <v>#N/A</v>
      </c>
      <c r="H350" s="12" t="e">
        <f t="shared" si="46"/>
        <v>#N/A</v>
      </c>
      <c r="I350" s="13" t="e">
        <f t="shared" si="47"/>
        <v>#N/A</v>
      </c>
      <c r="J350" s="13" t="e">
        <f t="shared" si="48"/>
        <v>#N/A</v>
      </c>
      <c r="K350" s="5" t="e">
        <f>VLOOKUP(A350,'All Beta'!F:I,2,0)</f>
        <v>#N/A</v>
      </c>
      <c r="L350" s="6" t="e">
        <f>RTD("tradingapp",,INDEX($K:K, ROW()), "BidLstClsΔ%")</f>
        <v>#N/A</v>
      </c>
      <c r="M350" s="16" t="e">
        <f>RTD("tradingapp",,INDEX($K:$K, ROW()), "AskLstClsΔ%")</f>
        <v>#N/A</v>
      </c>
      <c r="N350" s="14" t="e">
        <f t="shared" si="49"/>
        <v>#N/A</v>
      </c>
      <c r="O350" s="14" t="e">
        <f t="shared" si="50"/>
        <v>#N/A</v>
      </c>
      <c r="R350" s="7"/>
      <c r="W350" s="7"/>
      <c r="AA350" s="1"/>
      <c r="AB350" s="107"/>
    </row>
    <row r="351" spans="1:28" x14ac:dyDescent="0.3">
      <c r="A351" s="22" t="str">
        <f t="array" ref="A351">IFERROR(INDEX('All Beta'!A$2:A$1000,SMALL(IF(('All Beta'!D$2:D$1000&gt;=1)*('All Beta'!D$2:D$1000&lt;=1.5),ROW('All Beta'!A$2:A$1000)-ROW('All Beta'!A$2)+1),ROW(A350))),"")</f>
        <v/>
      </c>
      <c r="C351" s="5" t="e">
        <f>VLOOKUP('Beta 1-1.5@'!A351,'All Beta'!F:I,3,0)</f>
        <v>#N/A</v>
      </c>
      <c r="D351" s="5" t="e">
        <f>VLOOKUP(A351,'All Beta'!F:I,4,0)</f>
        <v>#N/A</v>
      </c>
      <c r="E351" s="8" t="e">
        <f>RTD("tradingapp",,INDEX($A:$A, ROW()), "BidLstClsΔ%")</f>
        <v>#N/A</v>
      </c>
      <c r="F351" s="8" t="e">
        <f>RTD("tradingapp",,INDEX($A:$A, ROW()), "AskLstClsΔ%")</f>
        <v>#N/A</v>
      </c>
      <c r="G351" s="12" t="e">
        <f t="shared" si="45"/>
        <v>#N/A</v>
      </c>
      <c r="H351" s="12" t="e">
        <f t="shared" si="46"/>
        <v>#N/A</v>
      </c>
      <c r="I351" s="13" t="e">
        <f t="shared" si="47"/>
        <v>#N/A</v>
      </c>
      <c r="J351" s="13" t="e">
        <f t="shared" si="48"/>
        <v>#N/A</v>
      </c>
      <c r="K351" s="5" t="e">
        <f>VLOOKUP(A351,'All Beta'!F:I,2,0)</f>
        <v>#N/A</v>
      </c>
      <c r="L351" s="6" t="e">
        <f>RTD("tradingapp",,INDEX($K:K, ROW()), "BidLstClsΔ%")</f>
        <v>#N/A</v>
      </c>
      <c r="M351" s="16" t="e">
        <f>RTD("tradingapp",,INDEX($K:$K, ROW()), "AskLstClsΔ%")</f>
        <v>#N/A</v>
      </c>
      <c r="N351" s="14" t="e">
        <f t="shared" si="49"/>
        <v>#N/A</v>
      </c>
      <c r="O351" s="14" t="e">
        <f t="shared" si="50"/>
        <v>#N/A</v>
      </c>
      <c r="R351" s="7"/>
      <c r="W351" s="7"/>
      <c r="AA351" s="1"/>
      <c r="AB351" s="107"/>
    </row>
    <row r="352" spans="1:28" x14ac:dyDescent="0.3">
      <c r="A352" s="22" t="str">
        <f t="array" ref="A352">IFERROR(INDEX('All Beta'!A$2:A$1000,SMALL(IF(('All Beta'!D$2:D$1000&gt;=1)*('All Beta'!D$2:D$1000&lt;=1.5),ROW('All Beta'!A$2:A$1000)-ROW('All Beta'!A$2)+1),ROW(A351))),"")</f>
        <v/>
      </c>
      <c r="C352" s="5" t="e">
        <f>VLOOKUP('Beta 1-1.5@'!A352,'All Beta'!F:I,3,0)</f>
        <v>#N/A</v>
      </c>
      <c r="D352" s="5" t="e">
        <f>VLOOKUP(A352,'All Beta'!F:I,4,0)</f>
        <v>#N/A</v>
      </c>
      <c r="E352" s="8" t="e">
        <f>RTD("tradingapp",,INDEX($A:$A, ROW()), "BidLstClsΔ%")</f>
        <v>#N/A</v>
      </c>
      <c r="F352" s="8" t="e">
        <f>RTD("tradingapp",,INDEX($A:$A, ROW()), "AskLstClsΔ%")</f>
        <v>#N/A</v>
      </c>
      <c r="G352" s="12" t="e">
        <f t="shared" si="45"/>
        <v>#N/A</v>
      </c>
      <c r="H352" s="12" t="e">
        <f t="shared" si="46"/>
        <v>#N/A</v>
      </c>
      <c r="I352" s="13" t="e">
        <f t="shared" si="47"/>
        <v>#N/A</v>
      </c>
      <c r="J352" s="13" t="e">
        <f t="shared" si="48"/>
        <v>#N/A</v>
      </c>
      <c r="K352" s="5" t="e">
        <f>VLOOKUP(A352,'All Beta'!F:I,2,0)</f>
        <v>#N/A</v>
      </c>
      <c r="L352" s="6" t="e">
        <f>RTD("tradingapp",,INDEX($K:K, ROW()), "BidLstClsΔ%")</f>
        <v>#N/A</v>
      </c>
      <c r="M352" s="16" t="e">
        <f>RTD("tradingapp",,INDEX($K:$K, ROW()), "AskLstClsΔ%")</f>
        <v>#N/A</v>
      </c>
      <c r="N352" s="14" t="e">
        <f t="shared" si="49"/>
        <v>#N/A</v>
      </c>
      <c r="O352" s="14" t="e">
        <f t="shared" si="50"/>
        <v>#N/A</v>
      </c>
      <c r="R352" s="7"/>
      <c r="W352" s="7"/>
      <c r="AA352" s="1"/>
      <c r="AB352" s="107"/>
    </row>
    <row r="353" spans="1:28" x14ac:dyDescent="0.3">
      <c r="A353" s="22" t="str">
        <f t="array" ref="A353">IFERROR(INDEX('All Beta'!A$2:A$1000,SMALL(IF(('All Beta'!D$2:D$1000&gt;=1)*('All Beta'!D$2:D$1000&lt;=1.5),ROW('All Beta'!A$2:A$1000)-ROW('All Beta'!A$2)+1),ROW(A352))),"")</f>
        <v/>
      </c>
      <c r="C353" s="5" t="e">
        <f>VLOOKUP('Beta 1-1.5@'!A353,'All Beta'!F:I,3,0)</f>
        <v>#N/A</v>
      </c>
      <c r="D353" s="5" t="e">
        <f>VLOOKUP(A353,'All Beta'!F:I,4,0)</f>
        <v>#N/A</v>
      </c>
      <c r="E353" s="8" t="e">
        <f>RTD("tradingapp",,INDEX($A:$A, ROW()), "BidLstClsΔ%")</f>
        <v>#N/A</v>
      </c>
      <c r="F353" s="8" t="e">
        <f>RTD("tradingapp",,INDEX($A:$A, ROW()), "AskLstClsΔ%")</f>
        <v>#N/A</v>
      </c>
      <c r="G353" s="12" t="e">
        <f t="shared" si="45"/>
        <v>#N/A</v>
      </c>
      <c r="H353" s="12" t="e">
        <f t="shared" si="46"/>
        <v>#N/A</v>
      </c>
      <c r="I353" s="13" t="e">
        <f t="shared" si="47"/>
        <v>#N/A</v>
      </c>
      <c r="J353" s="13" t="e">
        <f t="shared" si="48"/>
        <v>#N/A</v>
      </c>
      <c r="K353" s="5" t="e">
        <f>VLOOKUP(A353,'All Beta'!F:I,2,0)</f>
        <v>#N/A</v>
      </c>
      <c r="L353" s="6" t="e">
        <f>RTD("tradingapp",,INDEX($K:K, ROW()), "BidLstClsΔ%")</f>
        <v>#N/A</v>
      </c>
      <c r="M353" s="16" t="e">
        <f>RTD("tradingapp",,INDEX($K:$K, ROW()), "AskLstClsΔ%")</f>
        <v>#N/A</v>
      </c>
      <c r="N353" s="14" t="e">
        <f t="shared" si="49"/>
        <v>#N/A</v>
      </c>
      <c r="O353" s="14" t="e">
        <f t="shared" si="50"/>
        <v>#N/A</v>
      </c>
      <c r="R353" s="7"/>
      <c r="W353" s="7"/>
      <c r="AA353" s="1"/>
      <c r="AB353" s="107"/>
    </row>
    <row r="354" spans="1:28" x14ac:dyDescent="0.3">
      <c r="A354" s="22" t="str">
        <f t="array" ref="A354">IFERROR(INDEX('All Beta'!A$2:A$1000,SMALL(IF(('All Beta'!D$2:D$1000&gt;=1)*('All Beta'!D$2:D$1000&lt;=1.5),ROW('All Beta'!A$2:A$1000)-ROW('All Beta'!A$2)+1),ROW(A353))),"")</f>
        <v/>
      </c>
      <c r="C354" s="5" t="e">
        <f>VLOOKUP('Beta 1-1.5@'!A354,'All Beta'!F:I,3,0)</f>
        <v>#N/A</v>
      </c>
      <c r="D354" s="5" t="e">
        <f>VLOOKUP(A354,'All Beta'!F:I,4,0)</f>
        <v>#N/A</v>
      </c>
      <c r="E354" s="8" t="e">
        <f>RTD("tradingapp",,INDEX($A:$A, ROW()), "BidLstClsΔ%")</f>
        <v>#N/A</v>
      </c>
      <c r="F354" s="8" t="e">
        <f>RTD("tradingapp",,INDEX($A:$A, ROW()), "AskLstClsΔ%")</f>
        <v>#N/A</v>
      </c>
      <c r="G354" s="12" t="e">
        <f t="shared" si="45"/>
        <v>#N/A</v>
      </c>
      <c r="H354" s="12" t="e">
        <f t="shared" si="46"/>
        <v>#N/A</v>
      </c>
      <c r="I354" s="13" t="e">
        <f t="shared" si="47"/>
        <v>#N/A</v>
      </c>
      <c r="J354" s="13" t="e">
        <f t="shared" si="48"/>
        <v>#N/A</v>
      </c>
      <c r="K354" s="5" t="e">
        <f>VLOOKUP(A354,'All Beta'!F:I,2,0)</f>
        <v>#N/A</v>
      </c>
      <c r="L354" s="6" t="e">
        <f>RTD("tradingapp",,INDEX($K:K, ROW()), "BidLstClsΔ%")</f>
        <v>#N/A</v>
      </c>
      <c r="M354" s="16" t="e">
        <f>RTD("tradingapp",,INDEX($K:$K, ROW()), "AskLstClsΔ%")</f>
        <v>#N/A</v>
      </c>
      <c r="N354" s="14" t="e">
        <f t="shared" si="49"/>
        <v>#N/A</v>
      </c>
      <c r="O354" s="14" t="e">
        <f t="shared" si="50"/>
        <v>#N/A</v>
      </c>
      <c r="R354" s="7"/>
      <c r="W354" s="7"/>
      <c r="AA354" s="1"/>
      <c r="AB354" s="107"/>
    </row>
    <row r="355" spans="1:28" x14ac:dyDescent="0.3">
      <c r="A355" s="22" t="str">
        <f t="array" ref="A355">IFERROR(INDEX('All Beta'!A$2:A$1000,SMALL(IF(('All Beta'!D$2:D$1000&gt;=1)*('All Beta'!D$2:D$1000&lt;=1.5),ROW('All Beta'!A$2:A$1000)-ROW('All Beta'!A$2)+1),ROW(A354))),"")</f>
        <v/>
      </c>
      <c r="C355" s="5" t="e">
        <f>VLOOKUP('Beta 1-1.5@'!A355,'All Beta'!F:I,3,0)</f>
        <v>#N/A</v>
      </c>
      <c r="D355" s="5" t="e">
        <f>VLOOKUP(A355,'All Beta'!F:I,4,0)</f>
        <v>#N/A</v>
      </c>
      <c r="E355" s="8" t="e">
        <f>RTD("tradingapp",,INDEX($A:$A, ROW()), "BidLstClsΔ%")</f>
        <v>#N/A</v>
      </c>
      <c r="F355" s="8" t="e">
        <f>RTD("tradingapp",,INDEX($A:$A, ROW()), "AskLstClsΔ%")</f>
        <v>#N/A</v>
      </c>
      <c r="G355" s="12" t="e">
        <f t="shared" si="45"/>
        <v>#N/A</v>
      </c>
      <c r="H355" s="12" t="e">
        <f t="shared" si="46"/>
        <v>#N/A</v>
      </c>
      <c r="I355" s="13" t="e">
        <f t="shared" si="47"/>
        <v>#N/A</v>
      </c>
      <c r="J355" s="13" t="e">
        <f t="shared" si="48"/>
        <v>#N/A</v>
      </c>
      <c r="K355" s="5" t="e">
        <f>VLOOKUP(A355,'All Beta'!F:I,2,0)</f>
        <v>#N/A</v>
      </c>
      <c r="L355" s="6" t="e">
        <f>RTD("tradingapp",,INDEX($K:K, ROW()), "BidLstClsΔ%")</f>
        <v>#N/A</v>
      </c>
      <c r="M355" s="16" t="e">
        <f>RTD("tradingapp",,INDEX($K:$K, ROW()), "AskLstClsΔ%")</f>
        <v>#N/A</v>
      </c>
      <c r="N355" s="14" t="e">
        <f t="shared" si="49"/>
        <v>#N/A</v>
      </c>
      <c r="O355" s="14" t="e">
        <f t="shared" si="50"/>
        <v>#N/A</v>
      </c>
      <c r="R355" s="7"/>
      <c r="W355" s="7"/>
      <c r="AA355" s="1"/>
      <c r="AB355" s="107"/>
    </row>
    <row r="356" spans="1:28" x14ac:dyDescent="0.3">
      <c r="A356" s="22" t="str">
        <f t="array" ref="A356">IFERROR(INDEX('All Beta'!A$2:A$1000,SMALL(IF(('All Beta'!D$2:D$1000&gt;=1)*('All Beta'!D$2:D$1000&lt;=1.5),ROW('All Beta'!A$2:A$1000)-ROW('All Beta'!A$2)+1),ROW(A355))),"")</f>
        <v/>
      </c>
      <c r="C356" s="5" t="e">
        <f>VLOOKUP('Beta 1-1.5@'!A356,'All Beta'!F:I,3,0)</f>
        <v>#N/A</v>
      </c>
      <c r="D356" s="5" t="e">
        <f>VLOOKUP(A356,'All Beta'!F:I,4,0)</f>
        <v>#N/A</v>
      </c>
      <c r="E356" s="8" t="e">
        <f>RTD("tradingapp",,INDEX($A:$A, ROW()), "BidLstClsΔ%")</f>
        <v>#N/A</v>
      </c>
      <c r="F356" s="8" t="e">
        <f>RTD("tradingapp",,INDEX($A:$A, ROW()), "AskLstClsΔ%")</f>
        <v>#N/A</v>
      </c>
      <c r="G356" s="12" t="e">
        <f t="shared" si="45"/>
        <v>#N/A</v>
      </c>
      <c r="H356" s="12" t="e">
        <f t="shared" si="46"/>
        <v>#N/A</v>
      </c>
      <c r="I356" s="13" t="e">
        <f t="shared" si="47"/>
        <v>#N/A</v>
      </c>
      <c r="J356" s="13" t="e">
        <f t="shared" si="48"/>
        <v>#N/A</v>
      </c>
      <c r="K356" s="5" t="e">
        <f>VLOOKUP(A356,'All Beta'!F:I,2,0)</f>
        <v>#N/A</v>
      </c>
      <c r="L356" s="6" t="e">
        <f>RTD("tradingapp",,INDEX($K:K, ROW()), "BidLstClsΔ%")</f>
        <v>#N/A</v>
      </c>
      <c r="M356" s="16" t="e">
        <f>RTD("tradingapp",,INDEX($K:$K, ROW()), "AskLstClsΔ%")</f>
        <v>#N/A</v>
      </c>
      <c r="N356" s="14" t="e">
        <f t="shared" si="49"/>
        <v>#N/A</v>
      </c>
      <c r="O356" s="14" t="e">
        <f t="shared" si="50"/>
        <v>#N/A</v>
      </c>
      <c r="R356" s="7"/>
      <c r="W356" s="7"/>
      <c r="AA356" s="1"/>
      <c r="AB356" s="107"/>
    </row>
    <row r="357" spans="1:28" x14ac:dyDescent="0.3">
      <c r="A357" s="22" t="str">
        <f t="array" ref="A357">IFERROR(INDEX('All Beta'!A$2:A$1000,SMALL(IF(('All Beta'!D$2:D$1000&gt;=1)*('All Beta'!D$2:D$1000&lt;=1.5),ROW('All Beta'!A$2:A$1000)-ROW('All Beta'!A$2)+1),ROW(A356))),"")</f>
        <v/>
      </c>
      <c r="C357" s="5" t="e">
        <f>VLOOKUP('Beta 1-1.5@'!A357,'All Beta'!F:I,3,0)</f>
        <v>#N/A</v>
      </c>
      <c r="D357" s="5" t="e">
        <f>VLOOKUP(A357,'All Beta'!F:I,4,0)</f>
        <v>#N/A</v>
      </c>
      <c r="E357" s="8" t="e">
        <f>RTD("tradingapp",,INDEX($A:$A, ROW()), "BidLstClsΔ%")</f>
        <v>#N/A</v>
      </c>
      <c r="F357" s="8" t="e">
        <f>RTD("tradingapp",,INDEX($A:$A, ROW()), "AskLstClsΔ%")</f>
        <v>#N/A</v>
      </c>
      <c r="G357" s="12" t="e">
        <f t="shared" si="45"/>
        <v>#N/A</v>
      </c>
      <c r="H357" s="12" t="e">
        <f t="shared" si="46"/>
        <v>#N/A</v>
      </c>
      <c r="I357" s="13" t="e">
        <f t="shared" si="47"/>
        <v>#N/A</v>
      </c>
      <c r="J357" s="13" t="e">
        <f t="shared" si="48"/>
        <v>#N/A</v>
      </c>
      <c r="K357" s="5" t="e">
        <f>VLOOKUP(A357,'All Beta'!F:I,2,0)</f>
        <v>#N/A</v>
      </c>
      <c r="L357" s="6" t="e">
        <f>RTD("tradingapp",,INDEX($K:K, ROW()), "BidLstClsΔ%")</f>
        <v>#N/A</v>
      </c>
      <c r="M357" s="16" t="e">
        <f>RTD("tradingapp",,INDEX($K:$K, ROW()), "AskLstClsΔ%")</f>
        <v>#N/A</v>
      </c>
      <c r="N357" s="14" t="e">
        <f t="shared" si="49"/>
        <v>#N/A</v>
      </c>
      <c r="O357" s="14" t="e">
        <f t="shared" si="50"/>
        <v>#N/A</v>
      </c>
      <c r="R357" s="7"/>
      <c r="W357" s="7"/>
      <c r="AA357" s="1"/>
      <c r="AB357" s="107"/>
    </row>
    <row r="358" spans="1:28" x14ac:dyDescent="0.3">
      <c r="A358" s="22" t="str">
        <f t="array" ref="A358">IFERROR(INDEX('All Beta'!A$2:A$1000,SMALL(IF(('All Beta'!D$2:D$1000&gt;=1)*('All Beta'!D$2:D$1000&lt;=1.5),ROW('All Beta'!A$2:A$1000)-ROW('All Beta'!A$2)+1),ROW(A357))),"")</f>
        <v/>
      </c>
      <c r="C358" s="5" t="e">
        <f>VLOOKUP('Beta 1-1.5@'!A358,'All Beta'!F:I,3,0)</f>
        <v>#N/A</v>
      </c>
      <c r="D358" s="5" t="e">
        <f>VLOOKUP(A358,'All Beta'!F:I,4,0)</f>
        <v>#N/A</v>
      </c>
      <c r="E358" s="8" t="e">
        <f>RTD("tradingapp",,INDEX($A:$A, ROW()), "BidLstClsΔ%")</f>
        <v>#N/A</v>
      </c>
      <c r="F358" s="8" t="e">
        <f>RTD("tradingapp",,INDEX($A:$A, ROW()), "AskLstClsΔ%")</f>
        <v>#N/A</v>
      </c>
      <c r="G358" s="12" t="e">
        <f t="shared" si="45"/>
        <v>#N/A</v>
      </c>
      <c r="H358" s="12" t="e">
        <f t="shared" si="46"/>
        <v>#N/A</v>
      </c>
      <c r="I358" s="13" t="e">
        <f t="shared" si="47"/>
        <v>#N/A</v>
      </c>
      <c r="J358" s="13" t="e">
        <f t="shared" si="48"/>
        <v>#N/A</v>
      </c>
      <c r="K358" s="5" t="e">
        <f>VLOOKUP(A358,'All Beta'!F:I,2,0)</f>
        <v>#N/A</v>
      </c>
      <c r="L358" s="6" t="e">
        <f>RTD("tradingapp",,INDEX($K:K, ROW()), "BidLstClsΔ%")</f>
        <v>#N/A</v>
      </c>
      <c r="M358" s="16" t="e">
        <f>RTD("tradingapp",,INDEX($K:$K, ROW()), "AskLstClsΔ%")</f>
        <v>#N/A</v>
      </c>
      <c r="N358" s="14" t="e">
        <f t="shared" si="49"/>
        <v>#N/A</v>
      </c>
      <c r="O358" s="14" t="e">
        <f t="shared" si="50"/>
        <v>#N/A</v>
      </c>
      <c r="R358" s="7"/>
      <c r="W358" s="7"/>
      <c r="AA358" s="1"/>
      <c r="AB358" s="107"/>
    </row>
    <row r="359" spans="1:28" x14ac:dyDescent="0.3">
      <c r="A359" s="22" t="str">
        <f t="array" ref="A359">IFERROR(INDEX('All Beta'!A$2:A$1000,SMALL(IF(('All Beta'!D$2:D$1000&gt;=1)*('All Beta'!D$2:D$1000&lt;=1.5),ROW('All Beta'!A$2:A$1000)-ROW('All Beta'!A$2)+1),ROW(A358))),"")</f>
        <v/>
      </c>
      <c r="C359" s="5" t="e">
        <f>VLOOKUP('Beta 1-1.5@'!A359,'All Beta'!F:I,3,0)</f>
        <v>#N/A</v>
      </c>
      <c r="D359" s="5" t="e">
        <f>VLOOKUP(A359,'All Beta'!F:I,4,0)</f>
        <v>#N/A</v>
      </c>
      <c r="E359" s="8" t="e">
        <f>RTD("tradingapp",,INDEX($A:$A, ROW()), "BidLstClsΔ%")</f>
        <v>#N/A</v>
      </c>
      <c r="F359" s="8" t="e">
        <f>RTD("tradingapp",,INDEX($A:$A, ROW()), "AskLstClsΔ%")</f>
        <v>#N/A</v>
      </c>
      <c r="G359" s="12" t="e">
        <f t="shared" si="45"/>
        <v>#N/A</v>
      </c>
      <c r="H359" s="12" t="e">
        <f t="shared" si="46"/>
        <v>#N/A</v>
      </c>
      <c r="I359" s="13" t="e">
        <f t="shared" si="47"/>
        <v>#N/A</v>
      </c>
      <c r="J359" s="13" t="e">
        <f t="shared" si="48"/>
        <v>#N/A</v>
      </c>
      <c r="K359" s="5" t="e">
        <f>VLOOKUP(A359,'All Beta'!F:I,2,0)</f>
        <v>#N/A</v>
      </c>
      <c r="L359" s="6" t="e">
        <f>RTD("tradingapp",,INDEX($K:K, ROW()), "BidLstClsΔ%")</f>
        <v>#N/A</v>
      </c>
      <c r="M359" s="16" t="e">
        <f>RTD("tradingapp",,INDEX($K:$K, ROW()), "AskLstClsΔ%")</f>
        <v>#N/A</v>
      </c>
      <c r="N359" s="14" t="e">
        <f t="shared" si="49"/>
        <v>#N/A</v>
      </c>
      <c r="O359" s="14" t="e">
        <f t="shared" si="50"/>
        <v>#N/A</v>
      </c>
      <c r="R359" s="7"/>
      <c r="W359" s="7"/>
      <c r="AA359" s="1"/>
      <c r="AB359" s="107"/>
    </row>
    <row r="360" spans="1:28" x14ac:dyDescent="0.3">
      <c r="A360" s="22" t="str">
        <f t="array" ref="A360">IFERROR(INDEX('All Beta'!A$2:A$1000,SMALL(IF(('All Beta'!D$2:D$1000&gt;=1)*('All Beta'!D$2:D$1000&lt;=1.5),ROW('All Beta'!A$2:A$1000)-ROW('All Beta'!A$2)+1),ROW(A359))),"")</f>
        <v/>
      </c>
      <c r="C360" s="5" t="e">
        <f>VLOOKUP('Beta 1-1.5@'!A360,'All Beta'!F:I,3,0)</f>
        <v>#N/A</v>
      </c>
      <c r="D360" s="5" t="e">
        <f>VLOOKUP(A360,'All Beta'!F:I,4,0)</f>
        <v>#N/A</v>
      </c>
      <c r="E360" s="8" t="e">
        <f>RTD("tradingapp",,INDEX($A:$A, ROW()), "BidLstClsΔ%")</f>
        <v>#N/A</v>
      </c>
      <c r="F360" s="8" t="e">
        <f>RTD("tradingapp",,INDEX($A:$A, ROW()), "AskLstClsΔ%")</f>
        <v>#N/A</v>
      </c>
      <c r="G360" s="12" t="e">
        <f t="shared" si="45"/>
        <v>#N/A</v>
      </c>
      <c r="H360" s="12" t="e">
        <f t="shared" si="46"/>
        <v>#N/A</v>
      </c>
      <c r="I360" s="13" t="e">
        <f t="shared" si="47"/>
        <v>#N/A</v>
      </c>
      <c r="J360" s="13" t="e">
        <f t="shared" si="48"/>
        <v>#N/A</v>
      </c>
      <c r="K360" s="5" t="e">
        <f>VLOOKUP(A360,'All Beta'!F:I,2,0)</f>
        <v>#N/A</v>
      </c>
      <c r="L360" s="6" t="e">
        <f>RTD("tradingapp",,INDEX($K:K, ROW()), "BidLstClsΔ%")</f>
        <v>#N/A</v>
      </c>
      <c r="M360" s="16" t="e">
        <f>RTD("tradingapp",,INDEX($K:$K, ROW()), "AskLstClsΔ%")</f>
        <v>#N/A</v>
      </c>
      <c r="N360" s="14" t="e">
        <f t="shared" si="49"/>
        <v>#N/A</v>
      </c>
      <c r="O360" s="14" t="e">
        <f t="shared" si="50"/>
        <v>#N/A</v>
      </c>
      <c r="R360" s="7"/>
      <c r="W360" s="7"/>
      <c r="AA360" s="1"/>
      <c r="AB360" s="107"/>
    </row>
    <row r="361" spans="1:28" x14ac:dyDescent="0.3">
      <c r="A361" s="22" t="str">
        <f t="array" ref="A361">IFERROR(INDEX('All Beta'!A$2:A$1000,SMALL(IF(('All Beta'!D$2:D$1000&gt;=1)*('All Beta'!D$2:D$1000&lt;=1.5),ROW('All Beta'!A$2:A$1000)-ROW('All Beta'!A$2)+1),ROW(A360))),"")</f>
        <v/>
      </c>
      <c r="C361" s="5" t="e">
        <f>VLOOKUP('Beta 1-1.5@'!A361,'All Beta'!F:I,3,0)</f>
        <v>#N/A</v>
      </c>
      <c r="D361" s="5" t="e">
        <f>VLOOKUP(A361,'All Beta'!F:I,4,0)</f>
        <v>#N/A</v>
      </c>
      <c r="E361" s="8" t="e">
        <f>RTD("tradingapp",,INDEX($A:$A, ROW()), "BidLstClsΔ%")</f>
        <v>#N/A</v>
      </c>
      <c r="F361" s="8" t="e">
        <f>RTD("tradingapp",,INDEX($A:$A, ROW()), "AskLstClsΔ%")</f>
        <v>#N/A</v>
      </c>
      <c r="G361" s="12" t="e">
        <f t="shared" si="45"/>
        <v>#N/A</v>
      </c>
      <c r="H361" s="12" t="e">
        <f t="shared" si="46"/>
        <v>#N/A</v>
      </c>
      <c r="I361" s="13" t="e">
        <f t="shared" si="47"/>
        <v>#N/A</v>
      </c>
      <c r="J361" s="13" t="e">
        <f t="shared" si="48"/>
        <v>#N/A</v>
      </c>
      <c r="K361" s="5" t="e">
        <f>VLOOKUP(A361,'All Beta'!F:I,2,0)</f>
        <v>#N/A</v>
      </c>
      <c r="L361" s="6" t="e">
        <f>RTD("tradingapp",,INDEX($K:K, ROW()), "BidLstClsΔ%")</f>
        <v>#N/A</v>
      </c>
      <c r="M361" s="16" t="e">
        <f>RTD("tradingapp",,INDEX($K:$K, ROW()), "AskLstClsΔ%")</f>
        <v>#N/A</v>
      </c>
      <c r="N361" s="14" t="e">
        <f t="shared" si="49"/>
        <v>#N/A</v>
      </c>
      <c r="O361" s="14" t="e">
        <f t="shared" si="50"/>
        <v>#N/A</v>
      </c>
      <c r="R361" s="7"/>
      <c r="W361" s="7"/>
      <c r="AA361" s="1"/>
      <c r="AB361" s="107"/>
    </row>
    <row r="362" spans="1:28" x14ac:dyDescent="0.3">
      <c r="A362" s="22" t="str">
        <f t="array" ref="A362">IFERROR(INDEX('All Beta'!A$2:A$1000,SMALL(IF(('All Beta'!D$2:D$1000&gt;=1)*('All Beta'!D$2:D$1000&lt;=1.5),ROW('All Beta'!A$2:A$1000)-ROW('All Beta'!A$2)+1),ROW(A361))),"")</f>
        <v/>
      </c>
      <c r="C362" s="5" t="e">
        <f>VLOOKUP('Beta 1-1.5@'!A362,'All Beta'!F:I,3,0)</f>
        <v>#N/A</v>
      </c>
      <c r="D362" s="5" t="e">
        <f>VLOOKUP(A362,'All Beta'!F:I,4,0)</f>
        <v>#N/A</v>
      </c>
      <c r="E362" s="8" t="e">
        <f>RTD("tradingapp",,INDEX($A:$A, ROW()), "BidLstClsΔ%")</f>
        <v>#N/A</v>
      </c>
      <c r="F362" s="8" t="e">
        <f>RTD("tradingapp",,INDEX($A:$A, ROW()), "AskLstClsΔ%")</f>
        <v>#N/A</v>
      </c>
      <c r="G362" s="12" t="e">
        <f t="shared" si="45"/>
        <v>#N/A</v>
      </c>
      <c r="H362" s="12" t="e">
        <f t="shared" si="46"/>
        <v>#N/A</v>
      </c>
      <c r="I362" s="13" t="e">
        <f t="shared" si="47"/>
        <v>#N/A</v>
      </c>
      <c r="J362" s="13" t="e">
        <f t="shared" si="48"/>
        <v>#N/A</v>
      </c>
      <c r="K362" s="5" t="e">
        <f>VLOOKUP(A362,'All Beta'!F:I,2,0)</f>
        <v>#N/A</v>
      </c>
      <c r="L362" s="6" t="e">
        <f>RTD("tradingapp",,INDEX($K:K, ROW()), "BidLstClsΔ%")</f>
        <v>#N/A</v>
      </c>
      <c r="M362" s="16" t="e">
        <f>RTD("tradingapp",,INDEX($K:$K, ROW()), "AskLstClsΔ%")</f>
        <v>#N/A</v>
      </c>
      <c r="N362" s="14" t="e">
        <f t="shared" si="49"/>
        <v>#N/A</v>
      </c>
      <c r="O362" s="14" t="e">
        <f t="shared" si="50"/>
        <v>#N/A</v>
      </c>
      <c r="R362" s="7"/>
      <c r="W362" s="7"/>
      <c r="AA362" s="1"/>
      <c r="AB362" s="107"/>
    </row>
    <row r="363" spans="1:28" x14ac:dyDescent="0.3">
      <c r="A363" s="22" t="str">
        <f t="array" ref="A363">IFERROR(INDEX('All Beta'!A$2:A$1000,SMALL(IF(('All Beta'!D$2:D$1000&gt;=1)*('All Beta'!D$2:D$1000&lt;=1.5),ROW('All Beta'!A$2:A$1000)-ROW('All Beta'!A$2)+1),ROW(A362))),"")</f>
        <v/>
      </c>
      <c r="C363" s="5" t="e">
        <f>VLOOKUP('Beta 1-1.5@'!A363,'All Beta'!F:I,3,0)</f>
        <v>#N/A</v>
      </c>
      <c r="D363" s="5" t="e">
        <f>VLOOKUP(A363,'All Beta'!F:I,4,0)</f>
        <v>#N/A</v>
      </c>
      <c r="E363" s="8" t="e">
        <f>RTD("tradingapp",,INDEX($A:$A, ROW()), "BidLstClsΔ%")</f>
        <v>#N/A</v>
      </c>
      <c r="F363" s="8" t="e">
        <f>RTD("tradingapp",,INDEX($A:$A, ROW()), "AskLstClsΔ%")</f>
        <v>#N/A</v>
      </c>
      <c r="G363" s="12" t="e">
        <f t="shared" si="45"/>
        <v>#N/A</v>
      </c>
      <c r="H363" s="12" t="e">
        <f t="shared" si="46"/>
        <v>#N/A</v>
      </c>
      <c r="I363" s="13" t="e">
        <f t="shared" si="47"/>
        <v>#N/A</v>
      </c>
      <c r="J363" s="13" t="e">
        <f t="shared" si="48"/>
        <v>#N/A</v>
      </c>
      <c r="K363" s="5" t="e">
        <f>VLOOKUP(A363,'All Beta'!F:I,2,0)</f>
        <v>#N/A</v>
      </c>
      <c r="L363" s="6" t="e">
        <f>RTD("tradingapp",,INDEX($K:K, ROW()), "BidLstClsΔ%")</f>
        <v>#N/A</v>
      </c>
      <c r="M363" s="16" t="e">
        <f>RTD("tradingapp",,INDEX($K:$K, ROW()), "AskLstClsΔ%")</f>
        <v>#N/A</v>
      </c>
      <c r="N363" s="14" t="e">
        <f t="shared" si="49"/>
        <v>#N/A</v>
      </c>
      <c r="O363" s="14" t="e">
        <f t="shared" si="50"/>
        <v>#N/A</v>
      </c>
      <c r="R363" s="7"/>
      <c r="W363" s="7"/>
      <c r="AA363" s="1"/>
      <c r="AB363" s="107"/>
    </row>
    <row r="364" spans="1:28" x14ac:dyDescent="0.3">
      <c r="A364" s="22" t="str">
        <f t="array" ref="A364">IFERROR(INDEX('All Beta'!A$2:A$1000,SMALL(IF(('All Beta'!D$2:D$1000&gt;=1)*('All Beta'!D$2:D$1000&lt;=1.5),ROW('All Beta'!A$2:A$1000)-ROW('All Beta'!A$2)+1),ROW(A363))),"")</f>
        <v/>
      </c>
      <c r="C364" s="5" t="e">
        <f>VLOOKUP('Beta 1-1.5@'!A364,'All Beta'!F:I,3,0)</f>
        <v>#N/A</v>
      </c>
      <c r="D364" s="5" t="e">
        <f>VLOOKUP(A364,'All Beta'!F:I,4,0)</f>
        <v>#N/A</v>
      </c>
      <c r="E364" s="8" t="e">
        <f>RTD("tradingapp",,INDEX($A:$A, ROW()), "BidLstClsΔ%")</f>
        <v>#N/A</v>
      </c>
      <c r="F364" s="8" t="e">
        <f>RTD("tradingapp",,INDEX($A:$A, ROW()), "AskLstClsΔ%")</f>
        <v>#N/A</v>
      </c>
      <c r="G364" s="12" t="e">
        <f t="shared" si="45"/>
        <v>#N/A</v>
      </c>
      <c r="H364" s="12" t="e">
        <f t="shared" si="46"/>
        <v>#N/A</v>
      </c>
      <c r="I364" s="13" t="e">
        <f t="shared" si="47"/>
        <v>#N/A</v>
      </c>
      <c r="J364" s="13" t="e">
        <f t="shared" si="48"/>
        <v>#N/A</v>
      </c>
      <c r="K364" s="5" t="e">
        <f>VLOOKUP(A364,'All Beta'!F:I,2,0)</f>
        <v>#N/A</v>
      </c>
      <c r="L364" s="6" t="e">
        <f>RTD("tradingapp",,INDEX($K:K, ROW()), "BidLstClsΔ%")</f>
        <v>#N/A</v>
      </c>
      <c r="M364" s="16" t="e">
        <f>RTD("tradingapp",,INDEX($K:$K, ROW()), "AskLstClsΔ%")</f>
        <v>#N/A</v>
      </c>
      <c r="N364" s="14" t="e">
        <f t="shared" si="49"/>
        <v>#N/A</v>
      </c>
      <c r="O364" s="14" t="e">
        <f t="shared" si="50"/>
        <v>#N/A</v>
      </c>
      <c r="R364" s="7"/>
      <c r="W364" s="7"/>
      <c r="AA364" s="1"/>
      <c r="AB364" s="107"/>
    </row>
    <row r="365" spans="1:28" x14ac:dyDescent="0.3">
      <c r="A365" s="22" t="str">
        <f t="array" ref="A365">IFERROR(INDEX('All Beta'!A$2:A$1000,SMALL(IF(('All Beta'!D$2:D$1000&gt;=1)*('All Beta'!D$2:D$1000&lt;=1.5),ROW('All Beta'!A$2:A$1000)-ROW('All Beta'!A$2)+1),ROW(A364))),"")</f>
        <v/>
      </c>
      <c r="C365" s="5" t="e">
        <f>VLOOKUP('Beta 1-1.5@'!A365,'All Beta'!F:I,3,0)</f>
        <v>#N/A</v>
      </c>
      <c r="D365" s="5" t="e">
        <f>VLOOKUP(A365,'All Beta'!F:I,4,0)</f>
        <v>#N/A</v>
      </c>
      <c r="E365" s="8" t="e">
        <f>RTD("tradingapp",,INDEX($A:$A, ROW()), "BidLstClsΔ%")</f>
        <v>#N/A</v>
      </c>
      <c r="F365" s="8" t="e">
        <f>RTD("tradingapp",,INDEX($A:$A, ROW()), "AskLstClsΔ%")</f>
        <v>#N/A</v>
      </c>
      <c r="G365" s="12" t="e">
        <f t="shared" si="45"/>
        <v>#N/A</v>
      </c>
      <c r="H365" s="12" t="e">
        <f t="shared" si="46"/>
        <v>#N/A</v>
      </c>
      <c r="I365" s="13" t="e">
        <f t="shared" si="47"/>
        <v>#N/A</v>
      </c>
      <c r="J365" s="13" t="e">
        <f t="shared" si="48"/>
        <v>#N/A</v>
      </c>
      <c r="K365" s="5" t="e">
        <f>VLOOKUP(A365,'All Beta'!F:I,2,0)</f>
        <v>#N/A</v>
      </c>
      <c r="L365" s="6" t="e">
        <f>RTD("tradingapp",,INDEX($K:K, ROW()), "BidLstClsΔ%")</f>
        <v>#N/A</v>
      </c>
      <c r="M365" s="16" t="e">
        <f>RTD("tradingapp",,INDEX($K:$K, ROW()), "AskLstClsΔ%")</f>
        <v>#N/A</v>
      </c>
      <c r="N365" s="14" t="e">
        <f t="shared" si="49"/>
        <v>#N/A</v>
      </c>
      <c r="O365" s="14" t="e">
        <f t="shared" si="50"/>
        <v>#N/A</v>
      </c>
      <c r="R365" s="7"/>
      <c r="W365" s="7"/>
      <c r="AA365" s="1"/>
      <c r="AB365" s="107"/>
    </row>
    <row r="366" spans="1:28" x14ac:dyDescent="0.3">
      <c r="A366" s="22" t="str">
        <f t="array" ref="A366">IFERROR(INDEX('All Beta'!A$2:A$1000,SMALL(IF(('All Beta'!D$2:D$1000&gt;=1)*('All Beta'!D$2:D$1000&lt;=1.5),ROW('All Beta'!A$2:A$1000)-ROW('All Beta'!A$2)+1),ROW(A365))),"")</f>
        <v/>
      </c>
      <c r="C366" s="5" t="e">
        <f>VLOOKUP('Beta 1-1.5@'!A366,'All Beta'!F:I,3,0)</f>
        <v>#N/A</v>
      </c>
      <c r="D366" s="5" t="e">
        <f>VLOOKUP(A366,'All Beta'!F:I,4,0)</f>
        <v>#N/A</v>
      </c>
      <c r="E366" s="8" t="e">
        <f>RTD("tradingapp",,INDEX($A:$A, ROW()), "BidLstClsΔ%")</f>
        <v>#N/A</v>
      </c>
      <c r="F366" s="8" t="e">
        <f>RTD("tradingapp",,INDEX($A:$A, ROW()), "AskLstClsΔ%")</f>
        <v>#N/A</v>
      </c>
      <c r="G366" s="12" t="e">
        <f t="shared" si="45"/>
        <v>#N/A</v>
      </c>
      <c r="H366" s="12" t="e">
        <f t="shared" si="46"/>
        <v>#N/A</v>
      </c>
      <c r="I366" s="13" t="e">
        <f t="shared" si="47"/>
        <v>#N/A</v>
      </c>
      <c r="J366" s="13" t="e">
        <f t="shared" si="48"/>
        <v>#N/A</v>
      </c>
      <c r="K366" s="5" t="e">
        <f>VLOOKUP(A366,'All Beta'!F:I,2,0)</f>
        <v>#N/A</v>
      </c>
      <c r="L366" s="6" t="e">
        <f>RTD("tradingapp",,INDEX($K:K, ROW()), "BidLstClsΔ%")</f>
        <v>#N/A</v>
      </c>
      <c r="M366" s="16" t="e">
        <f>RTD("tradingapp",,INDEX($K:$K, ROW()), "AskLstClsΔ%")</f>
        <v>#N/A</v>
      </c>
      <c r="N366" s="14" t="e">
        <f t="shared" si="49"/>
        <v>#N/A</v>
      </c>
      <c r="O366" s="14" t="e">
        <f t="shared" si="50"/>
        <v>#N/A</v>
      </c>
      <c r="R366" s="7"/>
      <c r="W366" s="7"/>
      <c r="AA366" s="1"/>
      <c r="AB366" s="107"/>
    </row>
    <row r="367" spans="1:28" x14ac:dyDescent="0.3">
      <c r="A367" s="22" t="str">
        <f t="array" ref="A367">IFERROR(INDEX('All Beta'!A$2:A$1000,SMALL(IF(('All Beta'!D$2:D$1000&gt;=1)*('All Beta'!D$2:D$1000&lt;=1.5),ROW('All Beta'!A$2:A$1000)-ROW('All Beta'!A$2)+1),ROW(A366))),"")</f>
        <v/>
      </c>
      <c r="C367" s="5" t="e">
        <f>VLOOKUP('Beta 1-1.5@'!A367,'All Beta'!F:I,3,0)</f>
        <v>#N/A</v>
      </c>
      <c r="D367" s="5" t="e">
        <f>VLOOKUP(A367,'All Beta'!F:I,4,0)</f>
        <v>#N/A</v>
      </c>
      <c r="E367" s="8" t="e">
        <f>RTD("tradingapp",,INDEX($A:$A, ROW()), "BidLstClsΔ%")</f>
        <v>#N/A</v>
      </c>
      <c r="F367" s="8" t="e">
        <f>RTD("tradingapp",,INDEX($A:$A, ROW()), "AskLstClsΔ%")</f>
        <v>#N/A</v>
      </c>
      <c r="G367" s="12" t="e">
        <f t="shared" si="45"/>
        <v>#N/A</v>
      </c>
      <c r="H367" s="12" t="e">
        <f t="shared" si="46"/>
        <v>#N/A</v>
      </c>
      <c r="I367" s="13" t="e">
        <f t="shared" si="47"/>
        <v>#N/A</v>
      </c>
      <c r="J367" s="13" t="e">
        <f t="shared" si="48"/>
        <v>#N/A</v>
      </c>
      <c r="K367" s="5" t="e">
        <f>VLOOKUP(A367,'All Beta'!F:I,2,0)</f>
        <v>#N/A</v>
      </c>
      <c r="L367" s="6" t="e">
        <f>RTD("tradingapp",,INDEX($K:K, ROW()), "BidLstClsΔ%")</f>
        <v>#N/A</v>
      </c>
      <c r="M367" s="16" t="e">
        <f>RTD("tradingapp",,INDEX($K:$K, ROW()), "AskLstClsΔ%")</f>
        <v>#N/A</v>
      </c>
      <c r="N367" s="14" t="e">
        <f t="shared" si="49"/>
        <v>#N/A</v>
      </c>
      <c r="O367" s="14" t="e">
        <f t="shared" si="50"/>
        <v>#N/A</v>
      </c>
      <c r="R367" s="7"/>
      <c r="W367" s="7"/>
      <c r="AA367" s="1"/>
      <c r="AB367" s="107"/>
    </row>
    <row r="368" spans="1:28" x14ac:dyDescent="0.3">
      <c r="A368" s="22" t="str">
        <f t="array" ref="A368">IFERROR(INDEX('All Beta'!A$2:A$1000,SMALL(IF(('All Beta'!D$2:D$1000&gt;=1)*('All Beta'!D$2:D$1000&lt;=1.5),ROW('All Beta'!A$2:A$1000)-ROW('All Beta'!A$2)+1),ROW(A367))),"")</f>
        <v/>
      </c>
      <c r="C368" s="5" t="e">
        <f>VLOOKUP('Beta 1-1.5@'!A368,'All Beta'!F:I,3,0)</f>
        <v>#N/A</v>
      </c>
      <c r="D368" s="5" t="e">
        <f>VLOOKUP(A368,'All Beta'!F:I,4,0)</f>
        <v>#N/A</v>
      </c>
      <c r="E368" s="8" t="e">
        <f>RTD("tradingapp",,INDEX($A:$A, ROW()), "BidLstClsΔ%")</f>
        <v>#N/A</v>
      </c>
      <c r="F368" s="8" t="e">
        <f>RTD("tradingapp",,INDEX($A:$A, ROW()), "AskLstClsΔ%")</f>
        <v>#N/A</v>
      </c>
      <c r="G368" s="12" t="e">
        <f t="shared" si="45"/>
        <v>#N/A</v>
      </c>
      <c r="H368" s="12" t="e">
        <f t="shared" si="46"/>
        <v>#N/A</v>
      </c>
      <c r="I368" s="13" t="e">
        <f t="shared" si="47"/>
        <v>#N/A</v>
      </c>
      <c r="J368" s="13" t="e">
        <f t="shared" si="48"/>
        <v>#N/A</v>
      </c>
      <c r="K368" s="5" t="e">
        <f>VLOOKUP(A368,'All Beta'!F:I,2,0)</f>
        <v>#N/A</v>
      </c>
      <c r="L368" s="6" t="e">
        <f>RTD("tradingapp",,INDEX($K:K, ROW()), "BidLstClsΔ%")</f>
        <v>#N/A</v>
      </c>
      <c r="M368" s="16" t="e">
        <f>RTD("tradingapp",,INDEX($K:$K, ROW()), "AskLstClsΔ%")</f>
        <v>#N/A</v>
      </c>
      <c r="N368" s="14" t="e">
        <f t="shared" si="49"/>
        <v>#N/A</v>
      </c>
      <c r="O368" s="14" t="e">
        <f t="shared" si="50"/>
        <v>#N/A</v>
      </c>
      <c r="R368" s="7"/>
      <c r="W368" s="7"/>
      <c r="AA368" s="1"/>
      <c r="AB368" s="107"/>
    </row>
    <row r="369" spans="1:28" x14ac:dyDescent="0.3">
      <c r="A369" s="22" t="str">
        <f t="array" ref="A369">IFERROR(INDEX('All Beta'!A$2:A$1000,SMALL(IF(('All Beta'!D$2:D$1000&gt;=1)*('All Beta'!D$2:D$1000&lt;=1.5),ROW('All Beta'!A$2:A$1000)-ROW('All Beta'!A$2)+1),ROW(A368))),"")</f>
        <v/>
      </c>
      <c r="C369" s="5" t="e">
        <f>VLOOKUP('Beta 1-1.5@'!A369,'All Beta'!F:I,3,0)</f>
        <v>#N/A</v>
      </c>
      <c r="D369" s="5" t="e">
        <f>VLOOKUP(A369,'All Beta'!F:I,4,0)</f>
        <v>#N/A</v>
      </c>
      <c r="E369" s="8" t="e">
        <f>RTD("tradingapp",,INDEX($A:$A, ROW()), "BidLstClsΔ%")</f>
        <v>#N/A</v>
      </c>
      <c r="F369" s="8" t="e">
        <f>RTD("tradingapp",,INDEX($A:$A, ROW()), "AskLstClsΔ%")</f>
        <v>#N/A</v>
      </c>
      <c r="G369" s="12" t="e">
        <f t="shared" si="45"/>
        <v>#N/A</v>
      </c>
      <c r="H369" s="12" t="e">
        <f t="shared" si="46"/>
        <v>#N/A</v>
      </c>
      <c r="I369" s="13" t="e">
        <f t="shared" si="47"/>
        <v>#N/A</v>
      </c>
      <c r="J369" s="13" t="e">
        <f t="shared" si="48"/>
        <v>#N/A</v>
      </c>
      <c r="K369" s="5" t="e">
        <f>VLOOKUP(A369,'All Beta'!F:I,2,0)</f>
        <v>#N/A</v>
      </c>
      <c r="L369" s="6" t="e">
        <f>RTD("tradingapp",,INDEX($K:K, ROW()), "BidLstClsΔ%")</f>
        <v>#N/A</v>
      </c>
      <c r="M369" s="16" t="e">
        <f>RTD("tradingapp",,INDEX($K:$K, ROW()), "AskLstClsΔ%")</f>
        <v>#N/A</v>
      </c>
      <c r="N369" s="14" t="e">
        <f t="shared" si="49"/>
        <v>#N/A</v>
      </c>
      <c r="O369" s="14" t="e">
        <f t="shared" si="50"/>
        <v>#N/A</v>
      </c>
      <c r="R369" s="7"/>
      <c r="W369" s="7"/>
      <c r="AA369" s="1"/>
      <c r="AB369" s="107"/>
    </row>
    <row r="370" spans="1:28" x14ac:dyDescent="0.3">
      <c r="A370" s="22" t="str">
        <f t="array" ref="A370">IFERROR(INDEX('All Beta'!A$2:A$1000,SMALL(IF(('All Beta'!D$2:D$1000&gt;=1)*('All Beta'!D$2:D$1000&lt;=1.5),ROW('All Beta'!A$2:A$1000)-ROW('All Beta'!A$2)+1),ROW(A369))),"")</f>
        <v/>
      </c>
      <c r="C370" s="5" t="e">
        <f>VLOOKUP('Beta 1-1.5@'!A370,'All Beta'!F:I,3,0)</f>
        <v>#N/A</v>
      </c>
      <c r="D370" s="5" t="e">
        <f>VLOOKUP(A370,'All Beta'!F:I,4,0)</f>
        <v>#N/A</v>
      </c>
      <c r="E370" s="8" t="e">
        <f>RTD("tradingapp",,INDEX($A:$A, ROW()), "BidLstClsΔ%")</f>
        <v>#N/A</v>
      </c>
      <c r="F370" s="8" t="e">
        <f>RTD("tradingapp",,INDEX($A:$A, ROW()), "AskLstClsΔ%")</f>
        <v>#N/A</v>
      </c>
      <c r="G370" s="12" t="e">
        <f t="shared" si="45"/>
        <v>#N/A</v>
      </c>
      <c r="H370" s="12" t="e">
        <f t="shared" si="46"/>
        <v>#N/A</v>
      </c>
      <c r="I370" s="13" t="e">
        <f t="shared" si="47"/>
        <v>#N/A</v>
      </c>
      <c r="J370" s="13" t="e">
        <f t="shared" si="48"/>
        <v>#N/A</v>
      </c>
      <c r="K370" s="5" t="e">
        <f>VLOOKUP(A370,'All Beta'!F:I,2,0)</f>
        <v>#N/A</v>
      </c>
      <c r="L370" s="6" t="e">
        <f>RTD("tradingapp",,INDEX($K:K, ROW()), "BidLstClsΔ%")</f>
        <v>#N/A</v>
      </c>
      <c r="M370" s="16" t="e">
        <f>RTD("tradingapp",,INDEX($K:$K, ROW()), "AskLstClsΔ%")</f>
        <v>#N/A</v>
      </c>
      <c r="N370" s="14" t="e">
        <f t="shared" si="49"/>
        <v>#N/A</v>
      </c>
      <c r="O370" s="14" t="e">
        <f t="shared" si="50"/>
        <v>#N/A</v>
      </c>
      <c r="R370" s="7"/>
      <c r="W370" s="7"/>
      <c r="AA370" s="1"/>
      <c r="AB370" s="107"/>
    </row>
    <row r="371" spans="1:28" x14ac:dyDescent="0.3">
      <c r="A371" s="22" t="str">
        <f t="array" ref="A371">IFERROR(INDEX('All Beta'!A$2:A$1000,SMALL(IF(('All Beta'!D$2:D$1000&gt;=1)*('All Beta'!D$2:D$1000&lt;=1.5),ROW('All Beta'!A$2:A$1000)-ROW('All Beta'!A$2)+1),ROW(A370))),"")</f>
        <v/>
      </c>
      <c r="C371" s="5" t="e">
        <f>VLOOKUP('Beta 1-1.5@'!A371,'All Beta'!F:I,3,0)</f>
        <v>#N/A</v>
      </c>
      <c r="D371" s="5" t="e">
        <f>VLOOKUP(A371,'All Beta'!F:I,4,0)</f>
        <v>#N/A</v>
      </c>
      <c r="E371" s="8" t="e">
        <f>RTD("tradingapp",,INDEX($A:$A, ROW()), "BidLstClsΔ%")</f>
        <v>#N/A</v>
      </c>
      <c r="F371" s="8" t="e">
        <f>RTD("tradingapp",,INDEX($A:$A, ROW()), "AskLstClsΔ%")</f>
        <v>#N/A</v>
      </c>
      <c r="G371" s="12" t="e">
        <f t="shared" si="45"/>
        <v>#N/A</v>
      </c>
      <c r="H371" s="12" t="e">
        <f t="shared" si="46"/>
        <v>#N/A</v>
      </c>
      <c r="I371" s="13" t="e">
        <f t="shared" si="47"/>
        <v>#N/A</v>
      </c>
      <c r="J371" s="13" t="e">
        <f t="shared" si="48"/>
        <v>#N/A</v>
      </c>
      <c r="K371" s="5" t="e">
        <f>VLOOKUP(A371,'All Beta'!F:I,2,0)</f>
        <v>#N/A</v>
      </c>
      <c r="L371" s="6" t="e">
        <f>RTD("tradingapp",,INDEX($K:K, ROW()), "BidLstClsΔ%")</f>
        <v>#N/A</v>
      </c>
      <c r="M371" s="16" t="e">
        <f>RTD("tradingapp",,INDEX($K:$K, ROW()), "AskLstClsΔ%")</f>
        <v>#N/A</v>
      </c>
      <c r="N371" s="14" t="e">
        <f t="shared" si="49"/>
        <v>#N/A</v>
      </c>
      <c r="O371" s="14" t="e">
        <f t="shared" si="50"/>
        <v>#N/A</v>
      </c>
      <c r="R371" s="7"/>
      <c r="W371" s="7"/>
      <c r="AA371" s="1"/>
      <c r="AB371" s="107"/>
    </row>
    <row r="372" spans="1:28" x14ac:dyDescent="0.3">
      <c r="A372" s="22" t="str">
        <f t="array" ref="A372">IFERROR(INDEX('All Beta'!A$2:A$1000,SMALL(IF(('All Beta'!D$2:D$1000&gt;=1)*('All Beta'!D$2:D$1000&lt;=1.5),ROW('All Beta'!A$2:A$1000)-ROW('All Beta'!A$2)+1),ROW(A371))),"")</f>
        <v/>
      </c>
      <c r="C372" s="5" t="e">
        <f>VLOOKUP('Beta 1-1.5@'!A372,'All Beta'!F:I,3,0)</f>
        <v>#N/A</v>
      </c>
      <c r="D372" s="5" t="e">
        <f>VLOOKUP(A372,'All Beta'!F:I,4,0)</f>
        <v>#N/A</v>
      </c>
      <c r="E372" s="8" t="e">
        <f>RTD("tradingapp",,INDEX($A:$A, ROW()), "BidLstClsΔ%")</f>
        <v>#N/A</v>
      </c>
      <c r="F372" s="8" t="e">
        <f>RTD("tradingapp",,INDEX($A:$A, ROW()), "AskLstClsΔ%")</f>
        <v>#N/A</v>
      </c>
      <c r="G372" s="12" t="e">
        <f t="shared" si="45"/>
        <v>#N/A</v>
      </c>
      <c r="H372" s="12" t="e">
        <f t="shared" si="46"/>
        <v>#N/A</v>
      </c>
      <c r="I372" s="13" t="e">
        <f t="shared" si="47"/>
        <v>#N/A</v>
      </c>
      <c r="J372" s="13" t="e">
        <f t="shared" si="48"/>
        <v>#N/A</v>
      </c>
      <c r="K372" s="5" t="e">
        <f>VLOOKUP(A372,'All Beta'!F:I,2,0)</f>
        <v>#N/A</v>
      </c>
      <c r="L372" s="6" t="e">
        <f>RTD("tradingapp",,INDEX($K:K, ROW()), "BidLstClsΔ%")</f>
        <v>#N/A</v>
      </c>
      <c r="M372" s="16" t="e">
        <f>RTD("tradingapp",,INDEX($K:$K, ROW()), "AskLstClsΔ%")</f>
        <v>#N/A</v>
      </c>
      <c r="N372" s="14" t="e">
        <f t="shared" si="49"/>
        <v>#N/A</v>
      </c>
      <c r="O372" s="14" t="e">
        <f t="shared" si="50"/>
        <v>#N/A</v>
      </c>
      <c r="R372" s="7"/>
      <c r="W372" s="7"/>
      <c r="AA372" s="1"/>
      <c r="AB372" s="107"/>
    </row>
    <row r="373" spans="1:28" x14ac:dyDescent="0.3">
      <c r="A373" s="22" t="str">
        <f t="array" ref="A373">IFERROR(INDEX('All Beta'!A$2:A$1000,SMALL(IF(('All Beta'!D$2:D$1000&gt;=1)*('All Beta'!D$2:D$1000&lt;=1.5),ROW('All Beta'!A$2:A$1000)-ROW('All Beta'!A$2)+1),ROW(A372))),"")</f>
        <v/>
      </c>
      <c r="C373" s="5" t="e">
        <f>VLOOKUP('Beta 1-1.5@'!A373,'All Beta'!F:I,3,0)</f>
        <v>#N/A</v>
      </c>
      <c r="D373" s="5" t="e">
        <f>VLOOKUP(A373,'All Beta'!F:I,4,0)</f>
        <v>#N/A</v>
      </c>
      <c r="E373" s="8" t="e">
        <f>RTD("tradingapp",,INDEX($A:$A, ROW()), "BidLstClsΔ%")</f>
        <v>#N/A</v>
      </c>
      <c r="F373" s="8" t="e">
        <f>RTD("tradingapp",,INDEX($A:$A, ROW()), "AskLstClsΔ%")</f>
        <v>#N/A</v>
      </c>
      <c r="G373" s="12" t="e">
        <f t="shared" si="45"/>
        <v>#N/A</v>
      </c>
      <c r="H373" s="12" t="e">
        <f t="shared" si="46"/>
        <v>#N/A</v>
      </c>
      <c r="I373" s="13" t="e">
        <f t="shared" si="47"/>
        <v>#N/A</v>
      </c>
      <c r="J373" s="13" t="e">
        <f t="shared" si="48"/>
        <v>#N/A</v>
      </c>
      <c r="K373" s="5" t="e">
        <f>VLOOKUP(A373,'All Beta'!F:I,2,0)</f>
        <v>#N/A</v>
      </c>
      <c r="L373" s="6" t="e">
        <f>RTD("tradingapp",,INDEX($K:K, ROW()), "BidLstClsΔ%")</f>
        <v>#N/A</v>
      </c>
      <c r="M373" s="16" t="e">
        <f>RTD("tradingapp",,INDEX($K:$K, ROW()), "AskLstClsΔ%")</f>
        <v>#N/A</v>
      </c>
      <c r="N373" s="14" t="e">
        <f t="shared" si="49"/>
        <v>#N/A</v>
      </c>
      <c r="O373" s="14" t="e">
        <f t="shared" si="50"/>
        <v>#N/A</v>
      </c>
      <c r="R373" s="7"/>
      <c r="W373" s="7"/>
      <c r="AA373" s="1"/>
      <c r="AB373" s="107"/>
    </row>
    <row r="374" spans="1:28" x14ac:dyDescent="0.3">
      <c r="A374" s="22" t="str">
        <f t="array" ref="A374">IFERROR(INDEX('All Beta'!A$2:A$1000,SMALL(IF(('All Beta'!D$2:D$1000&gt;=1)*('All Beta'!D$2:D$1000&lt;=1.5),ROW('All Beta'!A$2:A$1000)-ROW('All Beta'!A$2)+1),ROW(A373))),"")</f>
        <v/>
      </c>
      <c r="C374" s="5" t="e">
        <f>VLOOKUP('Beta 1-1.5@'!A374,'All Beta'!F:I,3,0)</f>
        <v>#N/A</v>
      </c>
      <c r="D374" s="5" t="e">
        <f>VLOOKUP(A374,'All Beta'!F:I,4,0)</f>
        <v>#N/A</v>
      </c>
      <c r="E374" s="8" t="e">
        <f>RTD("tradingapp",,INDEX($A:$A, ROW()), "BidLstClsΔ%")</f>
        <v>#N/A</v>
      </c>
      <c r="F374" s="8" t="e">
        <f>RTD("tradingapp",,INDEX($A:$A, ROW()), "AskLstClsΔ%")</f>
        <v>#N/A</v>
      </c>
      <c r="G374" s="12" t="e">
        <f t="shared" si="45"/>
        <v>#N/A</v>
      </c>
      <c r="H374" s="12" t="e">
        <f t="shared" si="46"/>
        <v>#N/A</v>
      </c>
      <c r="I374" s="13" t="e">
        <f t="shared" si="47"/>
        <v>#N/A</v>
      </c>
      <c r="J374" s="13" t="e">
        <f t="shared" si="48"/>
        <v>#N/A</v>
      </c>
      <c r="K374" s="5" t="e">
        <f>VLOOKUP(A374,'All Beta'!F:I,2,0)</f>
        <v>#N/A</v>
      </c>
      <c r="L374" s="6" t="e">
        <f>RTD("tradingapp",,INDEX($K:K, ROW()), "BidLstClsΔ%")</f>
        <v>#N/A</v>
      </c>
      <c r="M374" s="16" t="e">
        <f>RTD("tradingapp",,INDEX($K:$K, ROW()), "AskLstClsΔ%")</f>
        <v>#N/A</v>
      </c>
      <c r="N374" s="14" t="e">
        <f t="shared" si="49"/>
        <v>#N/A</v>
      </c>
      <c r="O374" s="14" t="e">
        <f t="shared" si="50"/>
        <v>#N/A</v>
      </c>
      <c r="R374" s="7"/>
      <c r="W374" s="7"/>
      <c r="AA374" s="1"/>
      <c r="AB374" s="107"/>
    </row>
    <row r="375" spans="1:28" x14ac:dyDescent="0.3">
      <c r="A375" s="22" t="str">
        <f t="array" ref="A375">IFERROR(INDEX('All Beta'!A$2:A$1000,SMALL(IF(('All Beta'!D$2:D$1000&gt;=1)*('All Beta'!D$2:D$1000&lt;=1.5),ROW('All Beta'!A$2:A$1000)-ROW('All Beta'!A$2)+1),ROW(A374))),"")</f>
        <v/>
      </c>
      <c r="C375" s="5" t="e">
        <f>VLOOKUP('Beta 1-1.5@'!A375,'All Beta'!F:I,3,0)</f>
        <v>#N/A</v>
      </c>
      <c r="D375" s="5" t="e">
        <f>VLOOKUP(A375,'All Beta'!F:I,4,0)</f>
        <v>#N/A</v>
      </c>
      <c r="E375" s="8" t="e">
        <f>RTD("tradingapp",,INDEX($A:$A, ROW()), "BidLstClsΔ%")</f>
        <v>#N/A</v>
      </c>
      <c r="F375" s="8" t="e">
        <f>RTD("tradingapp",,INDEX($A:$A, ROW()), "AskLstClsΔ%")</f>
        <v>#N/A</v>
      </c>
      <c r="G375" s="12" t="e">
        <f t="shared" si="45"/>
        <v>#N/A</v>
      </c>
      <c r="H375" s="12" t="e">
        <f t="shared" si="46"/>
        <v>#N/A</v>
      </c>
      <c r="I375" s="13" t="e">
        <f t="shared" si="47"/>
        <v>#N/A</v>
      </c>
      <c r="J375" s="13" t="e">
        <f t="shared" si="48"/>
        <v>#N/A</v>
      </c>
      <c r="K375" s="5" t="e">
        <f>VLOOKUP(A375,'All Beta'!F:I,2,0)</f>
        <v>#N/A</v>
      </c>
      <c r="L375" s="6" t="e">
        <f>RTD("tradingapp",,INDEX($K:K, ROW()), "BidLstClsΔ%")</f>
        <v>#N/A</v>
      </c>
      <c r="M375" s="16" t="e">
        <f>RTD("tradingapp",,INDEX($K:$K, ROW()), "AskLstClsΔ%")</f>
        <v>#N/A</v>
      </c>
      <c r="N375" s="14" t="e">
        <f t="shared" si="49"/>
        <v>#N/A</v>
      </c>
      <c r="O375" s="14" t="e">
        <f t="shared" si="50"/>
        <v>#N/A</v>
      </c>
      <c r="R375" s="7"/>
      <c r="W375" s="7"/>
      <c r="AA375" s="1"/>
      <c r="AB375" s="107"/>
    </row>
    <row r="376" spans="1:28" x14ac:dyDescent="0.3">
      <c r="A376" s="22" t="str">
        <f t="array" ref="A376">IFERROR(INDEX('All Beta'!A$2:A$1000,SMALL(IF(('All Beta'!D$2:D$1000&gt;=1)*('All Beta'!D$2:D$1000&lt;=1.5),ROW('All Beta'!A$2:A$1000)-ROW('All Beta'!A$2)+1),ROW(A375))),"")</f>
        <v/>
      </c>
      <c r="C376" s="5" t="e">
        <f>VLOOKUP('Beta 1-1.5@'!A376,'All Beta'!F:I,3,0)</f>
        <v>#N/A</v>
      </c>
      <c r="D376" s="5" t="e">
        <f>VLOOKUP(A376,'All Beta'!F:I,4,0)</f>
        <v>#N/A</v>
      </c>
      <c r="E376" s="8" t="e">
        <f>RTD("tradingapp",,INDEX($A:$A, ROW()), "BidLstClsΔ%")</f>
        <v>#N/A</v>
      </c>
      <c r="F376" s="8" t="e">
        <f>RTD("tradingapp",,INDEX($A:$A, ROW()), "AskLstClsΔ%")</f>
        <v>#N/A</v>
      </c>
      <c r="G376" s="12" t="e">
        <f t="shared" si="45"/>
        <v>#N/A</v>
      </c>
      <c r="H376" s="12" t="e">
        <f t="shared" si="46"/>
        <v>#N/A</v>
      </c>
      <c r="I376" s="13" t="e">
        <f t="shared" si="47"/>
        <v>#N/A</v>
      </c>
      <c r="J376" s="13" t="e">
        <f t="shared" si="48"/>
        <v>#N/A</v>
      </c>
      <c r="K376" s="5" t="e">
        <f>VLOOKUP(A376,'All Beta'!F:I,2,0)</f>
        <v>#N/A</v>
      </c>
      <c r="L376" s="6" t="e">
        <f>RTD("tradingapp",,INDEX($K:K, ROW()), "BidLstClsΔ%")</f>
        <v>#N/A</v>
      </c>
      <c r="M376" s="16" t="e">
        <f>RTD("tradingapp",,INDEX($K:$K, ROW()), "AskLstClsΔ%")</f>
        <v>#N/A</v>
      </c>
      <c r="N376" s="14" t="e">
        <f t="shared" si="49"/>
        <v>#N/A</v>
      </c>
      <c r="O376" s="14" t="e">
        <f t="shared" si="50"/>
        <v>#N/A</v>
      </c>
      <c r="R376" s="7"/>
      <c r="W376" s="7"/>
      <c r="AA376" s="1"/>
      <c r="AB376" s="107"/>
    </row>
    <row r="377" spans="1:28" x14ac:dyDescent="0.3">
      <c r="A377" s="22" t="str">
        <f t="array" ref="A377">IFERROR(INDEX('All Beta'!A$2:A$1000,SMALL(IF(('All Beta'!D$2:D$1000&gt;=1)*('All Beta'!D$2:D$1000&lt;=1.5),ROW('All Beta'!A$2:A$1000)-ROW('All Beta'!A$2)+1),ROW(A376))),"")</f>
        <v/>
      </c>
      <c r="C377" s="5" t="e">
        <f>VLOOKUP('Beta 1-1.5@'!A377,'All Beta'!F:I,3,0)</f>
        <v>#N/A</v>
      </c>
      <c r="D377" s="5" t="e">
        <f>VLOOKUP(A377,'All Beta'!F:I,4,0)</f>
        <v>#N/A</v>
      </c>
      <c r="E377" s="8" t="e">
        <f>RTD("tradingapp",,INDEX($A:$A, ROW()), "BidLstClsΔ%")</f>
        <v>#N/A</v>
      </c>
      <c r="F377" s="8" t="e">
        <f>RTD("tradingapp",,INDEX($A:$A, ROW()), "AskLstClsΔ%")</f>
        <v>#N/A</v>
      </c>
      <c r="G377" s="12" t="e">
        <f t="shared" si="45"/>
        <v>#N/A</v>
      </c>
      <c r="H377" s="12" t="e">
        <f t="shared" si="46"/>
        <v>#N/A</v>
      </c>
      <c r="I377" s="13" t="e">
        <f t="shared" si="47"/>
        <v>#N/A</v>
      </c>
      <c r="J377" s="13" t="e">
        <f t="shared" si="48"/>
        <v>#N/A</v>
      </c>
      <c r="K377" s="5" t="e">
        <f>VLOOKUP(A377,'All Beta'!F:I,2,0)</f>
        <v>#N/A</v>
      </c>
      <c r="L377" s="6" t="e">
        <f>RTD("tradingapp",,INDEX($K:K, ROW()), "BidLstClsΔ%")</f>
        <v>#N/A</v>
      </c>
      <c r="M377" s="16" t="e">
        <f>RTD("tradingapp",,INDEX($K:$K, ROW()), "AskLstClsΔ%")</f>
        <v>#N/A</v>
      </c>
      <c r="N377" s="14" t="e">
        <f t="shared" si="49"/>
        <v>#N/A</v>
      </c>
      <c r="O377" s="14" t="e">
        <f t="shared" si="50"/>
        <v>#N/A</v>
      </c>
      <c r="R377" s="7"/>
      <c r="W377" s="7"/>
      <c r="AA377" s="1"/>
      <c r="AB377" s="107"/>
    </row>
    <row r="378" spans="1:28" x14ac:dyDescent="0.3">
      <c r="A378" s="22" t="str">
        <f t="array" ref="A378">IFERROR(INDEX('All Beta'!A$2:A$1000,SMALL(IF(('All Beta'!D$2:D$1000&gt;=1)*('All Beta'!D$2:D$1000&lt;=1.5),ROW('All Beta'!A$2:A$1000)-ROW('All Beta'!A$2)+1),ROW(A377))),"")</f>
        <v/>
      </c>
      <c r="C378" s="5" t="e">
        <f>VLOOKUP('Beta 1-1.5@'!A378,'All Beta'!F:I,3,0)</f>
        <v>#N/A</v>
      </c>
      <c r="D378" s="5" t="e">
        <f>VLOOKUP(A378,'All Beta'!F:I,4,0)</f>
        <v>#N/A</v>
      </c>
      <c r="E378" s="8" t="e">
        <f>RTD("tradingapp",,INDEX($A:$A, ROW()), "BidLstClsΔ%")</f>
        <v>#N/A</v>
      </c>
      <c r="F378" s="8" t="e">
        <f>RTD("tradingapp",,INDEX($A:$A, ROW()), "AskLstClsΔ%")</f>
        <v>#N/A</v>
      </c>
      <c r="G378" s="12" t="e">
        <f t="shared" si="45"/>
        <v>#N/A</v>
      </c>
      <c r="H378" s="12" t="e">
        <f t="shared" si="46"/>
        <v>#N/A</v>
      </c>
      <c r="I378" s="13" t="e">
        <f t="shared" si="47"/>
        <v>#N/A</v>
      </c>
      <c r="J378" s="13" t="e">
        <f t="shared" si="48"/>
        <v>#N/A</v>
      </c>
      <c r="K378" s="5" t="e">
        <f>VLOOKUP(A378,'All Beta'!F:I,2,0)</f>
        <v>#N/A</v>
      </c>
      <c r="L378" s="6" t="e">
        <f>RTD("tradingapp",,INDEX($K:K, ROW()), "BidLstClsΔ%")</f>
        <v>#N/A</v>
      </c>
      <c r="M378" s="16" t="e">
        <f>RTD("tradingapp",,INDEX($K:$K, ROW()), "AskLstClsΔ%")</f>
        <v>#N/A</v>
      </c>
      <c r="N378" s="14" t="e">
        <f t="shared" si="49"/>
        <v>#N/A</v>
      </c>
      <c r="O378" s="14" t="e">
        <f t="shared" si="50"/>
        <v>#N/A</v>
      </c>
      <c r="R378" s="7"/>
      <c r="W378" s="7"/>
      <c r="AA378" s="1"/>
      <c r="AB378" s="107"/>
    </row>
    <row r="379" spans="1:28" x14ac:dyDescent="0.3">
      <c r="A379" s="22" t="str">
        <f t="array" ref="A379">IFERROR(INDEX('All Beta'!A$2:A$1000,SMALL(IF(('All Beta'!D$2:D$1000&gt;=1)*('All Beta'!D$2:D$1000&lt;=1.5),ROW('All Beta'!A$2:A$1000)-ROW('All Beta'!A$2)+1),ROW(A378))),"")</f>
        <v/>
      </c>
      <c r="C379" s="5" t="e">
        <f>VLOOKUP('Beta 1-1.5@'!A379,'All Beta'!F:I,3,0)</f>
        <v>#N/A</v>
      </c>
      <c r="D379" s="5" t="e">
        <f>VLOOKUP(A379,'All Beta'!F:I,4,0)</f>
        <v>#N/A</v>
      </c>
      <c r="E379" s="8" t="e">
        <f>RTD("tradingapp",,INDEX($A:$A, ROW()), "BidLstClsΔ%")</f>
        <v>#N/A</v>
      </c>
      <c r="F379" s="8" t="e">
        <f>RTD("tradingapp",,INDEX($A:$A, ROW()), "AskLstClsΔ%")</f>
        <v>#N/A</v>
      </c>
      <c r="G379" s="12" t="e">
        <f t="shared" si="45"/>
        <v>#N/A</v>
      </c>
      <c r="H379" s="12" t="e">
        <f t="shared" si="46"/>
        <v>#N/A</v>
      </c>
      <c r="I379" s="13" t="e">
        <f t="shared" si="47"/>
        <v>#N/A</v>
      </c>
      <c r="J379" s="13" t="e">
        <f t="shared" si="48"/>
        <v>#N/A</v>
      </c>
      <c r="K379" s="5" t="e">
        <f>VLOOKUP(A379,'All Beta'!F:I,2,0)</f>
        <v>#N/A</v>
      </c>
      <c r="L379" s="6" t="e">
        <f>RTD("tradingapp",,INDEX($K:K, ROW()), "BidLstClsΔ%")</f>
        <v>#N/A</v>
      </c>
      <c r="M379" s="16" t="e">
        <f>RTD("tradingapp",,INDEX($K:$K, ROW()), "AskLstClsΔ%")</f>
        <v>#N/A</v>
      </c>
      <c r="N379" s="14" t="e">
        <f t="shared" si="49"/>
        <v>#N/A</v>
      </c>
      <c r="O379" s="14" t="e">
        <f t="shared" si="50"/>
        <v>#N/A</v>
      </c>
      <c r="R379" s="7"/>
      <c r="W379" s="7"/>
      <c r="AA379" s="1"/>
      <c r="AB379" s="107"/>
    </row>
    <row r="380" spans="1:28" x14ac:dyDescent="0.3">
      <c r="A380" s="22" t="str">
        <f t="array" ref="A380">IFERROR(INDEX('All Beta'!A$2:A$1000,SMALL(IF(('All Beta'!D$2:D$1000&gt;=1)*('All Beta'!D$2:D$1000&lt;=1.5),ROW('All Beta'!A$2:A$1000)-ROW('All Beta'!A$2)+1),ROW(A379))),"")</f>
        <v/>
      </c>
      <c r="C380" s="5" t="e">
        <f>VLOOKUP('Beta 1-1.5@'!A380,'All Beta'!F:I,3,0)</f>
        <v>#N/A</v>
      </c>
      <c r="D380" s="5" t="e">
        <f>VLOOKUP(A380,'All Beta'!F:I,4,0)</f>
        <v>#N/A</v>
      </c>
      <c r="E380" s="8" t="e">
        <f>RTD("tradingapp",,INDEX($A:$A, ROW()), "BidLstClsΔ%")</f>
        <v>#N/A</v>
      </c>
      <c r="F380" s="8" t="e">
        <f>RTD("tradingapp",,INDEX($A:$A, ROW()), "AskLstClsΔ%")</f>
        <v>#N/A</v>
      </c>
      <c r="G380" s="12" t="e">
        <f t="shared" ref="G380:G443" si="51">C380*M380</f>
        <v>#N/A</v>
      </c>
      <c r="H380" s="12" t="e">
        <f t="shared" ref="H380:H443" si="52">C380*L380</f>
        <v>#N/A</v>
      </c>
      <c r="I380" s="13" t="e">
        <f t="shared" ref="I380:I443" si="53">G380-E380</f>
        <v>#N/A</v>
      </c>
      <c r="J380" s="13" t="e">
        <f t="shared" ref="J380:J443" si="54">H380-F380</f>
        <v>#N/A</v>
      </c>
      <c r="K380" s="5" t="e">
        <f>VLOOKUP(A380,'All Beta'!F:I,2,0)</f>
        <v>#N/A</v>
      </c>
      <c r="L380" s="6" t="e">
        <f>RTD("tradingapp",,INDEX($K:K, ROW()), "BidLstClsΔ%")</f>
        <v>#N/A</v>
      </c>
      <c r="M380" s="16" t="e">
        <f>RTD("tradingapp",,INDEX($K:$K, ROW()), "AskLstClsΔ%")</f>
        <v>#N/A</v>
      </c>
      <c r="N380" s="14" t="e">
        <f t="shared" ref="N380:N443" si="55">I380+D380</f>
        <v>#N/A</v>
      </c>
      <c r="O380" s="14" t="e">
        <f t="shared" ref="O380:O443" si="56">J380-D380</f>
        <v>#N/A</v>
      </c>
      <c r="R380" s="7"/>
      <c r="W380" s="7"/>
      <c r="AA380" s="1"/>
      <c r="AB380" s="107"/>
    </row>
    <row r="381" spans="1:28" x14ac:dyDescent="0.3">
      <c r="A381" s="22" t="str">
        <f t="array" ref="A381">IFERROR(INDEX('All Beta'!A$2:A$1000,SMALL(IF(('All Beta'!D$2:D$1000&gt;=1)*('All Beta'!D$2:D$1000&lt;=1.5),ROW('All Beta'!A$2:A$1000)-ROW('All Beta'!A$2)+1),ROW(A380))),"")</f>
        <v/>
      </c>
      <c r="C381" s="5" t="e">
        <f>VLOOKUP('Beta 1-1.5@'!A381,'All Beta'!F:I,3,0)</f>
        <v>#N/A</v>
      </c>
      <c r="D381" s="5" t="e">
        <f>VLOOKUP(A381,'All Beta'!F:I,4,0)</f>
        <v>#N/A</v>
      </c>
      <c r="E381" s="8" t="e">
        <f>RTD("tradingapp",,INDEX($A:$A, ROW()), "BidLstClsΔ%")</f>
        <v>#N/A</v>
      </c>
      <c r="F381" s="8" t="e">
        <f>RTD("tradingapp",,INDEX($A:$A, ROW()), "AskLstClsΔ%")</f>
        <v>#N/A</v>
      </c>
      <c r="G381" s="12" t="e">
        <f t="shared" si="51"/>
        <v>#N/A</v>
      </c>
      <c r="H381" s="12" t="e">
        <f t="shared" si="52"/>
        <v>#N/A</v>
      </c>
      <c r="I381" s="13" t="e">
        <f t="shared" si="53"/>
        <v>#N/A</v>
      </c>
      <c r="J381" s="13" t="e">
        <f t="shared" si="54"/>
        <v>#N/A</v>
      </c>
      <c r="K381" s="5" t="e">
        <f>VLOOKUP(A381,'All Beta'!F:I,2,0)</f>
        <v>#N/A</v>
      </c>
      <c r="L381" s="6" t="e">
        <f>RTD("tradingapp",,INDEX($K:K, ROW()), "BidLstClsΔ%")</f>
        <v>#N/A</v>
      </c>
      <c r="M381" s="16" t="e">
        <f>RTD("tradingapp",,INDEX($K:$K, ROW()), "AskLstClsΔ%")</f>
        <v>#N/A</v>
      </c>
      <c r="N381" s="14" t="e">
        <f t="shared" si="55"/>
        <v>#N/A</v>
      </c>
      <c r="O381" s="14" t="e">
        <f t="shared" si="56"/>
        <v>#N/A</v>
      </c>
      <c r="R381" s="7"/>
      <c r="W381" s="7"/>
      <c r="AA381" s="1"/>
      <c r="AB381" s="107"/>
    </row>
    <row r="382" spans="1:28" x14ac:dyDescent="0.3">
      <c r="A382" s="22" t="str">
        <f t="array" ref="A382">IFERROR(INDEX('All Beta'!A$2:A$1000,SMALL(IF(('All Beta'!D$2:D$1000&gt;=1)*('All Beta'!D$2:D$1000&lt;=1.5),ROW('All Beta'!A$2:A$1000)-ROW('All Beta'!A$2)+1),ROW(A381))),"")</f>
        <v/>
      </c>
      <c r="C382" s="5" t="e">
        <f>VLOOKUP('Beta 1-1.5@'!A382,'All Beta'!F:I,3,0)</f>
        <v>#N/A</v>
      </c>
      <c r="D382" s="5" t="e">
        <f>VLOOKUP(A382,'All Beta'!F:I,4,0)</f>
        <v>#N/A</v>
      </c>
      <c r="E382" s="8" t="e">
        <f>RTD("tradingapp",,INDEX($A:$A, ROW()), "BidLstClsΔ%")</f>
        <v>#N/A</v>
      </c>
      <c r="F382" s="8" t="e">
        <f>RTD("tradingapp",,INDEX($A:$A, ROW()), "AskLstClsΔ%")</f>
        <v>#N/A</v>
      </c>
      <c r="G382" s="12" t="e">
        <f t="shared" si="51"/>
        <v>#N/A</v>
      </c>
      <c r="H382" s="12" t="e">
        <f t="shared" si="52"/>
        <v>#N/A</v>
      </c>
      <c r="I382" s="13" t="e">
        <f t="shared" si="53"/>
        <v>#N/A</v>
      </c>
      <c r="J382" s="13" t="e">
        <f t="shared" si="54"/>
        <v>#N/A</v>
      </c>
      <c r="K382" s="5" t="e">
        <f>VLOOKUP(A382,'All Beta'!F:I,2,0)</f>
        <v>#N/A</v>
      </c>
      <c r="L382" s="6" t="e">
        <f>RTD("tradingapp",,INDEX($K:K, ROW()), "BidLstClsΔ%")</f>
        <v>#N/A</v>
      </c>
      <c r="M382" s="16" t="e">
        <f>RTD("tradingapp",,INDEX($K:$K, ROW()), "AskLstClsΔ%")</f>
        <v>#N/A</v>
      </c>
      <c r="N382" s="14" t="e">
        <f t="shared" si="55"/>
        <v>#N/A</v>
      </c>
      <c r="O382" s="14" t="e">
        <f t="shared" si="56"/>
        <v>#N/A</v>
      </c>
      <c r="R382" s="7"/>
      <c r="W382" s="7"/>
      <c r="AA382" s="1"/>
      <c r="AB382" s="107"/>
    </row>
    <row r="383" spans="1:28" x14ac:dyDescent="0.3">
      <c r="A383" s="22" t="str">
        <f t="array" ref="A383">IFERROR(INDEX('All Beta'!A$2:A$1000,SMALL(IF(('All Beta'!D$2:D$1000&gt;=1)*('All Beta'!D$2:D$1000&lt;=1.5),ROW('All Beta'!A$2:A$1000)-ROW('All Beta'!A$2)+1),ROW(A382))),"")</f>
        <v/>
      </c>
      <c r="C383" s="5" t="e">
        <f>VLOOKUP('Beta 1-1.5@'!A383,'All Beta'!F:I,3,0)</f>
        <v>#N/A</v>
      </c>
      <c r="D383" s="5" t="e">
        <f>VLOOKUP(A383,'All Beta'!F:I,4,0)</f>
        <v>#N/A</v>
      </c>
      <c r="E383" s="8" t="e">
        <f>RTD("tradingapp",,INDEX($A:$A, ROW()), "BidLstClsΔ%")</f>
        <v>#N/A</v>
      </c>
      <c r="F383" s="8" t="e">
        <f>RTD("tradingapp",,INDEX($A:$A, ROW()), "AskLstClsΔ%")</f>
        <v>#N/A</v>
      </c>
      <c r="G383" s="12" t="e">
        <f t="shared" si="51"/>
        <v>#N/A</v>
      </c>
      <c r="H383" s="12" t="e">
        <f t="shared" si="52"/>
        <v>#N/A</v>
      </c>
      <c r="I383" s="13" t="e">
        <f t="shared" si="53"/>
        <v>#N/A</v>
      </c>
      <c r="J383" s="13" t="e">
        <f t="shared" si="54"/>
        <v>#N/A</v>
      </c>
      <c r="K383" s="5" t="e">
        <f>VLOOKUP(A383,'All Beta'!F:I,2,0)</f>
        <v>#N/A</v>
      </c>
      <c r="L383" s="6" t="e">
        <f>RTD("tradingapp",,INDEX($K:K, ROW()), "BidLstClsΔ%")</f>
        <v>#N/A</v>
      </c>
      <c r="M383" s="16" t="e">
        <f>RTD("tradingapp",,INDEX($K:$K, ROW()), "AskLstClsΔ%")</f>
        <v>#N/A</v>
      </c>
      <c r="N383" s="14" t="e">
        <f t="shared" si="55"/>
        <v>#N/A</v>
      </c>
      <c r="O383" s="14" t="e">
        <f t="shared" si="56"/>
        <v>#N/A</v>
      </c>
      <c r="R383" s="7"/>
      <c r="W383" s="7"/>
      <c r="AA383" s="1"/>
      <c r="AB383" s="107"/>
    </row>
    <row r="384" spans="1:28" x14ac:dyDescent="0.3">
      <c r="A384" s="22" t="str">
        <f t="array" ref="A384">IFERROR(INDEX('All Beta'!A$2:A$1000,SMALL(IF(('All Beta'!D$2:D$1000&gt;=1)*('All Beta'!D$2:D$1000&lt;=1.5),ROW('All Beta'!A$2:A$1000)-ROW('All Beta'!A$2)+1),ROW(A383))),"")</f>
        <v/>
      </c>
      <c r="C384" s="5" t="e">
        <f>VLOOKUP('Beta 1-1.5@'!A384,'All Beta'!F:I,3,0)</f>
        <v>#N/A</v>
      </c>
      <c r="D384" s="5" t="e">
        <f>VLOOKUP(A384,'All Beta'!F:I,4,0)</f>
        <v>#N/A</v>
      </c>
      <c r="E384" s="8" t="e">
        <f>RTD("tradingapp",,INDEX($A:$A, ROW()), "BidLstClsΔ%")</f>
        <v>#N/A</v>
      </c>
      <c r="F384" s="8" t="e">
        <f>RTD("tradingapp",,INDEX($A:$A, ROW()), "AskLstClsΔ%")</f>
        <v>#N/A</v>
      </c>
      <c r="G384" s="12" t="e">
        <f t="shared" si="51"/>
        <v>#N/A</v>
      </c>
      <c r="H384" s="12" t="e">
        <f t="shared" si="52"/>
        <v>#N/A</v>
      </c>
      <c r="I384" s="13" t="e">
        <f t="shared" si="53"/>
        <v>#N/A</v>
      </c>
      <c r="J384" s="13" t="e">
        <f t="shared" si="54"/>
        <v>#N/A</v>
      </c>
      <c r="K384" s="5" t="e">
        <f>VLOOKUP(A384,'All Beta'!F:I,2,0)</f>
        <v>#N/A</v>
      </c>
      <c r="L384" s="6" t="e">
        <f>RTD("tradingapp",,INDEX($K:K, ROW()), "BidLstClsΔ%")</f>
        <v>#N/A</v>
      </c>
      <c r="M384" s="16" t="e">
        <f>RTD("tradingapp",,INDEX($K:$K, ROW()), "AskLstClsΔ%")</f>
        <v>#N/A</v>
      </c>
      <c r="N384" s="14" t="e">
        <f t="shared" si="55"/>
        <v>#N/A</v>
      </c>
      <c r="O384" s="14" t="e">
        <f t="shared" si="56"/>
        <v>#N/A</v>
      </c>
      <c r="R384" s="7"/>
      <c r="W384" s="7"/>
      <c r="AA384" s="1"/>
      <c r="AB384" s="107"/>
    </row>
    <row r="385" spans="1:28" x14ac:dyDescent="0.3">
      <c r="A385" s="22" t="str">
        <f t="array" ref="A385">IFERROR(INDEX('All Beta'!A$2:A$1000,SMALL(IF(('All Beta'!D$2:D$1000&gt;=1)*('All Beta'!D$2:D$1000&lt;=1.5),ROW('All Beta'!A$2:A$1000)-ROW('All Beta'!A$2)+1),ROW(A384))),"")</f>
        <v/>
      </c>
      <c r="C385" s="5" t="e">
        <f>VLOOKUP('Beta 1-1.5@'!A385,'All Beta'!F:I,3,0)</f>
        <v>#N/A</v>
      </c>
      <c r="D385" s="5" t="e">
        <f>VLOOKUP(A385,'All Beta'!F:I,4,0)</f>
        <v>#N/A</v>
      </c>
      <c r="E385" s="8" t="e">
        <f>RTD("tradingapp",,INDEX($A:$A, ROW()), "BidLstClsΔ%")</f>
        <v>#N/A</v>
      </c>
      <c r="F385" s="8" t="e">
        <f>RTD("tradingapp",,INDEX($A:$A, ROW()), "AskLstClsΔ%")</f>
        <v>#N/A</v>
      </c>
      <c r="G385" s="12" t="e">
        <f t="shared" si="51"/>
        <v>#N/A</v>
      </c>
      <c r="H385" s="12" t="e">
        <f t="shared" si="52"/>
        <v>#N/A</v>
      </c>
      <c r="I385" s="13" t="e">
        <f t="shared" si="53"/>
        <v>#N/A</v>
      </c>
      <c r="J385" s="13" t="e">
        <f t="shared" si="54"/>
        <v>#N/A</v>
      </c>
      <c r="K385" s="5" t="e">
        <f>VLOOKUP(A385,'All Beta'!F:I,2,0)</f>
        <v>#N/A</v>
      </c>
      <c r="L385" s="6" t="e">
        <f>RTD("tradingapp",,INDEX($K:K, ROW()), "BidLstClsΔ%")</f>
        <v>#N/A</v>
      </c>
      <c r="M385" s="16" t="e">
        <f>RTD("tradingapp",,INDEX($K:$K, ROW()), "AskLstClsΔ%")</f>
        <v>#N/A</v>
      </c>
      <c r="N385" s="14" t="e">
        <f t="shared" si="55"/>
        <v>#N/A</v>
      </c>
      <c r="O385" s="14" t="e">
        <f t="shared" si="56"/>
        <v>#N/A</v>
      </c>
      <c r="R385" s="7"/>
      <c r="W385" s="7"/>
      <c r="AA385" s="1"/>
      <c r="AB385" s="107"/>
    </row>
    <row r="386" spans="1:28" x14ac:dyDescent="0.3">
      <c r="A386" s="22" t="str">
        <f t="array" ref="A386">IFERROR(INDEX('All Beta'!A$2:A$1000,SMALL(IF(('All Beta'!D$2:D$1000&gt;=1)*('All Beta'!D$2:D$1000&lt;=1.5),ROW('All Beta'!A$2:A$1000)-ROW('All Beta'!A$2)+1),ROW(A385))),"")</f>
        <v/>
      </c>
      <c r="C386" s="5" t="e">
        <f>VLOOKUP('Beta 1-1.5@'!A386,'All Beta'!F:I,3,0)</f>
        <v>#N/A</v>
      </c>
      <c r="D386" s="5" t="e">
        <f>VLOOKUP(A386,'All Beta'!F:I,4,0)</f>
        <v>#N/A</v>
      </c>
      <c r="E386" s="8" t="e">
        <f>RTD("tradingapp",,INDEX($A:$A, ROW()), "BidLstClsΔ%")</f>
        <v>#N/A</v>
      </c>
      <c r="F386" s="8" t="e">
        <f>RTD("tradingapp",,INDEX($A:$A, ROW()), "AskLstClsΔ%")</f>
        <v>#N/A</v>
      </c>
      <c r="G386" s="12" t="e">
        <f t="shared" si="51"/>
        <v>#N/A</v>
      </c>
      <c r="H386" s="12" t="e">
        <f t="shared" si="52"/>
        <v>#N/A</v>
      </c>
      <c r="I386" s="13" t="e">
        <f t="shared" si="53"/>
        <v>#N/A</v>
      </c>
      <c r="J386" s="13" t="e">
        <f t="shared" si="54"/>
        <v>#N/A</v>
      </c>
      <c r="K386" s="5" t="e">
        <f>VLOOKUP(A386,'All Beta'!F:I,2,0)</f>
        <v>#N/A</v>
      </c>
      <c r="L386" s="6" t="e">
        <f>RTD("tradingapp",,INDEX($K:K, ROW()), "BidLstClsΔ%")</f>
        <v>#N/A</v>
      </c>
      <c r="M386" s="16" t="e">
        <f>RTD("tradingapp",,INDEX($K:$K, ROW()), "AskLstClsΔ%")</f>
        <v>#N/A</v>
      </c>
      <c r="N386" s="14" t="e">
        <f t="shared" si="55"/>
        <v>#N/A</v>
      </c>
      <c r="O386" s="14" t="e">
        <f t="shared" si="56"/>
        <v>#N/A</v>
      </c>
      <c r="R386" s="7"/>
      <c r="W386" s="7"/>
      <c r="AA386" s="1"/>
      <c r="AB386" s="107"/>
    </row>
    <row r="387" spans="1:28" x14ac:dyDescent="0.3">
      <c r="A387" s="22" t="str">
        <f t="array" ref="A387">IFERROR(INDEX('All Beta'!A$2:A$1000,SMALL(IF(('All Beta'!D$2:D$1000&gt;=1)*('All Beta'!D$2:D$1000&lt;=1.5),ROW('All Beta'!A$2:A$1000)-ROW('All Beta'!A$2)+1),ROW(A386))),"")</f>
        <v/>
      </c>
      <c r="C387" s="5" t="e">
        <f>VLOOKUP('Beta 1-1.5@'!A387,'All Beta'!F:I,3,0)</f>
        <v>#N/A</v>
      </c>
      <c r="D387" s="5" t="e">
        <f>VLOOKUP(A387,'All Beta'!F:I,4,0)</f>
        <v>#N/A</v>
      </c>
      <c r="E387" s="8" t="e">
        <f>RTD("tradingapp",,INDEX($A:$A, ROW()), "BidLstClsΔ%")</f>
        <v>#N/A</v>
      </c>
      <c r="F387" s="8" t="e">
        <f>RTD("tradingapp",,INDEX($A:$A, ROW()), "AskLstClsΔ%")</f>
        <v>#N/A</v>
      </c>
      <c r="G387" s="12" t="e">
        <f t="shared" si="51"/>
        <v>#N/A</v>
      </c>
      <c r="H387" s="12" t="e">
        <f t="shared" si="52"/>
        <v>#N/A</v>
      </c>
      <c r="I387" s="13" t="e">
        <f t="shared" si="53"/>
        <v>#N/A</v>
      </c>
      <c r="J387" s="13" t="e">
        <f t="shared" si="54"/>
        <v>#N/A</v>
      </c>
      <c r="K387" s="5" t="e">
        <f>VLOOKUP(A387,'All Beta'!F:I,2,0)</f>
        <v>#N/A</v>
      </c>
      <c r="L387" s="6" t="e">
        <f>RTD("tradingapp",,INDEX($K:K, ROW()), "BidLstClsΔ%")</f>
        <v>#N/A</v>
      </c>
      <c r="M387" s="16" t="e">
        <f>RTD("tradingapp",,INDEX($K:$K, ROW()), "AskLstClsΔ%")</f>
        <v>#N/A</v>
      </c>
      <c r="N387" s="14" t="e">
        <f t="shared" si="55"/>
        <v>#N/A</v>
      </c>
      <c r="O387" s="14" t="e">
        <f t="shared" si="56"/>
        <v>#N/A</v>
      </c>
      <c r="R387" s="7"/>
      <c r="W387" s="7"/>
      <c r="AA387" s="1"/>
      <c r="AB387" s="107"/>
    </row>
    <row r="388" spans="1:28" x14ac:dyDescent="0.3">
      <c r="A388" s="22" t="str">
        <f t="array" ref="A388">IFERROR(INDEX('All Beta'!A$2:A$1000,SMALL(IF(('All Beta'!D$2:D$1000&gt;=1)*('All Beta'!D$2:D$1000&lt;=1.5),ROW('All Beta'!A$2:A$1000)-ROW('All Beta'!A$2)+1),ROW(A387))),"")</f>
        <v/>
      </c>
      <c r="C388" s="5" t="e">
        <f>VLOOKUP('Beta 1-1.5@'!A388,'All Beta'!F:I,3,0)</f>
        <v>#N/A</v>
      </c>
      <c r="D388" s="5" t="e">
        <f>VLOOKUP(A388,'All Beta'!F:I,4,0)</f>
        <v>#N/A</v>
      </c>
      <c r="E388" s="8" t="e">
        <f>RTD("tradingapp",,INDEX($A:$A, ROW()), "BidLstClsΔ%")</f>
        <v>#N/A</v>
      </c>
      <c r="F388" s="8" t="e">
        <f>RTD("tradingapp",,INDEX($A:$A, ROW()), "AskLstClsΔ%")</f>
        <v>#N/A</v>
      </c>
      <c r="G388" s="12" t="e">
        <f t="shared" si="51"/>
        <v>#N/A</v>
      </c>
      <c r="H388" s="12" t="e">
        <f t="shared" si="52"/>
        <v>#N/A</v>
      </c>
      <c r="I388" s="13" t="e">
        <f t="shared" si="53"/>
        <v>#N/A</v>
      </c>
      <c r="J388" s="13" t="e">
        <f t="shared" si="54"/>
        <v>#N/A</v>
      </c>
      <c r="K388" s="5" t="e">
        <f>VLOOKUP(A388,'All Beta'!F:I,2,0)</f>
        <v>#N/A</v>
      </c>
      <c r="L388" s="6" t="e">
        <f>RTD("tradingapp",,INDEX($K:K, ROW()), "BidLstClsΔ%")</f>
        <v>#N/A</v>
      </c>
      <c r="M388" s="16" t="e">
        <f>RTD("tradingapp",,INDEX($K:$K, ROW()), "AskLstClsΔ%")</f>
        <v>#N/A</v>
      </c>
      <c r="N388" s="14" t="e">
        <f t="shared" si="55"/>
        <v>#N/A</v>
      </c>
      <c r="O388" s="14" t="e">
        <f t="shared" si="56"/>
        <v>#N/A</v>
      </c>
      <c r="R388" s="7"/>
      <c r="W388" s="7"/>
      <c r="AA388" s="1"/>
      <c r="AB388" s="107"/>
    </row>
    <row r="389" spans="1:28" x14ac:dyDescent="0.3">
      <c r="A389" s="22" t="str">
        <f t="array" ref="A389">IFERROR(INDEX('All Beta'!A$2:A$1000,SMALL(IF(('All Beta'!D$2:D$1000&gt;=1)*('All Beta'!D$2:D$1000&lt;=1.5),ROW('All Beta'!A$2:A$1000)-ROW('All Beta'!A$2)+1),ROW(A388))),"")</f>
        <v/>
      </c>
      <c r="C389" s="5" t="e">
        <f>VLOOKUP('Beta 1-1.5@'!A389,'All Beta'!F:I,3,0)</f>
        <v>#N/A</v>
      </c>
      <c r="D389" s="5" t="e">
        <f>VLOOKUP(A389,'All Beta'!F:I,4,0)</f>
        <v>#N/A</v>
      </c>
      <c r="E389" s="8" t="e">
        <f>RTD("tradingapp",,INDEX($A:$A, ROW()), "BidLstClsΔ%")</f>
        <v>#N/A</v>
      </c>
      <c r="F389" s="8" t="e">
        <f>RTD("tradingapp",,INDEX($A:$A, ROW()), "AskLstClsΔ%")</f>
        <v>#N/A</v>
      </c>
      <c r="G389" s="12" t="e">
        <f t="shared" si="51"/>
        <v>#N/A</v>
      </c>
      <c r="H389" s="12" t="e">
        <f t="shared" si="52"/>
        <v>#N/A</v>
      </c>
      <c r="I389" s="13" t="e">
        <f t="shared" si="53"/>
        <v>#N/A</v>
      </c>
      <c r="J389" s="13" t="e">
        <f t="shared" si="54"/>
        <v>#N/A</v>
      </c>
      <c r="K389" s="5" t="e">
        <f>VLOOKUP(A389,'All Beta'!F:I,2,0)</f>
        <v>#N/A</v>
      </c>
      <c r="L389" s="6" t="e">
        <f>RTD("tradingapp",,INDEX($K:K, ROW()), "BidLstClsΔ%")</f>
        <v>#N/A</v>
      </c>
      <c r="M389" s="16" t="e">
        <f>RTD("tradingapp",,INDEX($K:$K, ROW()), "AskLstClsΔ%")</f>
        <v>#N/A</v>
      </c>
      <c r="N389" s="14" t="e">
        <f t="shared" si="55"/>
        <v>#N/A</v>
      </c>
      <c r="O389" s="14" t="e">
        <f t="shared" si="56"/>
        <v>#N/A</v>
      </c>
      <c r="R389" s="7"/>
      <c r="W389" s="7"/>
      <c r="AA389" s="1"/>
      <c r="AB389" s="107"/>
    </row>
    <row r="390" spans="1:28" x14ac:dyDescent="0.3">
      <c r="A390" s="22" t="str">
        <f t="array" ref="A390">IFERROR(INDEX('All Beta'!A$2:A$1000,SMALL(IF(('All Beta'!D$2:D$1000&gt;=1)*('All Beta'!D$2:D$1000&lt;=1.5),ROW('All Beta'!A$2:A$1000)-ROW('All Beta'!A$2)+1),ROW(A389))),"")</f>
        <v/>
      </c>
      <c r="C390" s="5" t="e">
        <f>VLOOKUP('Beta 1-1.5@'!A390,'All Beta'!F:I,3,0)</f>
        <v>#N/A</v>
      </c>
      <c r="D390" s="5" t="e">
        <f>VLOOKUP(A390,'All Beta'!F:I,4,0)</f>
        <v>#N/A</v>
      </c>
      <c r="E390" s="8" t="e">
        <f>RTD("tradingapp",,INDEX($A:$A, ROW()), "BidLstClsΔ%")</f>
        <v>#N/A</v>
      </c>
      <c r="F390" s="8" t="e">
        <f>RTD("tradingapp",,INDEX($A:$A, ROW()), "AskLstClsΔ%")</f>
        <v>#N/A</v>
      </c>
      <c r="G390" s="12" t="e">
        <f t="shared" si="51"/>
        <v>#N/A</v>
      </c>
      <c r="H390" s="12" t="e">
        <f t="shared" si="52"/>
        <v>#N/A</v>
      </c>
      <c r="I390" s="13" t="e">
        <f t="shared" si="53"/>
        <v>#N/A</v>
      </c>
      <c r="J390" s="13" t="e">
        <f t="shared" si="54"/>
        <v>#N/A</v>
      </c>
      <c r="K390" s="5" t="e">
        <f>VLOOKUP(A390,'All Beta'!F:I,2,0)</f>
        <v>#N/A</v>
      </c>
      <c r="L390" s="6" t="e">
        <f>RTD("tradingapp",,INDEX($K:K, ROW()), "BidLstClsΔ%")</f>
        <v>#N/A</v>
      </c>
      <c r="M390" s="16" t="e">
        <f>RTD("tradingapp",,INDEX($K:$K, ROW()), "AskLstClsΔ%")</f>
        <v>#N/A</v>
      </c>
      <c r="N390" s="14" t="e">
        <f t="shared" si="55"/>
        <v>#N/A</v>
      </c>
      <c r="O390" s="14" t="e">
        <f t="shared" si="56"/>
        <v>#N/A</v>
      </c>
      <c r="R390" s="7"/>
      <c r="W390" s="7"/>
      <c r="AA390" s="1"/>
      <c r="AB390" s="107"/>
    </row>
    <row r="391" spans="1:28" x14ac:dyDescent="0.3">
      <c r="A391" s="22" t="str">
        <f t="array" ref="A391">IFERROR(INDEX('All Beta'!A$2:A$1000,SMALL(IF(('All Beta'!D$2:D$1000&gt;=1)*('All Beta'!D$2:D$1000&lt;=1.5),ROW('All Beta'!A$2:A$1000)-ROW('All Beta'!A$2)+1),ROW(A390))),"")</f>
        <v/>
      </c>
      <c r="C391" s="5" t="e">
        <f>VLOOKUP('Beta 1-1.5@'!A391,'All Beta'!F:I,3,0)</f>
        <v>#N/A</v>
      </c>
      <c r="D391" s="5" t="e">
        <f>VLOOKUP(A391,'All Beta'!F:I,4,0)</f>
        <v>#N/A</v>
      </c>
      <c r="E391" s="8" t="e">
        <f>RTD("tradingapp",,INDEX($A:$A, ROW()), "BidLstClsΔ%")</f>
        <v>#N/A</v>
      </c>
      <c r="F391" s="8" t="e">
        <f>RTD("tradingapp",,INDEX($A:$A, ROW()), "AskLstClsΔ%")</f>
        <v>#N/A</v>
      </c>
      <c r="G391" s="12" t="e">
        <f t="shared" si="51"/>
        <v>#N/A</v>
      </c>
      <c r="H391" s="12" t="e">
        <f t="shared" si="52"/>
        <v>#N/A</v>
      </c>
      <c r="I391" s="13" t="e">
        <f t="shared" si="53"/>
        <v>#N/A</v>
      </c>
      <c r="J391" s="13" t="e">
        <f t="shared" si="54"/>
        <v>#N/A</v>
      </c>
      <c r="K391" s="5" t="e">
        <f>VLOOKUP(A391,'All Beta'!F:I,2,0)</f>
        <v>#N/A</v>
      </c>
      <c r="L391" s="6" t="e">
        <f>RTD("tradingapp",,INDEX($K:K, ROW()), "BidLstClsΔ%")</f>
        <v>#N/A</v>
      </c>
      <c r="M391" s="16" t="e">
        <f>RTD("tradingapp",,INDEX($K:$K, ROW()), "AskLstClsΔ%")</f>
        <v>#N/A</v>
      </c>
      <c r="N391" s="14" t="e">
        <f t="shared" si="55"/>
        <v>#N/A</v>
      </c>
      <c r="O391" s="14" t="e">
        <f t="shared" si="56"/>
        <v>#N/A</v>
      </c>
      <c r="R391" s="7"/>
      <c r="W391" s="7"/>
      <c r="AA391" s="1"/>
      <c r="AB391" s="107"/>
    </row>
    <row r="392" spans="1:28" x14ac:dyDescent="0.3">
      <c r="A392" s="22" t="str">
        <f t="array" ref="A392">IFERROR(INDEX('All Beta'!A$2:A$1000,SMALL(IF(('All Beta'!D$2:D$1000&gt;=1)*('All Beta'!D$2:D$1000&lt;=1.5),ROW('All Beta'!A$2:A$1000)-ROW('All Beta'!A$2)+1),ROW(A391))),"")</f>
        <v/>
      </c>
      <c r="C392" s="5" t="e">
        <f>VLOOKUP('Beta 1-1.5@'!A392,'All Beta'!F:I,3,0)</f>
        <v>#N/A</v>
      </c>
      <c r="D392" s="5" t="e">
        <f>VLOOKUP(A392,'All Beta'!F:I,4,0)</f>
        <v>#N/A</v>
      </c>
      <c r="E392" s="8" t="e">
        <f>RTD("tradingapp",,INDEX($A:$A, ROW()), "BidLstClsΔ%")</f>
        <v>#N/A</v>
      </c>
      <c r="F392" s="8" t="e">
        <f>RTD("tradingapp",,INDEX($A:$A, ROW()), "AskLstClsΔ%")</f>
        <v>#N/A</v>
      </c>
      <c r="G392" s="12" t="e">
        <f t="shared" si="51"/>
        <v>#N/A</v>
      </c>
      <c r="H392" s="12" t="e">
        <f t="shared" si="52"/>
        <v>#N/A</v>
      </c>
      <c r="I392" s="13" t="e">
        <f t="shared" si="53"/>
        <v>#N/A</v>
      </c>
      <c r="J392" s="13" t="e">
        <f t="shared" si="54"/>
        <v>#N/A</v>
      </c>
      <c r="K392" s="5" t="e">
        <f>VLOOKUP(A392,'All Beta'!F:I,2,0)</f>
        <v>#N/A</v>
      </c>
      <c r="L392" s="6" t="e">
        <f>RTD("tradingapp",,INDEX($K:K, ROW()), "BidLstClsΔ%")</f>
        <v>#N/A</v>
      </c>
      <c r="M392" s="16" t="e">
        <f>RTD("tradingapp",,INDEX($K:$K, ROW()), "AskLstClsΔ%")</f>
        <v>#N/A</v>
      </c>
      <c r="N392" s="14" t="e">
        <f t="shared" si="55"/>
        <v>#N/A</v>
      </c>
      <c r="O392" s="14" t="e">
        <f t="shared" si="56"/>
        <v>#N/A</v>
      </c>
      <c r="R392" s="7"/>
      <c r="W392" s="7"/>
      <c r="AA392" s="1"/>
      <c r="AB392" s="107"/>
    </row>
    <row r="393" spans="1:28" x14ac:dyDescent="0.3">
      <c r="A393" s="22" t="str">
        <f t="array" ref="A393">IFERROR(INDEX('All Beta'!A$2:A$1000,SMALL(IF(('All Beta'!D$2:D$1000&gt;=1)*('All Beta'!D$2:D$1000&lt;=1.5),ROW('All Beta'!A$2:A$1000)-ROW('All Beta'!A$2)+1),ROW(A392))),"")</f>
        <v/>
      </c>
      <c r="C393" s="5" t="e">
        <f>VLOOKUP('Beta 1-1.5@'!A393,'All Beta'!F:I,3,0)</f>
        <v>#N/A</v>
      </c>
      <c r="D393" s="5" t="e">
        <f>VLOOKUP(A393,'All Beta'!F:I,4,0)</f>
        <v>#N/A</v>
      </c>
      <c r="E393" s="8" t="e">
        <f>RTD("tradingapp",,INDEX($A:$A, ROW()), "BidLstClsΔ%")</f>
        <v>#N/A</v>
      </c>
      <c r="F393" s="8" t="e">
        <f>RTD("tradingapp",,INDEX($A:$A, ROW()), "AskLstClsΔ%")</f>
        <v>#N/A</v>
      </c>
      <c r="G393" s="12" t="e">
        <f t="shared" si="51"/>
        <v>#N/A</v>
      </c>
      <c r="H393" s="12" t="e">
        <f t="shared" si="52"/>
        <v>#N/A</v>
      </c>
      <c r="I393" s="13" t="e">
        <f t="shared" si="53"/>
        <v>#N/A</v>
      </c>
      <c r="J393" s="13" t="e">
        <f t="shared" si="54"/>
        <v>#N/A</v>
      </c>
      <c r="K393" s="5" t="e">
        <f>VLOOKUP(A393,'All Beta'!F:I,2,0)</f>
        <v>#N/A</v>
      </c>
      <c r="L393" s="6" t="e">
        <f>RTD("tradingapp",,INDEX($K:K, ROW()), "BidLstClsΔ%")</f>
        <v>#N/A</v>
      </c>
      <c r="M393" s="16" t="e">
        <f>RTD("tradingapp",,INDEX($K:$K, ROW()), "AskLstClsΔ%")</f>
        <v>#N/A</v>
      </c>
      <c r="N393" s="14" t="e">
        <f t="shared" si="55"/>
        <v>#N/A</v>
      </c>
      <c r="O393" s="14" t="e">
        <f t="shared" si="56"/>
        <v>#N/A</v>
      </c>
      <c r="R393" s="7"/>
      <c r="W393" s="7"/>
      <c r="AA393" s="1"/>
      <c r="AB393" s="107"/>
    </row>
    <row r="394" spans="1:28" x14ac:dyDescent="0.3">
      <c r="A394" s="22" t="str">
        <f t="array" ref="A394">IFERROR(INDEX('All Beta'!A$2:A$1000,SMALL(IF(('All Beta'!D$2:D$1000&gt;=1)*('All Beta'!D$2:D$1000&lt;=1.5),ROW('All Beta'!A$2:A$1000)-ROW('All Beta'!A$2)+1),ROW(A393))),"")</f>
        <v/>
      </c>
      <c r="C394" s="5" t="e">
        <f>VLOOKUP('Beta 1-1.5@'!A394,'All Beta'!F:I,3,0)</f>
        <v>#N/A</v>
      </c>
      <c r="D394" s="5" t="e">
        <f>VLOOKUP(A394,'All Beta'!F:I,4,0)</f>
        <v>#N/A</v>
      </c>
      <c r="E394" s="8" t="e">
        <f>RTD("tradingapp",,INDEX($A:$A, ROW()), "BidLstClsΔ%")</f>
        <v>#N/A</v>
      </c>
      <c r="F394" s="8" t="e">
        <f>RTD("tradingapp",,INDEX($A:$A, ROW()), "AskLstClsΔ%")</f>
        <v>#N/A</v>
      </c>
      <c r="G394" s="12" t="e">
        <f t="shared" si="51"/>
        <v>#N/A</v>
      </c>
      <c r="H394" s="12" t="e">
        <f t="shared" si="52"/>
        <v>#N/A</v>
      </c>
      <c r="I394" s="13" t="e">
        <f t="shared" si="53"/>
        <v>#N/A</v>
      </c>
      <c r="J394" s="13" t="e">
        <f t="shared" si="54"/>
        <v>#N/A</v>
      </c>
      <c r="K394" s="5" t="e">
        <f>VLOOKUP(A394,'All Beta'!F:I,2,0)</f>
        <v>#N/A</v>
      </c>
      <c r="L394" s="6" t="e">
        <f>RTD("tradingapp",,INDEX($K:K, ROW()), "BidLstClsΔ%")</f>
        <v>#N/A</v>
      </c>
      <c r="M394" s="16" t="e">
        <f>RTD("tradingapp",,INDEX($K:$K, ROW()), "AskLstClsΔ%")</f>
        <v>#N/A</v>
      </c>
      <c r="N394" s="14" t="e">
        <f t="shared" si="55"/>
        <v>#N/A</v>
      </c>
      <c r="O394" s="14" t="e">
        <f t="shared" si="56"/>
        <v>#N/A</v>
      </c>
      <c r="R394" s="7"/>
      <c r="W394" s="7"/>
      <c r="AA394" s="1"/>
      <c r="AB394" s="107"/>
    </row>
    <row r="395" spans="1:28" x14ac:dyDescent="0.3">
      <c r="A395" s="22" t="str">
        <f t="array" ref="A395">IFERROR(INDEX('All Beta'!A$2:A$1000,SMALL(IF(('All Beta'!D$2:D$1000&gt;=1)*('All Beta'!D$2:D$1000&lt;=1.5),ROW('All Beta'!A$2:A$1000)-ROW('All Beta'!A$2)+1),ROW(A394))),"")</f>
        <v/>
      </c>
      <c r="C395" s="5" t="e">
        <f>VLOOKUP('Beta 1-1.5@'!A395,'All Beta'!F:I,3,0)</f>
        <v>#N/A</v>
      </c>
      <c r="D395" s="5" t="e">
        <f>VLOOKUP(A395,'All Beta'!F:I,4,0)</f>
        <v>#N/A</v>
      </c>
      <c r="E395" s="8" t="e">
        <f>RTD("tradingapp",,INDEX($A:$A, ROW()), "BidLstClsΔ%")</f>
        <v>#N/A</v>
      </c>
      <c r="F395" s="8" t="e">
        <f>RTD("tradingapp",,INDEX($A:$A, ROW()), "AskLstClsΔ%")</f>
        <v>#N/A</v>
      </c>
      <c r="G395" s="12" t="e">
        <f t="shared" si="51"/>
        <v>#N/A</v>
      </c>
      <c r="H395" s="12" t="e">
        <f t="shared" si="52"/>
        <v>#N/A</v>
      </c>
      <c r="I395" s="13" t="e">
        <f t="shared" si="53"/>
        <v>#N/A</v>
      </c>
      <c r="J395" s="13" t="e">
        <f t="shared" si="54"/>
        <v>#N/A</v>
      </c>
      <c r="K395" s="5" t="e">
        <f>VLOOKUP(A395,'All Beta'!F:I,2,0)</f>
        <v>#N/A</v>
      </c>
      <c r="L395" s="6" t="e">
        <f>RTD("tradingapp",,INDEX($K:K, ROW()), "BidLstClsΔ%")</f>
        <v>#N/A</v>
      </c>
      <c r="M395" s="16" t="e">
        <f>RTD("tradingapp",,INDEX($K:$K, ROW()), "AskLstClsΔ%")</f>
        <v>#N/A</v>
      </c>
      <c r="N395" s="14" t="e">
        <f t="shared" si="55"/>
        <v>#N/A</v>
      </c>
      <c r="O395" s="14" t="e">
        <f t="shared" si="56"/>
        <v>#N/A</v>
      </c>
      <c r="R395" s="7"/>
      <c r="W395" s="7"/>
      <c r="AA395" s="1"/>
      <c r="AB395" s="107"/>
    </row>
    <row r="396" spans="1:28" x14ac:dyDescent="0.3">
      <c r="A396" s="22" t="str">
        <f t="array" ref="A396">IFERROR(INDEX('All Beta'!A$2:A$1000,SMALL(IF(('All Beta'!D$2:D$1000&gt;=1)*('All Beta'!D$2:D$1000&lt;=1.5),ROW('All Beta'!A$2:A$1000)-ROW('All Beta'!A$2)+1),ROW(A395))),"")</f>
        <v/>
      </c>
      <c r="C396" s="5" t="e">
        <f>VLOOKUP('Beta 1-1.5@'!A396,'All Beta'!F:I,3,0)</f>
        <v>#N/A</v>
      </c>
      <c r="D396" s="5" t="e">
        <f>VLOOKUP(A396,'All Beta'!F:I,4,0)</f>
        <v>#N/A</v>
      </c>
      <c r="E396" s="8" t="e">
        <f>RTD("tradingapp",,INDEX($A:$A, ROW()), "BidLstClsΔ%")</f>
        <v>#N/A</v>
      </c>
      <c r="F396" s="8" t="e">
        <f>RTD("tradingapp",,INDEX($A:$A, ROW()), "AskLstClsΔ%")</f>
        <v>#N/A</v>
      </c>
      <c r="G396" s="12" t="e">
        <f t="shared" si="51"/>
        <v>#N/A</v>
      </c>
      <c r="H396" s="12" t="e">
        <f t="shared" si="52"/>
        <v>#N/A</v>
      </c>
      <c r="I396" s="13" t="e">
        <f t="shared" si="53"/>
        <v>#N/A</v>
      </c>
      <c r="J396" s="13" t="e">
        <f t="shared" si="54"/>
        <v>#N/A</v>
      </c>
      <c r="K396" s="5" t="e">
        <f>VLOOKUP(A396,'All Beta'!F:I,2,0)</f>
        <v>#N/A</v>
      </c>
      <c r="L396" s="6" t="e">
        <f>RTD("tradingapp",,INDEX($K:K, ROW()), "BidLstClsΔ%")</f>
        <v>#N/A</v>
      </c>
      <c r="M396" s="16" t="e">
        <f>RTD("tradingapp",,INDEX($K:$K, ROW()), "AskLstClsΔ%")</f>
        <v>#N/A</v>
      </c>
      <c r="N396" s="14" t="e">
        <f t="shared" si="55"/>
        <v>#N/A</v>
      </c>
      <c r="O396" s="14" t="e">
        <f t="shared" si="56"/>
        <v>#N/A</v>
      </c>
      <c r="R396" s="7"/>
      <c r="W396" s="7"/>
      <c r="AA396" s="1"/>
      <c r="AB396" s="107"/>
    </row>
    <row r="397" spans="1:28" x14ac:dyDescent="0.3">
      <c r="A397" s="22" t="str">
        <f t="array" ref="A397">IFERROR(INDEX('All Beta'!A$2:A$1000,SMALL(IF(('All Beta'!D$2:D$1000&gt;=1)*('All Beta'!D$2:D$1000&lt;=1.5),ROW('All Beta'!A$2:A$1000)-ROW('All Beta'!A$2)+1),ROW(A396))),"")</f>
        <v/>
      </c>
      <c r="C397" s="5" t="e">
        <f>VLOOKUP('Beta 1-1.5@'!A397,'All Beta'!F:I,3,0)</f>
        <v>#N/A</v>
      </c>
      <c r="D397" s="5" t="e">
        <f>VLOOKUP(A397,'All Beta'!F:I,4,0)</f>
        <v>#N/A</v>
      </c>
      <c r="E397" s="8" t="e">
        <f>RTD("tradingapp",,INDEX($A:$A, ROW()), "BidLstClsΔ%")</f>
        <v>#N/A</v>
      </c>
      <c r="F397" s="8" t="e">
        <f>RTD("tradingapp",,INDEX($A:$A, ROW()), "AskLstClsΔ%")</f>
        <v>#N/A</v>
      </c>
      <c r="G397" s="12" t="e">
        <f t="shared" si="51"/>
        <v>#N/A</v>
      </c>
      <c r="H397" s="12" t="e">
        <f t="shared" si="52"/>
        <v>#N/A</v>
      </c>
      <c r="I397" s="13" t="e">
        <f t="shared" si="53"/>
        <v>#N/A</v>
      </c>
      <c r="J397" s="13" t="e">
        <f t="shared" si="54"/>
        <v>#N/A</v>
      </c>
      <c r="K397" s="5" t="e">
        <f>VLOOKUP(A397,'All Beta'!F:I,2,0)</f>
        <v>#N/A</v>
      </c>
      <c r="L397" s="6" t="e">
        <f>RTD("tradingapp",,INDEX($K:K, ROW()), "BidLstClsΔ%")</f>
        <v>#N/A</v>
      </c>
      <c r="M397" s="16" t="e">
        <f>RTD("tradingapp",,INDEX($K:$K, ROW()), "AskLstClsΔ%")</f>
        <v>#N/A</v>
      </c>
      <c r="N397" s="14" t="e">
        <f t="shared" si="55"/>
        <v>#N/A</v>
      </c>
      <c r="O397" s="14" t="e">
        <f t="shared" si="56"/>
        <v>#N/A</v>
      </c>
      <c r="R397" s="7"/>
      <c r="W397" s="7"/>
      <c r="AA397" s="1"/>
      <c r="AB397" s="107"/>
    </row>
    <row r="398" spans="1:28" x14ac:dyDescent="0.3">
      <c r="A398" s="22" t="str">
        <f t="array" ref="A398">IFERROR(INDEX('All Beta'!A$2:A$1000,SMALL(IF(('All Beta'!D$2:D$1000&gt;=1)*('All Beta'!D$2:D$1000&lt;=1.5),ROW('All Beta'!A$2:A$1000)-ROW('All Beta'!A$2)+1),ROW(A397))),"")</f>
        <v/>
      </c>
      <c r="C398" s="5" t="e">
        <f>VLOOKUP('Beta 1-1.5@'!A398,'All Beta'!F:I,3,0)</f>
        <v>#N/A</v>
      </c>
      <c r="D398" s="5" t="e">
        <f>VLOOKUP(A398,'All Beta'!F:I,4,0)</f>
        <v>#N/A</v>
      </c>
      <c r="E398" s="8" t="e">
        <f>RTD("tradingapp",,INDEX($A:$A, ROW()), "BidLstClsΔ%")</f>
        <v>#N/A</v>
      </c>
      <c r="F398" s="8" t="e">
        <f>RTD("tradingapp",,INDEX($A:$A, ROW()), "AskLstClsΔ%")</f>
        <v>#N/A</v>
      </c>
      <c r="G398" s="12" t="e">
        <f t="shared" si="51"/>
        <v>#N/A</v>
      </c>
      <c r="H398" s="12" t="e">
        <f t="shared" si="52"/>
        <v>#N/A</v>
      </c>
      <c r="I398" s="13" t="e">
        <f t="shared" si="53"/>
        <v>#N/A</v>
      </c>
      <c r="J398" s="13" t="e">
        <f t="shared" si="54"/>
        <v>#N/A</v>
      </c>
      <c r="K398" s="5" t="e">
        <f>VLOOKUP(A398,'All Beta'!F:I,2,0)</f>
        <v>#N/A</v>
      </c>
      <c r="L398" s="6" t="e">
        <f>RTD("tradingapp",,INDEX($K:K, ROW()), "BidLstClsΔ%")</f>
        <v>#N/A</v>
      </c>
      <c r="M398" s="16" t="e">
        <f>RTD("tradingapp",,INDEX($K:$K, ROW()), "AskLstClsΔ%")</f>
        <v>#N/A</v>
      </c>
      <c r="N398" s="14" t="e">
        <f t="shared" si="55"/>
        <v>#N/A</v>
      </c>
      <c r="O398" s="14" t="e">
        <f t="shared" si="56"/>
        <v>#N/A</v>
      </c>
      <c r="R398" s="7"/>
      <c r="W398" s="7"/>
      <c r="AA398" s="1"/>
      <c r="AB398" s="107"/>
    </row>
    <row r="399" spans="1:28" x14ac:dyDescent="0.3">
      <c r="A399" s="22" t="str">
        <f t="array" ref="A399">IFERROR(INDEX('All Beta'!A$2:A$1000,SMALL(IF(('All Beta'!D$2:D$1000&gt;=1)*('All Beta'!D$2:D$1000&lt;=1.5),ROW('All Beta'!A$2:A$1000)-ROW('All Beta'!A$2)+1),ROW(A398))),"")</f>
        <v/>
      </c>
      <c r="C399" s="5" t="e">
        <f>VLOOKUP('Beta 1-1.5@'!A399,'All Beta'!F:I,3,0)</f>
        <v>#N/A</v>
      </c>
      <c r="D399" s="5" t="e">
        <f>VLOOKUP(A399,'All Beta'!F:I,4,0)</f>
        <v>#N/A</v>
      </c>
      <c r="E399" s="8" t="e">
        <f>RTD("tradingapp",,INDEX($A:$A, ROW()), "BidLstClsΔ%")</f>
        <v>#N/A</v>
      </c>
      <c r="F399" s="8" t="e">
        <f>RTD("tradingapp",,INDEX($A:$A, ROW()), "AskLstClsΔ%")</f>
        <v>#N/A</v>
      </c>
      <c r="G399" s="12" t="e">
        <f t="shared" si="51"/>
        <v>#N/A</v>
      </c>
      <c r="H399" s="12" t="e">
        <f t="shared" si="52"/>
        <v>#N/A</v>
      </c>
      <c r="I399" s="13" t="e">
        <f t="shared" si="53"/>
        <v>#N/A</v>
      </c>
      <c r="J399" s="13" t="e">
        <f t="shared" si="54"/>
        <v>#N/A</v>
      </c>
      <c r="K399" s="5" t="e">
        <f>VLOOKUP(A399,'All Beta'!F:I,2,0)</f>
        <v>#N/A</v>
      </c>
      <c r="L399" s="6" t="e">
        <f>RTD("tradingapp",,INDEX($K:K, ROW()), "BidLstClsΔ%")</f>
        <v>#N/A</v>
      </c>
      <c r="M399" s="16" t="e">
        <f>RTD("tradingapp",,INDEX($K:$K, ROW()), "AskLstClsΔ%")</f>
        <v>#N/A</v>
      </c>
      <c r="N399" s="14" t="e">
        <f t="shared" si="55"/>
        <v>#N/A</v>
      </c>
      <c r="O399" s="14" t="e">
        <f t="shared" si="56"/>
        <v>#N/A</v>
      </c>
      <c r="R399" s="7"/>
      <c r="W399" s="7"/>
      <c r="AA399" s="1"/>
      <c r="AB399" s="107"/>
    </row>
    <row r="400" spans="1:28" x14ac:dyDescent="0.3">
      <c r="A400" s="22" t="str">
        <f t="array" ref="A400">IFERROR(INDEX('All Beta'!A$2:A$1000,SMALL(IF(('All Beta'!D$2:D$1000&gt;=1)*('All Beta'!D$2:D$1000&lt;=1.5),ROW('All Beta'!A$2:A$1000)-ROW('All Beta'!A$2)+1),ROW(A399))),"")</f>
        <v/>
      </c>
      <c r="C400" s="5" t="e">
        <f>VLOOKUP('Beta 1-1.5@'!A400,'All Beta'!F:I,3,0)</f>
        <v>#N/A</v>
      </c>
      <c r="D400" s="5" t="e">
        <f>VLOOKUP(A400,'All Beta'!F:I,4,0)</f>
        <v>#N/A</v>
      </c>
      <c r="E400" s="8" t="e">
        <f>RTD("tradingapp",,INDEX($A:$A, ROW()), "BidLstClsΔ%")</f>
        <v>#N/A</v>
      </c>
      <c r="F400" s="8" t="e">
        <f>RTD("tradingapp",,INDEX($A:$A, ROW()), "AskLstClsΔ%")</f>
        <v>#N/A</v>
      </c>
      <c r="G400" s="12" t="e">
        <f t="shared" si="51"/>
        <v>#N/A</v>
      </c>
      <c r="H400" s="12" t="e">
        <f t="shared" si="52"/>
        <v>#N/A</v>
      </c>
      <c r="I400" s="13" t="e">
        <f t="shared" si="53"/>
        <v>#N/A</v>
      </c>
      <c r="J400" s="13" t="e">
        <f t="shared" si="54"/>
        <v>#N/A</v>
      </c>
      <c r="K400" s="5" t="e">
        <f>VLOOKUP(A400,'All Beta'!F:I,2,0)</f>
        <v>#N/A</v>
      </c>
      <c r="L400" s="6" t="e">
        <f>RTD("tradingapp",,INDEX($K:K, ROW()), "BidLstClsΔ%")</f>
        <v>#N/A</v>
      </c>
      <c r="M400" s="16" t="e">
        <f>RTD("tradingapp",,INDEX($K:$K, ROW()), "AskLstClsΔ%")</f>
        <v>#N/A</v>
      </c>
      <c r="N400" s="14" t="e">
        <f t="shared" si="55"/>
        <v>#N/A</v>
      </c>
      <c r="O400" s="14" t="e">
        <f t="shared" si="56"/>
        <v>#N/A</v>
      </c>
      <c r="R400" s="7"/>
      <c r="W400" s="7"/>
      <c r="AA400" s="1"/>
      <c r="AB400" s="107"/>
    </row>
    <row r="401" spans="1:28" x14ac:dyDescent="0.3">
      <c r="A401" s="22" t="str">
        <f t="array" ref="A401">IFERROR(INDEX('All Beta'!A$2:A$1000,SMALL(IF(('All Beta'!D$2:D$1000&gt;=1)*('All Beta'!D$2:D$1000&lt;=1.5),ROW('All Beta'!A$2:A$1000)-ROW('All Beta'!A$2)+1),ROW(A400))),"")</f>
        <v/>
      </c>
      <c r="C401" s="5" t="e">
        <f>VLOOKUP('Beta 1-1.5@'!A401,'All Beta'!F:I,3,0)</f>
        <v>#N/A</v>
      </c>
      <c r="D401" s="5" t="e">
        <f>VLOOKUP(A401,'All Beta'!F:I,4,0)</f>
        <v>#N/A</v>
      </c>
      <c r="E401" s="8" t="e">
        <f>RTD("tradingapp",,INDEX($A:$A, ROW()), "BidLstClsΔ%")</f>
        <v>#N/A</v>
      </c>
      <c r="F401" s="8" t="e">
        <f>RTD("tradingapp",,INDEX($A:$A, ROW()), "AskLstClsΔ%")</f>
        <v>#N/A</v>
      </c>
      <c r="G401" s="12" t="e">
        <f t="shared" si="51"/>
        <v>#N/A</v>
      </c>
      <c r="H401" s="12" t="e">
        <f t="shared" si="52"/>
        <v>#N/A</v>
      </c>
      <c r="I401" s="13" t="e">
        <f t="shared" si="53"/>
        <v>#N/A</v>
      </c>
      <c r="J401" s="13" t="e">
        <f t="shared" si="54"/>
        <v>#N/A</v>
      </c>
      <c r="K401" s="5" t="e">
        <f>VLOOKUP(A401,'All Beta'!F:I,2,0)</f>
        <v>#N/A</v>
      </c>
      <c r="L401" s="6" t="e">
        <f>RTD("tradingapp",,INDEX($K:K, ROW()), "BidLstClsΔ%")</f>
        <v>#N/A</v>
      </c>
      <c r="M401" s="16" t="e">
        <f>RTD("tradingapp",,INDEX($K:$K, ROW()), "AskLstClsΔ%")</f>
        <v>#N/A</v>
      </c>
      <c r="N401" s="14" t="e">
        <f t="shared" si="55"/>
        <v>#N/A</v>
      </c>
      <c r="O401" s="14" t="e">
        <f t="shared" si="56"/>
        <v>#N/A</v>
      </c>
      <c r="R401" s="7"/>
      <c r="W401" s="7"/>
      <c r="AA401" s="1"/>
      <c r="AB401" s="107"/>
    </row>
    <row r="402" spans="1:28" x14ac:dyDescent="0.3">
      <c r="A402" s="22" t="str">
        <f t="array" ref="A402">IFERROR(INDEX('All Beta'!A$2:A$1000,SMALL(IF(('All Beta'!D$2:D$1000&gt;=1)*('All Beta'!D$2:D$1000&lt;=1.5),ROW('All Beta'!A$2:A$1000)-ROW('All Beta'!A$2)+1),ROW(A401))),"")</f>
        <v/>
      </c>
      <c r="C402" s="5" t="e">
        <f>VLOOKUP('Beta 1-1.5@'!A402,'All Beta'!F:I,3,0)</f>
        <v>#N/A</v>
      </c>
      <c r="D402" s="5" t="e">
        <f>VLOOKUP(A402,'All Beta'!F:I,4,0)</f>
        <v>#N/A</v>
      </c>
      <c r="E402" s="8" t="e">
        <f>RTD("tradingapp",,INDEX($A:$A, ROW()), "BidLstClsΔ%")</f>
        <v>#N/A</v>
      </c>
      <c r="F402" s="8" t="e">
        <f>RTD("tradingapp",,INDEX($A:$A, ROW()), "AskLstClsΔ%")</f>
        <v>#N/A</v>
      </c>
      <c r="G402" s="12" t="e">
        <f t="shared" si="51"/>
        <v>#N/A</v>
      </c>
      <c r="H402" s="12" t="e">
        <f t="shared" si="52"/>
        <v>#N/A</v>
      </c>
      <c r="I402" s="13" t="e">
        <f t="shared" si="53"/>
        <v>#N/A</v>
      </c>
      <c r="J402" s="13" t="e">
        <f t="shared" si="54"/>
        <v>#N/A</v>
      </c>
      <c r="K402" s="5" t="e">
        <f>VLOOKUP(A402,'All Beta'!F:I,2,0)</f>
        <v>#N/A</v>
      </c>
      <c r="L402" s="6" t="e">
        <f>RTD("tradingapp",,INDEX($K:K, ROW()), "BidLstClsΔ%")</f>
        <v>#N/A</v>
      </c>
      <c r="M402" s="16" t="e">
        <f>RTD("tradingapp",,INDEX($K:$K, ROW()), "AskLstClsΔ%")</f>
        <v>#N/A</v>
      </c>
      <c r="N402" s="14" t="e">
        <f t="shared" si="55"/>
        <v>#N/A</v>
      </c>
      <c r="O402" s="14" t="e">
        <f t="shared" si="56"/>
        <v>#N/A</v>
      </c>
      <c r="R402" s="7"/>
      <c r="W402" s="7"/>
      <c r="AA402" s="1"/>
      <c r="AB402" s="107"/>
    </row>
    <row r="403" spans="1:28" x14ac:dyDescent="0.3">
      <c r="A403" s="22" t="str">
        <f t="array" ref="A403">IFERROR(INDEX('All Beta'!A$2:A$1000,SMALL(IF(('All Beta'!D$2:D$1000&gt;=1)*('All Beta'!D$2:D$1000&lt;=1.5),ROW('All Beta'!A$2:A$1000)-ROW('All Beta'!A$2)+1),ROW(A402))),"")</f>
        <v/>
      </c>
      <c r="C403" s="5" t="e">
        <f>VLOOKUP('Beta 1-1.5@'!A403,'All Beta'!F:I,3,0)</f>
        <v>#N/A</v>
      </c>
      <c r="D403" s="5" t="e">
        <f>VLOOKUP(A403,'All Beta'!F:I,4,0)</f>
        <v>#N/A</v>
      </c>
      <c r="E403" s="8" t="e">
        <f>RTD("tradingapp",,INDEX($A:$A, ROW()), "BidLstClsΔ%")</f>
        <v>#N/A</v>
      </c>
      <c r="F403" s="8" t="e">
        <f>RTD("tradingapp",,INDEX($A:$A, ROW()), "AskLstClsΔ%")</f>
        <v>#N/A</v>
      </c>
      <c r="G403" s="12" t="e">
        <f t="shared" si="51"/>
        <v>#N/A</v>
      </c>
      <c r="H403" s="12" t="e">
        <f t="shared" si="52"/>
        <v>#N/A</v>
      </c>
      <c r="I403" s="13" t="e">
        <f t="shared" si="53"/>
        <v>#N/A</v>
      </c>
      <c r="J403" s="13" t="e">
        <f t="shared" si="54"/>
        <v>#N/A</v>
      </c>
      <c r="K403" s="5" t="e">
        <f>VLOOKUP(A403,'All Beta'!F:I,2,0)</f>
        <v>#N/A</v>
      </c>
      <c r="L403" s="6" t="e">
        <f>RTD("tradingapp",,INDEX($K:K, ROW()), "BidLstClsΔ%")</f>
        <v>#N/A</v>
      </c>
      <c r="M403" s="16" t="e">
        <f>RTD("tradingapp",,INDEX($K:$K, ROW()), "AskLstClsΔ%")</f>
        <v>#N/A</v>
      </c>
      <c r="N403" s="14" t="e">
        <f t="shared" si="55"/>
        <v>#N/A</v>
      </c>
      <c r="O403" s="14" t="e">
        <f t="shared" si="56"/>
        <v>#N/A</v>
      </c>
      <c r="R403" s="7"/>
      <c r="W403" s="7"/>
      <c r="AA403" s="1"/>
      <c r="AB403" s="107"/>
    </row>
    <row r="404" spans="1:28" x14ac:dyDescent="0.3">
      <c r="A404" s="22" t="str">
        <f t="array" ref="A404">IFERROR(INDEX('All Beta'!A$2:A$1000,SMALL(IF(('All Beta'!D$2:D$1000&gt;=1)*('All Beta'!D$2:D$1000&lt;=1.5),ROW('All Beta'!A$2:A$1000)-ROW('All Beta'!A$2)+1),ROW(A403))),"")</f>
        <v/>
      </c>
      <c r="C404" s="5" t="e">
        <f>VLOOKUP('Beta 1-1.5@'!A404,'All Beta'!F:I,3,0)</f>
        <v>#N/A</v>
      </c>
      <c r="D404" s="5" t="e">
        <f>VLOOKUP(A404,'All Beta'!F:I,4,0)</f>
        <v>#N/A</v>
      </c>
      <c r="E404" s="8" t="e">
        <f>RTD("tradingapp",,INDEX($A:$A, ROW()), "BidLstClsΔ%")</f>
        <v>#N/A</v>
      </c>
      <c r="F404" s="8" t="e">
        <f>RTD("tradingapp",,INDEX($A:$A, ROW()), "AskLstClsΔ%")</f>
        <v>#N/A</v>
      </c>
      <c r="G404" s="12" t="e">
        <f t="shared" si="51"/>
        <v>#N/A</v>
      </c>
      <c r="H404" s="12" t="e">
        <f t="shared" si="52"/>
        <v>#N/A</v>
      </c>
      <c r="I404" s="13" t="e">
        <f t="shared" si="53"/>
        <v>#N/A</v>
      </c>
      <c r="J404" s="13" t="e">
        <f t="shared" si="54"/>
        <v>#N/A</v>
      </c>
      <c r="K404" s="5" t="e">
        <f>VLOOKUP(A404,'All Beta'!F:I,2,0)</f>
        <v>#N/A</v>
      </c>
      <c r="L404" s="6" t="e">
        <f>RTD("tradingapp",,INDEX($K:K, ROW()), "BidLstClsΔ%")</f>
        <v>#N/A</v>
      </c>
      <c r="M404" s="16" t="e">
        <f>RTD("tradingapp",,INDEX($K:$K, ROW()), "AskLstClsΔ%")</f>
        <v>#N/A</v>
      </c>
      <c r="N404" s="14" t="e">
        <f t="shared" si="55"/>
        <v>#N/A</v>
      </c>
      <c r="O404" s="14" t="e">
        <f t="shared" si="56"/>
        <v>#N/A</v>
      </c>
      <c r="R404" s="7"/>
      <c r="W404" s="7"/>
      <c r="AA404" s="1"/>
      <c r="AB404" s="107"/>
    </row>
    <row r="405" spans="1:28" x14ac:dyDescent="0.3">
      <c r="A405" s="22" t="str">
        <f t="array" ref="A405">IFERROR(INDEX('All Beta'!A$2:A$1000,SMALL(IF(('All Beta'!D$2:D$1000&gt;=1)*('All Beta'!D$2:D$1000&lt;=1.5),ROW('All Beta'!A$2:A$1000)-ROW('All Beta'!A$2)+1),ROW(A404))),"")</f>
        <v/>
      </c>
      <c r="C405" s="5" t="e">
        <f>VLOOKUP('Beta 1-1.5@'!A405,'All Beta'!F:I,3,0)</f>
        <v>#N/A</v>
      </c>
      <c r="D405" s="5" t="e">
        <f>VLOOKUP(A405,'All Beta'!F:I,4,0)</f>
        <v>#N/A</v>
      </c>
      <c r="E405" s="8" t="e">
        <f>RTD("tradingapp",,INDEX($A:$A, ROW()), "BidLstClsΔ%")</f>
        <v>#N/A</v>
      </c>
      <c r="F405" s="8" t="e">
        <f>RTD("tradingapp",,INDEX($A:$A, ROW()), "AskLstClsΔ%")</f>
        <v>#N/A</v>
      </c>
      <c r="G405" s="12" t="e">
        <f t="shared" si="51"/>
        <v>#N/A</v>
      </c>
      <c r="H405" s="12" t="e">
        <f t="shared" si="52"/>
        <v>#N/A</v>
      </c>
      <c r="I405" s="13" t="e">
        <f t="shared" si="53"/>
        <v>#N/A</v>
      </c>
      <c r="J405" s="13" t="e">
        <f t="shared" si="54"/>
        <v>#N/A</v>
      </c>
      <c r="K405" s="5" t="e">
        <f>VLOOKUP(A405,'All Beta'!F:I,2,0)</f>
        <v>#N/A</v>
      </c>
      <c r="L405" s="6" t="e">
        <f>RTD("tradingapp",,INDEX($K:K, ROW()), "BidLstClsΔ%")</f>
        <v>#N/A</v>
      </c>
      <c r="M405" s="16" t="e">
        <f>RTD("tradingapp",,INDEX($K:$K, ROW()), "AskLstClsΔ%")</f>
        <v>#N/A</v>
      </c>
      <c r="N405" s="14" t="e">
        <f t="shared" si="55"/>
        <v>#N/A</v>
      </c>
      <c r="O405" s="14" t="e">
        <f t="shared" si="56"/>
        <v>#N/A</v>
      </c>
      <c r="R405" s="7"/>
      <c r="W405" s="7"/>
      <c r="AA405" s="1"/>
      <c r="AB405" s="107"/>
    </row>
    <row r="406" spans="1:28" x14ac:dyDescent="0.3">
      <c r="A406" s="22" t="str">
        <f t="array" ref="A406">IFERROR(INDEX('All Beta'!A$2:A$1000,SMALL(IF(('All Beta'!D$2:D$1000&gt;=1)*('All Beta'!D$2:D$1000&lt;=1.5),ROW('All Beta'!A$2:A$1000)-ROW('All Beta'!A$2)+1),ROW(A405))),"")</f>
        <v/>
      </c>
      <c r="C406" s="5" t="e">
        <f>VLOOKUP('Beta 1-1.5@'!A406,'All Beta'!F:I,3,0)</f>
        <v>#N/A</v>
      </c>
      <c r="D406" s="5" t="e">
        <f>VLOOKUP(A406,'All Beta'!F:I,4,0)</f>
        <v>#N/A</v>
      </c>
      <c r="E406" s="8" t="e">
        <f>RTD("tradingapp",,INDEX($A:$A, ROW()), "BidLstClsΔ%")</f>
        <v>#N/A</v>
      </c>
      <c r="F406" s="8" t="e">
        <f>RTD("tradingapp",,INDEX($A:$A, ROW()), "AskLstClsΔ%")</f>
        <v>#N/A</v>
      </c>
      <c r="G406" s="12" t="e">
        <f t="shared" si="51"/>
        <v>#N/A</v>
      </c>
      <c r="H406" s="12" t="e">
        <f t="shared" si="52"/>
        <v>#N/A</v>
      </c>
      <c r="I406" s="13" t="e">
        <f t="shared" si="53"/>
        <v>#N/A</v>
      </c>
      <c r="J406" s="13" t="e">
        <f t="shared" si="54"/>
        <v>#N/A</v>
      </c>
      <c r="K406" s="5" t="e">
        <f>VLOOKUP(A406,'All Beta'!F:I,2,0)</f>
        <v>#N/A</v>
      </c>
      <c r="L406" s="6" t="e">
        <f>RTD("tradingapp",,INDEX($K:K, ROW()), "BidLstClsΔ%")</f>
        <v>#N/A</v>
      </c>
      <c r="M406" s="16" t="e">
        <f>RTD("tradingapp",,INDEX($K:$K, ROW()), "AskLstClsΔ%")</f>
        <v>#N/A</v>
      </c>
      <c r="N406" s="14" t="e">
        <f t="shared" si="55"/>
        <v>#N/A</v>
      </c>
      <c r="O406" s="14" t="e">
        <f t="shared" si="56"/>
        <v>#N/A</v>
      </c>
      <c r="R406" s="7"/>
      <c r="W406" s="7"/>
      <c r="AA406" s="1"/>
      <c r="AB406" s="107"/>
    </row>
    <row r="407" spans="1:28" x14ac:dyDescent="0.3">
      <c r="A407" s="22" t="str">
        <f t="array" ref="A407">IFERROR(INDEX('All Beta'!A$2:A$1000,SMALL(IF(('All Beta'!D$2:D$1000&gt;=1)*('All Beta'!D$2:D$1000&lt;=1.5),ROW('All Beta'!A$2:A$1000)-ROW('All Beta'!A$2)+1),ROW(A406))),"")</f>
        <v/>
      </c>
      <c r="C407" s="5" t="e">
        <f>VLOOKUP('Beta 1-1.5@'!A407,'All Beta'!F:I,3,0)</f>
        <v>#N/A</v>
      </c>
      <c r="D407" s="5" t="e">
        <f>VLOOKUP(A407,'All Beta'!F:I,4,0)</f>
        <v>#N/A</v>
      </c>
      <c r="E407" s="8" t="e">
        <f>RTD("tradingapp",,INDEX($A:$A, ROW()), "BidLstClsΔ%")</f>
        <v>#N/A</v>
      </c>
      <c r="F407" s="8" t="e">
        <f>RTD("tradingapp",,INDEX($A:$A, ROW()), "AskLstClsΔ%")</f>
        <v>#N/A</v>
      </c>
      <c r="G407" s="12" t="e">
        <f t="shared" si="51"/>
        <v>#N/A</v>
      </c>
      <c r="H407" s="12" t="e">
        <f t="shared" si="52"/>
        <v>#N/A</v>
      </c>
      <c r="I407" s="13" t="e">
        <f t="shared" si="53"/>
        <v>#N/A</v>
      </c>
      <c r="J407" s="13" t="e">
        <f t="shared" si="54"/>
        <v>#N/A</v>
      </c>
      <c r="K407" s="5" t="e">
        <f>VLOOKUP(A407,'All Beta'!F:I,2,0)</f>
        <v>#N/A</v>
      </c>
      <c r="L407" s="6" t="e">
        <f>RTD("tradingapp",,INDEX($K:K, ROW()), "BidLstClsΔ%")</f>
        <v>#N/A</v>
      </c>
      <c r="M407" s="16" t="e">
        <f>RTD("tradingapp",,INDEX($K:$K, ROW()), "AskLstClsΔ%")</f>
        <v>#N/A</v>
      </c>
      <c r="N407" s="14" t="e">
        <f t="shared" si="55"/>
        <v>#N/A</v>
      </c>
      <c r="O407" s="14" t="e">
        <f t="shared" si="56"/>
        <v>#N/A</v>
      </c>
      <c r="R407" s="7"/>
      <c r="W407" s="7"/>
      <c r="AA407" s="1"/>
      <c r="AB407" s="107"/>
    </row>
    <row r="408" spans="1:28" x14ac:dyDescent="0.3">
      <c r="A408" s="22" t="str">
        <f t="array" ref="A408">IFERROR(INDEX('All Beta'!A$2:A$1000,SMALL(IF(('All Beta'!D$2:D$1000&gt;=1)*('All Beta'!D$2:D$1000&lt;=1.5),ROW('All Beta'!A$2:A$1000)-ROW('All Beta'!A$2)+1),ROW(A407))),"")</f>
        <v/>
      </c>
      <c r="C408" s="5" t="e">
        <f>VLOOKUP('Beta 1-1.5@'!A408,'All Beta'!F:I,3,0)</f>
        <v>#N/A</v>
      </c>
      <c r="D408" s="5" t="e">
        <f>VLOOKUP(A408,'All Beta'!F:I,4,0)</f>
        <v>#N/A</v>
      </c>
      <c r="E408" s="8" t="e">
        <f>RTD("tradingapp",,INDEX($A:$A, ROW()), "BidLstClsΔ%")</f>
        <v>#N/A</v>
      </c>
      <c r="F408" s="8" t="e">
        <f>RTD("tradingapp",,INDEX($A:$A, ROW()), "AskLstClsΔ%")</f>
        <v>#N/A</v>
      </c>
      <c r="G408" s="12" t="e">
        <f t="shared" si="51"/>
        <v>#N/A</v>
      </c>
      <c r="H408" s="12" t="e">
        <f t="shared" si="52"/>
        <v>#N/A</v>
      </c>
      <c r="I408" s="13" t="e">
        <f t="shared" si="53"/>
        <v>#N/A</v>
      </c>
      <c r="J408" s="13" t="e">
        <f t="shared" si="54"/>
        <v>#N/A</v>
      </c>
      <c r="K408" s="5" t="e">
        <f>VLOOKUP(A408,'All Beta'!F:I,2,0)</f>
        <v>#N/A</v>
      </c>
      <c r="L408" s="6" t="e">
        <f>RTD("tradingapp",,INDEX($K:K, ROW()), "BidLstClsΔ%")</f>
        <v>#N/A</v>
      </c>
      <c r="M408" s="16" t="e">
        <f>RTD("tradingapp",,INDEX($K:$K, ROW()), "AskLstClsΔ%")</f>
        <v>#N/A</v>
      </c>
      <c r="N408" s="14" t="e">
        <f t="shared" si="55"/>
        <v>#N/A</v>
      </c>
      <c r="O408" s="14" t="e">
        <f t="shared" si="56"/>
        <v>#N/A</v>
      </c>
      <c r="R408" s="7"/>
      <c r="W408" s="7"/>
      <c r="AA408" s="1"/>
      <c r="AB408" s="107"/>
    </row>
    <row r="409" spans="1:28" x14ac:dyDescent="0.3">
      <c r="A409" s="22" t="str">
        <f t="array" ref="A409">IFERROR(INDEX('All Beta'!A$2:A$1000,SMALL(IF(('All Beta'!D$2:D$1000&gt;=1)*('All Beta'!D$2:D$1000&lt;=1.5),ROW('All Beta'!A$2:A$1000)-ROW('All Beta'!A$2)+1),ROW(A408))),"")</f>
        <v/>
      </c>
      <c r="C409" s="5" t="e">
        <f>VLOOKUP('Beta 1-1.5@'!A409,'All Beta'!F:I,3,0)</f>
        <v>#N/A</v>
      </c>
      <c r="D409" s="5" t="e">
        <f>VLOOKUP(A409,'All Beta'!F:I,4,0)</f>
        <v>#N/A</v>
      </c>
      <c r="E409" s="8" t="e">
        <f>RTD("tradingapp",,INDEX($A:$A, ROW()), "BidLstClsΔ%")</f>
        <v>#N/A</v>
      </c>
      <c r="F409" s="8" t="e">
        <f>RTD("tradingapp",,INDEX($A:$A, ROW()), "AskLstClsΔ%")</f>
        <v>#N/A</v>
      </c>
      <c r="G409" s="12" t="e">
        <f t="shared" si="51"/>
        <v>#N/A</v>
      </c>
      <c r="H409" s="12" t="e">
        <f t="shared" si="52"/>
        <v>#N/A</v>
      </c>
      <c r="I409" s="13" t="e">
        <f t="shared" si="53"/>
        <v>#N/A</v>
      </c>
      <c r="J409" s="13" t="e">
        <f t="shared" si="54"/>
        <v>#N/A</v>
      </c>
      <c r="K409" s="5" t="e">
        <f>VLOOKUP(A409,'All Beta'!F:I,2,0)</f>
        <v>#N/A</v>
      </c>
      <c r="L409" s="6" t="e">
        <f>RTD("tradingapp",,INDEX($K:K, ROW()), "BidLstClsΔ%")</f>
        <v>#N/A</v>
      </c>
      <c r="M409" s="16" t="e">
        <f>RTD("tradingapp",,INDEX($K:$K, ROW()), "AskLstClsΔ%")</f>
        <v>#N/A</v>
      </c>
      <c r="N409" s="14" t="e">
        <f t="shared" si="55"/>
        <v>#N/A</v>
      </c>
      <c r="O409" s="14" t="e">
        <f t="shared" si="56"/>
        <v>#N/A</v>
      </c>
      <c r="R409" s="7"/>
      <c r="W409" s="7"/>
      <c r="AA409" s="1"/>
      <c r="AB409" s="107"/>
    </row>
    <row r="410" spans="1:28" x14ac:dyDescent="0.3">
      <c r="A410" s="22" t="str">
        <f t="array" ref="A410">IFERROR(INDEX('All Beta'!A$2:A$1000,SMALL(IF(('All Beta'!D$2:D$1000&gt;=1)*('All Beta'!D$2:D$1000&lt;=1.5),ROW('All Beta'!A$2:A$1000)-ROW('All Beta'!A$2)+1),ROW(A409))),"")</f>
        <v/>
      </c>
      <c r="C410" s="5" t="e">
        <f>VLOOKUP('Beta 1-1.5@'!A410,'All Beta'!F:I,3,0)</f>
        <v>#N/A</v>
      </c>
      <c r="D410" s="5" t="e">
        <f>VLOOKUP(A410,'All Beta'!F:I,4,0)</f>
        <v>#N/A</v>
      </c>
      <c r="E410" s="8" t="e">
        <f>RTD("tradingapp",,INDEX($A:$A, ROW()), "BidLstClsΔ%")</f>
        <v>#N/A</v>
      </c>
      <c r="F410" s="8" t="e">
        <f>RTD("tradingapp",,INDEX($A:$A, ROW()), "AskLstClsΔ%")</f>
        <v>#N/A</v>
      </c>
      <c r="G410" s="12" t="e">
        <f t="shared" si="51"/>
        <v>#N/A</v>
      </c>
      <c r="H410" s="12" t="e">
        <f t="shared" si="52"/>
        <v>#N/A</v>
      </c>
      <c r="I410" s="13" t="e">
        <f t="shared" si="53"/>
        <v>#N/A</v>
      </c>
      <c r="J410" s="13" t="e">
        <f t="shared" si="54"/>
        <v>#N/A</v>
      </c>
      <c r="K410" s="5" t="e">
        <f>VLOOKUP(A410,'All Beta'!F:I,2,0)</f>
        <v>#N/A</v>
      </c>
      <c r="L410" s="6" t="e">
        <f>RTD("tradingapp",,INDEX($K:K, ROW()), "BidLstClsΔ%")</f>
        <v>#N/A</v>
      </c>
      <c r="M410" s="16" t="e">
        <f>RTD("tradingapp",,INDEX($K:$K, ROW()), "AskLstClsΔ%")</f>
        <v>#N/A</v>
      </c>
      <c r="N410" s="14" t="e">
        <f t="shared" si="55"/>
        <v>#N/A</v>
      </c>
      <c r="O410" s="14" t="e">
        <f t="shared" si="56"/>
        <v>#N/A</v>
      </c>
      <c r="R410" s="7"/>
      <c r="W410" s="7"/>
      <c r="AA410" s="1"/>
      <c r="AB410" s="107"/>
    </row>
    <row r="411" spans="1:28" x14ac:dyDescent="0.3">
      <c r="A411" s="22" t="str">
        <f t="array" ref="A411">IFERROR(INDEX('All Beta'!A$2:A$1000,SMALL(IF(('All Beta'!D$2:D$1000&gt;=1)*('All Beta'!D$2:D$1000&lt;=1.5),ROW('All Beta'!A$2:A$1000)-ROW('All Beta'!A$2)+1),ROW(A410))),"")</f>
        <v/>
      </c>
      <c r="C411" s="5" t="e">
        <f>VLOOKUP('Beta 1-1.5@'!A411,'All Beta'!F:I,3,0)</f>
        <v>#N/A</v>
      </c>
      <c r="D411" s="5" t="e">
        <f>VLOOKUP(A411,'All Beta'!F:I,4,0)</f>
        <v>#N/A</v>
      </c>
      <c r="E411" s="8" t="e">
        <f>RTD("tradingapp",,INDEX($A:$A, ROW()), "BidLstClsΔ%")</f>
        <v>#N/A</v>
      </c>
      <c r="F411" s="8" t="e">
        <f>RTD("tradingapp",,INDEX($A:$A, ROW()), "AskLstClsΔ%")</f>
        <v>#N/A</v>
      </c>
      <c r="G411" s="12" t="e">
        <f t="shared" si="51"/>
        <v>#N/A</v>
      </c>
      <c r="H411" s="12" t="e">
        <f t="shared" si="52"/>
        <v>#N/A</v>
      </c>
      <c r="I411" s="13" t="e">
        <f t="shared" si="53"/>
        <v>#N/A</v>
      </c>
      <c r="J411" s="13" t="e">
        <f t="shared" si="54"/>
        <v>#N/A</v>
      </c>
      <c r="K411" s="5" t="e">
        <f>VLOOKUP(A411,'All Beta'!F:I,2,0)</f>
        <v>#N/A</v>
      </c>
      <c r="L411" s="6" t="e">
        <f>RTD("tradingapp",,INDEX($K:K, ROW()), "BidLstClsΔ%")</f>
        <v>#N/A</v>
      </c>
      <c r="M411" s="16" t="e">
        <f>RTD("tradingapp",,INDEX($K:$K, ROW()), "AskLstClsΔ%")</f>
        <v>#N/A</v>
      </c>
      <c r="N411" s="14" t="e">
        <f t="shared" si="55"/>
        <v>#N/A</v>
      </c>
      <c r="O411" s="14" t="e">
        <f t="shared" si="56"/>
        <v>#N/A</v>
      </c>
      <c r="R411" s="7"/>
      <c r="W411" s="7"/>
      <c r="AA411" s="1"/>
      <c r="AB411" s="107"/>
    </row>
    <row r="412" spans="1:28" x14ac:dyDescent="0.3">
      <c r="A412" s="22" t="str">
        <f t="array" ref="A412">IFERROR(INDEX('All Beta'!A$2:A$1000,SMALL(IF(('All Beta'!D$2:D$1000&gt;=1)*('All Beta'!D$2:D$1000&lt;=1.5),ROW('All Beta'!A$2:A$1000)-ROW('All Beta'!A$2)+1),ROW(A411))),"")</f>
        <v/>
      </c>
      <c r="C412" s="5" t="e">
        <f>VLOOKUP('Beta 1-1.5@'!A412,'All Beta'!F:I,3,0)</f>
        <v>#N/A</v>
      </c>
      <c r="D412" s="5" t="e">
        <f>VLOOKUP(A412,'All Beta'!F:I,4,0)</f>
        <v>#N/A</v>
      </c>
      <c r="E412" s="8" t="e">
        <f>RTD("tradingapp",,INDEX($A:$A, ROW()), "BidLstClsΔ%")</f>
        <v>#N/A</v>
      </c>
      <c r="F412" s="8" t="e">
        <f>RTD("tradingapp",,INDEX($A:$A, ROW()), "AskLstClsΔ%")</f>
        <v>#N/A</v>
      </c>
      <c r="G412" s="12" t="e">
        <f t="shared" si="51"/>
        <v>#N/A</v>
      </c>
      <c r="H412" s="12" t="e">
        <f t="shared" si="52"/>
        <v>#N/A</v>
      </c>
      <c r="I412" s="13" t="e">
        <f t="shared" si="53"/>
        <v>#N/A</v>
      </c>
      <c r="J412" s="13" t="e">
        <f t="shared" si="54"/>
        <v>#N/A</v>
      </c>
      <c r="K412" s="5" t="e">
        <f>VLOOKUP(A412,'All Beta'!F:I,2,0)</f>
        <v>#N/A</v>
      </c>
      <c r="L412" s="6" t="e">
        <f>RTD("tradingapp",,INDEX($K:K, ROW()), "BidLstClsΔ%")</f>
        <v>#N/A</v>
      </c>
      <c r="M412" s="16" t="e">
        <f>RTD("tradingapp",,INDEX($K:$K, ROW()), "AskLstClsΔ%")</f>
        <v>#N/A</v>
      </c>
      <c r="N412" s="14" t="e">
        <f t="shared" si="55"/>
        <v>#N/A</v>
      </c>
      <c r="O412" s="14" t="e">
        <f t="shared" si="56"/>
        <v>#N/A</v>
      </c>
      <c r="R412" s="7"/>
      <c r="W412" s="7"/>
      <c r="AA412" s="1"/>
      <c r="AB412" s="107"/>
    </row>
    <row r="413" spans="1:28" x14ac:dyDescent="0.3">
      <c r="A413" s="22" t="str">
        <f t="array" ref="A413">IFERROR(INDEX('All Beta'!A$2:A$1000,SMALL(IF(('All Beta'!D$2:D$1000&gt;=1)*('All Beta'!D$2:D$1000&lt;=1.5),ROW('All Beta'!A$2:A$1000)-ROW('All Beta'!A$2)+1),ROW(A412))),"")</f>
        <v/>
      </c>
      <c r="C413" s="5" t="e">
        <f>VLOOKUP('Beta 1-1.5@'!A413,'All Beta'!F:I,3,0)</f>
        <v>#N/A</v>
      </c>
      <c r="D413" s="5" t="e">
        <f>VLOOKUP(A413,'All Beta'!F:I,4,0)</f>
        <v>#N/A</v>
      </c>
      <c r="E413" s="8" t="e">
        <f>RTD("tradingapp",,INDEX($A:$A, ROW()), "BidLstClsΔ%")</f>
        <v>#N/A</v>
      </c>
      <c r="F413" s="8" t="e">
        <f>RTD("tradingapp",,INDEX($A:$A, ROW()), "AskLstClsΔ%")</f>
        <v>#N/A</v>
      </c>
      <c r="G413" s="12" t="e">
        <f t="shared" si="51"/>
        <v>#N/A</v>
      </c>
      <c r="H413" s="12" t="e">
        <f t="shared" si="52"/>
        <v>#N/A</v>
      </c>
      <c r="I413" s="13" t="e">
        <f t="shared" si="53"/>
        <v>#N/A</v>
      </c>
      <c r="J413" s="13" t="e">
        <f t="shared" si="54"/>
        <v>#N/A</v>
      </c>
      <c r="K413" s="5" t="e">
        <f>VLOOKUP(A413,'All Beta'!F:I,2,0)</f>
        <v>#N/A</v>
      </c>
      <c r="L413" s="6" t="e">
        <f>RTD("tradingapp",,INDEX($K:K, ROW()), "BidLstClsΔ%")</f>
        <v>#N/A</v>
      </c>
      <c r="M413" s="16" t="e">
        <f>RTD("tradingapp",,INDEX($K:$K, ROW()), "AskLstClsΔ%")</f>
        <v>#N/A</v>
      </c>
      <c r="N413" s="14" t="e">
        <f t="shared" si="55"/>
        <v>#N/A</v>
      </c>
      <c r="O413" s="14" t="e">
        <f t="shared" si="56"/>
        <v>#N/A</v>
      </c>
      <c r="R413" s="7"/>
      <c r="W413" s="7"/>
      <c r="AA413" s="1"/>
      <c r="AB413" s="107"/>
    </row>
    <row r="414" spans="1:28" x14ac:dyDescent="0.3">
      <c r="A414" s="22" t="str">
        <f t="array" ref="A414">IFERROR(INDEX('All Beta'!A$2:A$1000,SMALL(IF(('All Beta'!D$2:D$1000&gt;=1)*('All Beta'!D$2:D$1000&lt;=1.5),ROW('All Beta'!A$2:A$1000)-ROW('All Beta'!A$2)+1),ROW(A413))),"")</f>
        <v/>
      </c>
      <c r="C414" s="5" t="e">
        <f>VLOOKUP('Beta 1-1.5@'!A414,'All Beta'!F:I,3,0)</f>
        <v>#N/A</v>
      </c>
      <c r="D414" s="5" t="e">
        <f>VLOOKUP(A414,'All Beta'!F:I,4,0)</f>
        <v>#N/A</v>
      </c>
      <c r="E414" s="8" t="e">
        <f>RTD("tradingapp",,INDEX($A:$A, ROW()), "BidLstClsΔ%")</f>
        <v>#N/A</v>
      </c>
      <c r="F414" s="8" t="e">
        <f>RTD("tradingapp",,INDEX($A:$A, ROW()), "AskLstClsΔ%")</f>
        <v>#N/A</v>
      </c>
      <c r="G414" s="12" t="e">
        <f t="shared" si="51"/>
        <v>#N/A</v>
      </c>
      <c r="H414" s="12" t="e">
        <f t="shared" si="52"/>
        <v>#N/A</v>
      </c>
      <c r="I414" s="13" t="e">
        <f t="shared" si="53"/>
        <v>#N/A</v>
      </c>
      <c r="J414" s="13" t="e">
        <f t="shared" si="54"/>
        <v>#N/A</v>
      </c>
      <c r="K414" s="5" t="e">
        <f>VLOOKUP(A414,'All Beta'!F:I,2,0)</f>
        <v>#N/A</v>
      </c>
      <c r="L414" s="6" t="e">
        <f>RTD("tradingapp",,INDEX($K:K, ROW()), "BidLstClsΔ%")</f>
        <v>#N/A</v>
      </c>
      <c r="M414" s="16" t="e">
        <f>RTD("tradingapp",,INDEX($K:$K, ROW()), "AskLstClsΔ%")</f>
        <v>#N/A</v>
      </c>
      <c r="N414" s="14" t="e">
        <f t="shared" si="55"/>
        <v>#N/A</v>
      </c>
      <c r="O414" s="14" t="e">
        <f t="shared" si="56"/>
        <v>#N/A</v>
      </c>
      <c r="R414" s="7"/>
      <c r="W414" s="7"/>
      <c r="AA414" s="1"/>
      <c r="AB414" s="107"/>
    </row>
    <row r="415" spans="1:28" x14ac:dyDescent="0.3">
      <c r="A415" s="22" t="str">
        <f t="array" ref="A415">IFERROR(INDEX('All Beta'!A$2:A$1000,SMALL(IF(('All Beta'!D$2:D$1000&gt;=1)*('All Beta'!D$2:D$1000&lt;=1.5),ROW('All Beta'!A$2:A$1000)-ROW('All Beta'!A$2)+1),ROW(A414))),"")</f>
        <v/>
      </c>
      <c r="C415" s="5" t="e">
        <f>VLOOKUP('Beta 1-1.5@'!A415,'All Beta'!F:I,3,0)</f>
        <v>#N/A</v>
      </c>
      <c r="D415" s="5" t="e">
        <f>VLOOKUP(A415,'All Beta'!F:I,4,0)</f>
        <v>#N/A</v>
      </c>
      <c r="E415" s="8" t="e">
        <f>RTD("tradingapp",,INDEX($A:$A, ROW()), "BidLstClsΔ%")</f>
        <v>#N/A</v>
      </c>
      <c r="F415" s="8" t="e">
        <f>RTD("tradingapp",,INDEX($A:$A, ROW()), "AskLstClsΔ%")</f>
        <v>#N/A</v>
      </c>
      <c r="G415" s="12" t="e">
        <f t="shared" si="51"/>
        <v>#N/A</v>
      </c>
      <c r="H415" s="12" t="e">
        <f t="shared" si="52"/>
        <v>#N/A</v>
      </c>
      <c r="I415" s="13" t="e">
        <f t="shared" si="53"/>
        <v>#N/A</v>
      </c>
      <c r="J415" s="13" t="e">
        <f t="shared" si="54"/>
        <v>#N/A</v>
      </c>
      <c r="K415" s="5" t="e">
        <f>VLOOKUP(A415,'All Beta'!F:I,2,0)</f>
        <v>#N/A</v>
      </c>
      <c r="L415" s="6" t="e">
        <f>RTD("tradingapp",,INDEX($K:K, ROW()), "BidLstClsΔ%")</f>
        <v>#N/A</v>
      </c>
      <c r="M415" s="16" t="e">
        <f>RTD("tradingapp",,INDEX($K:$K, ROW()), "AskLstClsΔ%")</f>
        <v>#N/A</v>
      </c>
      <c r="N415" s="14" t="e">
        <f t="shared" si="55"/>
        <v>#N/A</v>
      </c>
      <c r="O415" s="14" t="e">
        <f t="shared" si="56"/>
        <v>#N/A</v>
      </c>
      <c r="R415" s="7"/>
      <c r="W415" s="7"/>
      <c r="AA415" s="1"/>
      <c r="AB415" s="107"/>
    </row>
    <row r="416" spans="1:28" x14ac:dyDescent="0.3">
      <c r="A416" s="22" t="str">
        <f t="array" ref="A416">IFERROR(INDEX('All Beta'!A$2:A$1000,SMALL(IF(('All Beta'!D$2:D$1000&gt;=1)*('All Beta'!D$2:D$1000&lt;=1.5),ROW('All Beta'!A$2:A$1000)-ROW('All Beta'!A$2)+1),ROW(A415))),"")</f>
        <v/>
      </c>
      <c r="C416" s="5" t="e">
        <f>VLOOKUP('Beta 1-1.5@'!A416,'All Beta'!F:I,3,0)</f>
        <v>#N/A</v>
      </c>
      <c r="D416" s="5" t="e">
        <f>VLOOKUP(A416,'All Beta'!F:I,4,0)</f>
        <v>#N/A</v>
      </c>
      <c r="E416" s="8" t="e">
        <f>RTD("tradingapp",,INDEX($A:$A, ROW()), "BidLstClsΔ%")</f>
        <v>#N/A</v>
      </c>
      <c r="F416" s="8" t="e">
        <f>RTD("tradingapp",,INDEX($A:$A, ROW()), "AskLstClsΔ%")</f>
        <v>#N/A</v>
      </c>
      <c r="G416" s="12" t="e">
        <f t="shared" si="51"/>
        <v>#N/A</v>
      </c>
      <c r="H416" s="12" t="e">
        <f t="shared" si="52"/>
        <v>#N/A</v>
      </c>
      <c r="I416" s="13" t="e">
        <f t="shared" si="53"/>
        <v>#N/A</v>
      </c>
      <c r="J416" s="13" t="e">
        <f t="shared" si="54"/>
        <v>#N/A</v>
      </c>
      <c r="K416" s="5" t="e">
        <f>VLOOKUP(A416,'All Beta'!F:I,2,0)</f>
        <v>#N/A</v>
      </c>
      <c r="L416" s="6" t="e">
        <f>RTD("tradingapp",,INDEX($K:K, ROW()), "BidLstClsΔ%")</f>
        <v>#N/A</v>
      </c>
      <c r="M416" s="16" t="e">
        <f>RTD("tradingapp",,INDEX($K:$K, ROW()), "AskLstClsΔ%")</f>
        <v>#N/A</v>
      </c>
      <c r="N416" s="14" t="e">
        <f t="shared" si="55"/>
        <v>#N/A</v>
      </c>
      <c r="O416" s="14" t="e">
        <f t="shared" si="56"/>
        <v>#N/A</v>
      </c>
      <c r="R416" s="7"/>
      <c r="W416" s="7"/>
      <c r="AA416" s="1"/>
      <c r="AB416" s="107"/>
    </row>
    <row r="417" spans="1:28" x14ac:dyDescent="0.3">
      <c r="A417" s="22" t="str">
        <f t="array" ref="A417">IFERROR(INDEX('All Beta'!A$2:A$1000,SMALL(IF(('All Beta'!D$2:D$1000&gt;=1)*('All Beta'!D$2:D$1000&lt;=1.5),ROW('All Beta'!A$2:A$1000)-ROW('All Beta'!A$2)+1),ROW(A416))),"")</f>
        <v/>
      </c>
      <c r="C417" s="5" t="e">
        <f>VLOOKUP('Beta 1-1.5@'!A417,'All Beta'!F:I,3,0)</f>
        <v>#N/A</v>
      </c>
      <c r="D417" s="5" t="e">
        <f>VLOOKUP(A417,'All Beta'!F:I,4,0)</f>
        <v>#N/A</v>
      </c>
      <c r="E417" s="8" t="e">
        <f>RTD("tradingapp",,INDEX($A:$A, ROW()), "BidLstClsΔ%")</f>
        <v>#N/A</v>
      </c>
      <c r="F417" s="8" t="e">
        <f>RTD("tradingapp",,INDEX($A:$A, ROW()), "AskLstClsΔ%")</f>
        <v>#N/A</v>
      </c>
      <c r="G417" s="12" t="e">
        <f t="shared" si="51"/>
        <v>#N/A</v>
      </c>
      <c r="H417" s="12" t="e">
        <f t="shared" si="52"/>
        <v>#N/A</v>
      </c>
      <c r="I417" s="13" t="e">
        <f t="shared" si="53"/>
        <v>#N/A</v>
      </c>
      <c r="J417" s="13" t="e">
        <f t="shared" si="54"/>
        <v>#N/A</v>
      </c>
      <c r="K417" s="5" t="e">
        <f>VLOOKUP(A417,'All Beta'!F:I,2,0)</f>
        <v>#N/A</v>
      </c>
      <c r="L417" s="6" t="e">
        <f>RTD("tradingapp",,INDEX($K:K, ROW()), "BidLstClsΔ%")</f>
        <v>#N/A</v>
      </c>
      <c r="M417" s="16" t="e">
        <f>RTD("tradingapp",,INDEX($K:$K, ROW()), "AskLstClsΔ%")</f>
        <v>#N/A</v>
      </c>
      <c r="N417" s="14" t="e">
        <f t="shared" si="55"/>
        <v>#N/A</v>
      </c>
      <c r="O417" s="14" t="e">
        <f t="shared" si="56"/>
        <v>#N/A</v>
      </c>
      <c r="R417" s="7"/>
      <c r="W417" s="7"/>
      <c r="AA417" s="1"/>
      <c r="AB417" s="107"/>
    </row>
    <row r="418" spans="1:28" x14ac:dyDescent="0.3">
      <c r="A418" s="22" t="str">
        <f t="array" ref="A418">IFERROR(INDEX('All Beta'!A$2:A$1000,SMALL(IF(('All Beta'!D$2:D$1000&gt;=1)*('All Beta'!D$2:D$1000&lt;=1.5),ROW('All Beta'!A$2:A$1000)-ROW('All Beta'!A$2)+1),ROW(A417))),"")</f>
        <v/>
      </c>
      <c r="C418" s="5" t="e">
        <f>VLOOKUP('Beta 1-1.5@'!A418,'All Beta'!F:I,3,0)</f>
        <v>#N/A</v>
      </c>
      <c r="D418" s="5" t="e">
        <f>VLOOKUP(A418,'All Beta'!F:I,4,0)</f>
        <v>#N/A</v>
      </c>
      <c r="E418" s="8" t="e">
        <f>RTD("tradingapp",,INDEX($A:$A, ROW()), "BidLstClsΔ%")</f>
        <v>#N/A</v>
      </c>
      <c r="F418" s="8" t="e">
        <f>RTD("tradingapp",,INDEX($A:$A, ROW()), "AskLstClsΔ%")</f>
        <v>#N/A</v>
      </c>
      <c r="G418" s="12" t="e">
        <f t="shared" si="51"/>
        <v>#N/A</v>
      </c>
      <c r="H418" s="12" t="e">
        <f t="shared" si="52"/>
        <v>#N/A</v>
      </c>
      <c r="I418" s="13" t="e">
        <f t="shared" si="53"/>
        <v>#N/A</v>
      </c>
      <c r="J418" s="13" t="e">
        <f t="shared" si="54"/>
        <v>#N/A</v>
      </c>
      <c r="K418" s="5" t="e">
        <f>VLOOKUP(A418,'All Beta'!F:I,2,0)</f>
        <v>#N/A</v>
      </c>
      <c r="L418" s="6" t="e">
        <f>RTD("tradingapp",,INDEX($K:K, ROW()), "BidLstClsΔ%")</f>
        <v>#N/A</v>
      </c>
      <c r="M418" s="16" t="e">
        <f>RTD("tradingapp",,INDEX($K:$K, ROW()), "AskLstClsΔ%")</f>
        <v>#N/A</v>
      </c>
      <c r="N418" s="14" t="e">
        <f t="shared" si="55"/>
        <v>#N/A</v>
      </c>
      <c r="O418" s="14" t="e">
        <f t="shared" si="56"/>
        <v>#N/A</v>
      </c>
      <c r="R418" s="7"/>
      <c r="W418" s="7"/>
      <c r="AA418" s="1"/>
      <c r="AB418" s="107"/>
    </row>
    <row r="419" spans="1:28" x14ac:dyDescent="0.3">
      <c r="A419" s="22" t="str">
        <f t="array" ref="A419">IFERROR(INDEX('All Beta'!A$2:A$1000,SMALL(IF(('All Beta'!D$2:D$1000&gt;=1)*('All Beta'!D$2:D$1000&lt;=1.5),ROW('All Beta'!A$2:A$1000)-ROW('All Beta'!A$2)+1),ROW(A418))),"")</f>
        <v/>
      </c>
      <c r="C419" s="5" t="e">
        <f>VLOOKUP('Beta 1-1.5@'!A419,'All Beta'!F:I,3,0)</f>
        <v>#N/A</v>
      </c>
      <c r="D419" s="5" t="e">
        <f>VLOOKUP(A419,'All Beta'!F:I,4,0)</f>
        <v>#N/A</v>
      </c>
      <c r="E419" s="8" t="e">
        <f>RTD("tradingapp",,INDEX($A:$A, ROW()), "BidLstClsΔ%")</f>
        <v>#N/A</v>
      </c>
      <c r="F419" s="8" t="e">
        <f>RTD("tradingapp",,INDEX($A:$A, ROW()), "AskLstClsΔ%")</f>
        <v>#N/A</v>
      </c>
      <c r="G419" s="12" t="e">
        <f t="shared" si="51"/>
        <v>#N/A</v>
      </c>
      <c r="H419" s="12" t="e">
        <f t="shared" si="52"/>
        <v>#N/A</v>
      </c>
      <c r="I419" s="13" t="e">
        <f t="shared" si="53"/>
        <v>#N/A</v>
      </c>
      <c r="J419" s="13" t="e">
        <f t="shared" si="54"/>
        <v>#N/A</v>
      </c>
      <c r="K419" s="5" t="e">
        <f>VLOOKUP(A419,'All Beta'!F:I,2,0)</f>
        <v>#N/A</v>
      </c>
      <c r="L419" s="6" t="e">
        <f>RTD("tradingapp",,INDEX($K:K, ROW()), "BidLstClsΔ%")</f>
        <v>#N/A</v>
      </c>
      <c r="M419" s="16" t="e">
        <f>RTD("tradingapp",,INDEX($K:$K, ROW()), "AskLstClsΔ%")</f>
        <v>#N/A</v>
      </c>
      <c r="N419" s="14" t="e">
        <f t="shared" si="55"/>
        <v>#N/A</v>
      </c>
      <c r="O419" s="14" t="e">
        <f t="shared" si="56"/>
        <v>#N/A</v>
      </c>
      <c r="R419" s="7"/>
      <c r="W419" s="7"/>
      <c r="AA419" s="1"/>
      <c r="AB419" s="107"/>
    </row>
    <row r="420" spans="1:28" x14ac:dyDescent="0.3">
      <c r="A420" s="22" t="str">
        <f t="array" ref="A420">IFERROR(INDEX('All Beta'!A$2:A$1000,SMALL(IF(('All Beta'!D$2:D$1000&gt;=1)*('All Beta'!D$2:D$1000&lt;=1.5),ROW('All Beta'!A$2:A$1000)-ROW('All Beta'!A$2)+1),ROW(A419))),"")</f>
        <v/>
      </c>
      <c r="C420" s="5" t="e">
        <f>VLOOKUP('Beta 1-1.5@'!A420,'All Beta'!F:I,3,0)</f>
        <v>#N/A</v>
      </c>
      <c r="D420" s="5" t="e">
        <f>VLOOKUP(A420,'All Beta'!F:I,4,0)</f>
        <v>#N/A</v>
      </c>
      <c r="E420" s="8" t="e">
        <f>RTD("tradingapp",,INDEX($A:$A, ROW()), "BidLstClsΔ%")</f>
        <v>#N/A</v>
      </c>
      <c r="F420" s="8" t="e">
        <f>RTD("tradingapp",,INDEX($A:$A, ROW()), "AskLstClsΔ%")</f>
        <v>#N/A</v>
      </c>
      <c r="G420" s="12" t="e">
        <f t="shared" si="51"/>
        <v>#N/A</v>
      </c>
      <c r="H420" s="12" t="e">
        <f t="shared" si="52"/>
        <v>#N/A</v>
      </c>
      <c r="I420" s="13" t="e">
        <f t="shared" si="53"/>
        <v>#N/A</v>
      </c>
      <c r="J420" s="13" t="e">
        <f t="shared" si="54"/>
        <v>#N/A</v>
      </c>
      <c r="K420" s="5" t="e">
        <f>VLOOKUP(A420,'All Beta'!F:I,2,0)</f>
        <v>#N/A</v>
      </c>
      <c r="L420" s="6" t="e">
        <f>RTD("tradingapp",,INDEX($K:K, ROW()), "BidLstClsΔ%")</f>
        <v>#N/A</v>
      </c>
      <c r="M420" s="16" t="e">
        <f>RTD("tradingapp",,INDEX($K:$K, ROW()), "AskLstClsΔ%")</f>
        <v>#N/A</v>
      </c>
      <c r="N420" s="14" t="e">
        <f t="shared" si="55"/>
        <v>#N/A</v>
      </c>
      <c r="O420" s="14" t="e">
        <f t="shared" si="56"/>
        <v>#N/A</v>
      </c>
      <c r="R420" s="7"/>
      <c r="W420" s="7"/>
      <c r="AA420" s="1"/>
      <c r="AB420" s="107"/>
    </row>
    <row r="421" spans="1:28" x14ac:dyDescent="0.3">
      <c r="A421" s="22" t="str">
        <f t="array" ref="A421">IFERROR(INDEX('All Beta'!A$2:A$1000,SMALL(IF(('All Beta'!D$2:D$1000&gt;=1)*('All Beta'!D$2:D$1000&lt;=1.5),ROW('All Beta'!A$2:A$1000)-ROW('All Beta'!A$2)+1),ROW(A420))),"")</f>
        <v/>
      </c>
      <c r="C421" s="5" t="e">
        <f>VLOOKUP('Beta 1-1.5@'!A421,'All Beta'!F:I,3,0)</f>
        <v>#N/A</v>
      </c>
      <c r="D421" s="5" t="e">
        <f>VLOOKUP(A421,'All Beta'!F:I,4,0)</f>
        <v>#N/A</v>
      </c>
      <c r="E421" s="8" t="e">
        <f>RTD("tradingapp",,INDEX($A:$A, ROW()), "BidLstClsΔ%")</f>
        <v>#N/A</v>
      </c>
      <c r="F421" s="8" t="e">
        <f>RTD("tradingapp",,INDEX($A:$A, ROW()), "AskLstClsΔ%")</f>
        <v>#N/A</v>
      </c>
      <c r="G421" s="12" t="e">
        <f t="shared" si="51"/>
        <v>#N/A</v>
      </c>
      <c r="H421" s="12" t="e">
        <f t="shared" si="52"/>
        <v>#N/A</v>
      </c>
      <c r="I421" s="13" t="e">
        <f t="shared" si="53"/>
        <v>#N/A</v>
      </c>
      <c r="J421" s="13" t="e">
        <f t="shared" si="54"/>
        <v>#N/A</v>
      </c>
      <c r="K421" s="5" t="e">
        <f>VLOOKUP(A421,'All Beta'!F:I,2,0)</f>
        <v>#N/A</v>
      </c>
      <c r="L421" s="6" t="e">
        <f>RTD("tradingapp",,INDEX($K:K, ROW()), "BidLstClsΔ%")</f>
        <v>#N/A</v>
      </c>
      <c r="M421" s="16" t="e">
        <f>RTD("tradingapp",,INDEX($K:$K, ROW()), "AskLstClsΔ%")</f>
        <v>#N/A</v>
      </c>
      <c r="N421" s="14" t="e">
        <f t="shared" si="55"/>
        <v>#N/A</v>
      </c>
      <c r="O421" s="14" t="e">
        <f t="shared" si="56"/>
        <v>#N/A</v>
      </c>
      <c r="R421" s="7"/>
      <c r="W421" s="7"/>
      <c r="AA421" s="1"/>
      <c r="AB421" s="107"/>
    </row>
    <row r="422" spans="1:28" x14ac:dyDescent="0.3">
      <c r="A422" s="22" t="str">
        <f t="array" ref="A422">IFERROR(INDEX('All Beta'!A$2:A$1000,SMALL(IF(('All Beta'!D$2:D$1000&gt;=1)*('All Beta'!D$2:D$1000&lt;=1.5),ROW('All Beta'!A$2:A$1000)-ROW('All Beta'!A$2)+1),ROW(A421))),"")</f>
        <v/>
      </c>
      <c r="C422" s="5" t="e">
        <f>VLOOKUP('Beta 1-1.5@'!A422,'All Beta'!F:I,3,0)</f>
        <v>#N/A</v>
      </c>
      <c r="D422" s="5" t="e">
        <f>VLOOKUP(A422,'All Beta'!F:I,4,0)</f>
        <v>#N/A</v>
      </c>
      <c r="E422" s="8" t="e">
        <f>RTD("tradingapp",,INDEX($A:$A, ROW()), "BidLstClsΔ%")</f>
        <v>#N/A</v>
      </c>
      <c r="F422" s="8" t="e">
        <f>RTD("tradingapp",,INDEX($A:$A, ROW()), "AskLstClsΔ%")</f>
        <v>#N/A</v>
      </c>
      <c r="G422" s="12" t="e">
        <f t="shared" si="51"/>
        <v>#N/A</v>
      </c>
      <c r="H422" s="12" t="e">
        <f t="shared" si="52"/>
        <v>#N/A</v>
      </c>
      <c r="I422" s="13" t="e">
        <f t="shared" si="53"/>
        <v>#N/A</v>
      </c>
      <c r="J422" s="13" t="e">
        <f t="shared" si="54"/>
        <v>#N/A</v>
      </c>
      <c r="K422" s="5" t="e">
        <f>VLOOKUP(A422,'All Beta'!F:I,2,0)</f>
        <v>#N/A</v>
      </c>
      <c r="L422" s="6" t="e">
        <f>RTD("tradingapp",,INDEX($K:K, ROW()), "BidLstClsΔ%")</f>
        <v>#N/A</v>
      </c>
      <c r="M422" s="16" t="e">
        <f>RTD("tradingapp",,INDEX($K:$K, ROW()), "AskLstClsΔ%")</f>
        <v>#N/A</v>
      </c>
      <c r="N422" s="14" t="e">
        <f t="shared" si="55"/>
        <v>#N/A</v>
      </c>
      <c r="O422" s="14" t="e">
        <f t="shared" si="56"/>
        <v>#N/A</v>
      </c>
      <c r="R422" s="7"/>
      <c r="W422" s="7"/>
      <c r="AA422" s="1"/>
      <c r="AB422" s="107"/>
    </row>
    <row r="423" spans="1:28" x14ac:dyDescent="0.3">
      <c r="A423" s="22"/>
      <c r="C423" s="5" t="e">
        <f>VLOOKUP('Beta 1-1.5@'!A423,'All Beta'!F:I,3,0)</f>
        <v>#N/A</v>
      </c>
      <c r="D423" s="5" t="e">
        <f>VLOOKUP(A423,'All Beta'!F:I,4,0)</f>
        <v>#N/A</v>
      </c>
      <c r="E423" s="8" t="e">
        <f>RTD("tradingapp",,INDEX($A:$A, ROW()), "BidLstClsΔ%")</f>
        <v>#N/A</v>
      </c>
      <c r="F423" s="8" t="e">
        <f>RTD("tradingapp",,INDEX($A:$A, ROW()), "AskLstClsΔ%")</f>
        <v>#N/A</v>
      </c>
      <c r="G423" s="12" t="e">
        <f t="shared" si="51"/>
        <v>#N/A</v>
      </c>
      <c r="H423" s="12" t="e">
        <f t="shared" si="52"/>
        <v>#N/A</v>
      </c>
      <c r="I423" s="13" t="e">
        <f t="shared" si="53"/>
        <v>#N/A</v>
      </c>
      <c r="J423" s="13" t="e">
        <f t="shared" si="54"/>
        <v>#N/A</v>
      </c>
      <c r="K423" s="5" t="e">
        <f>VLOOKUP(A423,'All Beta'!F:I,2,0)</f>
        <v>#N/A</v>
      </c>
      <c r="L423" s="6" t="e">
        <f>RTD("tradingapp",,INDEX($K:K, ROW()), "BidLstClsΔ%")</f>
        <v>#N/A</v>
      </c>
      <c r="M423" s="16" t="e">
        <f>RTD("tradingapp",,INDEX($K:$K, ROW()), "AskLstClsΔ%")</f>
        <v>#N/A</v>
      </c>
      <c r="N423" s="14" t="e">
        <f t="shared" si="55"/>
        <v>#N/A</v>
      </c>
      <c r="O423" s="14" t="e">
        <f t="shared" si="56"/>
        <v>#N/A</v>
      </c>
      <c r="R423" s="7"/>
      <c r="W423" s="7"/>
      <c r="AA423" s="1"/>
      <c r="AB423" s="107"/>
    </row>
    <row r="424" spans="1:28" x14ac:dyDescent="0.3">
      <c r="A424" s="22"/>
      <c r="C424" s="5" t="e">
        <f>VLOOKUP('Beta 1-1.5@'!A424,'All Beta'!F:I,3,0)</f>
        <v>#N/A</v>
      </c>
      <c r="D424" s="5" t="e">
        <f>VLOOKUP(A424,'All Beta'!F:I,4,0)</f>
        <v>#N/A</v>
      </c>
      <c r="E424" s="8" t="e">
        <f>RTD("tradingapp",,INDEX($A:$A, ROW()), "BidLstClsΔ%")</f>
        <v>#N/A</v>
      </c>
      <c r="F424" s="8" t="e">
        <f>RTD("tradingapp",,INDEX($A:$A, ROW()), "AskLstClsΔ%")</f>
        <v>#N/A</v>
      </c>
      <c r="G424" s="12" t="e">
        <f t="shared" si="51"/>
        <v>#N/A</v>
      </c>
      <c r="H424" s="12" t="e">
        <f t="shared" si="52"/>
        <v>#N/A</v>
      </c>
      <c r="I424" s="13" t="e">
        <f t="shared" si="53"/>
        <v>#N/A</v>
      </c>
      <c r="J424" s="13" t="e">
        <f t="shared" si="54"/>
        <v>#N/A</v>
      </c>
      <c r="K424" s="5" t="e">
        <f>VLOOKUP(A424,'All Beta'!F:I,2,0)</f>
        <v>#N/A</v>
      </c>
      <c r="L424" s="6" t="e">
        <f>RTD("tradingapp",,INDEX($K:K, ROW()), "BidLstClsΔ%")</f>
        <v>#N/A</v>
      </c>
      <c r="M424" s="16" t="e">
        <f>RTD("tradingapp",,INDEX($K:$K, ROW()), "AskLstClsΔ%")</f>
        <v>#N/A</v>
      </c>
      <c r="N424" s="14" t="e">
        <f t="shared" si="55"/>
        <v>#N/A</v>
      </c>
      <c r="O424" s="14" t="e">
        <f t="shared" si="56"/>
        <v>#N/A</v>
      </c>
      <c r="R424" s="7"/>
      <c r="W424" s="7"/>
      <c r="AA424" s="1"/>
      <c r="AB424" s="107"/>
    </row>
    <row r="425" spans="1:28" x14ac:dyDescent="0.3">
      <c r="A425" s="22"/>
      <c r="C425" s="5" t="e">
        <f>VLOOKUP('Beta 1-1.5@'!A425,'All Beta'!F:I,3,0)</f>
        <v>#N/A</v>
      </c>
      <c r="D425" s="5" t="e">
        <f>VLOOKUP(A425,'All Beta'!F:I,4,0)</f>
        <v>#N/A</v>
      </c>
      <c r="E425" s="8" t="e">
        <f>RTD("tradingapp",,INDEX($A:$A, ROW()), "BidLstClsΔ%")</f>
        <v>#N/A</v>
      </c>
      <c r="F425" s="8" t="e">
        <f>RTD("tradingapp",,INDEX($A:$A, ROW()), "AskLstClsΔ%")</f>
        <v>#N/A</v>
      </c>
      <c r="G425" s="12" t="e">
        <f t="shared" si="51"/>
        <v>#N/A</v>
      </c>
      <c r="H425" s="12" t="e">
        <f t="shared" si="52"/>
        <v>#N/A</v>
      </c>
      <c r="I425" s="13" t="e">
        <f t="shared" si="53"/>
        <v>#N/A</v>
      </c>
      <c r="J425" s="13" t="e">
        <f t="shared" si="54"/>
        <v>#N/A</v>
      </c>
      <c r="K425" s="5" t="e">
        <f>VLOOKUP(A425,'All Beta'!F:I,2,0)</f>
        <v>#N/A</v>
      </c>
      <c r="L425" s="6" t="e">
        <f>RTD("tradingapp",,INDEX($K:K, ROW()), "BidLstClsΔ%")</f>
        <v>#N/A</v>
      </c>
      <c r="M425" s="16" t="e">
        <f>RTD("tradingapp",,INDEX($K:$K, ROW()), "AskLstClsΔ%")</f>
        <v>#N/A</v>
      </c>
      <c r="N425" s="14" t="e">
        <f t="shared" si="55"/>
        <v>#N/A</v>
      </c>
      <c r="O425" s="14" t="e">
        <f t="shared" si="56"/>
        <v>#N/A</v>
      </c>
      <c r="R425" s="7"/>
      <c r="W425" s="7"/>
      <c r="AA425" s="1"/>
      <c r="AB425" s="107"/>
    </row>
    <row r="426" spans="1:28" x14ac:dyDescent="0.3">
      <c r="A426" s="22"/>
      <c r="C426" s="5" t="e">
        <f>VLOOKUP('Beta 1-1.5@'!A426,'All Beta'!F:I,3,0)</f>
        <v>#N/A</v>
      </c>
      <c r="D426" s="5" t="e">
        <f>VLOOKUP(A426,'All Beta'!F:I,4,0)</f>
        <v>#N/A</v>
      </c>
      <c r="E426" s="8" t="e">
        <f>RTD("tradingapp",,INDEX($A:$A, ROW()), "BidLstClsΔ%")</f>
        <v>#N/A</v>
      </c>
      <c r="F426" s="8" t="e">
        <f>RTD("tradingapp",,INDEX($A:$A, ROW()), "AskLstClsΔ%")</f>
        <v>#N/A</v>
      </c>
      <c r="G426" s="12" t="e">
        <f t="shared" si="51"/>
        <v>#N/A</v>
      </c>
      <c r="H426" s="12" t="e">
        <f t="shared" si="52"/>
        <v>#N/A</v>
      </c>
      <c r="I426" s="13" t="e">
        <f t="shared" si="53"/>
        <v>#N/A</v>
      </c>
      <c r="J426" s="13" t="e">
        <f t="shared" si="54"/>
        <v>#N/A</v>
      </c>
      <c r="K426" s="5" t="e">
        <f>VLOOKUP(A426,'All Beta'!F:I,2,0)</f>
        <v>#N/A</v>
      </c>
      <c r="L426" s="6" t="e">
        <f>RTD("tradingapp",,INDEX($K:K, ROW()), "BidLstClsΔ%")</f>
        <v>#N/A</v>
      </c>
      <c r="M426" s="16" t="e">
        <f>RTD("tradingapp",,INDEX($K:$K, ROW()), "AskLstClsΔ%")</f>
        <v>#N/A</v>
      </c>
      <c r="N426" s="14" t="e">
        <f t="shared" si="55"/>
        <v>#N/A</v>
      </c>
      <c r="O426" s="14" t="e">
        <f t="shared" si="56"/>
        <v>#N/A</v>
      </c>
      <c r="R426" s="7"/>
      <c r="W426" s="7"/>
      <c r="AA426" s="1"/>
      <c r="AB426" s="107"/>
    </row>
    <row r="427" spans="1:28" x14ac:dyDescent="0.3">
      <c r="A427" s="22"/>
      <c r="C427" s="5" t="e">
        <f>VLOOKUP('Beta 1-1.5@'!A427,'All Beta'!F:I,3,0)</f>
        <v>#N/A</v>
      </c>
      <c r="D427" s="5" t="e">
        <f>VLOOKUP(A427,'All Beta'!F:I,4,0)</f>
        <v>#N/A</v>
      </c>
      <c r="E427" s="8" t="e">
        <f>RTD("tradingapp",,INDEX($A:$A, ROW()), "BidLstClsΔ%")</f>
        <v>#N/A</v>
      </c>
      <c r="F427" s="8" t="e">
        <f>RTD("tradingapp",,INDEX($A:$A, ROW()), "AskLstClsΔ%")</f>
        <v>#N/A</v>
      </c>
      <c r="G427" s="12" t="e">
        <f t="shared" si="51"/>
        <v>#N/A</v>
      </c>
      <c r="H427" s="12" t="e">
        <f t="shared" si="52"/>
        <v>#N/A</v>
      </c>
      <c r="I427" s="13" t="e">
        <f t="shared" si="53"/>
        <v>#N/A</v>
      </c>
      <c r="J427" s="13" t="e">
        <f t="shared" si="54"/>
        <v>#N/A</v>
      </c>
      <c r="K427" s="5" t="e">
        <f>VLOOKUP(A427,'All Beta'!F:I,2,0)</f>
        <v>#N/A</v>
      </c>
      <c r="L427" s="6" t="e">
        <f>RTD("tradingapp",,INDEX($K:K, ROW()), "BidLstClsΔ%")</f>
        <v>#N/A</v>
      </c>
      <c r="M427" s="16" t="e">
        <f>RTD("tradingapp",,INDEX($K:$K, ROW()), "AskLstClsΔ%")</f>
        <v>#N/A</v>
      </c>
      <c r="N427" s="14" t="e">
        <f t="shared" si="55"/>
        <v>#N/A</v>
      </c>
      <c r="O427" s="14" t="e">
        <f t="shared" si="56"/>
        <v>#N/A</v>
      </c>
      <c r="R427" s="7"/>
      <c r="W427" s="7"/>
      <c r="AA427" s="1"/>
      <c r="AB427" s="107"/>
    </row>
    <row r="428" spans="1:28" x14ac:dyDescent="0.3">
      <c r="A428" s="22"/>
      <c r="C428" s="5" t="e">
        <f>VLOOKUP('Beta 1-1.5@'!A428,'All Beta'!F:I,3,0)</f>
        <v>#N/A</v>
      </c>
      <c r="D428" s="5" t="e">
        <f>VLOOKUP(A428,'All Beta'!F:I,4,0)</f>
        <v>#N/A</v>
      </c>
      <c r="E428" s="8" t="e">
        <f>RTD("tradingapp",,INDEX($A:$A, ROW()), "BidLstClsΔ%")</f>
        <v>#N/A</v>
      </c>
      <c r="F428" s="8" t="e">
        <f>RTD("tradingapp",,INDEX($A:$A, ROW()), "AskLstClsΔ%")</f>
        <v>#N/A</v>
      </c>
      <c r="G428" s="12" t="e">
        <f t="shared" si="51"/>
        <v>#N/A</v>
      </c>
      <c r="H428" s="12" t="e">
        <f t="shared" si="52"/>
        <v>#N/A</v>
      </c>
      <c r="I428" s="13" t="e">
        <f t="shared" si="53"/>
        <v>#N/A</v>
      </c>
      <c r="J428" s="13" t="e">
        <f t="shared" si="54"/>
        <v>#N/A</v>
      </c>
      <c r="K428" s="5" t="e">
        <f>VLOOKUP(A428,'All Beta'!F:I,2,0)</f>
        <v>#N/A</v>
      </c>
      <c r="L428" s="6" t="e">
        <f>RTD("tradingapp",,INDEX($K:K, ROW()), "BidLstClsΔ%")</f>
        <v>#N/A</v>
      </c>
      <c r="M428" s="16" t="e">
        <f>RTD("tradingapp",,INDEX($K:$K, ROW()), "AskLstClsΔ%")</f>
        <v>#N/A</v>
      </c>
      <c r="N428" s="14" t="e">
        <f t="shared" si="55"/>
        <v>#N/A</v>
      </c>
      <c r="O428" s="14" t="e">
        <f t="shared" si="56"/>
        <v>#N/A</v>
      </c>
      <c r="R428" s="7"/>
      <c r="W428" s="7"/>
      <c r="AA428" s="1"/>
      <c r="AB428" s="107"/>
    </row>
    <row r="429" spans="1:28" x14ac:dyDescent="0.3">
      <c r="A429" s="22"/>
      <c r="C429" s="5" t="e">
        <f>VLOOKUP('Beta 1-1.5@'!A429,'All Beta'!F:I,3,0)</f>
        <v>#N/A</v>
      </c>
      <c r="D429" s="5" t="e">
        <f>VLOOKUP(A429,'All Beta'!F:I,4,0)</f>
        <v>#N/A</v>
      </c>
      <c r="E429" s="8" t="e">
        <f>RTD("tradingapp",,INDEX($A:$A, ROW()), "BidLstClsΔ%")</f>
        <v>#N/A</v>
      </c>
      <c r="F429" s="8" t="e">
        <f>RTD("tradingapp",,INDEX($A:$A, ROW()), "AskLstClsΔ%")</f>
        <v>#N/A</v>
      </c>
      <c r="G429" s="12" t="e">
        <f t="shared" si="51"/>
        <v>#N/A</v>
      </c>
      <c r="H429" s="12" t="e">
        <f t="shared" si="52"/>
        <v>#N/A</v>
      </c>
      <c r="I429" s="13" t="e">
        <f t="shared" si="53"/>
        <v>#N/A</v>
      </c>
      <c r="J429" s="13" t="e">
        <f t="shared" si="54"/>
        <v>#N/A</v>
      </c>
      <c r="K429" s="5" t="e">
        <f>VLOOKUP(A429,'All Beta'!F:I,2,0)</f>
        <v>#N/A</v>
      </c>
      <c r="L429" s="6" t="e">
        <f>RTD("tradingapp",,INDEX($K:K, ROW()), "BidLstClsΔ%")</f>
        <v>#N/A</v>
      </c>
      <c r="M429" s="16" t="e">
        <f>RTD("tradingapp",,INDEX($K:$K, ROW()), "AskLstClsΔ%")</f>
        <v>#N/A</v>
      </c>
      <c r="N429" s="14" t="e">
        <f t="shared" si="55"/>
        <v>#N/A</v>
      </c>
      <c r="O429" s="14" t="e">
        <f t="shared" si="56"/>
        <v>#N/A</v>
      </c>
      <c r="R429" s="7"/>
      <c r="W429" s="7"/>
      <c r="AA429" s="1"/>
      <c r="AB429" s="107"/>
    </row>
    <row r="430" spans="1:28" x14ac:dyDescent="0.3">
      <c r="A430" s="22"/>
      <c r="C430" s="5" t="e">
        <f>VLOOKUP('Beta 1-1.5@'!A430,'All Beta'!F:I,3,0)</f>
        <v>#N/A</v>
      </c>
      <c r="D430" s="5" t="e">
        <f>VLOOKUP(A430,'All Beta'!F:I,4,0)</f>
        <v>#N/A</v>
      </c>
      <c r="E430" s="8" t="e">
        <f>RTD("tradingapp",,INDEX($A:$A, ROW()), "BidLstClsΔ%")</f>
        <v>#N/A</v>
      </c>
      <c r="F430" s="8" t="e">
        <f>RTD("tradingapp",,INDEX($A:$A, ROW()), "AskLstClsΔ%")</f>
        <v>#N/A</v>
      </c>
      <c r="G430" s="12" t="e">
        <f t="shared" si="51"/>
        <v>#N/A</v>
      </c>
      <c r="H430" s="12" t="e">
        <f t="shared" si="52"/>
        <v>#N/A</v>
      </c>
      <c r="I430" s="13" t="e">
        <f t="shared" si="53"/>
        <v>#N/A</v>
      </c>
      <c r="J430" s="13" t="e">
        <f t="shared" si="54"/>
        <v>#N/A</v>
      </c>
      <c r="K430" s="5" t="e">
        <f>VLOOKUP(A430,'All Beta'!F:I,2,0)</f>
        <v>#N/A</v>
      </c>
      <c r="L430" s="6" t="e">
        <f>RTD("tradingapp",,INDEX($K:K, ROW()), "BidLstClsΔ%")</f>
        <v>#N/A</v>
      </c>
      <c r="M430" s="16" t="e">
        <f>RTD("tradingapp",,INDEX($K:$K, ROW()), "AskLstClsΔ%")</f>
        <v>#N/A</v>
      </c>
      <c r="N430" s="14" t="e">
        <f t="shared" si="55"/>
        <v>#N/A</v>
      </c>
      <c r="O430" s="14" t="e">
        <f t="shared" si="56"/>
        <v>#N/A</v>
      </c>
      <c r="R430" s="7"/>
      <c r="W430" s="7"/>
      <c r="AA430" s="1"/>
      <c r="AB430" s="107"/>
    </row>
    <row r="431" spans="1:28" x14ac:dyDescent="0.3">
      <c r="A431" s="22"/>
      <c r="C431" s="5" t="e">
        <f>VLOOKUP('Beta 1-1.5@'!A431,'All Beta'!F:I,3,0)</f>
        <v>#N/A</v>
      </c>
      <c r="D431" s="5" t="e">
        <f>VLOOKUP(A431,'All Beta'!F:I,4,0)</f>
        <v>#N/A</v>
      </c>
      <c r="E431" s="8" t="e">
        <f>RTD("tradingapp",,INDEX($A:$A, ROW()), "BidLstClsΔ%")</f>
        <v>#N/A</v>
      </c>
      <c r="F431" s="8" t="e">
        <f>RTD("tradingapp",,INDEX($A:$A, ROW()), "AskLstClsΔ%")</f>
        <v>#N/A</v>
      </c>
      <c r="G431" s="12" t="e">
        <f t="shared" si="51"/>
        <v>#N/A</v>
      </c>
      <c r="H431" s="12" t="e">
        <f t="shared" si="52"/>
        <v>#N/A</v>
      </c>
      <c r="I431" s="13" t="e">
        <f t="shared" si="53"/>
        <v>#N/A</v>
      </c>
      <c r="J431" s="13" t="e">
        <f t="shared" si="54"/>
        <v>#N/A</v>
      </c>
      <c r="K431" s="5" t="e">
        <f>VLOOKUP(A431,'All Beta'!F:I,2,0)</f>
        <v>#N/A</v>
      </c>
      <c r="L431" s="6" t="e">
        <f>RTD("tradingapp",,INDEX($K:K, ROW()), "BidLstClsΔ%")</f>
        <v>#N/A</v>
      </c>
      <c r="M431" s="16" t="e">
        <f>RTD("tradingapp",,INDEX($K:$K, ROW()), "AskLstClsΔ%")</f>
        <v>#N/A</v>
      </c>
      <c r="N431" s="14" t="e">
        <f t="shared" si="55"/>
        <v>#N/A</v>
      </c>
      <c r="O431" s="14" t="e">
        <f t="shared" si="56"/>
        <v>#N/A</v>
      </c>
      <c r="R431" s="7"/>
      <c r="W431" s="7"/>
      <c r="AA431" s="1"/>
      <c r="AB431" s="107"/>
    </row>
    <row r="432" spans="1:28" x14ac:dyDescent="0.3">
      <c r="A432" s="22"/>
      <c r="C432" s="5" t="e">
        <f>VLOOKUP('Beta 1-1.5@'!A432,'All Beta'!F:I,3,0)</f>
        <v>#N/A</v>
      </c>
      <c r="D432" s="5" t="e">
        <f>VLOOKUP(A432,'All Beta'!F:I,4,0)</f>
        <v>#N/A</v>
      </c>
      <c r="E432" s="8" t="e">
        <f>RTD("tradingapp",,INDEX($A:$A, ROW()), "BidLstClsΔ%")</f>
        <v>#N/A</v>
      </c>
      <c r="F432" s="8" t="e">
        <f>RTD("tradingapp",,INDEX($A:$A, ROW()), "AskLstClsΔ%")</f>
        <v>#N/A</v>
      </c>
      <c r="G432" s="12" t="e">
        <f t="shared" si="51"/>
        <v>#N/A</v>
      </c>
      <c r="H432" s="12" t="e">
        <f t="shared" si="52"/>
        <v>#N/A</v>
      </c>
      <c r="I432" s="13" t="e">
        <f t="shared" si="53"/>
        <v>#N/A</v>
      </c>
      <c r="J432" s="13" t="e">
        <f t="shared" si="54"/>
        <v>#N/A</v>
      </c>
      <c r="K432" s="5" t="e">
        <f>VLOOKUP(A432,'All Beta'!F:I,2,0)</f>
        <v>#N/A</v>
      </c>
      <c r="L432" s="6" t="e">
        <f>RTD("tradingapp",,INDEX($K:K, ROW()), "BidLstClsΔ%")</f>
        <v>#N/A</v>
      </c>
      <c r="M432" s="16" t="e">
        <f>RTD("tradingapp",,INDEX($K:$K, ROW()), "AskLstClsΔ%")</f>
        <v>#N/A</v>
      </c>
      <c r="N432" s="14" t="e">
        <f t="shared" si="55"/>
        <v>#N/A</v>
      </c>
      <c r="O432" s="14" t="e">
        <f t="shared" si="56"/>
        <v>#N/A</v>
      </c>
      <c r="R432" s="7"/>
      <c r="W432" s="7"/>
      <c r="AA432" s="1"/>
      <c r="AB432" s="107"/>
    </row>
    <row r="433" spans="1:28" x14ac:dyDescent="0.3">
      <c r="A433" s="22"/>
      <c r="C433" s="5" t="e">
        <f>VLOOKUP('Beta 1-1.5@'!A433,'All Beta'!F:I,3,0)</f>
        <v>#N/A</v>
      </c>
      <c r="D433" s="5" t="e">
        <f>VLOOKUP(A433,'All Beta'!F:I,4,0)</f>
        <v>#N/A</v>
      </c>
      <c r="E433" s="8" t="e">
        <f>RTD("tradingapp",,INDEX($A:$A, ROW()), "BidLstClsΔ%")</f>
        <v>#N/A</v>
      </c>
      <c r="F433" s="8" t="e">
        <f>RTD("tradingapp",,INDEX($A:$A, ROW()), "AskLstClsΔ%")</f>
        <v>#N/A</v>
      </c>
      <c r="G433" s="12" t="e">
        <f t="shared" si="51"/>
        <v>#N/A</v>
      </c>
      <c r="H433" s="12" t="e">
        <f t="shared" si="52"/>
        <v>#N/A</v>
      </c>
      <c r="I433" s="13" t="e">
        <f t="shared" si="53"/>
        <v>#N/A</v>
      </c>
      <c r="J433" s="13" t="e">
        <f t="shared" si="54"/>
        <v>#N/A</v>
      </c>
      <c r="K433" s="5" t="e">
        <f>VLOOKUP(A433,'All Beta'!F:I,2,0)</f>
        <v>#N/A</v>
      </c>
      <c r="L433" s="6" t="e">
        <f>RTD("tradingapp",,INDEX($K:K, ROW()), "BidLstClsΔ%")</f>
        <v>#N/A</v>
      </c>
      <c r="M433" s="16" t="e">
        <f>RTD("tradingapp",,INDEX($K:$K, ROW()), "AskLstClsΔ%")</f>
        <v>#N/A</v>
      </c>
      <c r="N433" s="14" t="e">
        <f t="shared" si="55"/>
        <v>#N/A</v>
      </c>
      <c r="O433" s="14" t="e">
        <f t="shared" si="56"/>
        <v>#N/A</v>
      </c>
      <c r="R433" s="7"/>
      <c r="W433" s="7"/>
      <c r="AA433" s="1"/>
      <c r="AB433" s="107"/>
    </row>
    <row r="434" spans="1:28" x14ac:dyDescent="0.3">
      <c r="A434" s="22"/>
      <c r="C434" s="5" t="e">
        <f>VLOOKUP('Beta 1-1.5@'!A434,'All Beta'!F:I,3,0)</f>
        <v>#N/A</v>
      </c>
      <c r="D434" s="5" t="e">
        <f>VLOOKUP(A434,'All Beta'!F:I,4,0)</f>
        <v>#N/A</v>
      </c>
      <c r="E434" s="8" t="e">
        <f>RTD("tradingapp",,INDEX($A:$A, ROW()), "BidLstClsΔ%")</f>
        <v>#N/A</v>
      </c>
      <c r="F434" s="8" t="e">
        <f>RTD("tradingapp",,INDEX($A:$A, ROW()), "AskLstClsΔ%")</f>
        <v>#N/A</v>
      </c>
      <c r="G434" s="12" t="e">
        <f t="shared" si="51"/>
        <v>#N/A</v>
      </c>
      <c r="H434" s="12" t="e">
        <f t="shared" si="52"/>
        <v>#N/A</v>
      </c>
      <c r="I434" s="13" t="e">
        <f t="shared" si="53"/>
        <v>#N/A</v>
      </c>
      <c r="J434" s="13" t="e">
        <f t="shared" si="54"/>
        <v>#N/A</v>
      </c>
      <c r="K434" s="5" t="e">
        <f>VLOOKUP(A434,'All Beta'!F:I,2,0)</f>
        <v>#N/A</v>
      </c>
      <c r="L434" s="6" t="e">
        <f>RTD("tradingapp",,INDEX($K:K, ROW()), "BidLstClsΔ%")</f>
        <v>#N/A</v>
      </c>
      <c r="M434" s="16" t="e">
        <f>RTD("tradingapp",,INDEX($K:$K, ROW()), "AskLstClsΔ%")</f>
        <v>#N/A</v>
      </c>
      <c r="N434" s="14" t="e">
        <f t="shared" si="55"/>
        <v>#N/A</v>
      </c>
      <c r="O434" s="14" t="e">
        <f t="shared" si="56"/>
        <v>#N/A</v>
      </c>
      <c r="R434" s="7"/>
      <c r="W434" s="7"/>
      <c r="AA434" s="1"/>
      <c r="AB434" s="107"/>
    </row>
    <row r="435" spans="1:28" x14ac:dyDescent="0.3">
      <c r="A435" s="22"/>
      <c r="C435" s="5" t="e">
        <f>VLOOKUP('Beta 1-1.5@'!A435,'All Beta'!F:I,3,0)</f>
        <v>#N/A</v>
      </c>
      <c r="D435" s="5" t="e">
        <f>VLOOKUP(A435,'All Beta'!F:I,4,0)</f>
        <v>#N/A</v>
      </c>
      <c r="E435" s="8" t="e">
        <f>RTD("tradingapp",,INDEX($A:$A, ROW()), "BidLstClsΔ%")</f>
        <v>#N/A</v>
      </c>
      <c r="F435" s="8" t="e">
        <f>RTD("tradingapp",,INDEX($A:$A, ROW()), "AskLstClsΔ%")</f>
        <v>#N/A</v>
      </c>
      <c r="G435" s="12" t="e">
        <f t="shared" si="51"/>
        <v>#N/A</v>
      </c>
      <c r="H435" s="12" t="e">
        <f t="shared" si="52"/>
        <v>#N/A</v>
      </c>
      <c r="I435" s="13" t="e">
        <f t="shared" si="53"/>
        <v>#N/A</v>
      </c>
      <c r="J435" s="13" t="e">
        <f t="shared" si="54"/>
        <v>#N/A</v>
      </c>
      <c r="K435" s="5" t="e">
        <f>VLOOKUP(A435,'All Beta'!F:I,2,0)</f>
        <v>#N/A</v>
      </c>
      <c r="L435" s="6" t="e">
        <f>RTD("tradingapp",,INDEX($K:K, ROW()), "BidLstClsΔ%")</f>
        <v>#N/A</v>
      </c>
      <c r="M435" s="16" t="e">
        <f>RTD("tradingapp",,INDEX($K:$K, ROW()), "AskLstClsΔ%")</f>
        <v>#N/A</v>
      </c>
      <c r="N435" s="14" t="e">
        <f t="shared" si="55"/>
        <v>#N/A</v>
      </c>
      <c r="O435" s="14" t="e">
        <f t="shared" si="56"/>
        <v>#N/A</v>
      </c>
      <c r="R435" s="7"/>
      <c r="W435" s="7"/>
      <c r="AA435" s="1"/>
      <c r="AB435" s="107"/>
    </row>
    <row r="436" spans="1:28" x14ac:dyDescent="0.3">
      <c r="A436" s="22"/>
      <c r="C436" s="5" t="e">
        <f>VLOOKUP('Beta 1-1.5@'!A436,'All Beta'!F:I,3,0)</f>
        <v>#N/A</v>
      </c>
      <c r="D436" s="5" t="e">
        <f>VLOOKUP(A436,'All Beta'!F:I,4,0)</f>
        <v>#N/A</v>
      </c>
      <c r="E436" s="8" t="e">
        <f>RTD("tradingapp",,INDEX($A:$A, ROW()), "BidLstClsΔ%")</f>
        <v>#N/A</v>
      </c>
      <c r="F436" s="8" t="e">
        <f>RTD("tradingapp",,INDEX($A:$A, ROW()), "AskLstClsΔ%")</f>
        <v>#N/A</v>
      </c>
      <c r="G436" s="12" t="e">
        <f t="shared" si="51"/>
        <v>#N/A</v>
      </c>
      <c r="H436" s="12" t="e">
        <f t="shared" si="52"/>
        <v>#N/A</v>
      </c>
      <c r="I436" s="13" t="e">
        <f t="shared" si="53"/>
        <v>#N/A</v>
      </c>
      <c r="J436" s="13" t="e">
        <f t="shared" si="54"/>
        <v>#N/A</v>
      </c>
      <c r="K436" s="5" t="e">
        <f>VLOOKUP(A436,'All Beta'!F:I,2,0)</f>
        <v>#N/A</v>
      </c>
      <c r="L436" s="6" t="e">
        <f>RTD("tradingapp",,INDEX($K:K, ROW()), "BidLstClsΔ%")</f>
        <v>#N/A</v>
      </c>
      <c r="M436" s="16" t="e">
        <f>RTD("tradingapp",,INDEX($K:$K, ROW()), "AskLstClsΔ%")</f>
        <v>#N/A</v>
      </c>
      <c r="N436" s="14" t="e">
        <f t="shared" si="55"/>
        <v>#N/A</v>
      </c>
      <c r="O436" s="14" t="e">
        <f t="shared" si="56"/>
        <v>#N/A</v>
      </c>
      <c r="R436" s="7"/>
      <c r="W436" s="7"/>
      <c r="AA436" s="1"/>
      <c r="AB436" s="107"/>
    </row>
    <row r="437" spans="1:28" x14ac:dyDescent="0.3">
      <c r="A437" s="22"/>
      <c r="C437" s="5" t="e">
        <f>VLOOKUP('Beta 1-1.5@'!A437,'All Beta'!F:I,3,0)</f>
        <v>#N/A</v>
      </c>
      <c r="D437" s="5" t="e">
        <f>VLOOKUP(A437,'All Beta'!F:I,4,0)</f>
        <v>#N/A</v>
      </c>
      <c r="E437" s="8" t="e">
        <f>RTD("tradingapp",,INDEX($A:$A, ROW()), "BidLstClsΔ%")</f>
        <v>#N/A</v>
      </c>
      <c r="F437" s="8" t="e">
        <f>RTD("tradingapp",,INDEX($A:$A, ROW()), "AskLstClsΔ%")</f>
        <v>#N/A</v>
      </c>
      <c r="G437" s="12" t="e">
        <f t="shared" si="51"/>
        <v>#N/A</v>
      </c>
      <c r="H437" s="12" t="e">
        <f t="shared" si="52"/>
        <v>#N/A</v>
      </c>
      <c r="I437" s="13" t="e">
        <f t="shared" si="53"/>
        <v>#N/A</v>
      </c>
      <c r="J437" s="13" t="e">
        <f t="shared" si="54"/>
        <v>#N/A</v>
      </c>
      <c r="K437" s="5" t="e">
        <f>VLOOKUP(A437,'All Beta'!F:I,2,0)</f>
        <v>#N/A</v>
      </c>
      <c r="L437" s="6" t="e">
        <f>RTD("tradingapp",,INDEX($K:K, ROW()), "BidLstClsΔ%")</f>
        <v>#N/A</v>
      </c>
      <c r="M437" s="16" t="e">
        <f>RTD("tradingapp",,INDEX($K:$K, ROW()), "AskLstClsΔ%")</f>
        <v>#N/A</v>
      </c>
      <c r="N437" s="14" t="e">
        <f t="shared" si="55"/>
        <v>#N/A</v>
      </c>
      <c r="O437" s="14" t="e">
        <f t="shared" si="56"/>
        <v>#N/A</v>
      </c>
      <c r="R437" s="7"/>
      <c r="W437" s="7"/>
      <c r="AA437" s="1"/>
      <c r="AB437" s="107"/>
    </row>
    <row r="438" spans="1:28" x14ac:dyDescent="0.3">
      <c r="A438" s="22"/>
      <c r="C438" s="5" t="e">
        <f>VLOOKUP('Beta 1-1.5@'!A438,'All Beta'!F:I,3,0)</f>
        <v>#N/A</v>
      </c>
      <c r="D438" s="5" t="e">
        <f>VLOOKUP(A438,'All Beta'!F:I,4,0)</f>
        <v>#N/A</v>
      </c>
      <c r="E438" s="8" t="e">
        <f>RTD("tradingapp",,INDEX($A:$A, ROW()), "BidLstClsΔ%")</f>
        <v>#N/A</v>
      </c>
      <c r="F438" s="8" t="e">
        <f>RTD("tradingapp",,INDEX($A:$A, ROW()), "AskLstClsΔ%")</f>
        <v>#N/A</v>
      </c>
      <c r="G438" s="12" t="e">
        <f t="shared" si="51"/>
        <v>#N/A</v>
      </c>
      <c r="H438" s="12" t="e">
        <f t="shared" si="52"/>
        <v>#N/A</v>
      </c>
      <c r="I438" s="13" t="e">
        <f t="shared" si="53"/>
        <v>#N/A</v>
      </c>
      <c r="J438" s="13" t="e">
        <f t="shared" si="54"/>
        <v>#N/A</v>
      </c>
      <c r="K438" s="5" t="e">
        <f>VLOOKUP(A438,'All Beta'!F:I,2,0)</f>
        <v>#N/A</v>
      </c>
      <c r="L438" s="6" t="e">
        <f>RTD("tradingapp",,INDEX($K:K, ROW()), "BidLstClsΔ%")</f>
        <v>#N/A</v>
      </c>
      <c r="M438" s="16" t="e">
        <f>RTD("tradingapp",,INDEX($K:$K, ROW()), "AskLstClsΔ%")</f>
        <v>#N/A</v>
      </c>
      <c r="N438" s="14" t="e">
        <f t="shared" si="55"/>
        <v>#N/A</v>
      </c>
      <c r="O438" s="14" t="e">
        <f t="shared" si="56"/>
        <v>#N/A</v>
      </c>
      <c r="R438" s="7"/>
      <c r="W438" s="7"/>
      <c r="AA438" s="1"/>
      <c r="AB438" s="107"/>
    </row>
    <row r="439" spans="1:28" x14ac:dyDescent="0.3">
      <c r="A439" s="22"/>
      <c r="C439" s="5" t="e">
        <f>VLOOKUP('Beta 1-1.5@'!A439,'All Beta'!F:I,3,0)</f>
        <v>#N/A</v>
      </c>
      <c r="D439" s="5" t="e">
        <f>VLOOKUP(A439,'All Beta'!F:I,4,0)</f>
        <v>#N/A</v>
      </c>
      <c r="E439" s="8" t="e">
        <f>RTD("tradingapp",,INDEX($A:$A, ROW()), "BidLstClsΔ%")</f>
        <v>#N/A</v>
      </c>
      <c r="F439" s="8" t="e">
        <f>RTD("tradingapp",,INDEX($A:$A, ROW()), "AskLstClsΔ%")</f>
        <v>#N/A</v>
      </c>
      <c r="G439" s="12" t="e">
        <f t="shared" si="51"/>
        <v>#N/A</v>
      </c>
      <c r="H439" s="12" t="e">
        <f t="shared" si="52"/>
        <v>#N/A</v>
      </c>
      <c r="I439" s="13" t="e">
        <f t="shared" si="53"/>
        <v>#N/A</v>
      </c>
      <c r="J439" s="13" t="e">
        <f t="shared" si="54"/>
        <v>#N/A</v>
      </c>
      <c r="K439" s="5" t="e">
        <f>VLOOKUP(A439,'All Beta'!F:I,2,0)</f>
        <v>#N/A</v>
      </c>
      <c r="L439" s="6" t="e">
        <f>RTD("tradingapp",,INDEX($K:K, ROW()), "BidLstClsΔ%")</f>
        <v>#N/A</v>
      </c>
      <c r="M439" s="16" t="e">
        <f>RTD("tradingapp",,INDEX($K:$K, ROW()), "AskLstClsΔ%")</f>
        <v>#N/A</v>
      </c>
      <c r="N439" s="14" t="e">
        <f t="shared" si="55"/>
        <v>#N/A</v>
      </c>
      <c r="O439" s="14" t="e">
        <f t="shared" si="56"/>
        <v>#N/A</v>
      </c>
      <c r="R439" s="7"/>
      <c r="W439" s="7"/>
      <c r="AA439" s="1"/>
      <c r="AB439" s="107"/>
    </row>
    <row r="440" spans="1:28" x14ac:dyDescent="0.3">
      <c r="A440" s="22"/>
      <c r="C440" s="5" t="e">
        <f>VLOOKUP('Beta 1-1.5@'!A440,'All Beta'!F:I,3,0)</f>
        <v>#N/A</v>
      </c>
      <c r="D440" s="5" t="e">
        <f>VLOOKUP(A440,'All Beta'!F:I,4,0)</f>
        <v>#N/A</v>
      </c>
      <c r="E440" s="8" t="e">
        <f>RTD("tradingapp",,INDEX($A:$A, ROW()), "BidLstClsΔ%")</f>
        <v>#N/A</v>
      </c>
      <c r="F440" s="8" t="e">
        <f>RTD("tradingapp",,INDEX($A:$A, ROW()), "AskLstClsΔ%")</f>
        <v>#N/A</v>
      </c>
      <c r="G440" s="12" t="e">
        <f t="shared" si="51"/>
        <v>#N/A</v>
      </c>
      <c r="H440" s="12" t="e">
        <f t="shared" si="52"/>
        <v>#N/A</v>
      </c>
      <c r="I440" s="13" t="e">
        <f t="shared" si="53"/>
        <v>#N/A</v>
      </c>
      <c r="J440" s="13" t="e">
        <f t="shared" si="54"/>
        <v>#N/A</v>
      </c>
      <c r="K440" s="5" t="e">
        <f>VLOOKUP(A440,'All Beta'!F:I,2,0)</f>
        <v>#N/A</v>
      </c>
      <c r="L440" s="6" t="e">
        <f>RTD("tradingapp",,INDEX($K:K, ROW()), "BidLstClsΔ%")</f>
        <v>#N/A</v>
      </c>
      <c r="M440" s="16" t="e">
        <f>RTD("tradingapp",,INDEX($K:$K, ROW()), "AskLstClsΔ%")</f>
        <v>#N/A</v>
      </c>
      <c r="N440" s="14" t="e">
        <f t="shared" si="55"/>
        <v>#N/A</v>
      </c>
      <c r="O440" s="14" t="e">
        <f t="shared" si="56"/>
        <v>#N/A</v>
      </c>
      <c r="R440" s="7"/>
      <c r="W440" s="7"/>
      <c r="AA440" s="1"/>
      <c r="AB440" s="107"/>
    </row>
    <row r="441" spans="1:28" x14ac:dyDescent="0.3">
      <c r="A441" s="22"/>
      <c r="C441" s="5" t="e">
        <f>VLOOKUP('Beta 1-1.5@'!A441,'All Beta'!F:I,3,0)</f>
        <v>#N/A</v>
      </c>
      <c r="D441" s="5" t="e">
        <f>VLOOKUP(A441,'All Beta'!F:I,4,0)</f>
        <v>#N/A</v>
      </c>
      <c r="E441" s="8" t="e">
        <f>RTD("tradingapp",,INDEX($A:$A, ROW()), "BidLstClsΔ%")</f>
        <v>#N/A</v>
      </c>
      <c r="F441" s="8" t="e">
        <f>RTD("tradingapp",,INDEX($A:$A, ROW()), "AskLstClsΔ%")</f>
        <v>#N/A</v>
      </c>
      <c r="G441" s="12" t="e">
        <f t="shared" si="51"/>
        <v>#N/A</v>
      </c>
      <c r="H441" s="12" t="e">
        <f t="shared" si="52"/>
        <v>#N/A</v>
      </c>
      <c r="I441" s="13" t="e">
        <f t="shared" si="53"/>
        <v>#N/A</v>
      </c>
      <c r="J441" s="13" t="e">
        <f t="shared" si="54"/>
        <v>#N/A</v>
      </c>
      <c r="K441" s="5" t="e">
        <f>VLOOKUP(A441,'All Beta'!F:I,2,0)</f>
        <v>#N/A</v>
      </c>
      <c r="L441" s="6" t="e">
        <f>RTD("tradingapp",,INDEX($K:K, ROW()), "BidLstClsΔ%")</f>
        <v>#N/A</v>
      </c>
      <c r="M441" s="16" t="e">
        <f>RTD("tradingapp",,INDEX($K:$K, ROW()), "AskLstClsΔ%")</f>
        <v>#N/A</v>
      </c>
      <c r="N441" s="14" t="e">
        <f t="shared" si="55"/>
        <v>#N/A</v>
      </c>
      <c r="O441" s="14" t="e">
        <f t="shared" si="56"/>
        <v>#N/A</v>
      </c>
      <c r="R441" s="7"/>
      <c r="W441" s="7"/>
      <c r="AA441" s="1"/>
      <c r="AB441" s="107"/>
    </row>
    <row r="442" spans="1:28" x14ac:dyDescent="0.3">
      <c r="A442" s="22"/>
      <c r="C442" s="5" t="e">
        <f>VLOOKUP('Beta 1-1.5@'!A442,'All Beta'!F:I,3,0)</f>
        <v>#N/A</v>
      </c>
      <c r="D442" s="5" t="e">
        <f>VLOOKUP(A442,'All Beta'!F:I,4,0)</f>
        <v>#N/A</v>
      </c>
      <c r="E442" s="8" t="e">
        <f>RTD("tradingapp",,INDEX($A:$A, ROW()), "BidLstClsΔ%")</f>
        <v>#N/A</v>
      </c>
      <c r="F442" s="8" t="e">
        <f>RTD("tradingapp",,INDEX($A:$A, ROW()), "AskLstClsΔ%")</f>
        <v>#N/A</v>
      </c>
      <c r="G442" s="12" t="e">
        <f t="shared" si="51"/>
        <v>#N/A</v>
      </c>
      <c r="H442" s="12" t="e">
        <f t="shared" si="52"/>
        <v>#N/A</v>
      </c>
      <c r="I442" s="13" t="e">
        <f t="shared" si="53"/>
        <v>#N/A</v>
      </c>
      <c r="J442" s="13" t="e">
        <f t="shared" si="54"/>
        <v>#N/A</v>
      </c>
      <c r="K442" s="5" t="e">
        <f>VLOOKUP(A442,'All Beta'!F:I,2,0)</f>
        <v>#N/A</v>
      </c>
      <c r="L442" s="6" t="e">
        <f>RTD("tradingapp",,INDEX($K:K, ROW()), "BidLstClsΔ%")</f>
        <v>#N/A</v>
      </c>
      <c r="M442" s="16" t="e">
        <f>RTD("tradingapp",,INDEX($K:$K, ROW()), "AskLstClsΔ%")</f>
        <v>#N/A</v>
      </c>
      <c r="N442" s="14" t="e">
        <f t="shared" si="55"/>
        <v>#N/A</v>
      </c>
      <c r="O442" s="14" t="e">
        <f t="shared" si="56"/>
        <v>#N/A</v>
      </c>
      <c r="R442" s="7"/>
      <c r="W442" s="7"/>
      <c r="AA442" s="1"/>
      <c r="AB442" s="107"/>
    </row>
    <row r="443" spans="1:28" x14ac:dyDescent="0.3">
      <c r="A443" s="22"/>
      <c r="C443" s="5" t="e">
        <f>VLOOKUP('Beta 1-1.5@'!A443,'All Beta'!F:I,3,0)</f>
        <v>#N/A</v>
      </c>
      <c r="D443" s="5" t="e">
        <f>VLOOKUP(A443,'All Beta'!F:I,4,0)</f>
        <v>#N/A</v>
      </c>
      <c r="E443" s="8" t="e">
        <f>RTD("tradingapp",,INDEX($A:$A, ROW()), "BidLstClsΔ%")</f>
        <v>#N/A</v>
      </c>
      <c r="F443" s="8" t="e">
        <f>RTD("tradingapp",,INDEX($A:$A, ROW()), "AskLstClsΔ%")</f>
        <v>#N/A</v>
      </c>
      <c r="G443" s="12" t="e">
        <f t="shared" si="51"/>
        <v>#N/A</v>
      </c>
      <c r="H443" s="12" t="e">
        <f t="shared" si="52"/>
        <v>#N/A</v>
      </c>
      <c r="I443" s="13" t="e">
        <f t="shared" si="53"/>
        <v>#N/A</v>
      </c>
      <c r="J443" s="13" t="e">
        <f t="shared" si="54"/>
        <v>#N/A</v>
      </c>
      <c r="K443" s="5" t="e">
        <f>VLOOKUP(A443,'All Beta'!F:I,2,0)</f>
        <v>#N/A</v>
      </c>
      <c r="L443" s="6" t="e">
        <f>RTD("tradingapp",,INDEX($K:K, ROW()), "BidLstClsΔ%")</f>
        <v>#N/A</v>
      </c>
      <c r="M443" s="16" t="e">
        <f>RTD("tradingapp",,INDEX($K:$K, ROW()), "AskLstClsΔ%")</f>
        <v>#N/A</v>
      </c>
      <c r="N443" s="14" t="e">
        <f t="shared" si="55"/>
        <v>#N/A</v>
      </c>
      <c r="O443" s="14" t="e">
        <f t="shared" si="56"/>
        <v>#N/A</v>
      </c>
      <c r="R443" s="7"/>
      <c r="W443" s="7"/>
      <c r="AA443" s="1"/>
      <c r="AB443" s="107"/>
    </row>
    <row r="444" spans="1:28" x14ac:dyDescent="0.3">
      <c r="A444" s="22"/>
      <c r="C444" s="5" t="e">
        <f>VLOOKUP('Beta 1-1.5@'!A444,'All Beta'!F:I,3,0)</f>
        <v>#N/A</v>
      </c>
      <c r="D444" s="5" t="e">
        <f>VLOOKUP(A444,'All Beta'!F:I,4,0)</f>
        <v>#N/A</v>
      </c>
      <c r="E444" s="8" t="e">
        <f>RTD("tradingapp",,INDEX($A:$A, ROW()), "BidLstClsΔ%")</f>
        <v>#N/A</v>
      </c>
      <c r="F444" s="8" t="e">
        <f>RTD("tradingapp",,INDEX($A:$A, ROW()), "AskLstClsΔ%")</f>
        <v>#N/A</v>
      </c>
      <c r="G444" s="12" t="e">
        <f t="shared" ref="G444:G507" si="57">C444*M444</f>
        <v>#N/A</v>
      </c>
      <c r="H444" s="12" t="e">
        <f t="shared" ref="H444:H507" si="58">C444*L444</f>
        <v>#N/A</v>
      </c>
      <c r="I444" s="13" t="e">
        <f t="shared" ref="I444:I507" si="59">G444-E444</f>
        <v>#N/A</v>
      </c>
      <c r="J444" s="13" t="e">
        <f t="shared" ref="J444:J507" si="60">H444-F444</f>
        <v>#N/A</v>
      </c>
      <c r="K444" s="5" t="e">
        <f>VLOOKUP(A444,'All Beta'!F:I,2,0)</f>
        <v>#N/A</v>
      </c>
      <c r="L444" s="6" t="e">
        <f>RTD("tradingapp",,INDEX($K:K, ROW()), "BidLstClsΔ%")</f>
        <v>#N/A</v>
      </c>
      <c r="M444" s="16" t="e">
        <f>RTD("tradingapp",,INDEX($K:$K, ROW()), "AskLstClsΔ%")</f>
        <v>#N/A</v>
      </c>
      <c r="N444" s="14" t="e">
        <f t="shared" ref="N444:N507" si="61">I444+D444</f>
        <v>#N/A</v>
      </c>
      <c r="O444" s="14" t="e">
        <f t="shared" ref="O444:O507" si="62">J444-D444</f>
        <v>#N/A</v>
      </c>
      <c r="R444" s="7"/>
      <c r="W444" s="7"/>
      <c r="AA444" s="1"/>
      <c r="AB444" s="107"/>
    </row>
    <row r="445" spans="1:28" x14ac:dyDescent="0.3">
      <c r="A445" s="22"/>
      <c r="C445" s="5" t="e">
        <f>VLOOKUP('Beta 1-1.5@'!A445,'All Beta'!F:I,3,0)</f>
        <v>#N/A</v>
      </c>
      <c r="D445" s="5" t="e">
        <f>VLOOKUP(A445,'All Beta'!F:I,4,0)</f>
        <v>#N/A</v>
      </c>
      <c r="E445" s="8" t="e">
        <f>RTD("tradingapp",,INDEX($A:$A, ROW()), "BidLstClsΔ%")</f>
        <v>#N/A</v>
      </c>
      <c r="F445" s="8" t="e">
        <f>RTD("tradingapp",,INDEX($A:$A, ROW()), "AskLstClsΔ%")</f>
        <v>#N/A</v>
      </c>
      <c r="G445" s="12" t="e">
        <f t="shared" si="57"/>
        <v>#N/A</v>
      </c>
      <c r="H445" s="12" t="e">
        <f t="shared" si="58"/>
        <v>#N/A</v>
      </c>
      <c r="I445" s="13" t="e">
        <f t="shared" si="59"/>
        <v>#N/A</v>
      </c>
      <c r="J445" s="13" t="e">
        <f t="shared" si="60"/>
        <v>#N/A</v>
      </c>
      <c r="K445" s="5" t="e">
        <f>VLOOKUP(A445,'All Beta'!F:I,2,0)</f>
        <v>#N/A</v>
      </c>
      <c r="L445" s="6" t="e">
        <f>RTD("tradingapp",,INDEX($K:K, ROW()), "BidLstClsΔ%")</f>
        <v>#N/A</v>
      </c>
      <c r="M445" s="16" t="e">
        <f>RTD("tradingapp",,INDEX($K:$K, ROW()), "AskLstClsΔ%")</f>
        <v>#N/A</v>
      </c>
      <c r="N445" s="14" t="e">
        <f t="shared" si="61"/>
        <v>#N/A</v>
      </c>
      <c r="O445" s="14" t="e">
        <f t="shared" si="62"/>
        <v>#N/A</v>
      </c>
      <c r="R445" s="7"/>
      <c r="W445" s="7"/>
      <c r="AA445" s="1"/>
      <c r="AB445" s="107"/>
    </row>
    <row r="446" spans="1:28" x14ac:dyDescent="0.3">
      <c r="A446" s="22"/>
      <c r="C446" s="5" t="e">
        <f>VLOOKUP('Beta 1-1.5@'!A446,'All Beta'!F:I,3,0)</f>
        <v>#N/A</v>
      </c>
      <c r="D446" s="5" t="e">
        <f>VLOOKUP(A446,'All Beta'!F:I,4,0)</f>
        <v>#N/A</v>
      </c>
      <c r="E446" s="8" t="e">
        <f>RTD("tradingapp",,INDEX($A:$A, ROW()), "BidLstClsΔ%")</f>
        <v>#N/A</v>
      </c>
      <c r="F446" s="8" t="e">
        <f>RTD("tradingapp",,INDEX($A:$A, ROW()), "AskLstClsΔ%")</f>
        <v>#N/A</v>
      </c>
      <c r="G446" s="12" t="e">
        <f t="shared" si="57"/>
        <v>#N/A</v>
      </c>
      <c r="H446" s="12" t="e">
        <f t="shared" si="58"/>
        <v>#N/A</v>
      </c>
      <c r="I446" s="13" t="e">
        <f t="shared" si="59"/>
        <v>#N/A</v>
      </c>
      <c r="J446" s="13" t="e">
        <f t="shared" si="60"/>
        <v>#N/A</v>
      </c>
      <c r="K446" s="5" t="e">
        <f>VLOOKUP(A446,'All Beta'!F:I,2,0)</f>
        <v>#N/A</v>
      </c>
      <c r="L446" s="6" t="e">
        <f>RTD("tradingapp",,INDEX($K:K, ROW()), "BidLstClsΔ%")</f>
        <v>#N/A</v>
      </c>
      <c r="M446" s="16" t="e">
        <f>RTD("tradingapp",,INDEX($K:$K, ROW()), "AskLstClsΔ%")</f>
        <v>#N/A</v>
      </c>
      <c r="N446" s="14" t="e">
        <f t="shared" si="61"/>
        <v>#N/A</v>
      </c>
      <c r="O446" s="14" t="e">
        <f t="shared" si="62"/>
        <v>#N/A</v>
      </c>
      <c r="R446" s="7"/>
      <c r="W446" s="7"/>
      <c r="AA446" s="1"/>
      <c r="AB446" s="107"/>
    </row>
    <row r="447" spans="1:28" x14ac:dyDescent="0.3">
      <c r="A447" s="22"/>
      <c r="C447" s="5" t="e">
        <f>VLOOKUP('Beta 1-1.5@'!A447,'All Beta'!F:I,3,0)</f>
        <v>#N/A</v>
      </c>
      <c r="D447" s="5" t="e">
        <f>VLOOKUP(A447,'All Beta'!F:I,4,0)</f>
        <v>#N/A</v>
      </c>
      <c r="E447" s="8" t="e">
        <f>RTD("tradingapp",,INDEX($A:$A, ROW()), "BidLstClsΔ%")</f>
        <v>#N/A</v>
      </c>
      <c r="F447" s="8" t="e">
        <f>RTD("tradingapp",,INDEX($A:$A, ROW()), "AskLstClsΔ%")</f>
        <v>#N/A</v>
      </c>
      <c r="G447" s="12" t="e">
        <f t="shared" si="57"/>
        <v>#N/A</v>
      </c>
      <c r="H447" s="12" t="e">
        <f t="shared" si="58"/>
        <v>#N/A</v>
      </c>
      <c r="I447" s="13" t="e">
        <f t="shared" si="59"/>
        <v>#N/A</v>
      </c>
      <c r="J447" s="13" t="e">
        <f t="shared" si="60"/>
        <v>#N/A</v>
      </c>
      <c r="K447" s="5" t="e">
        <f>VLOOKUP(A447,'All Beta'!F:I,2,0)</f>
        <v>#N/A</v>
      </c>
      <c r="L447" s="6" t="e">
        <f>RTD("tradingapp",,INDEX($K:K, ROW()), "BidLstClsΔ%")</f>
        <v>#N/A</v>
      </c>
      <c r="M447" s="16" t="e">
        <f>RTD("tradingapp",,INDEX($K:$K, ROW()), "AskLstClsΔ%")</f>
        <v>#N/A</v>
      </c>
      <c r="N447" s="14" t="e">
        <f t="shared" si="61"/>
        <v>#N/A</v>
      </c>
      <c r="O447" s="14" t="e">
        <f t="shared" si="62"/>
        <v>#N/A</v>
      </c>
      <c r="R447" s="7"/>
      <c r="W447" s="7"/>
      <c r="AA447" s="1"/>
      <c r="AB447" s="107"/>
    </row>
    <row r="448" spans="1:28" x14ac:dyDescent="0.3">
      <c r="A448" s="22"/>
      <c r="C448" s="5" t="e">
        <f>VLOOKUP('Beta 1-1.5@'!A448,'All Beta'!F:I,3,0)</f>
        <v>#N/A</v>
      </c>
      <c r="D448" s="5" t="e">
        <f>VLOOKUP(A448,'All Beta'!F:I,4,0)</f>
        <v>#N/A</v>
      </c>
      <c r="E448" s="8" t="e">
        <f>RTD("tradingapp",,INDEX($A:$A, ROW()), "BidLstClsΔ%")</f>
        <v>#N/A</v>
      </c>
      <c r="F448" s="8" t="e">
        <f>RTD("tradingapp",,INDEX($A:$A, ROW()), "AskLstClsΔ%")</f>
        <v>#N/A</v>
      </c>
      <c r="G448" s="12" t="e">
        <f t="shared" si="57"/>
        <v>#N/A</v>
      </c>
      <c r="H448" s="12" t="e">
        <f t="shared" si="58"/>
        <v>#N/A</v>
      </c>
      <c r="I448" s="13" t="e">
        <f t="shared" si="59"/>
        <v>#N/A</v>
      </c>
      <c r="J448" s="13" t="e">
        <f t="shared" si="60"/>
        <v>#N/A</v>
      </c>
      <c r="K448" s="5" t="e">
        <f>VLOOKUP(A448,'All Beta'!F:I,2,0)</f>
        <v>#N/A</v>
      </c>
      <c r="L448" s="6" t="e">
        <f>RTD("tradingapp",,INDEX($K:K, ROW()), "BidLstClsΔ%")</f>
        <v>#N/A</v>
      </c>
      <c r="M448" s="16" t="e">
        <f>RTD("tradingapp",,INDEX($K:$K, ROW()), "AskLstClsΔ%")</f>
        <v>#N/A</v>
      </c>
      <c r="N448" s="14" t="e">
        <f t="shared" si="61"/>
        <v>#N/A</v>
      </c>
      <c r="O448" s="14" t="e">
        <f t="shared" si="62"/>
        <v>#N/A</v>
      </c>
      <c r="R448" s="7"/>
      <c r="W448" s="7"/>
      <c r="AA448" s="1"/>
      <c r="AB448" s="107"/>
    </row>
    <row r="449" spans="1:28" x14ac:dyDescent="0.3">
      <c r="A449" s="22"/>
      <c r="C449" s="5" t="e">
        <f>VLOOKUP('Beta 1-1.5@'!A449,'All Beta'!F:I,3,0)</f>
        <v>#N/A</v>
      </c>
      <c r="D449" s="5" t="e">
        <f>VLOOKUP(A449,'All Beta'!F:I,4,0)</f>
        <v>#N/A</v>
      </c>
      <c r="E449" s="8" t="e">
        <f>RTD("tradingapp",,INDEX($A:$A, ROW()), "BidLstClsΔ%")</f>
        <v>#N/A</v>
      </c>
      <c r="F449" s="8" t="e">
        <f>RTD("tradingapp",,INDEX($A:$A, ROW()), "AskLstClsΔ%")</f>
        <v>#N/A</v>
      </c>
      <c r="G449" s="12" t="e">
        <f t="shared" si="57"/>
        <v>#N/A</v>
      </c>
      <c r="H449" s="12" t="e">
        <f t="shared" si="58"/>
        <v>#N/A</v>
      </c>
      <c r="I449" s="13" t="e">
        <f t="shared" si="59"/>
        <v>#N/A</v>
      </c>
      <c r="J449" s="13" t="e">
        <f t="shared" si="60"/>
        <v>#N/A</v>
      </c>
      <c r="K449" s="5" t="e">
        <f>VLOOKUP(A449,'All Beta'!F:I,2,0)</f>
        <v>#N/A</v>
      </c>
      <c r="L449" s="6" t="e">
        <f>RTD("tradingapp",,INDEX($K:K, ROW()), "BidLstClsΔ%")</f>
        <v>#N/A</v>
      </c>
      <c r="M449" s="16" t="e">
        <f>RTD("tradingapp",,INDEX($K:$K, ROW()), "AskLstClsΔ%")</f>
        <v>#N/A</v>
      </c>
      <c r="N449" s="14" t="e">
        <f t="shared" si="61"/>
        <v>#N/A</v>
      </c>
      <c r="O449" s="14" t="e">
        <f t="shared" si="62"/>
        <v>#N/A</v>
      </c>
      <c r="R449" s="7"/>
      <c r="W449" s="7"/>
      <c r="AA449" s="1"/>
      <c r="AB449" s="107"/>
    </row>
    <row r="450" spans="1:28" x14ac:dyDescent="0.3">
      <c r="A450" s="22"/>
      <c r="C450" s="5" t="e">
        <f>VLOOKUP('Beta 1-1.5@'!A450,'All Beta'!F:I,3,0)</f>
        <v>#N/A</v>
      </c>
      <c r="D450" s="5" t="e">
        <f>VLOOKUP(A450,'All Beta'!F:I,4,0)</f>
        <v>#N/A</v>
      </c>
      <c r="E450" s="8" t="e">
        <f>RTD("tradingapp",,INDEX($A:$A, ROW()), "BidLstClsΔ%")</f>
        <v>#N/A</v>
      </c>
      <c r="F450" s="8" t="e">
        <f>RTD("tradingapp",,INDEX($A:$A, ROW()), "AskLstClsΔ%")</f>
        <v>#N/A</v>
      </c>
      <c r="G450" s="12" t="e">
        <f t="shared" si="57"/>
        <v>#N/A</v>
      </c>
      <c r="H450" s="12" t="e">
        <f t="shared" si="58"/>
        <v>#N/A</v>
      </c>
      <c r="I450" s="13" t="e">
        <f t="shared" si="59"/>
        <v>#N/A</v>
      </c>
      <c r="J450" s="13" t="e">
        <f t="shared" si="60"/>
        <v>#N/A</v>
      </c>
      <c r="K450" s="5" t="e">
        <f>VLOOKUP(A450,'All Beta'!F:I,2,0)</f>
        <v>#N/A</v>
      </c>
      <c r="L450" s="6" t="e">
        <f>RTD("tradingapp",,INDEX($K:K, ROW()), "BidLstClsΔ%")</f>
        <v>#N/A</v>
      </c>
      <c r="M450" s="16" t="e">
        <f>RTD("tradingapp",,INDEX($K:$K, ROW()), "AskLstClsΔ%")</f>
        <v>#N/A</v>
      </c>
      <c r="N450" s="14" t="e">
        <f t="shared" si="61"/>
        <v>#N/A</v>
      </c>
      <c r="O450" s="14" t="e">
        <f t="shared" si="62"/>
        <v>#N/A</v>
      </c>
      <c r="R450" s="7"/>
      <c r="W450" s="7"/>
      <c r="AA450" s="1"/>
      <c r="AB450" s="107"/>
    </row>
    <row r="451" spans="1:28" x14ac:dyDescent="0.3">
      <c r="A451" s="22"/>
      <c r="C451" s="5" t="e">
        <f>VLOOKUP('Beta 1-1.5@'!A451,'All Beta'!F:I,3,0)</f>
        <v>#N/A</v>
      </c>
      <c r="D451" s="5" t="e">
        <f>VLOOKUP(A451,'All Beta'!F:I,4,0)</f>
        <v>#N/A</v>
      </c>
      <c r="E451" s="8" t="e">
        <f>RTD("tradingapp",,INDEX($A:$A, ROW()), "BidLstClsΔ%")</f>
        <v>#N/A</v>
      </c>
      <c r="F451" s="8" t="e">
        <f>RTD("tradingapp",,INDEX($A:$A, ROW()), "AskLstClsΔ%")</f>
        <v>#N/A</v>
      </c>
      <c r="G451" s="12" t="e">
        <f t="shared" si="57"/>
        <v>#N/A</v>
      </c>
      <c r="H451" s="12" t="e">
        <f t="shared" si="58"/>
        <v>#N/A</v>
      </c>
      <c r="I451" s="13" t="e">
        <f t="shared" si="59"/>
        <v>#N/A</v>
      </c>
      <c r="J451" s="13" t="e">
        <f t="shared" si="60"/>
        <v>#N/A</v>
      </c>
      <c r="K451" s="5" t="e">
        <f>VLOOKUP(A451,'All Beta'!F:I,2,0)</f>
        <v>#N/A</v>
      </c>
      <c r="L451" s="6" t="e">
        <f>RTD("tradingapp",,INDEX($K:K, ROW()), "BidLstClsΔ%")</f>
        <v>#N/A</v>
      </c>
      <c r="M451" s="16" t="e">
        <f>RTD("tradingapp",,INDEX($K:$K, ROW()), "AskLstClsΔ%")</f>
        <v>#N/A</v>
      </c>
      <c r="N451" s="14" t="e">
        <f t="shared" si="61"/>
        <v>#N/A</v>
      </c>
      <c r="O451" s="14" t="e">
        <f t="shared" si="62"/>
        <v>#N/A</v>
      </c>
      <c r="R451" s="7"/>
      <c r="W451" s="7"/>
      <c r="AA451" s="1"/>
      <c r="AB451" s="107"/>
    </row>
    <row r="452" spans="1:28" x14ac:dyDescent="0.3">
      <c r="A452" s="22"/>
      <c r="C452" s="5" t="e">
        <f>VLOOKUP('Beta 1-1.5@'!A452,'All Beta'!F:I,3,0)</f>
        <v>#N/A</v>
      </c>
      <c r="D452" s="5" t="e">
        <f>VLOOKUP(A452,'All Beta'!F:I,4,0)</f>
        <v>#N/A</v>
      </c>
      <c r="E452" s="8" t="e">
        <f>RTD("tradingapp",,INDEX($A:$A, ROW()), "BidLstClsΔ%")</f>
        <v>#N/A</v>
      </c>
      <c r="F452" s="8" t="e">
        <f>RTD("tradingapp",,INDEX($A:$A, ROW()), "AskLstClsΔ%")</f>
        <v>#N/A</v>
      </c>
      <c r="G452" s="12" t="e">
        <f t="shared" si="57"/>
        <v>#N/A</v>
      </c>
      <c r="H452" s="12" t="e">
        <f t="shared" si="58"/>
        <v>#N/A</v>
      </c>
      <c r="I452" s="13" t="e">
        <f t="shared" si="59"/>
        <v>#N/A</v>
      </c>
      <c r="J452" s="13" t="e">
        <f t="shared" si="60"/>
        <v>#N/A</v>
      </c>
      <c r="K452" s="5" t="e">
        <f>VLOOKUP(A452,'All Beta'!F:I,2,0)</f>
        <v>#N/A</v>
      </c>
      <c r="L452" s="6" t="e">
        <f>RTD("tradingapp",,INDEX($K:K, ROW()), "BidLstClsΔ%")</f>
        <v>#N/A</v>
      </c>
      <c r="M452" s="16" t="e">
        <f>RTD("tradingapp",,INDEX($K:$K, ROW()), "AskLstClsΔ%")</f>
        <v>#N/A</v>
      </c>
      <c r="N452" s="14" t="e">
        <f t="shared" si="61"/>
        <v>#N/A</v>
      </c>
      <c r="O452" s="14" t="e">
        <f t="shared" si="62"/>
        <v>#N/A</v>
      </c>
      <c r="R452" s="7"/>
      <c r="W452" s="7"/>
      <c r="AA452" s="1"/>
      <c r="AB452" s="107"/>
    </row>
    <row r="453" spans="1:28" x14ac:dyDescent="0.3">
      <c r="A453" s="22"/>
      <c r="C453" s="5" t="e">
        <f>VLOOKUP('Beta 1-1.5@'!A453,'All Beta'!F:I,3,0)</f>
        <v>#N/A</v>
      </c>
      <c r="D453" s="5" t="e">
        <f>VLOOKUP(A453,'All Beta'!F:I,4,0)</f>
        <v>#N/A</v>
      </c>
      <c r="E453" s="8" t="e">
        <f>RTD("tradingapp",,INDEX($A:$A, ROW()), "BidLstClsΔ%")</f>
        <v>#N/A</v>
      </c>
      <c r="F453" s="8" t="e">
        <f>RTD("tradingapp",,INDEX($A:$A, ROW()), "AskLstClsΔ%")</f>
        <v>#N/A</v>
      </c>
      <c r="G453" s="12" t="e">
        <f t="shared" si="57"/>
        <v>#N/A</v>
      </c>
      <c r="H453" s="12" t="e">
        <f t="shared" si="58"/>
        <v>#N/A</v>
      </c>
      <c r="I453" s="13" t="e">
        <f t="shared" si="59"/>
        <v>#N/A</v>
      </c>
      <c r="J453" s="13" t="e">
        <f t="shared" si="60"/>
        <v>#N/A</v>
      </c>
      <c r="K453" s="5" t="e">
        <f>VLOOKUP(A453,'All Beta'!F:I,2,0)</f>
        <v>#N/A</v>
      </c>
      <c r="L453" s="6" t="e">
        <f>RTD("tradingapp",,INDEX($K:K, ROW()), "BidLstClsΔ%")</f>
        <v>#N/A</v>
      </c>
      <c r="M453" s="16" t="e">
        <f>RTD("tradingapp",,INDEX($K:$K, ROW()), "AskLstClsΔ%")</f>
        <v>#N/A</v>
      </c>
      <c r="N453" s="14" t="e">
        <f t="shared" si="61"/>
        <v>#N/A</v>
      </c>
      <c r="O453" s="14" t="e">
        <f t="shared" si="62"/>
        <v>#N/A</v>
      </c>
      <c r="R453" s="7"/>
      <c r="W453" s="7"/>
      <c r="AA453" s="1"/>
      <c r="AB453" s="107"/>
    </row>
    <row r="454" spans="1:28" x14ac:dyDescent="0.3">
      <c r="A454" s="22"/>
      <c r="C454" s="5" t="e">
        <f>VLOOKUP('Beta 1-1.5@'!A454,'All Beta'!F:I,3,0)</f>
        <v>#N/A</v>
      </c>
      <c r="D454" s="5" t="e">
        <f>VLOOKUP(A454,'All Beta'!F:I,4,0)</f>
        <v>#N/A</v>
      </c>
      <c r="E454" s="8" t="e">
        <f>RTD("tradingapp",,INDEX($A:$A, ROW()), "BidLstClsΔ%")</f>
        <v>#N/A</v>
      </c>
      <c r="F454" s="8" t="e">
        <f>RTD("tradingapp",,INDEX($A:$A, ROW()), "AskLstClsΔ%")</f>
        <v>#N/A</v>
      </c>
      <c r="G454" s="12" t="e">
        <f t="shared" si="57"/>
        <v>#N/A</v>
      </c>
      <c r="H454" s="12" t="e">
        <f t="shared" si="58"/>
        <v>#N/A</v>
      </c>
      <c r="I454" s="13" t="e">
        <f t="shared" si="59"/>
        <v>#N/A</v>
      </c>
      <c r="J454" s="13" t="e">
        <f t="shared" si="60"/>
        <v>#N/A</v>
      </c>
      <c r="K454" s="5" t="e">
        <f>VLOOKUP(A454,'All Beta'!F:I,2,0)</f>
        <v>#N/A</v>
      </c>
      <c r="L454" s="6" t="e">
        <f>RTD("tradingapp",,INDEX($K:K, ROW()), "BidLstClsΔ%")</f>
        <v>#N/A</v>
      </c>
      <c r="M454" s="16" t="e">
        <f>RTD("tradingapp",,INDEX($K:$K, ROW()), "AskLstClsΔ%")</f>
        <v>#N/A</v>
      </c>
      <c r="N454" s="14" t="e">
        <f t="shared" si="61"/>
        <v>#N/A</v>
      </c>
      <c r="O454" s="14" t="e">
        <f t="shared" si="62"/>
        <v>#N/A</v>
      </c>
      <c r="R454" s="7"/>
      <c r="W454" s="7"/>
      <c r="AA454" s="1"/>
      <c r="AB454" s="107"/>
    </row>
    <row r="455" spans="1:28" x14ac:dyDescent="0.3">
      <c r="A455" s="22"/>
      <c r="C455" s="5" t="e">
        <f>VLOOKUP('Beta 1-1.5@'!A455,'All Beta'!F:I,3,0)</f>
        <v>#N/A</v>
      </c>
      <c r="D455" s="5" t="e">
        <f>VLOOKUP(A455,'All Beta'!F:I,4,0)</f>
        <v>#N/A</v>
      </c>
      <c r="E455" s="8" t="e">
        <f>RTD("tradingapp",,INDEX($A:$A, ROW()), "BidLstClsΔ%")</f>
        <v>#N/A</v>
      </c>
      <c r="F455" s="8" t="e">
        <f>RTD("tradingapp",,INDEX($A:$A, ROW()), "AskLstClsΔ%")</f>
        <v>#N/A</v>
      </c>
      <c r="G455" s="12" t="e">
        <f t="shared" si="57"/>
        <v>#N/A</v>
      </c>
      <c r="H455" s="12" t="e">
        <f t="shared" si="58"/>
        <v>#N/A</v>
      </c>
      <c r="I455" s="13" t="e">
        <f t="shared" si="59"/>
        <v>#N/A</v>
      </c>
      <c r="J455" s="13" t="e">
        <f t="shared" si="60"/>
        <v>#N/A</v>
      </c>
      <c r="K455" s="5" t="e">
        <f>VLOOKUP(A455,'All Beta'!F:I,2,0)</f>
        <v>#N/A</v>
      </c>
      <c r="L455" s="6" t="e">
        <f>RTD("tradingapp",,INDEX($K:K, ROW()), "BidLstClsΔ%")</f>
        <v>#N/A</v>
      </c>
      <c r="M455" s="16" t="e">
        <f>RTD("tradingapp",,INDEX($K:$K, ROW()), "AskLstClsΔ%")</f>
        <v>#N/A</v>
      </c>
      <c r="N455" s="14" t="e">
        <f t="shared" si="61"/>
        <v>#N/A</v>
      </c>
      <c r="O455" s="14" t="e">
        <f t="shared" si="62"/>
        <v>#N/A</v>
      </c>
      <c r="R455" s="7"/>
      <c r="W455" s="7"/>
      <c r="AA455" s="1"/>
      <c r="AB455" s="107"/>
    </row>
    <row r="456" spans="1:28" x14ac:dyDescent="0.3">
      <c r="A456" s="22"/>
      <c r="C456" s="5" t="e">
        <f>VLOOKUP('Beta 1-1.5@'!A456,'All Beta'!F:I,3,0)</f>
        <v>#N/A</v>
      </c>
      <c r="D456" s="5" t="e">
        <f>VLOOKUP(A456,'All Beta'!F:I,4,0)</f>
        <v>#N/A</v>
      </c>
      <c r="E456" s="8" t="e">
        <f>RTD("tradingapp",,INDEX($A:$A, ROW()), "BidLstClsΔ%")</f>
        <v>#N/A</v>
      </c>
      <c r="F456" s="8" t="e">
        <f>RTD("tradingapp",,INDEX($A:$A, ROW()), "AskLstClsΔ%")</f>
        <v>#N/A</v>
      </c>
      <c r="G456" s="12" t="e">
        <f t="shared" si="57"/>
        <v>#N/A</v>
      </c>
      <c r="H456" s="12" t="e">
        <f t="shared" si="58"/>
        <v>#N/A</v>
      </c>
      <c r="I456" s="13" t="e">
        <f t="shared" si="59"/>
        <v>#N/A</v>
      </c>
      <c r="J456" s="13" t="e">
        <f t="shared" si="60"/>
        <v>#N/A</v>
      </c>
      <c r="K456" s="5" t="e">
        <f>VLOOKUP(A456,'All Beta'!F:I,2,0)</f>
        <v>#N/A</v>
      </c>
      <c r="L456" s="6" t="e">
        <f>RTD("tradingapp",,INDEX($K:K, ROW()), "BidLstClsΔ%")</f>
        <v>#N/A</v>
      </c>
      <c r="M456" s="16" t="e">
        <f>RTD("tradingapp",,INDEX($K:$K, ROW()), "AskLstClsΔ%")</f>
        <v>#N/A</v>
      </c>
      <c r="N456" s="14" t="e">
        <f t="shared" si="61"/>
        <v>#N/A</v>
      </c>
      <c r="O456" s="14" t="e">
        <f t="shared" si="62"/>
        <v>#N/A</v>
      </c>
      <c r="R456" s="7"/>
      <c r="W456" s="7"/>
      <c r="AA456" s="1"/>
      <c r="AB456" s="107"/>
    </row>
    <row r="457" spans="1:28" x14ac:dyDescent="0.3">
      <c r="A457" s="22"/>
      <c r="C457" s="5" t="e">
        <f>VLOOKUP('Beta 1-1.5@'!A457,'All Beta'!F:I,3,0)</f>
        <v>#N/A</v>
      </c>
      <c r="D457" s="5" t="e">
        <f>VLOOKUP(A457,'All Beta'!F:I,4,0)</f>
        <v>#N/A</v>
      </c>
      <c r="E457" s="8" t="e">
        <f>RTD("tradingapp",,INDEX($A:$A, ROW()), "BidLstClsΔ%")</f>
        <v>#N/A</v>
      </c>
      <c r="F457" s="8" t="e">
        <f>RTD("tradingapp",,INDEX($A:$A, ROW()), "AskLstClsΔ%")</f>
        <v>#N/A</v>
      </c>
      <c r="G457" s="12" t="e">
        <f t="shared" si="57"/>
        <v>#N/A</v>
      </c>
      <c r="H457" s="12" t="e">
        <f t="shared" si="58"/>
        <v>#N/A</v>
      </c>
      <c r="I457" s="13" t="e">
        <f t="shared" si="59"/>
        <v>#N/A</v>
      </c>
      <c r="J457" s="13" t="e">
        <f t="shared" si="60"/>
        <v>#N/A</v>
      </c>
      <c r="K457" s="5" t="e">
        <f>VLOOKUP(A457,'All Beta'!F:I,2,0)</f>
        <v>#N/A</v>
      </c>
      <c r="L457" s="6" t="e">
        <f>RTD("tradingapp",,INDEX($K:K, ROW()), "BidLstClsΔ%")</f>
        <v>#N/A</v>
      </c>
      <c r="M457" s="16" t="e">
        <f>RTD("tradingapp",,INDEX($K:$K, ROW()), "AskLstClsΔ%")</f>
        <v>#N/A</v>
      </c>
      <c r="N457" s="14" t="e">
        <f t="shared" si="61"/>
        <v>#N/A</v>
      </c>
      <c r="O457" s="14" t="e">
        <f t="shared" si="62"/>
        <v>#N/A</v>
      </c>
      <c r="R457" s="7"/>
      <c r="W457" s="7"/>
      <c r="AA457" s="1"/>
      <c r="AB457" s="107"/>
    </row>
    <row r="458" spans="1:28" x14ac:dyDescent="0.3">
      <c r="A458" s="22"/>
      <c r="C458" s="5" t="e">
        <f>VLOOKUP('Beta 1-1.5@'!A458,'All Beta'!F:I,3,0)</f>
        <v>#N/A</v>
      </c>
      <c r="D458" s="5" t="e">
        <f>VLOOKUP(A458,'All Beta'!F:I,4,0)</f>
        <v>#N/A</v>
      </c>
      <c r="E458" s="8" t="e">
        <f>RTD("tradingapp",,INDEX($A:$A, ROW()), "BidLstClsΔ%")</f>
        <v>#N/A</v>
      </c>
      <c r="F458" s="8" t="e">
        <f>RTD("tradingapp",,INDEX($A:$A, ROW()), "AskLstClsΔ%")</f>
        <v>#N/A</v>
      </c>
      <c r="G458" s="12" t="e">
        <f t="shared" si="57"/>
        <v>#N/A</v>
      </c>
      <c r="H458" s="12" t="e">
        <f t="shared" si="58"/>
        <v>#N/A</v>
      </c>
      <c r="I458" s="13" t="e">
        <f t="shared" si="59"/>
        <v>#N/A</v>
      </c>
      <c r="J458" s="13" t="e">
        <f t="shared" si="60"/>
        <v>#N/A</v>
      </c>
      <c r="K458" s="5" t="e">
        <f>VLOOKUP(A458,'All Beta'!F:I,2,0)</f>
        <v>#N/A</v>
      </c>
      <c r="L458" s="6" t="e">
        <f>RTD("tradingapp",,INDEX($K:K, ROW()), "BidLstClsΔ%")</f>
        <v>#N/A</v>
      </c>
      <c r="M458" s="16" t="e">
        <f>RTD("tradingapp",,INDEX($K:$K, ROW()), "AskLstClsΔ%")</f>
        <v>#N/A</v>
      </c>
      <c r="N458" s="14" t="e">
        <f t="shared" si="61"/>
        <v>#N/A</v>
      </c>
      <c r="O458" s="14" t="e">
        <f t="shared" si="62"/>
        <v>#N/A</v>
      </c>
      <c r="R458" s="7"/>
      <c r="W458" s="7"/>
      <c r="AA458" s="1"/>
      <c r="AB458" s="107"/>
    </row>
    <row r="459" spans="1:28" x14ac:dyDescent="0.3">
      <c r="A459" s="22"/>
      <c r="C459" s="5" t="e">
        <f>VLOOKUP('Beta 1-1.5@'!A459,'All Beta'!F:I,3,0)</f>
        <v>#N/A</v>
      </c>
      <c r="D459" s="5" t="e">
        <f>VLOOKUP(A459,'All Beta'!F:I,4,0)</f>
        <v>#N/A</v>
      </c>
      <c r="E459" s="8" t="e">
        <f>RTD("tradingapp",,INDEX($A:$A, ROW()), "BidLstClsΔ%")</f>
        <v>#N/A</v>
      </c>
      <c r="F459" s="8" t="e">
        <f>RTD("tradingapp",,INDEX($A:$A, ROW()), "AskLstClsΔ%")</f>
        <v>#N/A</v>
      </c>
      <c r="G459" s="12" t="e">
        <f t="shared" si="57"/>
        <v>#N/A</v>
      </c>
      <c r="H459" s="12" t="e">
        <f t="shared" si="58"/>
        <v>#N/A</v>
      </c>
      <c r="I459" s="13" t="e">
        <f t="shared" si="59"/>
        <v>#N/A</v>
      </c>
      <c r="J459" s="13" t="e">
        <f t="shared" si="60"/>
        <v>#N/A</v>
      </c>
      <c r="K459" s="5" t="e">
        <f>VLOOKUP(A459,'All Beta'!F:I,2,0)</f>
        <v>#N/A</v>
      </c>
      <c r="L459" s="6" t="e">
        <f>RTD("tradingapp",,INDEX($K:K, ROW()), "BidLstClsΔ%")</f>
        <v>#N/A</v>
      </c>
      <c r="M459" s="16" t="e">
        <f>RTD("tradingapp",,INDEX($K:$K, ROW()), "AskLstClsΔ%")</f>
        <v>#N/A</v>
      </c>
      <c r="N459" s="14" t="e">
        <f t="shared" si="61"/>
        <v>#N/A</v>
      </c>
      <c r="O459" s="14" t="e">
        <f t="shared" si="62"/>
        <v>#N/A</v>
      </c>
      <c r="R459" s="7"/>
      <c r="W459" s="7"/>
      <c r="AA459" s="1"/>
      <c r="AB459" s="107"/>
    </row>
    <row r="460" spans="1:28" x14ac:dyDescent="0.3">
      <c r="A460" s="22"/>
      <c r="C460" s="5" t="e">
        <f>VLOOKUP('Beta 1-1.5@'!A460,'All Beta'!F:I,3,0)</f>
        <v>#N/A</v>
      </c>
      <c r="D460" s="5" t="e">
        <f>VLOOKUP(A460,'All Beta'!F:I,4,0)</f>
        <v>#N/A</v>
      </c>
      <c r="E460" s="8" t="e">
        <f>RTD("tradingapp",,INDEX($A:$A, ROW()), "BidLstClsΔ%")</f>
        <v>#N/A</v>
      </c>
      <c r="F460" s="8" t="e">
        <f>RTD("tradingapp",,INDEX($A:$A, ROW()), "AskLstClsΔ%")</f>
        <v>#N/A</v>
      </c>
      <c r="G460" s="12" t="e">
        <f t="shared" si="57"/>
        <v>#N/A</v>
      </c>
      <c r="H460" s="12" t="e">
        <f t="shared" si="58"/>
        <v>#N/A</v>
      </c>
      <c r="I460" s="13" t="e">
        <f t="shared" si="59"/>
        <v>#N/A</v>
      </c>
      <c r="J460" s="13" t="e">
        <f t="shared" si="60"/>
        <v>#N/A</v>
      </c>
      <c r="K460" s="5" t="e">
        <f>VLOOKUP(A460,'All Beta'!F:I,2,0)</f>
        <v>#N/A</v>
      </c>
      <c r="L460" s="6" t="e">
        <f>RTD("tradingapp",,INDEX($K:K, ROW()), "BidLstClsΔ%")</f>
        <v>#N/A</v>
      </c>
      <c r="M460" s="16" t="e">
        <f>RTD("tradingapp",,INDEX($K:$K, ROW()), "AskLstClsΔ%")</f>
        <v>#N/A</v>
      </c>
      <c r="N460" s="14" t="e">
        <f t="shared" si="61"/>
        <v>#N/A</v>
      </c>
      <c r="O460" s="14" t="e">
        <f t="shared" si="62"/>
        <v>#N/A</v>
      </c>
      <c r="R460" s="7"/>
      <c r="W460" s="7"/>
      <c r="AA460" s="1"/>
      <c r="AB460" s="107"/>
    </row>
    <row r="461" spans="1:28" x14ac:dyDescent="0.3">
      <c r="A461" s="22"/>
      <c r="C461" s="5" t="e">
        <f>VLOOKUP('Beta 1-1.5@'!A461,'All Beta'!F:I,3,0)</f>
        <v>#N/A</v>
      </c>
      <c r="D461" s="5" t="e">
        <f>VLOOKUP(A461,'All Beta'!F:I,4,0)</f>
        <v>#N/A</v>
      </c>
      <c r="E461" s="8" t="e">
        <f>RTD("tradingapp",,INDEX($A:$A, ROW()), "BidLstClsΔ%")</f>
        <v>#N/A</v>
      </c>
      <c r="F461" s="8" t="e">
        <f>RTD("tradingapp",,INDEX($A:$A, ROW()), "AskLstClsΔ%")</f>
        <v>#N/A</v>
      </c>
      <c r="G461" s="12" t="e">
        <f t="shared" si="57"/>
        <v>#N/A</v>
      </c>
      <c r="H461" s="12" t="e">
        <f t="shared" si="58"/>
        <v>#N/A</v>
      </c>
      <c r="I461" s="13" t="e">
        <f t="shared" si="59"/>
        <v>#N/A</v>
      </c>
      <c r="J461" s="13" t="e">
        <f t="shared" si="60"/>
        <v>#N/A</v>
      </c>
      <c r="K461" s="5" t="e">
        <f>VLOOKUP(A461,'All Beta'!F:I,2,0)</f>
        <v>#N/A</v>
      </c>
      <c r="L461" s="6" t="e">
        <f>RTD("tradingapp",,INDEX($K:K, ROW()), "BidLstClsΔ%")</f>
        <v>#N/A</v>
      </c>
      <c r="M461" s="16" t="e">
        <f>RTD("tradingapp",,INDEX($K:$K, ROW()), "AskLstClsΔ%")</f>
        <v>#N/A</v>
      </c>
      <c r="N461" s="14" t="e">
        <f t="shared" si="61"/>
        <v>#N/A</v>
      </c>
      <c r="O461" s="14" t="e">
        <f t="shared" si="62"/>
        <v>#N/A</v>
      </c>
      <c r="R461" s="7"/>
      <c r="W461" s="7"/>
      <c r="AA461" s="1"/>
      <c r="AB461" s="107"/>
    </row>
    <row r="462" spans="1:28" x14ac:dyDescent="0.3">
      <c r="A462" s="22"/>
      <c r="C462" s="5" t="e">
        <f>VLOOKUP('Beta 1-1.5@'!A462,'All Beta'!F:I,3,0)</f>
        <v>#N/A</v>
      </c>
      <c r="D462" s="5" t="e">
        <f>VLOOKUP(A462,'All Beta'!F:I,4,0)</f>
        <v>#N/A</v>
      </c>
      <c r="E462" s="8" t="e">
        <f>RTD("tradingapp",,INDEX($A:$A, ROW()), "BidLstClsΔ%")</f>
        <v>#N/A</v>
      </c>
      <c r="F462" s="8" t="e">
        <f>RTD("tradingapp",,INDEX($A:$A, ROW()), "AskLstClsΔ%")</f>
        <v>#N/A</v>
      </c>
      <c r="G462" s="12" t="e">
        <f t="shared" si="57"/>
        <v>#N/A</v>
      </c>
      <c r="H462" s="12" t="e">
        <f t="shared" si="58"/>
        <v>#N/A</v>
      </c>
      <c r="I462" s="13" t="e">
        <f t="shared" si="59"/>
        <v>#N/A</v>
      </c>
      <c r="J462" s="13" t="e">
        <f t="shared" si="60"/>
        <v>#N/A</v>
      </c>
      <c r="K462" s="5" t="e">
        <f>VLOOKUP(A462,'All Beta'!F:I,2,0)</f>
        <v>#N/A</v>
      </c>
      <c r="L462" s="6" t="e">
        <f>RTD("tradingapp",,INDEX($K:K, ROW()), "BidLstClsΔ%")</f>
        <v>#N/A</v>
      </c>
      <c r="M462" s="16" t="e">
        <f>RTD("tradingapp",,INDEX($K:$K, ROW()), "AskLstClsΔ%")</f>
        <v>#N/A</v>
      </c>
      <c r="N462" s="14" t="e">
        <f t="shared" si="61"/>
        <v>#N/A</v>
      </c>
      <c r="O462" s="14" t="e">
        <f t="shared" si="62"/>
        <v>#N/A</v>
      </c>
      <c r="R462" s="7"/>
      <c r="W462" s="7"/>
      <c r="AA462" s="1"/>
      <c r="AB462" s="107"/>
    </row>
    <row r="463" spans="1:28" x14ac:dyDescent="0.3">
      <c r="A463" s="22"/>
      <c r="C463" s="5" t="e">
        <f>VLOOKUP('Beta 1-1.5@'!A463,'All Beta'!F:I,3,0)</f>
        <v>#N/A</v>
      </c>
      <c r="D463" s="5" t="e">
        <f>VLOOKUP(A463,'All Beta'!F:I,4,0)</f>
        <v>#N/A</v>
      </c>
      <c r="E463" s="8" t="e">
        <f>RTD("tradingapp",,INDEX($A:$A, ROW()), "BidLstClsΔ%")</f>
        <v>#N/A</v>
      </c>
      <c r="F463" s="8" t="e">
        <f>RTD("tradingapp",,INDEX($A:$A, ROW()), "AskLstClsΔ%")</f>
        <v>#N/A</v>
      </c>
      <c r="G463" s="12" t="e">
        <f t="shared" si="57"/>
        <v>#N/A</v>
      </c>
      <c r="H463" s="12" t="e">
        <f t="shared" si="58"/>
        <v>#N/A</v>
      </c>
      <c r="I463" s="13" t="e">
        <f t="shared" si="59"/>
        <v>#N/A</v>
      </c>
      <c r="J463" s="13" t="e">
        <f t="shared" si="60"/>
        <v>#N/A</v>
      </c>
      <c r="K463" s="5" t="e">
        <f>VLOOKUP(A463,'All Beta'!F:I,2,0)</f>
        <v>#N/A</v>
      </c>
      <c r="L463" s="6" t="e">
        <f>RTD("tradingapp",,INDEX($K:K, ROW()), "BidLstClsΔ%")</f>
        <v>#N/A</v>
      </c>
      <c r="M463" s="16" t="e">
        <f>RTD("tradingapp",,INDEX($K:$K, ROW()), "AskLstClsΔ%")</f>
        <v>#N/A</v>
      </c>
      <c r="N463" s="14" t="e">
        <f t="shared" si="61"/>
        <v>#N/A</v>
      </c>
      <c r="O463" s="14" t="e">
        <f t="shared" si="62"/>
        <v>#N/A</v>
      </c>
      <c r="R463" s="7"/>
      <c r="W463" s="7"/>
      <c r="AA463" s="1"/>
      <c r="AB463" s="107"/>
    </row>
    <row r="464" spans="1:28" x14ac:dyDescent="0.3">
      <c r="A464" s="22"/>
      <c r="C464" s="5" t="e">
        <f>VLOOKUP('Beta 1-1.5@'!A464,'All Beta'!F:I,3,0)</f>
        <v>#N/A</v>
      </c>
      <c r="D464" s="5" t="e">
        <f>VLOOKUP(A464,'All Beta'!F:I,4,0)</f>
        <v>#N/A</v>
      </c>
      <c r="E464" s="8" t="e">
        <f>RTD("tradingapp",,INDEX($A:$A, ROW()), "BidLstClsΔ%")</f>
        <v>#N/A</v>
      </c>
      <c r="F464" s="8" t="e">
        <f>RTD("tradingapp",,INDEX($A:$A, ROW()), "AskLstClsΔ%")</f>
        <v>#N/A</v>
      </c>
      <c r="G464" s="12" t="e">
        <f t="shared" si="57"/>
        <v>#N/A</v>
      </c>
      <c r="H464" s="12" t="e">
        <f t="shared" si="58"/>
        <v>#N/A</v>
      </c>
      <c r="I464" s="13" t="e">
        <f t="shared" si="59"/>
        <v>#N/A</v>
      </c>
      <c r="J464" s="13" t="e">
        <f t="shared" si="60"/>
        <v>#N/A</v>
      </c>
      <c r="K464" s="5" t="e">
        <f>VLOOKUP(A464,'All Beta'!F:I,2,0)</f>
        <v>#N/A</v>
      </c>
      <c r="L464" s="6" t="e">
        <f>RTD("tradingapp",,INDEX($K:K, ROW()), "BidLstClsΔ%")</f>
        <v>#N/A</v>
      </c>
      <c r="M464" s="16" t="e">
        <f>RTD("tradingapp",,INDEX($K:$K, ROW()), "AskLstClsΔ%")</f>
        <v>#N/A</v>
      </c>
      <c r="N464" s="14" t="e">
        <f t="shared" si="61"/>
        <v>#N/A</v>
      </c>
      <c r="O464" s="14" t="e">
        <f t="shared" si="62"/>
        <v>#N/A</v>
      </c>
      <c r="R464" s="7"/>
      <c r="W464" s="7"/>
      <c r="AA464" s="1"/>
      <c r="AB464" s="107"/>
    </row>
    <row r="465" spans="1:28" x14ac:dyDescent="0.3">
      <c r="A465" s="22"/>
      <c r="C465" s="5" t="e">
        <f>VLOOKUP('Beta 1-1.5@'!A465,'All Beta'!F:I,3,0)</f>
        <v>#N/A</v>
      </c>
      <c r="D465" s="5" t="e">
        <f>VLOOKUP(A465,'All Beta'!F:I,4,0)</f>
        <v>#N/A</v>
      </c>
      <c r="E465" s="8" t="e">
        <f>RTD("tradingapp",,INDEX($A:$A, ROW()), "BidLstClsΔ%")</f>
        <v>#N/A</v>
      </c>
      <c r="F465" s="8" t="e">
        <f>RTD("tradingapp",,INDEX($A:$A, ROW()), "AskLstClsΔ%")</f>
        <v>#N/A</v>
      </c>
      <c r="G465" s="12" t="e">
        <f t="shared" si="57"/>
        <v>#N/A</v>
      </c>
      <c r="H465" s="12" t="e">
        <f t="shared" si="58"/>
        <v>#N/A</v>
      </c>
      <c r="I465" s="13" t="e">
        <f t="shared" si="59"/>
        <v>#N/A</v>
      </c>
      <c r="J465" s="13" t="e">
        <f t="shared" si="60"/>
        <v>#N/A</v>
      </c>
      <c r="K465" s="5" t="e">
        <f>VLOOKUP(A465,'All Beta'!F:I,2,0)</f>
        <v>#N/A</v>
      </c>
      <c r="L465" s="6" t="e">
        <f>RTD("tradingapp",,INDEX($K:K, ROW()), "BidLstClsΔ%")</f>
        <v>#N/A</v>
      </c>
      <c r="M465" s="16" t="e">
        <f>RTD("tradingapp",,INDEX($K:$K, ROW()), "AskLstClsΔ%")</f>
        <v>#N/A</v>
      </c>
      <c r="N465" s="14" t="e">
        <f t="shared" si="61"/>
        <v>#N/A</v>
      </c>
      <c r="O465" s="14" t="e">
        <f t="shared" si="62"/>
        <v>#N/A</v>
      </c>
      <c r="R465" s="7"/>
      <c r="W465" s="7"/>
      <c r="AA465" s="1"/>
      <c r="AB465" s="107"/>
    </row>
    <row r="466" spans="1:28" x14ac:dyDescent="0.3">
      <c r="A466" s="22"/>
      <c r="C466" s="5" t="e">
        <f>VLOOKUP('Beta 1-1.5@'!A466,'All Beta'!F:I,3,0)</f>
        <v>#N/A</v>
      </c>
      <c r="D466" s="5" t="e">
        <f>VLOOKUP(A466,'All Beta'!F:I,4,0)</f>
        <v>#N/A</v>
      </c>
      <c r="E466" s="8" t="e">
        <f>RTD("tradingapp",,INDEX($A:$A, ROW()), "BidLstClsΔ%")</f>
        <v>#N/A</v>
      </c>
      <c r="F466" s="8" t="e">
        <f>RTD("tradingapp",,INDEX($A:$A, ROW()), "AskLstClsΔ%")</f>
        <v>#N/A</v>
      </c>
      <c r="G466" s="12" t="e">
        <f t="shared" si="57"/>
        <v>#N/A</v>
      </c>
      <c r="H466" s="12" t="e">
        <f t="shared" si="58"/>
        <v>#N/A</v>
      </c>
      <c r="I466" s="13" t="e">
        <f t="shared" si="59"/>
        <v>#N/A</v>
      </c>
      <c r="J466" s="13" t="e">
        <f t="shared" si="60"/>
        <v>#N/A</v>
      </c>
      <c r="K466" s="5" t="e">
        <f>VLOOKUP(A466,'All Beta'!F:I,2,0)</f>
        <v>#N/A</v>
      </c>
      <c r="L466" s="6" t="e">
        <f>RTD("tradingapp",,INDEX($K:K, ROW()), "BidLstClsΔ%")</f>
        <v>#N/A</v>
      </c>
      <c r="M466" s="16" t="e">
        <f>RTD("tradingapp",,INDEX($K:$K, ROW()), "AskLstClsΔ%")</f>
        <v>#N/A</v>
      </c>
      <c r="N466" s="14" t="e">
        <f t="shared" si="61"/>
        <v>#N/A</v>
      </c>
      <c r="O466" s="14" t="e">
        <f t="shared" si="62"/>
        <v>#N/A</v>
      </c>
      <c r="R466" s="7"/>
      <c r="W466" s="7"/>
      <c r="AA466" s="1"/>
      <c r="AB466" s="107"/>
    </row>
    <row r="467" spans="1:28" x14ac:dyDescent="0.3">
      <c r="A467" s="22"/>
      <c r="C467" s="5" t="e">
        <f>VLOOKUP('Beta 1-1.5@'!A467,'All Beta'!F:I,3,0)</f>
        <v>#N/A</v>
      </c>
      <c r="D467" s="5" t="e">
        <f>VLOOKUP(A467,'All Beta'!F:I,4,0)</f>
        <v>#N/A</v>
      </c>
      <c r="E467" s="8" t="e">
        <f>RTD("tradingapp",,INDEX($A:$A, ROW()), "BidLstClsΔ%")</f>
        <v>#N/A</v>
      </c>
      <c r="F467" s="8" t="e">
        <f>RTD("tradingapp",,INDEX($A:$A, ROW()), "AskLstClsΔ%")</f>
        <v>#N/A</v>
      </c>
      <c r="G467" s="12" t="e">
        <f t="shared" si="57"/>
        <v>#N/A</v>
      </c>
      <c r="H467" s="12" t="e">
        <f t="shared" si="58"/>
        <v>#N/A</v>
      </c>
      <c r="I467" s="13" t="e">
        <f t="shared" si="59"/>
        <v>#N/A</v>
      </c>
      <c r="J467" s="13" t="e">
        <f t="shared" si="60"/>
        <v>#N/A</v>
      </c>
      <c r="K467" s="5" t="e">
        <f>VLOOKUP(A467,'All Beta'!F:I,2,0)</f>
        <v>#N/A</v>
      </c>
      <c r="L467" s="6" t="e">
        <f>RTD("tradingapp",,INDEX($K:K, ROW()), "BidLstClsΔ%")</f>
        <v>#N/A</v>
      </c>
      <c r="M467" s="16" t="e">
        <f>RTD("tradingapp",,INDEX($K:$K, ROW()), "AskLstClsΔ%")</f>
        <v>#N/A</v>
      </c>
      <c r="N467" s="14" t="e">
        <f t="shared" si="61"/>
        <v>#N/A</v>
      </c>
      <c r="O467" s="14" t="e">
        <f t="shared" si="62"/>
        <v>#N/A</v>
      </c>
      <c r="R467" s="7"/>
      <c r="W467" s="7"/>
      <c r="AA467" s="1"/>
      <c r="AB467" s="107"/>
    </row>
    <row r="468" spans="1:28" x14ac:dyDescent="0.3">
      <c r="A468" s="22"/>
      <c r="C468" s="5" t="e">
        <f>VLOOKUP('Beta 1-1.5@'!A468,'All Beta'!F:I,3,0)</f>
        <v>#N/A</v>
      </c>
      <c r="D468" s="5" t="e">
        <f>VLOOKUP(A468,'All Beta'!F:I,4,0)</f>
        <v>#N/A</v>
      </c>
      <c r="E468" s="8" t="e">
        <f>RTD("tradingapp",,INDEX($A:$A, ROW()), "BidLstClsΔ%")</f>
        <v>#N/A</v>
      </c>
      <c r="F468" s="8" t="e">
        <f>RTD("tradingapp",,INDEX($A:$A, ROW()), "AskLstClsΔ%")</f>
        <v>#N/A</v>
      </c>
      <c r="G468" s="12" t="e">
        <f t="shared" si="57"/>
        <v>#N/A</v>
      </c>
      <c r="H468" s="12" t="e">
        <f t="shared" si="58"/>
        <v>#N/A</v>
      </c>
      <c r="I468" s="13" t="e">
        <f t="shared" si="59"/>
        <v>#N/A</v>
      </c>
      <c r="J468" s="13" t="e">
        <f t="shared" si="60"/>
        <v>#N/A</v>
      </c>
      <c r="K468" s="5" t="e">
        <f>VLOOKUP(A468,'All Beta'!F:I,2,0)</f>
        <v>#N/A</v>
      </c>
      <c r="L468" s="6" t="e">
        <f>RTD("tradingapp",,INDEX($K:K, ROW()), "BidLstClsΔ%")</f>
        <v>#N/A</v>
      </c>
      <c r="M468" s="16" t="e">
        <f>RTD("tradingapp",,INDEX($K:$K, ROW()), "AskLstClsΔ%")</f>
        <v>#N/A</v>
      </c>
      <c r="N468" s="14" t="e">
        <f t="shared" si="61"/>
        <v>#N/A</v>
      </c>
      <c r="O468" s="14" t="e">
        <f t="shared" si="62"/>
        <v>#N/A</v>
      </c>
      <c r="R468" s="7"/>
      <c r="W468" s="7"/>
      <c r="AA468" s="1"/>
      <c r="AB468" s="107"/>
    </row>
    <row r="469" spans="1:28" x14ac:dyDescent="0.3">
      <c r="A469" s="22"/>
      <c r="C469" s="5" t="e">
        <f>VLOOKUP('Beta 1-1.5@'!A469,'All Beta'!F:I,3,0)</f>
        <v>#N/A</v>
      </c>
      <c r="D469" s="5" t="e">
        <f>VLOOKUP(A469,'All Beta'!F:I,4,0)</f>
        <v>#N/A</v>
      </c>
      <c r="E469" s="8" t="e">
        <f>RTD("tradingapp",,INDEX($A:$A, ROW()), "BidLstClsΔ%")</f>
        <v>#N/A</v>
      </c>
      <c r="F469" s="8" t="e">
        <f>RTD("tradingapp",,INDEX($A:$A, ROW()), "AskLstClsΔ%")</f>
        <v>#N/A</v>
      </c>
      <c r="G469" s="12" t="e">
        <f t="shared" si="57"/>
        <v>#N/A</v>
      </c>
      <c r="H469" s="12" t="e">
        <f t="shared" si="58"/>
        <v>#N/A</v>
      </c>
      <c r="I469" s="13" t="e">
        <f t="shared" si="59"/>
        <v>#N/A</v>
      </c>
      <c r="J469" s="13" t="e">
        <f t="shared" si="60"/>
        <v>#N/A</v>
      </c>
      <c r="K469" s="5" t="e">
        <f>VLOOKUP(A469,'All Beta'!F:I,2,0)</f>
        <v>#N/A</v>
      </c>
      <c r="L469" s="6" t="e">
        <f>RTD("tradingapp",,INDEX($K:K, ROW()), "BidLstClsΔ%")</f>
        <v>#N/A</v>
      </c>
      <c r="M469" s="16" t="e">
        <f>RTD("tradingapp",,INDEX($K:$K, ROW()), "AskLstClsΔ%")</f>
        <v>#N/A</v>
      </c>
      <c r="N469" s="14" t="e">
        <f t="shared" si="61"/>
        <v>#N/A</v>
      </c>
      <c r="O469" s="14" t="e">
        <f t="shared" si="62"/>
        <v>#N/A</v>
      </c>
      <c r="R469" s="7"/>
      <c r="W469" s="7"/>
      <c r="AA469" s="1"/>
      <c r="AB469" s="107"/>
    </row>
    <row r="470" spans="1:28" x14ac:dyDescent="0.3">
      <c r="A470" s="22"/>
      <c r="C470" s="5" t="e">
        <f>VLOOKUP('Beta 1-1.5@'!A470,'All Beta'!F:I,3,0)</f>
        <v>#N/A</v>
      </c>
      <c r="D470" s="5" t="e">
        <f>VLOOKUP(A470,'All Beta'!F:I,4,0)</f>
        <v>#N/A</v>
      </c>
      <c r="E470" s="8" t="e">
        <f>RTD("tradingapp",,INDEX($A:$A, ROW()), "BidLstClsΔ%")</f>
        <v>#N/A</v>
      </c>
      <c r="F470" s="8" t="e">
        <f>RTD("tradingapp",,INDEX($A:$A, ROW()), "AskLstClsΔ%")</f>
        <v>#N/A</v>
      </c>
      <c r="G470" s="12" t="e">
        <f t="shared" si="57"/>
        <v>#N/A</v>
      </c>
      <c r="H470" s="12" t="e">
        <f t="shared" si="58"/>
        <v>#N/A</v>
      </c>
      <c r="I470" s="13" t="e">
        <f t="shared" si="59"/>
        <v>#N/A</v>
      </c>
      <c r="J470" s="13" t="e">
        <f t="shared" si="60"/>
        <v>#N/A</v>
      </c>
      <c r="K470" s="5" t="e">
        <f>VLOOKUP(A470,'All Beta'!F:I,2,0)</f>
        <v>#N/A</v>
      </c>
      <c r="L470" s="6" t="e">
        <f>RTD("tradingapp",,INDEX($K:K, ROW()), "BidLstClsΔ%")</f>
        <v>#N/A</v>
      </c>
      <c r="M470" s="16" t="e">
        <f>RTD("tradingapp",,INDEX($K:$K, ROW()), "AskLstClsΔ%")</f>
        <v>#N/A</v>
      </c>
      <c r="N470" s="14" t="e">
        <f t="shared" si="61"/>
        <v>#N/A</v>
      </c>
      <c r="O470" s="14" t="e">
        <f t="shared" si="62"/>
        <v>#N/A</v>
      </c>
      <c r="R470" s="7"/>
      <c r="W470" s="7"/>
      <c r="AA470" s="1"/>
      <c r="AB470" s="107"/>
    </row>
    <row r="471" spans="1:28" x14ac:dyDescent="0.3">
      <c r="A471" s="22"/>
      <c r="C471" s="5" t="e">
        <f>VLOOKUP('Beta 1-1.5@'!A471,'All Beta'!F:I,3,0)</f>
        <v>#N/A</v>
      </c>
      <c r="D471" s="5" t="e">
        <f>VLOOKUP(A471,'All Beta'!F:I,4,0)</f>
        <v>#N/A</v>
      </c>
      <c r="E471" s="8" t="e">
        <f>RTD("tradingapp",,INDEX($A:$A, ROW()), "BidLstClsΔ%")</f>
        <v>#N/A</v>
      </c>
      <c r="F471" s="8" t="e">
        <f>RTD("tradingapp",,INDEX($A:$A, ROW()), "AskLstClsΔ%")</f>
        <v>#N/A</v>
      </c>
      <c r="G471" s="12" t="e">
        <f t="shared" si="57"/>
        <v>#N/A</v>
      </c>
      <c r="H471" s="12" t="e">
        <f t="shared" si="58"/>
        <v>#N/A</v>
      </c>
      <c r="I471" s="13" t="e">
        <f t="shared" si="59"/>
        <v>#N/A</v>
      </c>
      <c r="J471" s="13" t="e">
        <f t="shared" si="60"/>
        <v>#N/A</v>
      </c>
      <c r="K471" s="5" t="e">
        <f>VLOOKUP(A471,'All Beta'!F:I,2,0)</f>
        <v>#N/A</v>
      </c>
      <c r="L471" s="6" t="e">
        <f>RTD("tradingapp",,INDEX($K:K, ROW()), "BidLstClsΔ%")</f>
        <v>#N/A</v>
      </c>
      <c r="M471" s="16" t="e">
        <f>RTD("tradingapp",,INDEX($K:$K, ROW()), "AskLstClsΔ%")</f>
        <v>#N/A</v>
      </c>
      <c r="N471" s="14" t="e">
        <f t="shared" si="61"/>
        <v>#N/A</v>
      </c>
      <c r="O471" s="14" t="e">
        <f t="shared" si="62"/>
        <v>#N/A</v>
      </c>
      <c r="R471" s="7"/>
      <c r="W471" s="7"/>
      <c r="AA471" s="1"/>
      <c r="AB471" s="107"/>
    </row>
    <row r="472" spans="1:28" x14ac:dyDescent="0.3">
      <c r="A472" s="22"/>
      <c r="C472" s="5" t="e">
        <f>VLOOKUP('Beta 1-1.5@'!A472,'All Beta'!F:I,3,0)</f>
        <v>#N/A</v>
      </c>
      <c r="D472" s="5" t="e">
        <f>VLOOKUP(A472,'All Beta'!F:I,4,0)</f>
        <v>#N/A</v>
      </c>
      <c r="E472" s="8" t="e">
        <f>RTD("tradingapp",,INDEX($A:$A, ROW()), "BidLstClsΔ%")</f>
        <v>#N/A</v>
      </c>
      <c r="F472" s="8" t="e">
        <f>RTD("tradingapp",,INDEX($A:$A, ROW()), "AskLstClsΔ%")</f>
        <v>#N/A</v>
      </c>
      <c r="G472" s="12" t="e">
        <f t="shared" si="57"/>
        <v>#N/A</v>
      </c>
      <c r="H472" s="12" t="e">
        <f t="shared" si="58"/>
        <v>#N/A</v>
      </c>
      <c r="I472" s="13" t="e">
        <f t="shared" si="59"/>
        <v>#N/A</v>
      </c>
      <c r="J472" s="13" t="e">
        <f t="shared" si="60"/>
        <v>#N/A</v>
      </c>
      <c r="K472" s="5" t="e">
        <f>VLOOKUP(A472,'All Beta'!F:I,2,0)</f>
        <v>#N/A</v>
      </c>
      <c r="L472" s="6" t="e">
        <f>RTD("tradingapp",,INDEX($K:K, ROW()), "BidLstClsΔ%")</f>
        <v>#N/A</v>
      </c>
      <c r="M472" s="16" t="e">
        <f>RTD("tradingapp",,INDEX($K:$K, ROW()), "AskLstClsΔ%")</f>
        <v>#N/A</v>
      </c>
      <c r="N472" s="14" t="e">
        <f t="shared" si="61"/>
        <v>#N/A</v>
      </c>
      <c r="O472" s="14" t="e">
        <f t="shared" si="62"/>
        <v>#N/A</v>
      </c>
      <c r="R472" s="7"/>
      <c r="W472" s="7"/>
      <c r="AA472" s="1"/>
      <c r="AB472" s="107"/>
    </row>
    <row r="473" spans="1:28" x14ac:dyDescent="0.3">
      <c r="A473" s="22"/>
      <c r="C473" s="5" t="e">
        <f>VLOOKUP('Beta 1-1.5@'!A473,'All Beta'!F:I,3,0)</f>
        <v>#N/A</v>
      </c>
      <c r="D473" s="5" t="e">
        <f>VLOOKUP(A473,'All Beta'!F:I,4,0)</f>
        <v>#N/A</v>
      </c>
      <c r="E473" s="8" t="e">
        <f>RTD("tradingapp",,INDEX($A:$A, ROW()), "BidLstClsΔ%")</f>
        <v>#N/A</v>
      </c>
      <c r="F473" s="8" t="e">
        <f>RTD("tradingapp",,INDEX($A:$A, ROW()), "AskLstClsΔ%")</f>
        <v>#N/A</v>
      </c>
      <c r="G473" s="12" t="e">
        <f t="shared" si="57"/>
        <v>#N/A</v>
      </c>
      <c r="H473" s="12" t="e">
        <f t="shared" si="58"/>
        <v>#N/A</v>
      </c>
      <c r="I473" s="13" t="e">
        <f t="shared" si="59"/>
        <v>#N/A</v>
      </c>
      <c r="J473" s="13" t="e">
        <f t="shared" si="60"/>
        <v>#N/A</v>
      </c>
      <c r="K473" s="5" t="e">
        <f>VLOOKUP(A473,'All Beta'!F:I,2,0)</f>
        <v>#N/A</v>
      </c>
      <c r="L473" s="6" t="e">
        <f>RTD("tradingapp",,INDEX($K:K, ROW()), "BidLstClsΔ%")</f>
        <v>#N/A</v>
      </c>
      <c r="M473" s="16" t="e">
        <f>RTD("tradingapp",,INDEX($K:$K, ROW()), "AskLstClsΔ%")</f>
        <v>#N/A</v>
      </c>
      <c r="N473" s="14" t="e">
        <f t="shared" si="61"/>
        <v>#N/A</v>
      </c>
      <c r="O473" s="14" t="e">
        <f t="shared" si="62"/>
        <v>#N/A</v>
      </c>
      <c r="R473" s="7"/>
      <c r="W473" s="7"/>
      <c r="AA473" s="1"/>
      <c r="AB473" s="107"/>
    </row>
    <row r="474" spans="1:28" x14ac:dyDescent="0.3">
      <c r="A474" s="22"/>
      <c r="C474" s="5" t="e">
        <f>VLOOKUP('Beta 1-1.5@'!A474,'All Beta'!F:I,3,0)</f>
        <v>#N/A</v>
      </c>
      <c r="D474" s="5" t="e">
        <f>VLOOKUP(A474,'All Beta'!F:I,4,0)</f>
        <v>#N/A</v>
      </c>
      <c r="E474" s="8" t="e">
        <f>RTD("tradingapp",,INDEX($A:$A, ROW()), "BidLstClsΔ%")</f>
        <v>#N/A</v>
      </c>
      <c r="F474" s="8" t="e">
        <f>RTD("tradingapp",,INDEX($A:$A, ROW()), "AskLstClsΔ%")</f>
        <v>#N/A</v>
      </c>
      <c r="G474" s="12" t="e">
        <f t="shared" si="57"/>
        <v>#N/A</v>
      </c>
      <c r="H474" s="12" t="e">
        <f t="shared" si="58"/>
        <v>#N/A</v>
      </c>
      <c r="I474" s="13" t="e">
        <f t="shared" si="59"/>
        <v>#N/A</v>
      </c>
      <c r="J474" s="13" t="e">
        <f t="shared" si="60"/>
        <v>#N/A</v>
      </c>
      <c r="K474" s="5" t="e">
        <f>VLOOKUP(A474,'All Beta'!F:I,2,0)</f>
        <v>#N/A</v>
      </c>
      <c r="L474" s="6" t="e">
        <f>RTD("tradingapp",,INDEX($K:K, ROW()), "BidLstClsΔ%")</f>
        <v>#N/A</v>
      </c>
      <c r="M474" s="16" t="e">
        <f>RTD("tradingapp",,INDEX($K:$K, ROW()), "AskLstClsΔ%")</f>
        <v>#N/A</v>
      </c>
      <c r="N474" s="14" t="e">
        <f t="shared" si="61"/>
        <v>#N/A</v>
      </c>
      <c r="O474" s="14" t="e">
        <f t="shared" si="62"/>
        <v>#N/A</v>
      </c>
      <c r="R474" s="7"/>
      <c r="W474" s="7"/>
      <c r="AA474" s="1"/>
      <c r="AB474" s="107"/>
    </row>
    <row r="475" spans="1:28" x14ac:dyDescent="0.3">
      <c r="A475" s="22"/>
      <c r="C475" s="5" t="e">
        <f>VLOOKUP('Beta 1-1.5@'!A475,'All Beta'!F:I,3,0)</f>
        <v>#N/A</v>
      </c>
      <c r="D475" s="5" t="e">
        <f>VLOOKUP(A475,'All Beta'!F:I,4,0)</f>
        <v>#N/A</v>
      </c>
      <c r="E475" s="8" t="e">
        <f>RTD("tradingapp",,INDEX($A:$A, ROW()), "BidLstClsΔ%")</f>
        <v>#N/A</v>
      </c>
      <c r="F475" s="8" t="e">
        <f>RTD("tradingapp",,INDEX($A:$A, ROW()), "AskLstClsΔ%")</f>
        <v>#N/A</v>
      </c>
      <c r="G475" s="12" t="e">
        <f t="shared" si="57"/>
        <v>#N/A</v>
      </c>
      <c r="H475" s="12" t="e">
        <f t="shared" si="58"/>
        <v>#N/A</v>
      </c>
      <c r="I475" s="13" t="e">
        <f t="shared" si="59"/>
        <v>#N/A</v>
      </c>
      <c r="J475" s="13" t="e">
        <f t="shared" si="60"/>
        <v>#N/A</v>
      </c>
      <c r="K475" s="5" t="e">
        <f>VLOOKUP(A475,'All Beta'!F:I,2,0)</f>
        <v>#N/A</v>
      </c>
      <c r="L475" s="6" t="e">
        <f>RTD("tradingapp",,INDEX($K:K, ROW()), "BidLstClsΔ%")</f>
        <v>#N/A</v>
      </c>
      <c r="M475" s="16" t="e">
        <f>RTD("tradingapp",,INDEX($K:$K, ROW()), "AskLstClsΔ%")</f>
        <v>#N/A</v>
      </c>
      <c r="N475" s="14" t="e">
        <f t="shared" si="61"/>
        <v>#N/A</v>
      </c>
      <c r="O475" s="14" t="e">
        <f t="shared" si="62"/>
        <v>#N/A</v>
      </c>
      <c r="R475" s="7"/>
      <c r="W475" s="7"/>
      <c r="AA475" s="1"/>
      <c r="AB475" s="107"/>
    </row>
    <row r="476" spans="1:28" x14ac:dyDescent="0.3">
      <c r="A476" s="22"/>
      <c r="C476" s="5" t="e">
        <f>VLOOKUP('Beta 1-1.5@'!A476,'All Beta'!F:I,3,0)</f>
        <v>#N/A</v>
      </c>
      <c r="D476" s="5" t="e">
        <f>VLOOKUP(A476,'All Beta'!F:I,4,0)</f>
        <v>#N/A</v>
      </c>
      <c r="E476" s="8" t="e">
        <f>RTD("tradingapp",,INDEX($A:$A, ROW()), "BidLstClsΔ%")</f>
        <v>#N/A</v>
      </c>
      <c r="F476" s="8" t="e">
        <f>RTD("tradingapp",,INDEX($A:$A, ROW()), "AskLstClsΔ%")</f>
        <v>#N/A</v>
      </c>
      <c r="G476" s="12" t="e">
        <f t="shared" si="57"/>
        <v>#N/A</v>
      </c>
      <c r="H476" s="12" t="e">
        <f t="shared" si="58"/>
        <v>#N/A</v>
      </c>
      <c r="I476" s="13" t="e">
        <f t="shared" si="59"/>
        <v>#N/A</v>
      </c>
      <c r="J476" s="13" t="e">
        <f t="shared" si="60"/>
        <v>#N/A</v>
      </c>
      <c r="K476" s="5" t="e">
        <f>VLOOKUP(A476,'All Beta'!F:I,2,0)</f>
        <v>#N/A</v>
      </c>
      <c r="L476" s="6" t="e">
        <f>RTD("tradingapp",,INDEX($K:K, ROW()), "BidLstClsΔ%")</f>
        <v>#N/A</v>
      </c>
      <c r="M476" s="16" t="e">
        <f>RTD("tradingapp",,INDEX($K:$K, ROW()), "AskLstClsΔ%")</f>
        <v>#N/A</v>
      </c>
      <c r="N476" s="14" t="e">
        <f t="shared" si="61"/>
        <v>#N/A</v>
      </c>
      <c r="O476" s="14" t="e">
        <f t="shared" si="62"/>
        <v>#N/A</v>
      </c>
      <c r="R476" s="7"/>
      <c r="W476" s="7"/>
      <c r="AA476" s="1"/>
      <c r="AB476" s="107"/>
    </row>
    <row r="477" spans="1:28" x14ac:dyDescent="0.3">
      <c r="A477" s="22"/>
      <c r="C477" s="5" t="e">
        <f>VLOOKUP('Beta 1-1.5@'!A477,'All Beta'!F:I,3,0)</f>
        <v>#N/A</v>
      </c>
      <c r="D477" s="5" t="e">
        <f>VLOOKUP(A477,'All Beta'!F:I,4,0)</f>
        <v>#N/A</v>
      </c>
      <c r="E477" s="8" t="e">
        <f>RTD("tradingapp",,INDEX($A:$A, ROW()), "BidLstClsΔ%")</f>
        <v>#N/A</v>
      </c>
      <c r="F477" s="8" t="e">
        <f>RTD("tradingapp",,INDEX($A:$A, ROW()), "AskLstClsΔ%")</f>
        <v>#N/A</v>
      </c>
      <c r="G477" s="12" t="e">
        <f t="shared" si="57"/>
        <v>#N/A</v>
      </c>
      <c r="H477" s="12" t="e">
        <f t="shared" si="58"/>
        <v>#N/A</v>
      </c>
      <c r="I477" s="13" t="e">
        <f t="shared" si="59"/>
        <v>#N/A</v>
      </c>
      <c r="J477" s="13" t="e">
        <f t="shared" si="60"/>
        <v>#N/A</v>
      </c>
      <c r="K477" s="5" t="e">
        <f>VLOOKUP(A477,'All Beta'!F:I,2,0)</f>
        <v>#N/A</v>
      </c>
      <c r="L477" s="6" t="e">
        <f>RTD("tradingapp",,INDEX($K:K, ROW()), "BidLstClsΔ%")</f>
        <v>#N/A</v>
      </c>
      <c r="M477" s="16" t="e">
        <f>RTD("tradingapp",,INDEX($K:$K, ROW()), "AskLstClsΔ%")</f>
        <v>#N/A</v>
      </c>
      <c r="N477" s="14" t="e">
        <f t="shared" si="61"/>
        <v>#N/A</v>
      </c>
      <c r="O477" s="14" t="e">
        <f t="shared" si="62"/>
        <v>#N/A</v>
      </c>
      <c r="R477" s="7"/>
      <c r="W477" s="7"/>
      <c r="AA477" s="1"/>
      <c r="AB477" s="107"/>
    </row>
    <row r="478" spans="1:28" x14ac:dyDescent="0.3">
      <c r="A478" s="22"/>
      <c r="C478" s="5" t="e">
        <f>VLOOKUP('Beta 1-1.5@'!A478,'All Beta'!F:I,3,0)</f>
        <v>#N/A</v>
      </c>
      <c r="D478" s="5" t="e">
        <f>VLOOKUP(A478,'All Beta'!F:I,4,0)</f>
        <v>#N/A</v>
      </c>
      <c r="E478" s="8" t="e">
        <f>RTD("tradingapp",,INDEX($A:$A, ROW()), "BidLstClsΔ%")</f>
        <v>#N/A</v>
      </c>
      <c r="F478" s="8" t="e">
        <f>RTD("tradingapp",,INDEX($A:$A, ROW()), "AskLstClsΔ%")</f>
        <v>#N/A</v>
      </c>
      <c r="G478" s="12" t="e">
        <f t="shared" si="57"/>
        <v>#N/A</v>
      </c>
      <c r="H478" s="12" t="e">
        <f t="shared" si="58"/>
        <v>#N/A</v>
      </c>
      <c r="I478" s="13" t="e">
        <f t="shared" si="59"/>
        <v>#N/A</v>
      </c>
      <c r="J478" s="13" t="e">
        <f t="shared" si="60"/>
        <v>#N/A</v>
      </c>
      <c r="K478" s="5" t="e">
        <f>VLOOKUP(A478,'All Beta'!F:I,2,0)</f>
        <v>#N/A</v>
      </c>
      <c r="L478" s="6" t="e">
        <f>RTD("tradingapp",,INDEX($K:K, ROW()), "BidLstClsΔ%")</f>
        <v>#N/A</v>
      </c>
      <c r="M478" s="16" t="e">
        <f>RTD("tradingapp",,INDEX($K:$K, ROW()), "AskLstClsΔ%")</f>
        <v>#N/A</v>
      </c>
      <c r="N478" s="14" t="e">
        <f t="shared" si="61"/>
        <v>#N/A</v>
      </c>
      <c r="O478" s="14" t="e">
        <f t="shared" si="62"/>
        <v>#N/A</v>
      </c>
      <c r="R478" s="7"/>
      <c r="W478" s="7"/>
      <c r="AA478" s="1"/>
      <c r="AB478" s="107"/>
    </row>
    <row r="479" spans="1:28" x14ac:dyDescent="0.3">
      <c r="A479" s="22"/>
      <c r="C479" s="5" t="e">
        <f>VLOOKUP('Beta 1-1.5@'!A479,'All Beta'!F:I,3,0)</f>
        <v>#N/A</v>
      </c>
      <c r="D479" s="5" t="e">
        <f>VLOOKUP(A479,'All Beta'!F:I,4,0)</f>
        <v>#N/A</v>
      </c>
      <c r="E479" s="8" t="e">
        <f>RTD("tradingapp",,INDEX($A:$A, ROW()), "BidLstClsΔ%")</f>
        <v>#N/A</v>
      </c>
      <c r="F479" s="8" t="e">
        <f>RTD("tradingapp",,INDEX($A:$A, ROW()), "AskLstClsΔ%")</f>
        <v>#N/A</v>
      </c>
      <c r="G479" s="12" t="e">
        <f t="shared" si="57"/>
        <v>#N/A</v>
      </c>
      <c r="H479" s="12" t="e">
        <f t="shared" si="58"/>
        <v>#N/A</v>
      </c>
      <c r="I479" s="13" t="e">
        <f t="shared" si="59"/>
        <v>#N/A</v>
      </c>
      <c r="J479" s="13" t="e">
        <f t="shared" si="60"/>
        <v>#N/A</v>
      </c>
      <c r="K479" s="5" t="e">
        <f>VLOOKUP(A479,'All Beta'!F:I,2,0)</f>
        <v>#N/A</v>
      </c>
      <c r="L479" s="6" t="e">
        <f>RTD("tradingapp",,INDEX($K:K, ROW()), "BidLstClsΔ%")</f>
        <v>#N/A</v>
      </c>
      <c r="M479" s="16" t="e">
        <f>RTD("tradingapp",,INDEX($K:$K, ROW()), "AskLstClsΔ%")</f>
        <v>#N/A</v>
      </c>
      <c r="N479" s="14" t="e">
        <f t="shared" si="61"/>
        <v>#N/A</v>
      </c>
      <c r="O479" s="14" t="e">
        <f t="shared" si="62"/>
        <v>#N/A</v>
      </c>
      <c r="R479" s="7"/>
      <c r="W479" s="7"/>
      <c r="AA479" s="1"/>
      <c r="AB479" s="107"/>
    </row>
    <row r="480" spans="1:28" x14ac:dyDescent="0.3">
      <c r="A480" s="22"/>
      <c r="C480" s="5" t="e">
        <f>VLOOKUP('Beta 1-1.5@'!A480,'All Beta'!F:I,3,0)</f>
        <v>#N/A</v>
      </c>
      <c r="D480" s="5" t="e">
        <f>VLOOKUP(A480,'All Beta'!F:I,4,0)</f>
        <v>#N/A</v>
      </c>
      <c r="E480" s="8" t="e">
        <f>RTD("tradingapp",,INDEX($A:$A, ROW()), "BidLstClsΔ%")</f>
        <v>#N/A</v>
      </c>
      <c r="F480" s="8" t="e">
        <f>RTD("tradingapp",,INDEX($A:$A, ROW()), "AskLstClsΔ%")</f>
        <v>#N/A</v>
      </c>
      <c r="G480" s="12" t="e">
        <f t="shared" si="57"/>
        <v>#N/A</v>
      </c>
      <c r="H480" s="12" t="e">
        <f t="shared" si="58"/>
        <v>#N/A</v>
      </c>
      <c r="I480" s="13" t="e">
        <f t="shared" si="59"/>
        <v>#N/A</v>
      </c>
      <c r="J480" s="13" t="e">
        <f t="shared" si="60"/>
        <v>#N/A</v>
      </c>
      <c r="K480" s="5" t="e">
        <f>VLOOKUP(A480,'All Beta'!F:I,2,0)</f>
        <v>#N/A</v>
      </c>
      <c r="L480" s="6" t="e">
        <f>RTD("tradingapp",,INDEX($K:K, ROW()), "BidLstClsΔ%")</f>
        <v>#N/A</v>
      </c>
      <c r="M480" s="16" t="e">
        <f>RTD("tradingapp",,INDEX($K:$K, ROW()), "AskLstClsΔ%")</f>
        <v>#N/A</v>
      </c>
      <c r="N480" s="14" t="e">
        <f t="shared" si="61"/>
        <v>#N/A</v>
      </c>
      <c r="O480" s="14" t="e">
        <f t="shared" si="62"/>
        <v>#N/A</v>
      </c>
      <c r="R480" s="7"/>
      <c r="W480" s="7"/>
      <c r="AA480" s="1"/>
      <c r="AB480" s="107"/>
    </row>
    <row r="481" spans="1:28" x14ac:dyDescent="0.3">
      <c r="A481" s="22"/>
      <c r="C481" s="5" t="e">
        <f>VLOOKUP('Beta 1-1.5@'!A481,'All Beta'!F:I,3,0)</f>
        <v>#N/A</v>
      </c>
      <c r="D481" s="5" t="e">
        <f>VLOOKUP(A481,'All Beta'!F:I,4,0)</f>
        <v>#N/A</v>
      </c>
      <c r="E481" s="8" t="e">
        <f>RTD("tradingapp",,INDEX($A:$A, ROW()), "BidLstClsΔ%")</f>
        <v>#N/A</v>
      </c>
      <c r="F481" s="8" t="e">
        <f>RTD("tradingapp",,INDEX($A:$A, ROW()), "AskLstClsΔ%")</f>
        <v>#N/A</v>
      </c>
      <c r="G481" s="12" t="e">
        <f t="shared" si="57"/>
        <v>#N/A</v>
      </c>
      <c r="H481" s="12" t="e">
        <f t="shared" si="58"/>
        <v>#N/A</v>
      </c>
      <c r="I481" s="13" t="e">
        <f t="shared" si="59"/>
        <v>#N/A</v>
      </c>
      <c r="J481" s="13" t="e">
        <f t="shared" si="60"/>
        <v>#N/A</v>
      </c>
      <c r="K481" s="5" t="e">
        <f>VLOOKUP(A481,'All Beta'!F:I,2,0)</f>
        <v>#N/A</v>
      </c>
      <c r="L481" s="6" t="e">
        <f>RTD("tradingapp",,INDEX($K:K, ROW()), "BidLstClsΔ%")</f>
        <v>#N/A</v>
      </c>
      <c r="M481" s="16" t="e">
        <f>RTD("tradingapp",,INDEX($K:$K, ROW()), "AskLstClsΔ%")</f>
        <v>#N/A</v>
      </c>
      <c r="N481" s="14" t="e">
        <f t="shared" si="61"/>
        <v>#N/A</v>
      </c>
      <c r="O481" s="14" t="e">
        <f t="shared" si="62"/>
        <v>#N/A</v>
      </c>
      <c r="R481" s="7"/>
      <c r="W481" s="7"/>
      <c r="AA481" s="1"/>
      <c r="AB481" s="107"/>
    </row>
    <row r="482" spans="1:28" x14ac:dyDescent="0.3">
      <c r="A482" s="22"/>
      <c r="C482" s="5" t="e">
        <f>VLOOKUP('Beta 1-1.5@'!A482,'All Beta'!F:I,3,0)</f>
        <v>#N/A</v>
      </c>
      <c r="D482" s="5" t="e">
        <f>VLOOKUP(A482,'All Beta'!F:I,4,0)</f>
        <v>#N/A</v>
      </c>
      <c r="E482" s="8" t="e">
        <f>RTD("tradingapp",,INDEX($A:$A, ROW()), "BidLstClsΔ%")</f>
        <v>#N/A</v>
      </c>
      <c r="F482" s="8" t="e">
        <f>RTD("tradingapp",,INDEX($A:$A, ROW()), "AskLstClsΔ%")</f>
        <v>#N/A</v>
      </c>
      <c r="G482" s="12" t="e">
        <f t="shared" si="57"/>
        <v>#N/A</v>
      </c>
      <c r="H482" s="12" t="e">
        <f t="shared" si="58"/>
        <v>#N/A</v>
      </c>
      <c r="I482" s="13" t="e">
        <f t="shared" si="59"/>
        <v>#N/A</v>
      </c>
      <c r="J482" s="13" t="e">
        <f t="shared" si="60"/>
        <v>#N/A</v>
      </c>
      <c r="K482" s="5" t="e">
        <f>VLOOKUP(A482,'All Beta'!F:I,2,0)</f>
        <v>#N/A</v>
      </c>
      <c r="L482" s="6" t="e">
        <f>RTD("tradingapp",,INDEX($K:K, ROW()), "BidLstClsΔ%")</f>
        <v>#N/A</v>
      </c>
      <c r="M482" s="16" t="e">
        <f>RTD("tradingapp",,INDEX($K:$K, ROW()), "AskLstClsΔ%")</f>
        <v>#N/A</v>
      </c>
      <c r="N482" s="14" t="e">
        <f t="shared" si="61"/>
        <v>#N/A</v>
      </c>
      <c r="O482" s="14" t="e">
        <f t="shared" si="62"/>
        <v>#N/A</v>
      </c>
      <c r="R482" s="7"/>
      <c r="W482" s="7"/>
      <c r="AA482" s="1"/>
      <c r="AB482" s="107"/>
    </row>
    <row r="483" spans="1:28" x14ac:dyDescent="0.3">
      <c r="A483" s="22"/>
      <c r="C483" s="5" t="e">
        <f>VLOOKUP('Beta 1-1.5@'!A483,'All Beta'!F:I,3,0)</f>
        <v>#N/A</v>
      </c>
      <c r="D483" s="5" t="e">
        <f>VLOOKUP(A483,'All Beta'!F:I,4,0)</f>
        <v>#N/A</v>
      </c>
      <c r="E483" s="8" t="e">
        <f>RTD("tradingapp",,INDEX($A:$A, ROW()), "BidLstClsΔ%")</f>
        <v>#N/A</v>
      </c>
      <c r="F483" s="8" t="e">
        <f>RTD("tradingapp",,INDEX($A:$A, ROW()), "AskLstClsΔ%")</f>
        <v>#N/A</v>
      </c>
      <c r="G483" s="12" t="e">
        <f t="shared" si="57"/>
        <v>#N/A</v>
      </c>
      <c r="H483" s="12" t="e">
        <f t="shared" si="58"/>
        <v>#N/A</v>
      </c>
      <c r="I483" s="13" t="e">
        <f t="shared" si="59"/>
        <v>#N/A</v>
      </c>
      <c r="J483" s="13" t="e">
        <f t="shared" si="60"/>
        <v>#N/A</v>
      </c>
      <c r="K483" s="5" t="e">
        <f>VLOOKUP(A483,'All Beta'!F:I,2,0)</f>
        <v>#N/A</v>
      </c>
      <c r="L483" s="6" t="e">
        <f>RTD("tradingapp",,INDEX($K:K, ROW()), "BidLstClsΔ%")</f>
        <v>#N/A</v>
      </c>
      <c r="M483" s="16" t="e">
        <f>RTD("tradingapp",,INDEX($K:$K, ROW()), "AskLstClsΔ%")</f>
        <v>#N/A</v>
      </c>
      <c r="N483" s="14" t="e">
        <f t="shared" si="61"/>
        <v>#N/A</v>
      </c>
      <c r="O483" s="14" t="e">
        <f t="shared" si="62"/>
        <v>#N/A</v>
      </c>
      <c r="R483" s="7"/>
      <c r="W483" s="7"/>
      <c r="AA483" s="1"/>
      <c r="AB483" s="107"/>
    </row>
    <row r="484" spans="1:28" x14ac:dyDescent="0.3">
      <c r="A484" s="22"/>
      <c r="C484" s="5" t="e">
        <f>VLOOKUP('Beta 1-1.5@'!A484,'All Beta'!F:I,3,0)</f>
        <v>#N/A</v>
      </c>
      <c r="D484" s="5" t="e">
        <f>VLOOKUP(A484,'All Beta'!F:I,4,0)</f>
        <v>#N/A</v>
      </c>
      <c r="E484" s="8" t="e">
        <f>RTD("tradingapp",,INDEX($A:$A, ROW()), "BidLstClsΔ%")</f>
        <v>#N/A</v>
      </c>
      <c r="F484" s="8" t="e">
        <f>RTD("tradingapp",,INDEX($A:$A, ROW()), "AskLstClsΔ%")</f>
        <v>#N/A</v>
      </c>
      <c r="G484" s="12" t="e">
        <f t="shared" si="57"/>
        <v>#N/A</v>
      </c>
      <c r="H484" s="12" t="e">
        <f t="shared" si="58"/>
        <v>#N/A</v>
      </c>
      <c r="I484" s="13" t="e">
        <f t="shared" si="59"/>
        <v>#N/A</v>
      </c>
      <c r="J484" s="13" t="e">
        <f t="shared" si="60"/>
        <v>#N/A</v>
      </c>
      <c r="K484" s="5" t="e">
        <f>VLOOKUP(A484,'All Beta'!F:I,2,0)</f>
        <v>#N/A</v>
      </c>
      <c r="L484" s="6" t="e">
        <f>RTD("tradingapp",,INDEX($K:K, ROW()), "BidLstClsΔ%")</f>
        <v>#N/A</v>
      </c>
      <c r="M484" s="16" t="e">
        <f>RTD("tradingapp",,INDEX($K:$K, ROW()), "AskLstClsΔ%")</f>
        <v>#N/A</v>
      </c>
      <c r="N484" s="14" t="e">
        <f t="shared" si="61"/>
        <v>#N/A</v>
      </c>
      <c r="O484" s="14" t="e">
        <f t="shared" si="62"/>
        <v>#N/A</v>
      </c>
      <c r="R484" s="7"/>
      <c r="W484" s="7"/>
      <c r="AA484" s="1"/>
      <c r="AB484" s="107"/>
    </row>
    <row r="485" spans="1:28" x14ac:dyDescent="0.3">
      <c r="A485" s="22"/>
      <c r="C485" s="5" t="e">
        <f>VLOOKUP('Beta 1-1.5@'!A485,'All Beta'!F:I,3,0)</f>
        <v>#N/A</v>
      </c>
      <c r="D485" s="5" t="e">
        <f>VLOOKUP(A485,'All Beta'!F:I,4,0)</f>
        <v>#N/A</v>
      </c>
      <c r="E485" s="8" t="e">
        <f>RTD("tradingapp",,INDEX($A:$A, ROW()), "BidLstClsΔ%")</f>
        <v>#N/A</v>
      </c>
      <c r="F485" s="8" t="e">
        <f>RTD("tradingapp",,INDEX($A:$A, ROW()), "AskLstClsΔ%")</f>
        <v>#N/A</v>
      </c>
      <c r="G485" s="12" t="e">
        <f t="shared" si="57"/>
        <v>#N/A</v>
      </c>
      <c r="H485" s="12" t="e">
        <f t="shared" si="58"/>
        <v>#N/A</v>
      </c>
      <c r="I485" s="13" t="e">
        <f t="shared" si="59"/>
        <v>#N/A</v>
      </c>
      <c r="J485" s="13" t="e">
        <f t="shared" si="60"/>
        <v>#N/A</v>
      </c>
      <c r="K485" s="5" t="e">
        <f>VLOOKUP(A485,'All Beta'!F:I,2,0)</f>
        <v>#N/A</v>
      </c>
      <c r="L485" s="6" t="e">
        <f>RTD("tradingapp",,INDEX($K:K, ROW()), "BidLstClsΔ%")</f>
        <v>#N/A</v>
      </c>
      <c r="M485" s="16" t="e">
        <f>RTD("tradingapp",,INDEX($K:$K, ROW()), "AskLstClsΔ%")</f>
        <v>#N/A</v>
      </c>
      <c r="N485" s="14" t="e">
        <f t="shared" si="61"/>
        <v>#N/A</v>
      </c>
      <c r="O485" s="14" t="e">
        <f t="shared" si="62"/>
        <v>#N/A</v>
      </c>
      <c r="R485" s="7"/>
      <c r="W485" s="7"/>
      <c r="AA485" s="1"/>
      <c r="AB485" s="107"/>
    </row>
    <row r="486" spans="1:28" x14ac:dyDescent="0.3">
      <c r="A486" s="22"/>
      <c r="C486" s="5" t="e">
        <f>VLOOKUP('Beta 1-1.5@'!A486,'All Beta'!F:I,3,0)</f>
        <v>#N/A</v>
      </c>
      <c r="D486" s="5" t="e">
        <f>VLOOKUP(A486,'All Beta'!F:I,4,0)</f>
        <v>#N/A</v>
      </c>
      <c r="E486" s="8" t="e">
        <f>RTD("tradingapp",,INDEX($A:$A, ROW()), "BidLstClsΔ%")</f>
        <v>#N/A</v>
      </c>
      <c r="F486" s="8" t="e">
        <f>RTD("tradingapp",,INDEX($A:$A, ROW()), "AskLstClsΔ%")</f>
        <v>#N/A</v>
      </c>
      <c r="G486" s="12" t="e">
        <f t="shared" si="57"/>
        <v>#N/A</v>
      </c>
      <c r="H486" s="12" t="e">
        <f t="shared" si="58"/>
        <v>#N/A</v>
      </c>
      <c r="I486" s="13" t="e">
        <f t="shared" si="59"/>
        <v>#N/A</v>
      </c>
      <c r="J486" s="13" t="e">
        <f t="shared" si="60"/>
        <v>#N/A</v>
      </c>
      <c r="K486" s="5" t="e">
        <f>VLOOKUP(A486,'All Beta'!F:I,2,0)</f>
        <v>#N/A</v>
      </c>
      <c r="L486" s="6" t="e">
        <f>RTD("tradingapp",,INDEX($K:K, ROW()), "BidLstClsΔ%")</f>
        <v>#N/A</v>
      </c>
      <c r="M486" s="16" t="e">
        <f>RTD("tradingapp",,INDEX($K:$K, ROW()), "AskLstClsΔ%")</f>
        <v>#N/A</v>
      </c>
      <c r="N486" s="14" t="e">
        <f t="shared" si="61"/>
        <v>#N/A</v>
      </c>
      <c r="O486" s="14" t="e">
        <f t="shared" si="62"/>
        <v>#N/A</v>
      </c>
      <c r="R486" s="7"/>
      <c r="W486" s="7"/>
      <c r="AA486" s="1"/>
      <c r="AB486" s="107"/>
    </row>
    <row r="487" spans="1:28" x14ac:dyDescent="0.3">
      <c r="A487" s="22"/>
      <c r="C487" s="5" t="e">
        <f>VLOOKUP('Beta 1-1.5@'!A487,'All Beta'!F:I,3,0)</f>
        <v>#N/A</v>
      </c>
      <c r="D487" s="5" t="e">
        <f>VLOOKUP(A487,'All Beta'!F:I,4,0)</f>
        <v>#N/A</v>
      </c>
      <c r="E487" s="8" t="e">
        <f>RTD("tradingapp",,INDEX($A:$A, ROW()), "BidLstClsΔ%")</f>
        <v>#N/A</v>
      </c>
      <c r="F487" s="8" t="e">
        <f>RTD("tradingapp",,INDEX($A:$A, ROW()), "AskLstClsΔ%")</f>
        <v>#N/A</v>
      </c>
      <c r="G487" s="12" t="e">
        <f t="shared" si="57"/>
        <v>#N/A</v>
      </c>
      <c r="H487" s="12" t="e">
        <f t="shared" si="58"/>
        <v>#N/A</v>
      </c>
      <c r="I487" s="13" t="e">
        <f t="shared" si="59"/>
        <v>#N/A</v>
      </c>
      <c r="J487" s="13" t="e">
        <f t="shared" si="60"/>
        <v>#N/A</v>
      </c>
      <c r="K487" s="5" t="e">
        <f>VLOOKUP(A487,'All Beta'!F:I,2,0)</f>
        <v>#N/A</v>
      </c>
      <c r="L487" s="6" t="e">
        <f>RTD("tradingapp",,INDEX($K:K, ROW()), "BidLstClsΔ%")</f>
        <v>#N/A</v>
      </c>
      <c r="M487" s="16" t="e">
        <f>RTD("tradingapp",,INDEX($K:$K, ROW()), "AskLstClsΔ%")</f>
        <v>#N/A</v>
      </c>
      <c r="N487" s="14" t="e">
        <f t="shared" si="61"/>
        <v>#N/A</v>
      </c>
      <c r="O487" s="14" t="e">
        <f t="shared" si="62"/>
        <v>#N/A</v>
      </c>
      <c r="R487" s="7"/>
      <c r="W487" s="7"/>
      <c r="AA487" s="1"/>
      <c r="AB487" s="107"/>
    </row>
    <row r="488" spans="1:28" x14ac:dyDescent="0.3">
      <c r="A488" s="22"/>
      <c r="C488" s="5" t="e">
        <f>VLOOKUP('Beta 1-1.5@'!A488,'All Beta'!F:I,3,0)</f>
        <v>#N/A</v>
      </c>
      <c r="D488" s="5" t="e">
        <f>VLOOKUP(A488,'All Beta'!F:I,4,0)</f>
        <v>#N/A</v>
      </c>
      <c r="E488" s="8" t="e">
        <f>RTD("tradingapp",,INDEX($A:$A, ROW()), "BidLstClsΔ%")</f>
        <v>#N/A</v>
      </c>
      <c r="F488" s="8" t="e">
        <f>RTD("tradingapp",,INDEX($A:$A, ROW()), "AskLstClsΔ%")</f>
        <v>#N/A</v>
      </c>
      <c r="G488" s="12" t="e">
        <f t="shared" si="57"/>
        <v>#N/A</v>
      </c>
      <c r="H488" s="12" t="e">
        <f t="shared" si="58"/>
        <v>#N/A</v>
      </c>
      <c r="I488" s="13" t="e">
        <f t="shared" si="59"/>
        <v>#N/A</v>
      </c>
      <c r="J488" s="13" t="e">
        <f t="shared" si="60"/>
        <v>#N/A</v>
      </c>
      <c r="K488" s="5" t="e">
        <f>VLOOKUP(A488,'All Beta'!F:I,2,0)</f>
        <v>#N/A</v>
      </c>
      <c r="L488" s="6" t="e">
        <f>RTD("tradingapp",,INDEX($K:K, ROW()), "BidLstClsΔ%")</f>
        <v>#N/A</v>
      </c>
      <c r="M488" s="16" t="e">
        <f>RTD("tradingapp",,INDEX($K:$K, ROW()), "AskLstClsΔ%")</f>
        <v>#N/A</v>
      </c>
      <c r="N488" s="14" t="e">
        <f t="shared" si="61"/>
        <v>#N/A</v>
      </c>
      <c r="O488" s="14" t="e">
        <f t="shared" si="62"/>
        <v>#N/A</v>
      </c>
      <c r="R488" s="7"/>
      <c r="W488" s="7"/>
      <c r="AA488" s="1"/>
      <c r="AB488" s="107"/>
    </row>
    <row r="489" spans="1:28" x14ac:dyDescent="0.3">
      <c r="A489" s="22"/>
      <c r="C489" s="5" t="e">
        <f>VLOOKUP('Beta 1-1.5@'!A489,'All Beta'!F:I,3,0)</f>
        <v>#N/A</v>
      </c>
      <c r="D489" s="5" t="e">
        <f>VLOOKUP(A489,'All Beta'!F:I,4,0)</f>
        <v>#N/A</v>
      </c>
      <c r="E489" s="8" t="e">
        <f>RTD("tradingapp",,INDEX($A:$A, ROW()), "BidLstClsΔ%")</f>
        <v>#N/A</v>
      </c>
      <c r="F489" s="8" t="e">
        <f>RTD("tradingapp",,INDEX($A:$A, ROW()), "AskLstClsΔ%")</f>
        <v>#N/A</v>
      </c>
      <c r="G489" s="12" t="e">
        <f t="shared" si="57"/>
        <v>#N/A</v>
      </c>
      <c r="H489" s="12" t="e">
        <f t="shared" si="58"/>
        <v>#N/A</v>
      </c>
      <c r="I489" s="13" t="e">
        <f t="shared" si="59"/>
        <v>#N/A</v>
      </c>
      <c r="J489" s="13" t="e">
        <f t="shared" si="60"/>
        <v>#N/A</v>
      </c>
      <c r="K489" s="5" t="e">
        <f>VLOOKUP(A489,'All Beta'!F:I,2,0)</f>
        <v>#N/A</v>
      </c>
      <c r="L489" s="6" t="e">
        <f>RTD("tradingapp",,INDEX($K:K, ROW()), "BidLstClsΔ%")</f>
        <v>#N/A</v>
      </c>
      <c r="M489" s="16" t="e">
        <f>RTD("tradingapp",,INDEX($K:$K, ROW()), "AskLstClsΔ%")</f>
        <v>#N/A</v>
      </c>
      <c r="N489" s="14" t="e">
        <f t="shared" si="61"/>
        <v>#N/A</v>
      </c>
      <c r="O489" s="14" t="e">
        <f t="shared" si="62"/>
        <v>#N/A</v>
      </c>
      <c r="R489" s="7"/>
      <c r="W489" s="7"/>
      <c r="AA489" s="1"/>
      <c r="AB489" s="107"/>
    </row>
    <row r="490" spans="1:28" x14ac:dyDescent="0.3">
      <c r="A490" s="22"/>
      <c r="C490" s="5" t="e">
        <f>VLOOKUP('Beta 1-1.5@'!A490,'All Beta'!F:I,3,0)</f>
        <v>#N/A</v>
      </c>
      <c r="D490" s="5" t="e">
        <f>VLOOKUP(A490,'All Beta'!F:I,4,0)</f>
        <v>#N/A</v>
      </c>
      <c r="E490" s="8" t="e">
        <f>RTD("tradingapp",,INDEX($A:$A, ROW()), "BidLstClsΔ%")</f>
        <v>#N/A</v>
      </c>
      <c r="F490" s="8" t="e">
        <f>RTD("tradingapp",,INDEX($A:$A, ROW()), "AskLstClsΔ%")</f>
        <v>#N/A</v>
      </c>
      <c r="G490" s="12" t="e">
        <f t="shared" si="57"/>
        <v>#N/A</v>
      </c>
      <c r="H490" s="12" t="e">
        <f t="shared" si="58"/>
        <v>#N/A</v>
      </c>
      <c r="I490" s="13" t="e">
        <f t="shared" si="59"/>
        <v>#N/A</v>
      </c>
      <c r="J490" s="13" t="e">
        <f t="shared" si="60"/>
        <v>#N/A</v>
      </c>
      <c r="K490" s="5" t="e">
        <f>VLOOKUP(A490,'All Beta'!F:I,2,0)</f>
        <v>#N/A</v>
      </c>
      <c r="L490" s="6" t="e">
        <f>RTD("tradingapp",,INDEX($K:K, ROW()), "BidLstClsΔ%")</f>
        <v>#N/A</v>
      </c>
      <c r="M490" s="16" t="e">
        <f>RTD("tradingapp",,INDEX($K:$K, ROW()), "AskLstClsΔ%")</f>
        <v>#N/A</v>
      </c>
      <c r="N490" s="14" t="e">
        <f t="shared" si="61"/>
        <v>#N/A</v>
      </c>
      <c r="O490" s="14" t="e">
        <f t="shared" si="62"/>
        <v>#N/A</v>
      </c>
      <c r="R490" s="7"/>
      <c r="W490" s="7"/>
      <c r="AA490" s="1"/>
      <c r="AB490" s="107"/>
    </row>
    <row r="491" spans="1:28" x14ac:dyDescent="0.3">
      <c r="A491" s="22"/>
      <c r="C491" s="5" t="e">
        <f>VLOOKUP('Beta 1-1.5@'!A491,'All Beta'!F:I,3,0)</f>
        <v>#N/A</v>
      </c>
      <c r="D491" s="5" t="e">
        <f>VLOOKUP(A491,'All Beta'!F:I,4,0)</f>
        <v>#N/A</v>
      </c>
      <c r="E491" s="8" t="e">
        <f>RTD("tradingapp",,INDEX($A:$A, ROW()), "BidLstClsΔ%")</f>
        <v>#N/A</v>
      </c>
      <c r="F491" s="8" t="e">
        <f>RTD("tradingapp",,INDEX($A:$A, ROW()), "AskLstClsΔ%")</f>
        <v>#N/A</v>
      </c>
      <c r="G491" s="12" t="e">
        <f t="shared" si="57"/>
        <v>#N/A</v>
      </c>
      <c r="H491" s="12" t="e">
        <f t="shared" si="58"/>
        <v>#N/A</v>
      </c>
      <c r="I491" s="13" t="e">
        <f t="shared" si="59"/>
        <v>#N/A</v>
      </c>
      <c r="J491" s="13" t="e">
        <f t="shared" si="60"/>
        <v>#N/A</v>
      </c>
      <c r="K491" s="5" t="e">
        <f>VLOOKUP(A491,'All Beta'!F:I,2,0)</f>
        <v>#N/A</v>
      </c>
      <c r="L491" s="6" t="e">
        <f>RTD("tradingapp",,INDEX($K:K, ROW()), "BidLstClsΔ%")</f>
        <v>#N/A</v>
      </c>
      <c r="M491" s="16" t="e">
        <f>RTD("tradingapp",,INDEX($K:$K, ROW()), "AskLstClsΔ%")</f>
        <v>#N/A</v>
      </c>
      <c r="N491" s="14" t="e">
        <f t="shared" si="61"/>
        <v>#N/A</v>
      </c>
      <c r="O491" s="14" t="e">
        <f t="shared" si="62"/>
        <v>#N/A</v>
      </c>
      <c r="R491" s="7"/>
      <c r="W491" s="7"/>
      <c r="AA491" s="1"/>
      <c r="AB491" s="107"/>
    </row>
    <row r="492" spans="1:28" x14ac:dyDescent="0.3">
      <c r="A492" s="22"/>
      <c r="C492" s="5" t="e">
        <f>VLOOKUP('Beta 1-1.5@'!A492,'All Beta'!F:I,3,0)</f>
        <v>#N/A</v>
      </c>
      <c r="D492" s="5" t="e">
        <f>VLOOKUP(A492,'All Beta'!F:I,4,0)</f>
        <v>#N/A</v>
      </c>
      <c r="E492" s="8" t="e">
        <f>RTD("tradingapp",,INDEX($A:$A, ROW()), "BidLstClsΔ%")</f>
        <v>#N/A</v>
      </c>
      <c r="F492" s="8" t="e">
        <f>RTD("tradingapp",,INDEX($A:$A, ROW()), "AskLstClsΔ%")</f>
        <v>#N/A</v>
      </c>
      <c r="G492" s="12" t="e">
        <f t="shared" si="57"/>
        <v>#N/A</v>
      </c>
      <c r="H492" s="12" t="e">
        <f t="shared" si="58"/>
        <v>#N/A</v>
      </c>
      <c r="I492" s="13" t="e">
        <f t="shared" si="59"/>
        <v>#N/A</v>
      </c>
      <c r="J492" s="13" t="e">
        <f t="shared" si="60"/>
        <v>#N/A</v>
      </c>
      <c r="K492" s="5" t="e">
        <f>VLOOKUP(A492,'All Beta'!F:I,2,0)</f>
        <v>#N/A</v>
      </c>
      <c r="L492" s="6" t="e">
        <f>RTD("tradingapp",,INDEX($K:K, ROW()), "BidLstClsΔ%")</f>
        <v>#N/A</v>
      </c>
      <c r="M492" s="16" t="e">
        <f>RTD("tradingapp",,INDEX($K:$K, ROW()), "AskLstClsΔ%")</f>
        <v>#N/A</v>
      </c>
      <c r="N492" s="14" t="e">
        <f t="shared" si="61"/>
        <v>#N/A</v>
      </c>
      <c r="O492" s="14" t="e">
        <f t="shared" si="62"/>
        <v>#N/A</v>
      </c>
      <c r="R492" s="7"/>
      <c r="W492" s="7"/>
      <c r="AA492" s="1"/>
      <c r="AB492" s="107"/>
    </row>
    <row r="493" spans="1:28" x14ac:dyDescent="0.3">
      <c r="A493" s="22"/>
      <c r="C493" s="5" t="e">
        <f>VLOOKUP('Beta 1-1.5@'!A493,'All Beta'!F:I,3,0)</f>
        <v>#N/A</v>
      </c>
      <c r="D493" s="5" t="e">
        <f>VLOOKUP(A493,'All Beta'!F:I,4,0)</f>
        <v>#N/A</v>
      </c>
      <c r="E493" s="8" t="e">
        <f>RTD("tradingapp",,INDEX($A:$A, ROW()), "BidLstClsΔ%")</f>
        <v>#N/A</v>
      </c>
      <c r="F493" s="8" t="e">
        <f>RTD("tradingapp",,INDEX($A:$A, ROW()), "AskLstClsΔ%")</f>
        <v>#N/A</v>
      </c>
      <c r="G493" s="12" t="e">
        <f t="shared" si="57"/>
        <v>#N/A</v>
      </c>
      <c r="H493" s="12" t="e">
        <f t="shared" si="58"/>
        <v>#N/A</v>
      </c>
      <c r="I493" s="13" t="e">
        <f t="shared" si="59"/>
        <v>#N/A</v>
      </c>
      <c r="J493" s="13" t="e">
        <f t="shared" si="60"/>
        <v>#N/A</v>
      </c>
      <c r="K493" s="5" t="e">
        <f>VLOOKUP(A493,'All Beta'!F:I,2,0)</f>
        <v>#N/A</v>
      </c>
      <c r="L493" s="6" t="e">
        <f>RTD("tradingapp",,INDEX($K:K, ROW()), "BidLstClsΔ%")</f>
        <v>#N/A</v>
      </c>
      <c r="M493" s="16" t="e">
        <f>RTD("tradingapp",,INDEX($K:$K, ROW()), "AskLstClsΔ%")</f>
        <v>#N/A</v>
      </c>
      <c r="N493" s="14" t="e">
        <f t="shared" si="61"/>
        <v>#N/A</v>
      </c>
      <c r="O493" s="14" t="e">
        <f t="shared" si="62"/>
        <v>#N/A</v>
      </c>
      <c r="R493" s="7"/>
      <c r="W493" s="7"/>
      <c r="AA493" s="1"/>
      <c r="AB493" s="107"/>
    </row>
    <row r="494" spans="1:28" x14ac:dyDescent="0.3">
      <c r="A494" s="22"/>
      <c r="C494" s="5" t="e">
        <f>VLOOKUP('Beta 1-1.5@'!A494,'All Beta'!F:I,3,0)</f>
        <v>#N/A</v>
      </c>
      <c r="D494" s="5" t="e">
        <f>VLOOKUP(A494,'All Beta'!F:I,4,0)</f>
        <v>#N/A</v>
      </c>
      <c r="E494" s="8" t="e">
        <f>RTD("tradingapp",,INDEX($A:$A, ROW()), "BidLstClsΔ%")</f>
        <v>#N/A</v>
      </c>
      <c r="F494" s="8" t="e">
        <f>RTD("tradingapp",,INDEX($A:$A, ROW()), "AskLstClsΔ%")</f>
        <v>#N/A</v>
      </c>
      <c r="G494" s="12" t="e">
        <f t="shared" si="57"/>
        <v>#N/A</v>
      </c>
      <c r="H494" s="12" t="e">
        <f t="shared" si="58"/>
        <v>#N/A</v>
      </c>
      <c r="I494" s="13" t="e">
        <f t="shared" si="59"/>
        <v>#N/A</v>
      </c>
      <c r="J494" s="13" t="e">
        <f t="shared" si="60"/>
        <v>#N/A</v>
      </c>
      <c r="K494" s="5" t="e">
        <f>VLOOKUP(A494,'All Beta'!F:I,2,0)</f>
        <v>#N/A</v>
      </c>
      <c r="L494" s="6" t="e">
        <f>RTD("tradingapp",,INDEX($K:K, ROW()), "BidLstClsΔ%")</f>
        <v>#N/A</v>
      </c>
      <c r="M494" s="16" t="e">
        <f>RTD("tradingapp",,INDEX($K:$K, ROW()), "AskLstClsΔ%")</f>
        <v>#N/A</v>
      </c>
      <c r="N494" s="14" t="e">
        <f t="shared" si="61"/>
        <v>#N/A</v>
      </c>
      <c r="O494" s="14" t="e">
        <f t="shared" si="62"/>
        <v>#N/A</v>
      </c>
      <c r="R494" s="7"/>
      <c r="W494" s="7"/>
      <c r="AA494" s="1"/>
      <c r="AB494" s="107"/>
    </row>
    <row r="495" spans="1:28" x14ac:dyDescent="0.3">
      <c r="A495" s="22"/>
      <c r="C495" s="5" t="e">
        <f>VLOOKUP('Beta 1-1.5@'!A495,'All Beta'!F:I,3,0)</f>
        <v>#N/A</v>
      </c>
      <c r="D495" s="5" t="e">
        <f>VLOOKUP(A495,'All Beta'!F:I,4,0)</f>
        <v>#N/A</v>
      </c>
      <c r="E495" s="8" t="e">
        <f>RTD("tradingapp",,INDEX($A:$A, ROW()), "BidLstClsΔ%")</f>
        <v>#N/A</v>
      </c>
      <c r="F495" s="8" t="e">
        <f>RTD("tradingapp",,INDEX($A:$A, ROW()), "AskLstClsΔ%")</f>
        <v>#N/A</v>
      </c>
      <c r="G495" s="12" t="e">
        <f t="shared" si="57"/>
        <v>#N/A</v>
      </c>
      <c r="H495" s="12" t="e">
        <f t="shared" si="58"/>
        <v>#N/A</v>
      </c>
      <c r="I495" s="13" t="e">
        <f t="shared" si="59"/>
        <v>#N/A</v>
      </c>
      <c r="J495" s="13" t="e">
        <f t="shared" si="60"/>
        <v>#N/A</v>
      </c>
      <c r="K495" s="5" t="e">
        <f>VLOOKUP(A495,'All Beta'!F:I,2,0)</f>
        <v>#N/A</v>
      </c>
      <c r="L495" s="6" t="e">
        <f>RTD("tradingapp",,INDEX($K:K, ROW()), "BidLstClsΔ%")</f>
        <v>#N/A</v>
      </c>
      <c r="M495" s="16" t="e">
        <f>RTD("tradingapp",,INDEX($K:$K, ROW()), "AskLstClsΔ%")</f>
        <v>#N/A</v>
      </c>
      <c r="N495" s="14" t="e">
        <f t="shared" si="61"/>
        <v>#N/A</v>
      </c>
      <c r="O495" s="14" t="e">
        <f t="shared" si="62"/>
        <v>#N/A</v>
      </c>
      <c r="R495" s="7"/>
      <c r="W495" s="7"/>
      <c r="AA495" s="1"/>
      <c r="AB495" s="107"/>
    </row>
    <row r="496" spans="1:28" x14ac:dyDescent="0.3">
      <c r="A496" s="22"/>
      <c r="C496" s="5" t="e">
        <f>VLOOKUP('Beta 1-1.5@'!A496,'All Beta'!F:I,3,0)</f>
        <v>#N/A</v>
      </c>
      <c r="D496" s="5" t="e">
        <f>VLOOKUP(A496,'All Beta'!F:I,4,0)</f>
        <v>#N/A</v>
      </c>
      <c r="E496" s="8" t="e">
        <f>RTD("tradingapp",,INDEX($A:$A, ROW()), "BidLstClsΔ%")</f>
        <v>#N/A</v>
      </c>
      <c r="F496" s="8" t="e">
        <f>RTD("tradingapp",,INDEX($A:$A, ROW()), "AskLstClsΔ%")</f>
        <v>#N/A</v>
      </c>
      <c r="G496" s="12" t="e">
        <f t="shared" si="57"/>
        <v>#N/A</v>
      </c>
      <c r="H496" s="12" t="e">
        <f t="shared" si="58"/>
        <v>#N/A</v>
      </c>
      <c r="I496" s="13" t="e">
        <f t="shared" si="59"/>
        <v>#N/A</v>
      </c>
      <c r="J496" s="13" t="e">
        <f t="shared" si="60"/>
        <v>#N/A</v>
      </c>
      <c r="K496" s="5" t="e">
        <f>VLOOKUP(A496,'All Beta'!F:I,2,0)</f>
        <v>#N/A</v>
      </c>
      <c r="L496" s="6" t="e">
        <f>RTD("tradingapp",,INDEX($K:K, ROW()), "BidLstClsΔ%")</f>
        <v>#N/A</v>
      </c>
      <c r="M496" s="16" t="e">
        <f>RTD("tradingapp",,INDEX($K:$K, ROW()), "AskLstClsΔ%")</f>
        <v>#N/A</v>
      </c>
      <c r="N496" s="14" t="e">
        <f t="shared" si="61"/>
        <v>#N/A</v>
      </c>
      <c r="O496" s="14" t="e">
        <f t="shared" si="62"/>
        <v>#N/A</v>
      </c>
      <c r="R496" s="7"/>
      <c r="W496" s="7"/>
      <c r="AA496" s="1"/>
      <c r="AB496" s="107"/>
    </row>
    <row r="497" spans="1:28" x14ac:dyDescent="0.3">
      <c r="A497" s="22"/>
      <c r="C497" s="5" t="e">
        <f>VLOOKUP('Beta 1-1.5@'!A497,'All Beta'!F:I,3,0)</f>
        <v>#N/A</v>
      </c>
      <c r="D497" s="5" t="e">
        <f>VLOOKUP(A497,'All Beta'!F:I,4,0)</f>
        <v>#N/A</v>
      </c>
      <c r="E497" s="8" t="e">
        <f>RTD("tradingapp",,INDEX($A:$A, ROW()), "BidLstClsΔ%")</f>
        <v>#N/A</v>
      </c>
      <c r="F497" s="8" t="e">
        <f>RTD("tradingapp",,INDEX($A:$A, ROW()), "AskLstClsΔ%")</f>
        <v>#N/A</v>
      </c>
      <c r="G497" s="12" t="e">
        <f t="shared" si="57"/>
        <v>#N/A</v>
      </c>
      <c r="H497" s="12" t="e">
        <f t="shared" si="58"/>
        <v>#N/A</v>
      </c>
      <c r="I497" s="13" t="e">
        <f t="shared" si="59"/>
        <v>#N/A</v>
      </c>
      <c r="J497" s="13" t="e">
        <f t="shared" si="60"/>
        <v>#N/A</v>
      </c>
      <c r="K497" s="5" t="e">
        <f>VLOOKUP(A497,'All Beta'!F:I,2,0)</f>
        <v>#N/A</v>
      </c>
      <c r="L497" s="6" t="e">
        <f>RTD("tradingapp",,INDEX($K:K, ROW()), "BidLstClsΔ%")</f>
        <v>#N/A</v>
      </c>
      <c r="M497" s="16" t="e">
        <f>RTD("tradingapp",,INDEX($K:$K, ROW()), "AskLstClsΔ%")</f>
        <v>#N/A</v>
      </c>
      <c r="N497" s="14" t="e">
        <f t="shared" si="61"/>
        <v>#N/A</v>
      </c>
      <c r="O497" s="14" t="e">
        <f t="shared" si="62"/>
        <v>#N/A</v>
      </c>
      <c r="R497" s="7"/>
      <c r="W497" s="7"/>
      <c r="AA497" s="1"/>
      <c r="AB497" s="107"/>
    </row>
    <row r="498" spans="1:28" x14ac:dyDescent="0.3">
      <c r="A498" s="22"/>
      <c r="C498" s="5" t="e">
        <f>VLOOKUP('Beta 1-1.5@'!A498,'All Beta'!F:I,3,0)</f>
        <v>#N/A</v>
      </c>
      <c r="D498" s="5" t="e">
        <f>VLOOKUP(A498,'All Beta'!F:I,4,0)</f>
        <v>#N/A</v>
      </c>
      <c r="E498" s="8" t="e">
        <f>RTD("tradingapp",,INDEX($A:$A, ROW()), "BidLstClsΔ%")</f>
        <v>#N/A</v>
      </c>
      <c r="F498" s="8" t="e">
        <f>RTD("tradingapp",,INDEX($A:$A, ROW()), "AskLstClsΔ%")</f>
        <v>#N/A</v>
      </c>
      <c r="G498" s="12" t="e">
        <f t="shared" si="57"/>
        <v>#N/A</v>
      </c>
      <c r="H498" s="12" t="e">
        <f t="shared" si="58"/>
        <v>#N/A</v>
      </c>
      <c r="I498" s="13" t="e">
        <f t="shared" si="59"/>
        <v>#N/A</v>
      </c>
      <c r="J498" s="13" t="e">
        <f t="shared" si="60"/>
        <v>#N/A</v>
      </c>
      <c r="K498" s="5" t="e">
        <f>VLOOKUP(A498,'All Beta'!F:I,2,0)</f>
        <v>#N/A</v>
      </c>
      <c r="L498" s="6" t="e">
        <f>RTD("tradingapp",,INDEX($K:K, ROW()), "BidLstClsΔ%")</f>
        <v>#N/A</v>
      </c>
      <c r="M498" s="16" t="e">
        <f>RTD("tradingapp",,INDEX($K:$K, ROW()), "AskLstClsΔ%")</f>
        <v>#N/A</v>
      </c>
      <c r="N498" s="14" t="e">
        <f t="shared" si="61"/>
        <v>#N/A</v>
      </c>
      <c r="O498" s="14" t="e">
        <f t="shared" si="62"/>
        <v>#N/A</v>
      </c>
      <c r="R498" s="7"/>
      <c r="W498" s="7"/>
      <c r="AA498" s="1"/>
      <c r="AB498" s="107"/>
    </row>
    <row r="499" spans="1:28" x14ac:dyDescent="0.3">
      <c r="A499" s="22"/>
      <c r="C499" s="5" t="e">
        <f>VLOOKUP('Beta 1-1.5@'!A499,'All Beta'!F:I,3,0)</f>
        <v>#N/A</v>
      </c>
      <c r="D499" s="5" t="e">
        <f>VLOOKUP(A499,'All Beta'!F:I,4,0)</f>
        <v>#N/A</v>
      </c>
      <c r="E499" s="8" t="e">
        <f>RTD("tradingapp",,INDEX($A:$A, ROW()), "BidLstClsΔ%")</f>
        <v>#N/A</v>
      </c>
      <c r="F499" s="8" t="e">
        <f>RTD("tradingapp",,INDEX($A:$A, ROW()), "AskLstClsΔ%")</f>
        <v>#N/A</v>
      </c>
      <c r="G499" s="12" t="e">
        <f t="shared" si="57"/>
        <v>#N/A</v>
      </c>
      <c r="H499" s="12" t="e">
        <f t="shared" si="58"/>
        <v>#N/A</v>
      </c>
      <c r="I499" s="13" t="e">
        <f t="shared" si="59"/>
        <v>#N/A</v>
      </c>
      <c r="J499" s="13" t="e">
        <f t="shared" si="60"/>
        <v>#N/A</v>
      </c>
      <c r="K499" s="5" t="e">
        <f>VLOOKUP(A499,'All Beta'!F:I,2,0)</f>
        <v>#N/A</v>
      </c>
      <c r="L499" s="6" t="e">
        <f>RTD("tradingapp",,INDEX($K:K, ROW()), "BidLstClsΔ%")</f>
        <v>#N/A</v>
      </c>
      <c r="M499" s="16" t="e">
        <f>RTD("tradingapp",,INDEX($K:$K, ROW()), "AskLstClsΔ%")</f>
        <v>#N/A</v>
      </c>
      <c r="N499" s="14" t="e">
        <f t="shared" si="61"/>
        <v>#N/A</v>
      </c>
      <c r="O499" s="14" t="e">
        <f t="shared" si="62"/>
        <v>#N/A</v>
      </c>
      <c r="R499" s="7"/>
      <c r="W499" s="7"/>
      <c r="AA499" s="1"/>
      <c r="AB499" s="107"/>
    </row>
    <row r="500" spans="1:28" x14ac:dyDescent="0.3">
      <c r="A500" s="22"/>
      <c r="C500" s="5" t="e">
        <f>VLOOKUP('Beta 1-1.5@'!A500,'All Beta'!F:I,3,0)</f>
        <v>#N/A</v>
      </c>
      <c r="D500" s="5" t="e">
        <f>VLOOKUP(A500,'All Beta'!F:I,4,0)</f>
        <v>#N/A</v>
      </c>
      <c r="E500" s="8" t="e">
        <f>RTD("tradingapp",,INDEX($A:$A, ROW()), "BidLstClsΔ%")</f>
        <v>#N/A</v>
      </c>
      <c r="F500" s="8" t="e">
        <f>RTD("tradingapp",,INDEX($A:$A, ROW()), "AskLstClsΔ%")</f>
        <v>#N/A</v>
      </c>
      <c r="G500" s="12" t="e">
        <f t="shared" si="57"/>
        <v>#N/A</v>
      </c>
      <c r="H500" s="12" t="e">
        <f t="shared" si="58"/>
        <v>#N/A</v>
      </c>
      <c r="I500" s="13" t="e">
        <f t="shared" si="59"/>
        <v>#N/A</v>
      </c>
      <c r="J500" s="13" t="e">
        <f t="shared" si="60"/>
        <v>#N/A</v>
      </c>
      <c r="K500" s="5" t="e">
        <f>VLOOKUP(A500,'All Beta'!F:I,2,0)</f>
        <v>#N/A</v>
      </c>
      <c r="L500" s="6" t="e">
        <f>RTD("tradingapp",,INDEX($K:K, ROW()), "BidLstClsΔ%")</f>
        <v>#N/A</v>
      </c>
      <c r="M500" s="16" t="e">
        <f>RTD("tradingapp",,INDEX($K:$K, ROW()), "AskLstClsΔ%")</f>
        <v>#N/A</v>
      </c>
      <c r="N500" s="14" t="e">
        <f t="shared" si="61"/>
        <v>#N/A</v>
      </c>
      <c r="O500" s="14" t="e">
        <f t="shared" si="62"/>
        <v>#N/A</v>
      </c>
      <c r="R500" s="7"/>
      <c r="W500" s="7"/>
      <c r="AA500" s="1"/>
      <c r="AB500" s="107"/>
    </row>
    <row r="501" spans="1:28" x14ac:dyDescent="0.3">
      <c r="A501" s="22"/>
      <c r="C501" s="5" t="e">
        <f>VLOOKUP('Beta 1-1.5@'!A501,'All Beta'!F:I,3,0)</f>
        <v>#N/A</v>
      </c>
      <c r="D501" s="5" t="e">
        <f>VLOOKUP(A501,'All Beta'!F:I,4,0)</f>
        <v>#N/A</v>
      </c>
      <c r="E501" s="8" t="e">
        <f>RTD("tradingapp",,INDEX($A:$A, ROW()), "BidLstClsΔ%")</f>
        <v>#N/A</v>
      </c>
      <c r="F501" s="8" t="e">
        <f>RTD("tradingapp",,INDEX($A:$A, ROW()), "AskLstClsΔ%")</f>
        <v>#N/A</v>
      </c>
      <c r="G501" s="12" t="e">
        <f t="shared" si="57"/>
        <v>#N/A</v>
      </c>
      <c r="H501" s="12" t="e">
        <f t="shared" si="58"/>
        <v>#N/A</v>
      </c>
      <c r="I501" s="13" t="e">
        <f t="shared" si="59"/>
        <v>#N/A</v>
      </c>
      <c r="J501" s="13" t="e">
        <f t="shared" si="60"/>
        <v>#N/A</v>
      </c>
      <c r="K501" s="5" t="e">
        <f>VLOOKUP(A501,'All Beta'!F:I,2,0)</f>
        <v>#N/A</v>
      </c>
      <c r="L501" s="6" t="e">
        <f>RTD("tradingapp",,INDEX($K:K, ROW()), "BidLstClsΔ%")</f>
        <v>#N/A</v>
      </c>
      <c r="M501" s="16" t="e">
        <f>RTD("tradingapp",,INDEX($K:$K, ROW()), "AskLstClsΔ%")</f>
        <v>#N/A</v>
      </c>
      <c r="N501" s="14" t="e">
        <f t="shared" si="61"/>
        <v>#N/A</v>
      </c>
      <c r="O501" s="14" t="e">
        <f t="shared" si="62"/>
        <v>#N/A</v>
      </c>
      <c r="R501" s="7"/>
      <c r="W501" s="7"/>
      <c r="AA501" s="1"/>
      <c r="AB501" s="107"/>
    </row>
    <row r="502" spans="1:28" x14ac:dyDescent="0.3">
      <c r="A502" s="22"/>
      <c r="C502" s="5" t="e">
        <f>VLOOKUP('Beta 1-1.5@'!A502,'All Beta'!F:I,3,0)</f>
        <v>#N/A</v>
      </c>
      <c r="D502" s="5" t="e">
        <f>VLOOKUP(A502,'All Beta'!F:I,4,0)</f>
        <v>#N/A</v>
      </c>
      <c r="E502" s="8" t="e">
        <f>RTD("tradingapp",,INDEX($A:$A, ROW()), "BidLstClsΔ%")</f>
        <v>#N/A</v>
      </c>
      <c r="F502" s="8" t="e">
        <f>RTD("tradingapp",,INDEX($A:$A, ROW()), "AskLstClsΔ%")</f>
        <v>#N/A</v>
      </c>
      <c r="G502" s="12" t="e">
        <f t="shared" si="57"/>
        <v>#N/A</v>
      </c>
      <c r="H502" s="12" t="e">
        <f t="shared" si="58"/>
        <v>#N/A</v>
      </c>
      <c r="I502" s="13" t="e">
        <f t="shared" si="59"/>
        <v>#N/A</v>
      </c>
      <c r="J502" s="13" t="e">
        <f t="shared" si="60"/>
        <v>#N/A</v>
      </c>
      <c r="K502" s="5" t="e">
        <f>VLOOKUP(A502,'All Beta'!F:I,2,0)</f>
        <v>#N/A</v>
      </c>
      <c r="L502" s="6" t="e">
        <f>RTD("tradingapp",,INDEX($K:K, ROW()), "BidLstClsΔ%")</f>
        <v>#N/A</v>
      </c>
      <c r="M502" s="16" t="e">
        <f>RTD("tradingapp",,INDEX($K:$K, ROW()), "AskLstClsΔ%")</f>
        <v>#N/A</v>
      </c>
      <c r="N502" s="14" t="e">
        <f t="shared" si="61"/>
        <v>#N/A</v>
      </c>
      <c r="O502" s="14" t="e">
        <f t="shared" si="62"/>
        <v>#N/A</v>
      </c>
      <c r="R502" s="7"/>
      <c r="W502" s="7"/>
      <c r="AA502" s="1"/>
      <c r="AB502" s="107"/>
    </row>
    <row r="503" spans="1:28" x14ac:dyDescent="0.3">
      <c r="A503" s="22"/>
      <c r="C503" s="5" t="e">
        <f>VLOOKUP('Beta 1-1.5@'!A503,'All Beta'!F:I,3,0)</f>
        <v>#N/A</v>
      </c>
      <c r="D503" s="5" t="e">
        <f>VLOOKUP(A503,'All Beta'!F:I,4,0)</f>
        <v>#N/A</v>
      </c>
      <c r="E503" s="8" t="e">
        <f>RTD("tradingapp",,INDEX($A:$A, ROW()), "BidLstClsΔ%")</f>
        <v>#N/A</v>
      </c>
      <c r="F503" s="8" t="e">
        <f>RTD("tradingapp",,INDEX($A:$A, ROW()), "AskLstClsΔ%")</f>
        <v>#N/A</v>
      </c>
      <c r="G503" s="12" t="e">
        <f t="shared" si="57"/>
        <v>#N/A</v>
      </c>
      <c r="H503" s="12" t="e">
        <f t="shared" si="58"/>
        <v>#N/A</v>
      </c>
      <c r="I503" s="13" t="e">
        <f t="shared" si="59"/>
        <v>#N/A</v>
      </c>
      <c r="J503" s="13" t="e">
        <f t="shared" si="60"/>
        <v>#N/A</v>
      </c>
      <c r="K503" s="5" t="e">
        <f>VLOOKUP(A503,'All Beta'!F:I,2,0)</f>
        <v>#N/A</v>
      </c>
      <c r="L503" s="6" t="e">
        <f>RTD("tradingapp",,INDEX($K:K, ROW()), "BidLstClsΔ%")</f>
        <v>#N/A</v>
      </c>
      <c r="M503" s="16" t="e">
        <f>RTD("tradingapp",,INDEX($K:$K, ROW()), "AskLstClsΔ%")</f>
        <v>#N/A</v>
      </c>
      <c r="N503" s="14" t="e">
        <f t="shared" si="61"/>
        <v>#N/A</v>
      </c>
      <c r="O503" s="14" t="e">
        <f t="shared" si="62"/>
        <v>#N/A</v>
      </c>
      <c r="R503" s="7"/>
      <c r="W503" s="7"/>
      <c r="AA503" s="1"/>
      <c r="AB503" s="107"/>
    </row>
    <row r="504" spans="1:28" x14ac:dyDescent="0.3">
      <c r="A504" s="22"/>
      <c r="C504" s="5" t="e">
        <f>VLOOKUP('Beta 1-1.5@'!A504,'All Beta'!F:I,3,0)</f>
        <v>#N/A</v>
      </c>
      <c r="D504" s="5" t="e">
        <f>VLOOKUP(A504,'All Beta'!F:I,4,0)</f>
        <v>#N/A</v>
      </c>
      <c r="E504" s="8" t="e">
        <f>RTD("tradingapp",,INDEX($A:$A, ROW()), "BidLstClsΔ%")</f>
        <v>#N/A</v>
      </c>
      <c r="F504" s="8" t="e">
        <f>RTD("tradingapp",,INDEX($A:$A, ROW()), "AskLstClsΔ%")</f>
        <v>#N/A</v>
      </c>
      <c r="G504" s="12" t="e">
        <f t="shared" si="57"/>
        <v>#N/A</v>
      </c>
      <c r="H504" s="12" t="e">
        <f t="shared" si="58"/>
        <v>#N/A</v>
      </c>
      <c r="I504" s="13" t="e">
        <f t="shared" si="59"/>
        <v>#N/A</v>
      </c>
      <c r="J504" s="13" t="e">
        <f t="shared" si="60"/>
        <v>#N/A</v>
      </c>
      <c r="K504" s="5" t="e">
        <f>VLOOKUP(A504,'All Beta'!F:I,2,0)</f>
        <v>#N/A</v>
      </c>
      <c r="L504" s="6" t="e">
        <f>RTD("tradingapp",,INDEX($K:K, ROW()), "BidLstClsΔ%")</f>
        <v>#N/A</v>
      </c>
      <c r="M504" s="16" t="e">
        <f>RTD("tradingapp",,INDEX($K:$K, ROW()), "AskLstClsΔ%")</f>
        <v>#N/A</v>
      </c>
      <c r="N504" s="14" t="e">
        <f t="shared" si="61"/>
        <v>#N/A</v>
      </c>
      <c r="O504" s="14" t="e">
        <f t="shared" si="62"/>
        <v>#N/A</v>
      </c>
      <c r="R504" s="7"/>
      <c r="W504" s="7"/>
      <c r="AA504" s="1"/>
      <c r="AB504" s="107"/>
    </row>
    <row r="505" spans="1:28" x14ac:dyDescent="0.3">
      <c r="A505" s="22"/>
      <c r="C505" s="5" t="e">
        <f>VLOOKUP('Beta 1-1.5@'!A505,'All Beta'!F:I,3,0)</f>
        <v>#N/A</v>
      </c>
      <c r="D505" s="5" t="e">
        <f>VLOOKUP(A505,'All Beta'!F:I,4,0)</f>
        <v>#N/A</v>
      </c>
      <c r="E505" s="8" t="e">
        <f>RTD("tradingapp",,INDEX($A:$A, ROW()), "BidLstClsΔ%")</f>
        <v>#N/A</v>
      </c>
      <c r="F505" s="8" t="e">
        <f>RTD("tradingapp",,INDEX($A:$A, ROW()), "AskLstClsΔ%")</f>
        <v>#N/A</v>
      </c>
      <c r="G505" s="12" t="e">
        <f t="shared" si="57"/>
        <v>#N/A</v>
      </c>
      <c r="H505" s="12" t="e">
        <f t="shared" si="58"/>
        <v>#N/A</v>
      </c>
      <c r="I505" s="13" t="e">
        <f t="shared" si="59"/>
        <v>#N/A</v>
      </c>
      <c r="J505" s="13" t="e">
        <f t="shared" si="60"/>
        <v>#N/A</v>
      </c>
      <c r="K505" s="5" t="e">
        <f>VLOOKUP(A505,'All Beta'!F:I,2,0)</f>
        <v>#N/A</v>
      </c>
      <c r="L505" s="6" t="e">
        <f>RTD("tradingapp",,INDEX($K:K, ROW()), "BidLstClsΔ%")</f>
        <v>#N/A</v>
      </c>
      <c r="M505" s="16" t="e">
        <f>RTD("tradingapp",,INDEX($K:$K, ROW()), "AskLstClsΔ%")</f>
        <v>#N/A</v>
      </c>
      <c r="N505" s="14" t="e">
        <f t="shared" si="61"/>
        <v>#N/A</v>
      </c>
      <c r="O505" s="14" t="e">
        <f t="shared" si="62"/>
        <v>#N/A</v>
      </c>
      <c r="R505" s="7"/>
      <c r="W505" s="7"/>
      <c r="AA505" s="1"/>
      <c r="AB505" s="107"/>
    </row>
    <row r="506" spans="1:28" x14ac:dyDescent="0.3">
      <c r="A506" s="22"/>
      <c r="C506" s="5" t="e">
        <f>VLOOKUP('Beta 1-1.5@'!A506,'All Beta'!F:I,3,0)</f>
        <v>#N/A</v>
      </c>
      <c r="D506" s="5" t="e">
        <f>VLOOKUP(A506,'All Beta'!F:I,4,0)</f>
        <v>#N/A</v>
      </c>
      <c r="E506" s="8" t="e">
        <f>RTD("tradingapp",,INDEX($A:$A, ROW()), "BidLstClsΔ%")</f>
        <v>#N/A</v>
      </c>
      <c r="F506" s="8" t="e">
        <f>RTD("tradingapp",,INDEX($A:$A, ROW()), "AskLstClsΔ%")</f>
        <v>#N/A</v>
      </c>
      <c r="G506" s="12" t="e">
        <f t="shared" si="57"/>
        <v>#N/A</v>
      </c>
      <c r="H506" s="12" t="e">
        <f t="shared" si="58"/>
        <v>#N/A</v>
      </c>
      <c r="I506" s="13" t="e">
        <f t="shared" si="59"/>
        <v>#N/A</v>
      </c>
      <c r="J506" s="13" t="e">
        <f t="shared" si="60"/>
        <v>#N/A</v>
      </c>
      <c r="K506" s="5" t="e">
        <f>VLOOKUP(A506,'All Beta'!F:I,2,0)</f>
        <v>#N/A</v>
      </c>
      <c r="L506" s="6" t="e">
        <f>RTD("tradingapp",,INDEX($K:K, ROW()), "BidLstClsΔ%")</f>
        <v>#N/A</v>
      </c>
      <c r="M506" s="16" t="e">
        <f>RTD("tradingapp",,INDEX($K:$K, ROW()), "AskLstClsΔ%")</f>
        <v>#N/A</v>
      </c>
      <c r="N506" s="14" t="e">
        <f t="shared" si="61"/>
        <v>#N/A</v>
      </c>
      <c r="O506" s="14" t="e">
        <f t="shared" si="62"/>
        <v>#N/A</v>
      </c>
      <c r="R506" s="7"/>
      <c r="W506" s="7"/>
      <c r="AA506" s="1"/>
      <c r="AB506" s="107"/>
    </row>
    <row r="507" spans="1:28" x14ac:dyDescent="0.3">
      <c r="A507" s="22"/>
      <c r="C507" s="5" t="e">
        <f>VLOOKUP('Beta 1-1.5@'!A507,'All Beta'!F:I,3,0)</f>
        <v>#N/A</v>
      </c>
      <c r="D507" s="5" t="e">
        <f>VLOOKUP(A507,'All Beta'!F:I,4,0)</f>
        <v>#N/A</v>
      </c>
      <c r="E507" s="8" t="e">
        <f>RTD("tradingapp",,INDEX($A:$A, ROW()), "BidLstClsΔ%")</f>
        <v>#N/A</v>
      </c>
      <c r="F507" s="8" t="e">
        <f>RTD("tradingapp",,INDEX($A:$A, ROW()), "AskLstClsΔ%")</f>
        <v>#N/A</v>
      </c>
      <c r="G507" s="12" t="e">
        <f t="shared" si="57"/>
        <v>#N/A</v>
      </c>
      <c r="H507" s="12" t="e">
        <f t="shared" si="58"/>
        <v>#N/A</v>
      </c>
      <c r="I507" s="13" t="e">
        <f t="shared" si="59"/>
        <v>#N/A</v>
      </c>
      <c r="J507" s="13" t="e">
        <f t="shared" si="60"/>
        <v>#N/A</v>
      </c>
      <c r="K507" s="5" t="e">
        <f>VLOOKUP(A507,'All Beta'!F:I,2,0)</f>
        <v>#N/A</v>
      </c>
      <c r="L507" s="6" t="e">
        <f>RTD("tradingapp",,INDEX($K:K, ROW()), "BidLstClsΔ%")</f>
        <v>#N/A</v>
      </c>
      <c r="M507" s="16" t="e">
        <f>RTD("tradingapp",,INDEX($K:$K, ROW()), "AskLstClsΔ%")</f>
        <v>#N/A</v>
      </c>
      <c r="N507" s="14" t="e">
        <f t="shared" si="61"/>
        <v>#N/A</v>
      </c>
      <c r="O507" s="14" t="e">
        <f t="shared" si="62"/>
        <v>#N/A</v>
      </c>
      <c r="R507" s="7"/>
      <c r="W507" s="7"/>
      <c r="AA507" s="1"/>
      <c r="AB507" s="107"/>
    </row>
    <row r="508" spans="1:28" x14ac:dyDescent="0.3">
      <c r="A508" s="22"/>
      <c r="C508" s="5" t="e">
        <f>VLOOKUP('Beta 1-1.5@'!A508,'All Beta'!F:I,3,0)</f>
        <v>#N/A</v>
      </c>
      <c r="D508" s="5" t="e">
        <f>VLOOKUP(A508,'All Beta'!F:I,4,0)</f>
        <v>#N/A</v>
      </c>
      <c r="E508" s="8" t="e">
        <f>RTD("tradingapp",,INDEX($A:$A, ROW()), "BidLstClsΔ%")</f>
        <v>#N/A</v>
      </c>
      <c r="F508" s="8" t="e">
        <f>RTD("tradingapp",,INDEX($A:$A, ROW()), "AskLstClsΔ%")</f>
        <v>#N/A</v>
      </c>
      <c r="G508" s="12" t="e">
        <f>C508*M508</f>
        <v>#N/A</v>
      </c>
      <c r="H508" s="12" t="e">
        <f>C508*L508</f>
        <v>#N/A</v>
      </c>
      <c r="I508" s="13" t="e">
        <f t="shared" ref="I508:J511" si="63">G508-E508</f>
        <v>#N/A</v>
      </c>
      <c r="J508" s="13" t="e">
        <f t="shared" si="63"/>
        <v>#N/A</v>
      </c>
      <c r="K508" s="5" t="e">
        <f>VLOOKUP(A508,'All Beta'!F:I,2,0)</f>
        <v>#N/A</v>
      </c>
      <c r="L508" s="6" t="e">
        <f>RTD("tradingapp",,INDEX($K:K, ROW()), "BidLstClsΔ%")</f>
        <v>#N/A</v>
      </c>
      <c r="M508" s="16" t="e">
        <f>RTD("tradingapp",,INDEX($K:$K, ROW()), "AskLstClsΔ%")</f>
        <v>#N/A</v>
      </c>
      <c r="N508" s="14" t="e">
        <f>I508+D508</f>
        <v>#N/A</v>
      </c>
      <c r="O508" s="14" t="e">
        <f>J508-D508</f>
        <v>#N/A</v>
      </c>
      <c r="R508" s="7"/>
      <c r="W508" s="7"/>
      <c r="AA508" s="1"/>
      <c r="AB508" s="107"/>
    </row>
    <row r="509" spans="1:28" x14ac:dyDescent="0.3">
      <c r="A509" s="22"/>
      <c r="C509" s="5" t="e">
        <f>VLOOKUP('Beta 1-1.5@'!A509,'All Beta'!F:I,3,0)</f>
        <v>#N/A</v>
      </c>
      <c r="D509" s="5" t="e">
        <f>VLOOKUP(A509,'All Beta'!F:I,4,0)</f>
        <v>#N/A</v>
      </c>
      <c r="E509" s="8" t="e">
        <f>RTD("tradingapp",,INDEX($A:$A, ROW()), "BidLstClsΔ%")</f>
        <v>#N/A</v>
      </c>
      <c r="F509" s="8" t="e">
        <f>RTD("tradingapp",,INDEX($A:$A, ROW()), "AskLstClsΔ%")</f>
        <v>#N/A</v>
      </c>
      <c r="G509" s="12" t="e">
        <f>C509*M509</f>
        <v>#N/A</v>
      </c>
      <c r="H509" s="12" t="e">
        <f>C509*L509</f>
        <v>#N/A</v>
      </c>
      <c r="I509" s="13" t="e">
        <f t="shared" si="63"/>
        <v>#N/A</v>
      </c>
      <c r="J509" s="13" t="e">
        <f t="shared" si="63"/>
        <v>#N/A</v>
      </c>
      <c r="K509" s="5" t="e">
        <f>VLOOKUP(A509,'All Beta'!F:I,2,0)</f>
        <v>#N/A</v>
      </c>
      <c r="L509" s="6" t="e">
        <f>RTD("tradingapp",,INDEX($K:K, ROW()), "BidLstClsΔ%")</f>
        <v>#N/A</v>
      </c>
      <c r="M509" s="16" t="e">
        <f>RTD("tradingapp",,INDEX($K:$K, ROW()), "AskLstClsΔ%")</f>
        <v>#N/A</v>
      </c>
      <c r="N509" s="14" t="e">
        <f>I509+D509</f>
        <v>#N/A</v>
      </c>
      <c r="O509" s="14" t="e">
        <f>J509-D509</f>
        <v>#N/A</v>
      </c>
      <c r="R509" s="7"/>
      <c r="W509" s="7"/>
      <c r="AA509" s="1"/>
      <c r="AB509" s="107"/>
    </row>
    <row r="510" spans="1:28" x14ac:dyDescent="0.3">
      <c r="A510" s="22"/>
      <c r="C510" s="5" t="e">
        <f>VLOOKUP('Beta 1-1.5@'!A510,'All Beta'!F:I,3,0)</f>
        <v>#N/A</v>
      </c>
      <c r="D510" s="5" t="e">
        <f>VLOOKUP(A510,'All Beta'!F:I,4,0)</f>
        <v>#N/A</v>
      </c>
      <c r="E510" s="8" t="e">
        <f>RTD("tradingapp",,INDEX($A:$A, ROW()), "BidLstClsΔ%")</f>
        <v>#N/A</v>
      </c>
      <c r="F510" s="8" t="e">
        <f>RTD("tradingapp",,INDEX($A:$A, ROW()), "AskLstClsΔ%")</f>
        <v>#N/A</v>
      </c>
      <c r="G510" s="12" t="e">
        <f>C510*M510</f>
        <v>#N/A</v>
      </c>
      <c r="H510" s="12" t="e">
        <f>C510*L510</f>
        <v>#N/A</v>
      </c>
      <c r="I510" s="13" t="e">
        <f t="shared" si="63"/>
        <v>#N/A</v>
      </c>
      <c r="J510" s="13" t="e">
        <f t="shared" si="63"/>
        <v>#N/A</v>
      </c>
      <c r="K510" s="5" t="e">
        <f>VLOOKUP(A510,'All Beta'!F:I,2,0)</f>
        <v>#N/A</v>
      </c>
      <c r="L510" s="6" t="e">
        <f>RTD("tradingapp",,INDEX($K:K, ROW()), "BidLstClsΔ%")</f>
        <v>#N/A</v>
      </c>
      <c r="M510" s="16" t="e">
        <f>RTD("tradingapp",,INDEX($K:$K, ROW()), "AskLstClsΔ%")</f>
        <v>#N/A</v>
      </c>
      <c r="N510" s="14" t="e">
        <f>I510+D510</f>
        <v>#N/A</v>
      </c>
      <c r="O510" s="14" t="e">
        <f>J510-D510</f>
        <v>#N/A</v>
      </c>
      <c r="R510" s="7"/>
      <c r="W510" s="7"/>
      <c r="AA510" s="1"/>
      <c r="AB510" s="107"/>
    </row>
    <row r="511" spans="1:28" x14ac:dyDescent="0.3">
      <c r="A511" s="22"/>
      <c r="C511" s="5" t="e">
        <f>VLOOKUP('Beta 1-1.5@'!A511,'All Beta'!F:I,3,0)</f>
        <v>#N/A</v>
      </c>
      <c r="D511" s="5" t="e">
        <f>VLOOKUP(A511,'All Beta'!F:I,4,0)</f>
        <v>#N/A</v>
      </c>
      <c r="E511" s="8" t="e">
        <f>RTD("tradingapp",,INDEX($A:$A, ROW()), "BidLstClsΔ%")</f>
        <v>#N/A</v>
      </c>
      <c r="F511" s="8" t="e">
        <f>RTD("tradingapp",,INDEX($A:$A, ROW()), "AskLstClsΔ%")</f>
        <v>#N/A</v>
      </c>
      <c r="G511" s="12" t="e">
        <f>C511*M511</f>
        <v>#N/A</v>
      </c>
      <c r="H511" s="12" t="e">
        <f>C511*L511</f>
        <v>#N/A</v>
      </c>
      <c r="I511" s="13" t="e">
        <f t="shared" si="63"/>
        <v>#N/A</v>
      </c>
      <c r="J511" s="13" t="e">
        <f t="shared" si="63"/>
        <v>#N/A</v>
      </c>
      <c r="K511" s="5" t="e">
        <f>VLOOKUP(A511,'All Beta'!F:I,2,0)</f>
        <v>#N/A</v>
      </c>
      <c r="L511" s="6" t="e">
        <f>RTD("tradingapp",,INDEX($K:K, ROW()), "BidLstClsΔ%")</f>
        <v>#N/A</v>
      </c>
      <c r="M511" s="16" t="e">
        <f>RTD("tradingapp",,INDEX($K:$K, ROW()), "AskLstClsΔ%")</f>
        <v>#N/A</v>
      </c>
      <c r="N511" s="14" t="e">
        <f>I511+D511</f>
        <v>#N/A</v>
      </c>
      <c r="O511" s="14" t="e">
        <f>J511-D511</f>
        <v>#N/A</v>
      </c>
      <c r="R511" s="7"/>
      <c r="W511" s="7"/>
      <c r="AA511" s="1"/>
      <c r="AB511" s="107"/>
    </row>
    <row r="512" spans="1:28" ht="13.8" x14ac:dyDescent="0.3">
      <c r="A512" s="7"/>
      <c r="G512" s="7"/>
      <c r="H512" s="7"/>
      <c r="I512" s="7"/>
      <c r="J512" s="7"/>
      <c r="N512" s="7"/>
      <c r="O512" s="7"/>
      <c r="R512" s="7"/>
      <c r="W512" s="7"/>
    </row>
    <row r="513" spans="13:28" s="7" customFormat="1" ht="13.8" x14ac:dyDescent="0.3">
      <c r="M513" s="17"/>
      <c r="AB513" s="108"/>
    </row>
    <row r="514" spans="13:28" s="7" customFormat="1" ht="13.8" x14ac:dyDescent="0.3">
      <c r="M514" s="17"/>
      <c r="AB514" s="108"/>
    </row>
    <row r="515" spans="13:28" s="7" customFormat="1" ht="13.8" x14ac:dyDescent="0.3">
      <c r="M515" s="17"/>
      <c r="AB515" s="108"/>
    </row>
    <row r="516" spans="13:28" s="7" customFormat="1" ht="13.8" x14ac:dyDescent="0.3">
      <c r="M516" s="17"/>
      <c r="AB516" s="108"/>
    </row>
    <row r="517" spans="13:28" s="7" customFormat="1" ht="13.8" x14ac:dyDescent="0.3">
      <c r="M517" s="17"/>
      <c r="AB517" s="108"/>
    </row>
    <row r="518" spans="13:28" s="7" customFormat="1" ht="13.8" x14ac:dyDescent="0.3">
      <c r="M518" s="17"/>
      <c r="AB518" s="108"/>
    </row>
    <row r="519" spans="13:28" s="7" customFormat="1" ht="13.8" x14ac:dyDescent="0.3">
      <c r="M519" s="17"/>
      <c r="AB519" s="108"/>
    </row>
    <row r="520" spans="13:28" s="7" customFormat="1" ht="13.8" x14ac:dyDescent="0.3">
      <c r="M520" s="17"/>
      <c r="AB520" s="108"/>
    </row>
    <row r="521" spans="13:28" s="7" customFormat="1" ht="13.8" x14ac:dyDescent="0.3">
      <c r="M521" s="17"/>
      <c r="AB521" s="108"/>
    </row>
    <row r="522" spans="13:28" s="7" customFormat="1" ht="13.8" x14ac:dyDescent="0.3">
      <c r="M522" s="17"/>
      <c r="AB522" s="108"/>
    </row>
    <row r="523" spans="13:28" s="7" customFormat="1" ht="13.8" x14ac:dyDescent="0.3">
      <c r="M523" s="17"/>
      <c r="AB523" s="108"/>
    </row>
    <row r="524" spans="13:28" s="7" customFormat="1" ht="13.8" x14ac:dyDescent="0.3">
      <c r="M524" s="17"/>
      <c r="AB524" s="108"/>
    </row>
    <row r="525" spans="13:28" s="7" customFormat="1" ht="13.8" x14ac:dyDescent="0.3">
      <c r="M525" s="17"/>
      <c r="AB525" s="108"/>
    </row>
    <row r="526" spans="13:28" s="7" customFormat="1" ht="13.8" x14ac:dyDescent="0.3">
      <c r="M526" s="17"/>
      <c r="AB526" s="108"/>
    </row>
    <row r="527" spans="13:28" s="7" customFormat="1" ht="13.8" x14ac:dyDescent="0.3">
      <c r="M527" s="17"/>
      <c r="AB527" s="108"/>
    </row>
    <row r="528" spans="13:28" s="7" customFormat="1" ht="13.8" x14ac:dyDescent="0.3">
      <c r="M528" s="17"/>
      <c r="AB528" s="108"/>
    </row>
    <row r="529" spans="13:28" s="7" customFormat="1" ht="13.8" x14ac:dyDescent="0.3">
      <c r="M529" s="17"/>
      <c r="AB529" s="108"/>
    </row>
    <row r="530" spans="13:28" s="7" customFormat="1" ht="13.8" x14ac:dyDescent="0.3">
      <c r="M530" s="17"/>
      <c r="AB530" s="108"/>
    </row>
    <row r="531" spans="13:28" s="7" customFormat="1" ht="13.8" x14ac:dyDescent="0.3">
      <c r="M531" s="17"/>
      <c r="AB531" s="108"/>
    </row>
    <row r="532" spans="13:28" s="7" customFormat="1" ht="13.8" x14ac:dyDescent="0.3">
      <c r="M532" s="17"/>
      <c r="AB532" s="108"/>
    </row>
    <row r="533" spans="13:28" s="7" customFormat="1" ht="13.8" x14ac:dyDescent="0.3">
      <c r="M533" s="17"/>
      <c r="AB533" s="108"/>
    </row>
    <row r="534" spans="13:28" s="7" customFormat="1" ht="13.8" x14ac:dyDescent="0.3">
      <c r="M534" s="17"/>
      <c r="AB534" s="108"/>
    </row>
    <row r="535" spans="13:28" s="7" customFormat="1" ht="13.8" x14ac:dyDescent="0.3">
      <c r="M535" s="17"/>
      <c r="AB535" s="108"/>
    </row>
    <row r="536" spans="13:28" s="7" customFormat="1" ht="13.8" x14ac:dyDescent="0.3">
      <c r="M536" s="17"/>
      <c r="AB536" s="108"/>
    </row>
    <row r="537" spans="13:28" s="7" customFormat="1" ht="13.8" x14ac:dyDescent="0.3">
      <c r="M537" s="17"/>
      <c r="AB537" s="108"/>
    </row>
    <row r="538" spans="13:28" s="7" customFormat="1" ht="13.8" x14ac:dyDescent="0.3">
      <c r="M538" s="17"/>
      <c r="AB538" s="108"/>
    </row>
    <row r="539" spans="13:28" s="7" customFormat="1" ht="13.8" x14ac:dyDescent="0.3">
      <c r="M539" s="17"/>
      <c r="AB539" s="108"/>
    </row>
    <row r="540" spans="13:28" s="7" customFormat="1" ht="13.8" x14ac:dyDescent="0.3">
      <c r="M540" s="17"/>
      <c r="AB540" s="108"/>
    </row>
    <row r="541" spans="13:28" s="7" customFormat="1" ht="13.8" x14ac:dyDescent="0.3">
      <c r="M541" s="17"/>
      <c r="AB541" s="108"/>
    </row>
    <row r="542" spans="13:28" s="7" customFormat="1" ht="13.8" x14ac:dyDescent="0.3">
      <c r="M542" s="17"/>
      <c r="AB542" s="108"/>
    </row>
    <row r="543" spans="13:28" s="7" customFormat="1" ht="13.8" x14ac:dyDescent="0.3">
      <c r="M543" s="17"/>
      <c r="AB543" s="108"/>
    </row>
    <row r="544" spans="13:28" s="7" customFormat="1" ht="13.8" x14ac:dyDescent="0.3">
      <c r="M544" s="17"/>
      <c r="AB544" s="108"/>
    </row>
    <row r="545" spans="13:28" s="7" customFormat="1" ht="13.8" x14ac:dyDescent="0.3">
      <c r="M545" s="17"/>
      <c r="AB545" s="108"/>
    </row>
    <row r="546" spans="13:28" s="7" customFormat="1" ht="13.8" x14ac:dyDescent="0.3">
      <c r="M546" s="17"/>
      <c r="AB546" s="108"/>
    </row>
    <row r="547" spans="13:28" s="7" customFormat="1" ht="13.8" x14ac:dyDescent="0.3">
      <c r="M547" s="17"/>
      <c r="AB547" s="108"/>
    </row>
    <row r="548" spans="13:28" s="7" customFormat="1" ht="13.8" x14ac:dyDescent="0.3">
      <c r="M548" s="17"/>
      <c r="AB548" s="108"/>
    </row>
    <row r="549" spans="13:28" s="7" customFormat="1" ht="13.8" x14ac:dyDescent="0.3">
      <c r="M549" s="17"/>
      <c r="AB549" s="108"/>
    </row>
    <row r="550" spans="13:28" s="7" customFormat="1" ht="13.8" x14ac:dyDescent="0.3">
      <c r="M550" s="17"/>
      <c r="AB550" s="108"/>
    </row>
    <row r="551" spans="13:28" s="7" customFormat="1" ht="13.8" x14ac:dyDescent="0.3">
      <c r="M551" s="17"/>
      <c r="AB551" s="108"/>
    </row>
    <row r="552" spans="13:28" s="7" customFormat="1" ht="13.8" x14ac:dyDescent="0.3">
      <c r="M552" s="17"/>
      <c r="AB552" s="108"/>
    </row>
    <row r="553" spans="13:28" s="7" customFormat="1" ht="13.8" x14ac:dyDescent="0.3">
      <c r="M553" s="17"/>
      <c r="AB553" s="108"/>
    </row>
    <row r="554" spans="13:28" s="7" customFormat="1" ht="13.8" x14ac:dyDescent="0.3">
      <c r="M554" s="17"/>
      <c r="AB554" s="108"/>
    </row>
    <row r="555" spans="13:28" s="7" customFormat="1" ht="13.8" x14ac:dyDescent="0.3">
      <c r="M555" s="17"/>
      <c r="AB555" s="108"/>
    </row>
    <row r="556" spans="13:28" s="7" customFormat="1" ht="13.8" x14ac:dyDescent="0.3">
      <c r="M556" s="17"/>
      <c r="AB556" s="108"/>
    </row>
    <row r="557" spans="13:28" s="7" customFormat="1" ht="13.8" x14ac:dyDescent="0.3">
      <c r="M557" s="17"/>
      <c r="AB557" s="108"/>
    </row>
    <row r="558" spans="13:28" s="7" customFormat="1" ht="13.8" x14ac:dyDescent="0.3">
      <c r="M558" s="17"/>
      <c r="AB558" s="108"/>
    </row>
    <row r="559" spans="13:28" s="7" customFormat="1" ht="13.8" x14ac:dyDescent="0.3">
      <c r="M559" s="17"/>
      <c r="AB559" s="108"/>
    </row>
    <row r="560" spans="13:28" s="7" customFormat="1" ht="13.8" x14ac:dyDescent="0.3">
      <c r="M560" s="17"/>
      <c r="AB560" s="108"/>
    </row>
    <row r="561" spans="13:28" s="7" customFormat="1" ht="13.8" x14ac:dyDescent="0.3">
      <c r="M561" s="17"/>
      <c r="AB561" s="108"/>
    </row>
    <row r="562" spans="13:28" s="7" customFormat="1" ht="13.8" x14ac:dyDescent="0.3">
      <c r="M562" s="17"/>
      <c r="AB562" s="108"/>
    </row>
    <row r="563" spans="13:28" s="7" customFormat="1" ht="13.8" x14ac:dyDescent="0.3">
      <c r="M563" s="17"/>
      <c r="AB563" s="108"/>
    </row>
    <row r="564" spans="13:28" s="7" customFormat="1" ht="13.8" x14ac:dyDescent="0.3">
      <c r="M564" s="17"/>
      <c r="AB564" s="108"/>
    </row>
    <row r="565" spans="13:28" s="7" customFormat="1" ht="13.8" x14ac:dyDescent="0.3">
      <c r="M565" s="17"/>
      <c r="AB565" s="108"/>
    </row>
    <row r="566" spans="13:28" s="7" customFormat="1" ht="13.8" x14ac:dyDescent="0.3">
      <c r="M566" s="17"/>
      <c r="AB566" s="108"/>
    </row>
    <row r="567" spans="13:28" s="7" customFormat="1" ht="13.8" x14ac:dyDescent="0.3">
      <c r="M567" s="17"/>
      <c r="AB567" s="108"/>
    </row>
    <row r="568" spans="13:28" s="7" customFormat="1" ht="13.8" x14ac:dyDescent="0.3">
      <c r="M568" s="17"/>
      <c r="AB568" s="108"/>
    </row>
    <row r="569" spans="13:28" s="7" customFormat="1" ht="13.8" x14ac:dyDescent="0.3">
      <c r="M569" s="17"/>
      <c r="AB569" s="108"/>
    </row>
    <row r="570" spans="13:28" s="7" customFormat="1" ht="13.8" x14ac:dyDescent="0.3">
      <c r="M570" s="17"/>
      <c r="AB570" s="108"/>
    </row>
    <row r="571" spans="13:28" s="7" customFormat="1" ht="13.8" x14ac:dyDescent="0.3">
      <c r="M571" s="17"/>
      <c r="AB571" s="108"/>
    </row>
    <row r="572" spans="13:28" s="7" customFormat="1" ht="13.8" x14ac:dyDescent="0.3">
      <c r="M572" s="17"/>
      <c r="AB572" s="108"/>
    </row>
    <row r="573" spans="13:28" s="7" customFormat="1" ht="13.8" x14ac:dyDescent="0.3">
      <c r="M573" s="17"/>
      <c r="AB573" s="108"/>
    </row>
    <row r="574" spans="13:28" s="7" customFormat="1" ht="13.8" x14ac:dyDescent="0.3">
      <c r="M574" s="17"/>
      <c r="AB574" s="108"/>
    </row>
    <row r="575" spans="13:28" s="7" customFormat="1" ht="13.8" x14ac:dyDescent="0.3">
      <c r="M575" s="17"/>
      <c r="AB575" s="108"/>
    </row>
    <row r="576" spans="13:28" s="7" customFormat="1" ht="13.8" x14ac:dyDescent="0.3">
      <c r="M576" s="17"/>
      <c r="AB576" s="108"/>
    </row>
    <row r="577" spans="13:28" s="7" customFormat="1" ht="13.8" x14ac:dyDescent="0.3">
      <c r="M577" s="17"/>
      <c r="AB577" s="108"/>
    </row>
    <row r="578" spans="13:28" s="7" customFormat="1" ht="13.8" x14ac:dyDescent="0.3">
      <c r="M578" s="17"/>
      <c r="AB578" s="108"/>
    </row>
    <row r="579" spans="13:28" s="7" customFormat="1" ht="13.8" x14ac:dyDescent="0.3">
      <c r="M579" s="17"/>
      <c r="AB579" s="108"/>
    </row>
    <row r="580" spans="13:28" s="7" customFormat="1" ht="13.8" x14ac:dyDescent="0.3">
      <c r="M580" s="17"/>
      <c r="AB580" s="108"/>
    </row>
    <row r="581" spans="13:28" s="7" customFormat="1" ht="13.8" x14ac:dyDescent="0.3">
      <c r="M581" s="17"/>
      <c r="AB581" s="108"/>
    </row>
    <row r="582" spans="13:28" s="7" customFormat="1" ht="13.8" x14ac:dyDescent="0.3">
      <c r="M582" s="17"/>
      <c r="AB582" s="108"/>
    </row>
    <row r="583" spans="13:28" s="7" customFormat="1" ht="13.8" x14ac:dyDescent="0.3">
      <c r="M583" s="17"/>
      <c r="AB583" s="108"/>
    </row>
    <row r="584" spans="13:28" s="7" customFormat="1" ht="13.8" x14ac:dyDescent="0.3">
      <c r="M584" s="17"/>
      <c r="AB584" s="108"/>
    </row>
    <row r="585" spans="13:28" s="7" customFormat="1" ht="13.8" x14ac:dyDescent="0.3">
      <c r="M585" s="17"/>
      <c r="AB585" s="108"/>
    </row>
    <row r="586" spans="13:28" s="7" customFormat="1" ht="13.8" x14ac:dyDescent="0.3">
      <c r="M586" s="17"/>
      <c r="AB586" s="108"/>
    </row>
    <row r="587" spans="13:28" s="7" customFormat="1" ht="13.8" x14ac:dyDescent="0.3">
      <c r="M587" s="17"/>
      <c r="AB587" s="108"/>
    </row>
    <row r="588" spans="13:28" s="7" customFormat="1" ht="13.8" x14ac:dyDescent="0.3">
      <c r="M588" s="17"/>
      <c r="AB588" s="108"/>
    </row>
    <row r="589" spans="13:28" s="7" customFormat="1" ht="13.8" x14ac:dyDescent="0.3">
      <c r="M589" s="17"/>
      <c r="AB589" s="108"/>
    </row>
    <row r="590" spans="13:28" s="7" customFormat="1" ht="13.8" x14ac:dyDescent="0.3">
      <c r="M590" s="17"/>
      <c r="AB590" s="108"/>
    </row>
    <row r="591" spans="13:28" s="7" customFormat="1" ht="13.8" x14ac:dyDescent="0.3">
      <c r="M591" s="17"/>
      <c r="AB591" s="108"/>
    </row>
    <row r="592" spans="13:28" s="7" customFormat="1" ht="13.8" x14ac:dyDescent="0.3">
      <c r="M592" s="17"/>
      <c r="AB592" s="108"/>
    </row>
    <row r="593" spans="13:28" s="7" customFormat="1" ht="13.8" x14ac:dyDescent="0.3">
      <c r="M593" s="17"/>
      <c r="AB593" s="108"/>
    </row>
    <row r="594" spans="13:28" s="7" customFormat="1" ht="13.8" x14ac:dyDescent="0.3">
      <c r="M594" s="17"/>
      <c r="AB594" s="108"/>
    </row>
    <row r="595" spans="13:28" s="7" customFormat="1" ht="13.8" x14ac:dyDescent="0.3">
      <c r="M595" s="17"/>
      <c r="AB595" s="108"/>
    </row>
    <row r="596" spans="13:28" s="7" customFormat="1" ht="13.8" x14ac:dyDescent="0.3">
      <c r="M596" s="17"/>
      <c r="AB596" s="108"/>
    </row>
    <row r="597" spans="13:28" s="7" customFormat="1" ht="13.8" x14ac:dyDescent="0.3">
      <c r="M597" s="17"/>
      <c r="AB597" s="108"/>
    </row>
    <row r="598" spans="13:28" s="7" customFormat="1" ht="13.8" x14ac:dyDescent="0.3">
      <c r="M598" s="17"/>
      <c r="AB598" s="108"/>
    </row>
    <row r="599" spans="13:28" s="7" customFormat="1" ht="13.8" x14ac:dyDescent="0.3">
      <c r="M599" s="17"/>
      <c r="AB599" s="108"/>
    </row>
    <row r="600" spans="13:28" s="7" customFormat="1" ht="13.8" x14ac:dyDescent="0.3">
      <c r="M600" s="17"/>
      <c r="AB600" s="108"/>
    </row>
    <row r="601" spans="13:28" s="7" customFormat="1" ht="13.8" x14ac:dyDescent="0.3">
      <c r="M601" s="17"/>
      <c r="AB601" s="108"/>
    </row>
    <row r="602" spans="13:28" s="7" customFormat="1" ht="13.8" x14ac:dyDescent="0.3">
      <c r="M602" s="17"/>
      <c r="AB602" s="108"/>
    </row>
    <row r="603" spans="13:28" s="7" customFormat="1" ht="13.8" x14ac:dyDescent="0.3">
      <c r="M603" s="17"/>
      <c r="AB603" s="108"/>
    </row>
    <row r="604" spans="13:28" s="7" customFormat="1" ht="13.8" x14ac:dyDescent="0.3">
      <c r="M604" s="17"/>
      <c r="AB604" s="108"/>
    </row>
    <row r="605" spans="13:28" s="7" customFormat="1" ht="13.8" x14ac:dyDescent="0.3">
      <c r="M605" s="17"/>
      <c r="AB605" s="108"/>
    </row>
    <row r="606" spans="13:28" s="7" customFormat="1" ht="13.8" x14ac:dyDescent="0.3">
      <c r="M606" s="17"/>
      <c r="AB606" s="108"/>
    </row>
    <row r="607" spans="13:28" s="7" customFormat="1" ht="13.8" x14ac:dyDescent="0.3">
      <c r="M607" s="17"/>
      <c r="AB607" s="108"/>
    </row>
    <row r="608" spans="13:28" s="7" customFormat="1" ht="13.8" x14ac:dyDescent="0.3">
      <c r="M608" s="17"/>
      <c r="AB608" s="108"/>
    </row>
    <row r="609" spans="13:28" s="7" customFormat="1" ht="13.8" x14ac:dyDescent="0.3">
      <c r="M609" s="17"/>
      <c r="AB609" s="108"/>
    </row>
    <row r="610" spans="13:28" s="7" customFormat="1" ht="13.8" x14ac:dyDescent="0.3">
      <c r="M610" s="17"/>
      <c r="AB610" s="108"/>
    </row>
  </sheetData>
  <autoFilter ref="A1:Y422" xr:uid="{00000000-0001-0000-0400-000000000000}"/>
  <sortState xmlns:xlrd2="http://schemas.microsoft.com/office/spreadsheetml/2017/richdata2" ref="A2:A79">
    <sortCondition ref="A2:A79"/>
  </sortState>
  <conditionalFormatting sqref="J1:J1048576">
    <cfRule type="cellIs" dxfId="47" priority="1" operator="greaterThan">
      <formula>1</formula>
    </cfRule>
  </conditionalFormatting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42639-994A-43F3-8FC7-CB90A3FA7E28}">
  <dimension ref="A1:AI214"/>
  <sheetViews>
    <sheetView zoomScale="85" zoomScaleNormal="85" workbookViewId="0">
      <selection activeCell="Q9" sqref="Q9"/>
    </sheetView>
  </sheetViews>
  <sheetFormatPr defaultRowHeight="14.4" x14ac:dyDescent="0.3"/>
  <cols>
    <col min="1" max="1" width="9.109375" customWidth="1"/>
    <col min="2" max="2" width="9.109375" hidden="1" customWidth="1"/>
  </cols>
  <sheetData>
    <row r="1" spans="1:35" x14ac:dyDescent="0.3">
      <c r="A1" s="9"/>
      <c r="B1" s="9"/>
      <c r="C1" s="9" t="s">
        <v>108</v>
      </c>
      <c r="D1" s="9" t="s">
        <v>444</v>
      </c>
      <c r="E1" s="10" t="s">
        <v>349</v>
      </c>
      <c r="F1" s="10" t="s">
        <v>350</v>
      </c>
      <c r="G1" s="15" t="s">
        <v>351</v>
      </c>
      <c r="H1" s="15" t="s">
        <v>352</v>
      </c>
      <c r="I1" s="15" t="s">
        <v>353</v>
      </c>
      <c r="J1" s="15" t="s">
        <v>354</v>
      </c>
      <c r="K1" s="9" t="s">
        <v>347</v>
      </c>
      <c r="L1" s="9" t="s">
        <v>579</v>
      </c>
      <c r="M1" s="9" t="s">
        <v>580</v>
      </c>
      <c r="N1" s="19" t="s">
        <v>535</v>
      </c>
      <c r="O1" s="19" t="s">
        <v>536</v>
      </c>
      <c r="P1" s="11" t="s">
        <v>540</v>
      </c>
      <c r="Q1" s="9" t="s">
        <v>348</v>
      </c>
      <c r="R1" s="19" t="s">
        <v>355</v>
      </c>
      <c r="S1" s="9" t="s">
        <v>108</v>
      </c>
      <c r="T1" s="9" t="s">
        <v>447</v>
      </c>
      <c r="U1" s="11" t="s">
        <v>540</v>
      </c>
      <c r="V1" s="9" t="s">
        <v>348</v>
      </c>
      <c r="W1" s="18" t="s">
        <v>355</v>
      </c>
      <c r="X1" s="9" t="s">
        <v>108</v>
      </c>
      <c r="Y1" s="9" t="s">
        <v>447</v>
      </c>
      <c r="Z1" s="11"/>
      <c r="AA1" s="9"/>
      <c r="AB1" s="19"/>
      <c r="AC1" s="9"/>
      <c r="AD1" s="9"/>
      <c r="AE1" s="11"/>
      <c r="AF1" s="9"/>
      <c r="AG1" s="18"/>
      <c r="AH1" s="9"/>
      <c r="AI1" s="9"/>
    </row>
    <row r="2" spans="1:35" x14ac:dyDescent="0.3">
      <c r="A2" s="62" t="str">
        <f t="array" ref="A2">IFERROR(INDEX('All Beta'!A$2:A$1000,SMALL(IF('All Beta'!D$2:D$1000&gt;=1.5,ROW('All Beta'!D$2:D$1000)-ROW('All Beta'!D$2)+1),ROW(A2))),"")</f>
        <v>ABNB</v>
      </c>
      <c r="B2" s="5"/>
      <c r="C2" s="5">
        <f>VLOOKUP('Beta 1.5&gt;@'!A2,'All Beta'!F:I,3,0)</f>
        <v>1.53</v>
      </c>
      <c r="D2" s="5">
        <f>VLOOKUP(A2,'All Beta'!F:I,4,0)</f>
        <v>0.33</v>
      </c>
      <c r="E2" s="8" t="str">
        <f>RTD("tradingapp",,INDEX($A:$A, ROW()), "BidLstClsΔ%")</f>
        <v>0.00</v>
      </c>
      <c r="F2" s="8" t="str">
        <f>RTD("tradingapp",,INDEX($A:$A, ROW()), "AskLstClsΔ%")</f>
        <v>0.06</v>
      </c>
      <c r="G2" s="12">
        <f>C2*M2</f>
        <v>0.10710000000000001</v>
      </c>
      <c r="H2" s="12">
        <f>C2*L2</f>
        <v>7.6500000000000012E-2</v>
      </c>
      <c r="I2" s="13">
        <f>G2-E2</f>
        <v>0.10710000000000001</v>
      </c>
      <c r="J2" s="13">
        <f>H2-F2</f>
        <v>1.6500000000000015E-2</v>
      </c>
      <c r="K2" s="5" t="str">
        <f>VLOOKUP(A2,'All Beta'!F:I,2,0)</f>
        <v>SPY</v>
      </c>
      <c r="L2" s="6" t="str">
        <f>RTD("tradingapp",,INDEX($K:$K, ROW()), "BidLstClsΔ%")</f>
        <v>0.05</v>
      </c>
      <c r="M2" s="6" t="str">
        <f>RTD("tradingapp",,INDEX($K:$K, ROW()), "AskLstClsΔ%")</f>
        <v>0.07</v>
      </c>
      <c r="N2" s="14">
        <f>I2+D2</f>
        <v>0.43710000000000004</v>
      </c>
      <c r="O2" s="14">
        <f>J2-D2</f>
        <v>-0.3135</v>
      </c>
      <c r="P2" s="5" t="str">
        <f t="array" ref="P2:P38">INDEX(K2:K1067,SMALL(IFERROR(IF((MAIN!$B$3&gt;I2:I1067)*(N2:N1067&lt;MAIN!B4),ROW(K2:K1067),""),"Нет"),ROW(K2:K1067)-ROW($B$1))-ROW($B$1))</f>
        <v>QQQ</v>
      </c>
      <c r="Q2" s="5" t="str">
        <f t="array" ref="Q2:Q38">INDEX(A2:A1067,SMALL(IFERROR(IF((MAIN!$B$3&gt;I2:I1067)*(N2:N1067&lt;MAIN!B4),ROW(I2:I1067),""),"Нет"),ROW(I2:I1067)-ROW($I$1))-ROW($I$1))</f>
        <v>SMR</v>
      </c>
      <c r="R2" s="14">
        <f t="array" ref="R2:R38">INDEX(I2:I1067,SMALL(IFERROR(IF((MAIN!$B$3&gt;I2:I1067)*(N2:N1067&lt;MAIN!B4),ROW(I2:I1067),""),"Нет"),ROW(I2:I1067)-ROW($I$1))-ROW($I$1))</f>
        <v>-2.2931999999999997</v>
      </c>
      <c r="S2" s="5">
        <f t="array" ref="S2:S38">INDEX(C2:C1067,SMALL(IFERROR(IF((MAIN!$B$3&gt;I2:I1067)*(N2:N1067&lt;MAIN!B4),ROW(C2:C1067),""),"Нет"),ROW(C2:C1067)-ROW($B$1))-ROW($B$1))</f>
        <v>3.34</v>
      </c>
      <c r="T2" s="16">
        <f t="shared" ref="T2:T38" si="0">INDEX(R:R,MATCH(Q2,Q:Q,0)) + SUMIF(A:A,Q2, D:D)</f>
        <v>-0.4531999999999996</v>
      </c>
      <c r="U2" s="5" t="str">
        <f t="array" ref="U2:U38">INDEX(K2:K1000, SMALL(IFERROR(IF((MAIN!$C$3&lt;J2:J1000)*(O2:O1000&gt;MAIN!C4), ROW(K2:K1000), ""), "Нет"), ROW(K2:K1000) - ROW($B$1)) - ROW($B$1))</f>
        <v>SPY</v>
      </c>
      <c r="V2" s="5" t="str">
        <f t="array" ref="V2:V38">INDEX(A2:A1067, SMALL(IFERROR(IF((MAIN!$C$3&lt;J2:J1067)*(O2:O1067&gt;MAIN!C4), ROW(J2:J1067), ""), "Нет"), ROW(J2:J1067) - ROW($J$1)) - ROW($J$1))</f>
        <v>ARQQ</v>
      </c>
      <c r="W2" s="14">
        <f t="array" ref="W2:W38">INDEX(J2:J1067, SMALL(IFERROR(IF((MAIN!$C$3&lt;J2:J1067)*(O2:O1067&gt;MAIN!C4), ROW(J2:J1067), ""), "Нет"), ROW(J2:J1067) - ROW($J$1)) - ROW($J$1))</f>
        <v>2.1065</v>
      </c>
      <c r="X2" s="5">
        <f t="array" ref="X2:X38">INDEX(C2:C1067, SMALL(IFERROR(IF((MAIN!$C$3&lt;J2:J1067)*(O2:O1067&gt;MAIN!C4), ROW(C2:C1067), ""), "Нет"), ROW(C2:C1067) - ROW($C$1)) - ROW($C$1))</f>
        <v>4.7300000000000004</v>
      </c>
      <c r="Y2" s="16">
        <f t="shared" ref="Y2:Y38" si="1">INDEX(W:W,MATCH(V2,V:V,0)) -SUMIF(A:A,V2, D:D)</f>
        <v>0.24649999999999994</v>
      </c>
      <c r="Z2" s="5"/>
      <c r="AA2" s="5"/>
      <c r="AB2" s="14"/>
      <c r="AC2" s="5"/>
      <c r="AD2" s="16"/>
      <c r="AE2" s="5"/>
      <c r="AF2" s="5"/>
      <c r="AG2" s="14"/>
      <c r="AH2" s="5"/>
      <c r="AI2" s="16"/>
    </row>
    <row r="3" spans="1:35" x14ac:dyDescent="0.3">
      <c r="A3" s="62" t="str">
        <f t="array" ref="A3">IFERROR(INDEX('All Beta'!A$2:A$1000,SMALL(IF('All Beta'!D$2:D$1000&gt;=1.5,ROW('All Beta'!D$2:D$1000)-ROW('All Beta'!D$2)+1),ROW(A3))),"")</f>
        <v>AEHR</v>
      </c>
      <c r="B3" s="5"/>
      <c r="C3" s="5">
        <f>VLOOKUP('Beta 1.5&gt;@'!A3,'All Beta'!F:I,3,0)</f>
        <v>2.0499999999999998</v>
      </c>
      <c r="D3" s="5">
        <f>VLOOKUP(A3,'All Beta'!F:I,4,0)</f>
        <v>1.45</v>
      </c>
      <c r="E3" s="8" t="str">
        <f>RTD("tradingapp",,INDEX($A:$A, ROW()), "BidLstClsΔ%")</f>
        <v>-0.12</v>
      </c>
      <c r="F3" s="8" t="str">
        <f>RTD("tradingapp",,INDEX($A:$A, ROW()), "AskLstClsΔ%")</f>
        <v>4.59</v>
      </c>
      <c r="G3" s="12">
        <f t="shared" ref="G3:G38" si="2">C3*M3</f>
        <v>0.53299999999999992</v>
      </c>
      <c r="H3" s="12">
        <f t="shared" ref="H3:H38" si="3">C3*L3</f>
        <v>0.45099999999999996</v>
      </c>
      <c r="I3" s="13">
        <f t="shared" ref="I3:I38" si="4">G3-E3</f>
        <v>0.65299999999999991</v>
      </c>
      <c r="J3" s="13">
        <f t="shared" ref="J3:J38" si="5">H3-F3</f>
        <v>-4.1390000000000002</v>
      </c>
      <c r="K3" s="5" t="str">
        <f>VLOOKUP(A3,'All Beta'!F:I,2,0)</f>
        <v>IWM</v>
      </c>
      <c r="L3" s="6" t="str">
        <f>RTD("tradingapp",,INDEX($K:$K, ROW()), "BidLstClsΔ%")</f>
        <v>0.22</v>
      </c>
      <c r="M3" s="6" t="str">
        <f>RTD("tradingapp",,INDEX($K:$K, ROW()), "AskLstClsΔ%")</f>
        <v>0.26</v>
      </c>
      <c r="N3" s="14">
        <f t="shared" ref="N3:N38" si="6">I3+D3</f>
        <v>2.1029999999999998</v>
      </c>
      <c r="O3" s="14">
        <f t="shared" ref="O3:O38" si="7">J3-D3</f>
        <v>-5.5890000000000004</v>
      </c>
      <c r="P3" s="5" t="e">
        <v>#NUM!</v>
      </c>
      <c r="Q3" s="5" t="e">
        <v>#NUM!</v>
      </c>
      <c r="R3" s="14" t="e">
        <v>#NUM!</v>
      </c>
      <c r="S3" s="5" t="e">
        <v>#NUM!</v>
      </c>
      <c r="T3" s="16" t="e">
        <f t="shared" si="0"/>
        <v>#NUM!</v>
      </c>
      <c r="U3" s="5" t="str">
        <v>IWM</v>
      </c>
      <c r="V3" s="5" t="str">
        <v>BE</v>
      </c>
      <c r="W3" s="14">
        <v>1.7465999999999999</v>
      </c>
      <c r="X3" s="5">
        <v>2.5299999999999998</v>
      </c>
      <c r="Y3" s="16">
        <f t="shared" si="1"/>
        <v>0.50659999999999994</v>
      </c>
      <c r="Z3" s="1"/>
    </row>
    <row r="4" spans="1:35" x14ac:dyDescent="0.3">
      <c r="A4" s="62" t="str">
        <f t="array" ref="A4">IFERROR(INDEX('All Beta'!A$2:A$1000,SMALL(IF('All Beta'!D$2:D$1000&gt;=1.5,ROW('All Beta'!D$2:D$1000)-ROW('All Beta'!D$2)+1),ROW(A4))),"")</f>
        <v>AFRM</v>
      </c>
      <c r="B4" s="5"/>
      <c r="C4" s="5">
        <f>VLOOKUP('Beta 1.5&gt;@'!A4,'All Beta'!F:I,3,0)</f>
        <v>1.6</v>
      </c>
      <c r="D4" s="5">
        <f>VLOOKUP(A4,'All Beta'!F:I,4,0)</f>
        <v>0.77</v>
      </c>
      <c r="E4" s="8" t="str">
        <f>RTD("tradingapp",,INDEX($A:$A, ROW()), "BidLstClsΔ%")</f>
        <v>0.22</v>
      </c>
      <c r="F4" s="8" t="str">
        <f>RTD("tradingapp",,INDEX($A:$A, ROW()), "AskLstClsΔ%")</f>
        <v>0.31</v>
      </c>
      <c r="G4" s="12">
        <f t="shared" si="2"/>
        <v>0.41600000000000004</v>
      </c>
      <c r="H4" s="12">
        <f t="shared" si="3"/>
        <v>0.35200000000000004</v>
      </c>
      <c r="I4" s="13">
        <f t="shared" si="4"/>
        <v>0.19600000000000004</v>
      </c>
      <c r="J4" s="13">
        <f t="shared" si="5"/>
        <v>4.2000000000000037E-2</v>
      </c>
      <c r="K4" s="5" t="str">
        <f>VLOOKUP(A4,'All Beta'!F:I,2,0)</f>
        <v>IWM</v>
      </c>
      <c r="L4" s="6" t="str">
        <f>RTD("tradingapp",,INDEX($K:$K, ROW()), "BidLstClsΔ%")</f>
        <v>0.22</v>
      </c>
      <c r="M4" s="6" t="str">
        <f>RTD("tradingapp",,INDEX($K:$K, ROW()), "AskLstClsΔ%")</f>
        <v>0.26</v>
      </c>
      <c r="N4" s="14">
        <f t="shared" si="6"/>
        <v>0.96600000000000008</v>
      </c>
      <c r="O4" s="14">
        <f t="shared" si="7"/>
        <v>-0.72799999999999998</v>
      </c>
      <c r="P4" s="5" t="e">
        <v>#NUM!</v>
      </c>
      <c r="Q4" s="5" t="e">
        <v>#NUM!</v>
      </c>
      <c r="R4" s="14" t="e">
        <v>#NUM!</v>
      </c>
      <c r="S4" s="5" t="e">
        <v>#NUM!</v>
      </c>
      <c r="T4" s="16" t="e">
        <f t="shared" si="0"/>
        <v>#NUM!</v>
      </c>
      <c r="U4" s="5" t="str">
        <v>SPY</v>
      </c>
      <c r="V4" s="5" t="str">
        <v>MIR</v>
      </c>
      <c r="W4" s="14">
        <v>3.359</v>
      </c>
      <c r="X4" s="5">
        <v>1.78</v>
      </c>
      <c r="Y4" s="16">
        <f t="shared" si="1"/>
        <v>2.9089999999999998</v>
      </c>
      <c r="Z4" s="1"/>
    </row>
    <row r="5" spans="1:35" x14ac:dyDescent="0.3">
      <c r="A5" s="62" t="str">
        <f t="array" ref="A5">IFERROR(INDEX('All Beta'!A$2:A$1000,SMALL(IF('All Beta'!D$2:D$1000&gt;=1.5,ROW('All Beta'!D$2:D$1000)-ROW('All Beta'!D$2)+1),ROW(A5))),"")</f>
        <v>AI</v>
      </c>
      <c r="B5" s="5"/>
      <c r="C5" s="5">
        <f>VLOOKUP('Beta 1.5&gt;@'!A5,'All Beta'!F:I,3,0)</f>
        <v>2.67</v>
      </c>
      <c r="D5" s="5">
        <f>VLOOKUP(A5,'All Beta'!F:I,4,0)</f>
        <v>0.67</v>
      </c>
      <c r="E5" s="8" t="str">
        <f>RTD("tradingapp",,INDEX($A:$A, ROW()), "BidLstClsΔ%")</f>
        <v>0.05</v>
      </c>
      <c r="F5" s="8" t="str">
        <f>RTD("tradingapp",,INDEX($A:$A, ROW()), "AskLstClsΔ%")</f>
        <v>0.27</v>
      </c>
      <c r="G5" s="12">
        <f t="shared" si="2"/>
        <v>0.18690000000000001</v>
      </c>
      <c r="H5" s="12">
        <f t="shared" si="3"/>
        <v>0.13350000000000001</v>
      </c>
      <c r="I5" s="13">
        <f t="shared" si="4"/>
        <v>0.13690000000000002</v>
      </c>
      <c r="J5" s="13">
        <f t="shared" si="5"/>
        <v>-0.13650000000000001</v>
      </c>
      <c r="K5" s="5" t="str">
        <f>VLOOKUP(A5,'All Beta'!F:I,2,0)</f>
        <v>SPY</v>
      </c>
      <c r="L5" s="6" t="str">
        <f>RTD("tradingapp",,INDEX($K:$K, ROW()), "BidLstClsΔ%")</f>
        <v>0.05</v>
      </c>
      <c r="M5" s="6" t="str">
        <f>RTD("tradingapp",,INDEX($K:$K, ROW()), "AskLstClsΔ%")</f>
        <v>0.07</v>
      </c>
      <c r="N5" s="14">
        <f t="shared" si="6"/>
        <v>0.80690000000000006</v>
      </c>
      <c r="O5" s="14">
        <f t="shared" si="7"/>
        <v>-0.80649999999999999</v>
      </c>
      <c r="P5" s="5" t="e">
        <v>#NUM!</v>
      </c>
      <c r="Q5" s="5" t="e">
        <v>#NUM!</v>
      </c>
      <c r="R5" s="14" t="e">
        <v>#NUM!</v>
      </c>
      <c r="S5" s="5" t="e">
        <v>#NUM!</v>
      </c>
      <c r="T5" s="16" t="e">
        <f t="shared" si="0"/>
        <v>#NUM!</v>
      </c>
      <c r="U5" s="5" t="e">
        <v>#NUM!</v>
      </c>
      <c r="V5" s="5" t="e">
        <v>#NUM!</v>
      </c>
      <c r="W5" s="14" t="e">
        <v>#NUM!</v>
      </c>
      <c r="X5" s="5" t="e">
        <v>#NUM!</v>
      </c>
      <c r="Y5" s="16" t="e">
        <f t="shared" si="1"/>
        <v>#NUM!</v>
      </c>
      <c r="Z5" s="1"/>
    </row>
    <row r="6" spans="1:35" x14ac:dyDescent="0.3">
      <c r="A6" s="62" t="str">
        <f t="array" ref="A6">IFERROR(INDEX('All Beta'!A$2:A$1000,SMALL(IF('All Beta'!D$2:D$1000&gt;=1.5,ROW('All Beta'!D$2:D$1000)-ROW('All Beta'!D$2)+1),ROW(A6))),"")</f>
        <v>ALAB</v>
      </c>
      <c r="B6" s="5"/>
      <c r="C6" s="5">
        <f>VLOOKUP('Beta 1.5&gt;@'!A6,'All Beta'!F:I,3,0)</f>
        <v>2.97</v>
      </c>
      <c r="D6" s="5">
        <f>VLOOKUP(A6,'All Beta'!F:I,4,0)</f>
        <v>1.23</v>
      </c>
      <c r="E6" s="8" t="str">
        <f>RTD("tradingapp",,INDEX($A:$A, ROW()), "BidLstClsΔ%")</f>
        <v>-0.37</v>
      </c>
      <c r="F6" s="8" t="str">
        <f>RTD("tradingapp",,INDEX($A:$A, ROW()), "AskLstClsΔ%")</f>
        <v>0.03</v>
      </c>
      <c r="G6" s="12">
        <f t="shared" si="2"/>
        <v>5.9400000000000008E-2</v>
      </c>
      <c r="H6" s="12">
        <f t="shared" si="3"/>
        <v>0</v>
      </c>
      <c r="I6" s="13">
        <f t="shared" si="4"/>
        <v>0.4294</v>
      </c>
      <c r="J6" s="13">
        <f t="shared" si="5"/>
        <v>-0.03</v>
      </c>
      <c r="K6" s="5" t="str">
        <f>VLOOKUP(A6,'All Beta'!F:I,2,0)</f>
        <v>QQQ</v>
      </c>
      <c r="L6" s="6" t="str">
        <f>RTD("tradingapp",,INDEX($K:$K, ROW()), "BidLstClsΔ%")</f>
        <v>0.00</v>
      </c>
      <c r="M6" s="6" t="str">
        <f>RTD("tradingapp",,INDEX($K:$K, ROW()), "AskLstClsΔ%")</f>
        <v>0.02</v>
      </c>
      <c r="N6" s="14">
        <f t="shared" si="6"/>
        <v>1.6594</v>
      </c>
      <c r="O6" s="14">
        <f t="shared" si="7"/>
        <v>-1.26</v>
      </c>
      <c r="P6" s="5" t="e">
        <v>#NUM!</v>
      </c>
      <c r="Q6" s="5" t="e">
        <v>#NUM!</v>
      </c>
      <c r="R6" s="14" t="e">
        <v>#NUM!</v>
      </c>
      <c r="S6" s="5" t="e">
        <v>#NUM!</v>
      </c>
      <c r="T6" s="16" t="e">
        <f t="shared" si="0"/>
        <v>#NUM!</v>
      </c>
      <c r="U6" s="5" t="e">
        <v>#NUM!</v>
      </c>
      <c r="V6" s="5" t="e">
        <v>#NUM!</v>
      </c>
      <c r="W6" s="14" t="e">
        <v>#NUM!</v>
      </c>
      <c r="X6" s="5" t="e">
        <v>#NUM!</v>
      </c>
      <c r="Y6" s="16" t="e">
        <f t="shared" si="1"/>
        <v>#NUM!</v>
      </c>
      <c r="Z6" s="1"/>
    </row>
    <row r="7" spans="1:35" x14ac:dyDescent="0.3">
      <c r="A7" s="62" t="str">
        <f t="array" ref="A7">IFERROR(INDEX('All Beta'!A$2:A$1000,SMALL(IF('All Beta'!D$2:D$1000&gt;=1.5,ROW('All Beta'!D$2:D$1000)-ROW('All Beta'!D$2)+1),ROW(A7))),"")</f>
        <v>ALB</v>
      </c>
      <c r="B7" s="5"/>
      <c r="C7" s="5">
        <f>VLOOKUP('Beta 1.5&gt;@'!A7,'All Beta'!F:I,3,0)</f>
        <v>2.0299999999999998</v>
      </c>
      <c r="D7" s="5">
        <f>VLOOKUP(A7,'All Beta'!F:I,4,0)</f>
        <v>1.65</v>
      </c>
      <c r="E7" s="8" t="str">
        <f>RTD("tradingapp",,INDEX($A:$A, ROW()), "BidLstClsΔ%")</f>
        <v>0.39</v>
      </c>
      <c r="F7" s="8" t="str">
        <f>RTD("tradingapp",,INDEX($A:$A, ROW()), "AskLstClsΔ%")</f>
        <v>1.86</v>
      </c>
      <c r="G7" s="12">
        <f t="shared" si="2"/>
        <v>0.52779999999999994</v>
      </c>
      <c r="H7" s="12">
        <f t="shared" si="3"/>
        <v>0.44659999999999994</v>
      </c>
      <c r="I7" s="13">
        <f t="shared" si="4"/>
        <v>0.13779999999999992</v>
      </c>
      <c r="J7" s="13">
        <f t="shared" si="5"/>
        <v>-1.4134000000000002</v>
      </c>
      <c r="K7" s="5" t="str">
        <f>VLOOKUP(A7,'All Beta'!F:I,2,0)</f>
        <v>IWM</v>
      </c>
      <c r="L7" s="6" t="str">
        <f>RTD("tradingapp",,INDEX($K:$K, ROW()), "BidLstClsΔ%")</f>
        <v>0.22</v>
      </c>
      <c r="M7" s="6" t="str">
        <f>RTD("tradingapp",,INDEX($K:$K, ROW()), "AskLstClsΔ%")</f>
        <v>0.26</v>
      </c>
      <c r="N7" s="14">
        <f t="shared" si="6"/>
        <v>1.7877999999999998</v>
      </c>
      <c r="O7" s="14">
        <f t="shared" si="7"/>
        <v>-3.0634000000000001</v>
      </c>
      <c r="P7" s="5" t="e">
        <v>#NUM!</v>
      </c>
      <c r="Q7" s="5" t="e">
        <v>#NUM!</v>
      </c>
      <c r="R7" s="14" t="e">
        <v>#NUM!</v>
      </c>
      <c r="S7" s="5" t="e">
        <v>#NUM!</v>
      </c>
      <c r="T7" s="16" t="e">
        <f t="shared" si="0"/>
        <v>#NUM!</v>
      </c>
      <c r="U7" s="5" t="e">
        <v>#NUM!</v>
      </c>
      <c r="V7" s="5" t="e">
        <v>#NUM!</v>
      </c>
      <c r="W7" s="14" t="e">
        <v>#NUM!</v>
      </c>
      <c r="X7" s="5" t="e">
        <v>#NUM!</v>
      </c>
      <c r="Y7" s="16" t="e">
        <f t="shared" si="1"/>
        <v>#NUM!</v>
      </c>
      <c r="Z7" s="1"/>
    </row>
    <row r="8" spans="1:35" x14ac:dyDescent="0.3">
      <c r="A8" s="62" t="str">
        <f t="array" ref="A8">IFERROR(INDEX('All Beta'!A$2:A$1000,SMALL(IF('All Beta'!D$2:D$1000&gt;=1.5,ROW('All Beta'!D$2:D$1000)-ROW('All Beta'!D$2)+1),ROW(A8))),"")</f>
        <v>AMD</v>
      </c>
      <c r="B8" s="5"/>
      <c r="C8" s="5">
        <f>VLOOKUP('Beta 1.5&gt;@'!A8,'All Beta'!F:I,3,0)</f>
        <v>1.85</v>
      </c>
      <c r="D8" s="5">
        <f>VLOOKUP(A8,'All Beta'!F:I,4,0)</f>
        <v>0.89</v>
      </c>
      <c r="E8" s="8" t="str">
        <f>RTD("tradingapp",,INDEX($A:$A, ROW()), "BidLstClsΔ%")</f>
        <v>-0.18</v>
      </c>
      <c r="F8" s="8" t="str">
        <f>RTD("tradingapp",,INDEX($A:$A, ROW()), "AskLstClsΔ%")</f>
        <v>-0.08</v>
      </c>
      <c r="G8" s="12">
        <f t="shared" si="2"/>
        <v>3.7000000000000005E-2</v>
      </c>
      <c r="H8" s="12">
        <f t="shared" si="3"/>
        <v>0</v>
      </c>
      <c r="I8" s="13">
        <f t="shared" si="4"/>
        <v>0.217</v>
      </c>
      <c r="J8" s="13">
        <f t="shared" si="5"/>
        <v>0.08</v>
      </c>
      <c r="K8" s="5" t="str">
        <f>VLOOKUP(A8,'All Beta'!F:I,2,0)</f>
        <v>QQQ</v>
      </c>
      <c r="L8" s="6" t="str">
        <f>RTD("tradingapp",,INDEX($K:$K, ROW()), "BidLstClsΔ%")</f>
        <v>0.00</v>
      </c>
      <c r="M8" s="6" t="str">
        <f>RTD("tradingapp",,INDEX($K:$K, ROW()), "AskLstClsΔ%")</f>
        <v>0.02</v>
      </c>
      <c r="N8" s="14">
        <f t="shared" si="6"/>
        <v>1.107</v>
      </c>
      <c r="O8" s="14">
        <f t="shared" si="7"/>
        <v>-0.81</v>
      </c>
      <c r="P8" s="5" t="e">
        <v>#NUM!</v>
      </c>
      <c r="Q8" s="5" t="e">
        <v>#NUM!</v>
      </c>
      <c r="R8" s="14" t="e">
        <v>#NUM!</v>
      </c>
      <c r="S8" s="5" t="e">
        <v>#NUM!</v>
      </c>
      <c r="T8" s="16" t="e">
        <f t="shared" si="0"/>
        <v>#NUM!</v>
      </c>
      <c r="U8" s="5" t="e">
        <v>#NUM!</v>
      </c>
      <c r="V8" s="5" t="e">
        <v>#NUM!</v>
      </c>
      <c r="W8" s="14" t="e">
        <v>#NUM!</v>
      </c>
      <c r="X8" s="5" t="e">
        <v>#NUM!</v>
      </c>
      <c r="Y8" s="16" t="e">
        <f t="shared" si="1"/>
        <v>#NUM!</v>
      </c>
      <c r="Z8" s="1"/>
    </row>
    <row r="9" spans="1:35" x14ac:dyDescent="0.3">
      <c r="A9" s="62" t="str">
        <f t="array" ref="A9">IFERROR(INDEX('All Beta'!A$2:A$1000,SMALL(IF('All Beta'!D$2:D$1000&gt;=1.5,ROW('All Beta'!D$2:D$1000)-ROW('All Beta'!D$2)+1),ROW(A9))),"")</f>
        <v>AMZN</v>
      </c>
      <c r="B9" s="5"/>
      <c r="C9" s="5">
        <f>VLOOKUP('Beta 1.5&gt;@'!A9,'All Beta'!F:I,3,0)</f>
        <v>1.81</v>
      </c>
      <c r="D9" s="5">
        <f>VLOOKUP(A9,'All Beta'!F:I,4,0)</f>
        <v>0.42</v>
      </c>
      <c r="E9" s="8" t="str">
        <f>RTD("tradingapp",,INDEX($A:$A, ROW()), "BidLstClsΔ%")</f>
        <v>0.12</v>
      </c>
      <c r="F9" s="8" t="str">
        <f>RTD("tradingapp",,INDEX($A:$A, ROW()), "AskLstClsΔ%")</f>
        <v>0.13</v>
      </c>
      <c r="G9" s="12">
        <f t="shared" si="2"/>
        <v>0.12670000000000001</v>
      </c>
      <c r="H9" s="12">
        <f t="shared" si="3"/>
        <v>9.0500000000000011E-2</v>
      </c>
      <c r="I9" s="13">
        <f t="shared" si="4"/>
        <v>6.7000000000000115E-3</v>
      </c>
      <c r="J9" s="13">
        <f t="shared" si="5"/>
        <v>-3.9499999999999993E-2</v>
      </c>
      <c r="K9" s="5" t="str">
        <f>VLOOKUP(A9,'All Beta'!F:I,2,0)</f>
        <v>SPY</v>
      </c>
      <c r="L9" s="6" t="str">
        <f>RTD("tradingapp",,INDEX($K:$K, ROW()), "BidLstClsΔ%")</f>
        <v>0.05</v>
      </c>
      <c r="M9" s="6" t="str">
        <f>RTD("tradingapp",,INDEX($K:$K, ROW()), "AskLstClsΔ%")</f>
        <v>0.07</v>
      </c>
      <c r="N9" s="14">
        <f t="shared" si="6"/>
        <v>0.42669999999999997</v>
      </c>
      <c r="O9" s="14">
        <f t="shared" si="7"/>
        <v>-0.45949999999999996</v>
      </c>
      <c r="P9" s="5" t="e">
        <v>#NUM!</v>
      </c>
      <c r="Q9" s="5" t="e">
        <v>#NUM!</v>
      </c>
      <c r="R9" s="14" t="e">
        <v>#NUM!</v>
      </c>
      <c r="S9" s="5" t="e">
        <v>#NUM!</v>
      </c>
      <c r="T9" s="16" t="e">
        <f t="shared" si="0"/>
        <v>#NUM!</v>
      </c>
      <c r="U9" s="5" t="e">
        <v>#NUM!</v>
      </c>
      <c r="V9" s="5" t="e">
        <v>#NUM!</v>
      </c>
      <c r="W9" s="14" t="e">
        <v>#NUM!</v>
      </c>
      <c r="X9" s="5" t="e">
        <v>#NUM!</v>
      </c>
      <c r="Y9" s="16" t="e">
        <f t="shared" si="1"/>
        <v>#NUM!</v>
      </c>
      <c r="Z9" s="1"/>
    </row>
    <row r="10" spans="1:35" x14ac:dyDescent="0.3">
      <c r="A10" s="62" t="str">
        <f t="array" ref="A10">IFERROR(INDEX('All Beta'!A$2:A$1000,SMALL(IF('All Beta'!D$2:D$1000&gt;=1.5,ROW('All Beta'!D$2:D$1000)-ROW('All Beta'!D$2)+1),ROW(A10))),"")</f>
        <v>ANET</v>
      </c>
      <c r="B10" s="5"/>
      <c r="C10" s="5">
        <f>VLOOKUP('Beta 1.5&gt;@'!A10,'All Beta'!F:I,3,0)</f>
        <v>1.64</v>
      </c>
      <c r="D10" s="5">
        <f>VLOOKUP(A10,'All Beta'!F:I,4,0)</f>
        <v>0.59</v>
      </c>
      <c r="E10" s="8" t="str">
        <f>RTD("tradingapp",,INDEX($A:$A, ROW()), "BidLstClsΔ%")</f>
        <v>-0.23</v>
      </c>
      <c r="F10" s="8" t="str">
        <f>RTD("tradingapp",,INDEX($A:$A, ROW()), "AskLstClsΔ%")</f>
        <v>0.07</v>
      </c>
      <c r="G10" s="12">
        <f t="shared" si="2"/>
        <v>3.2799999999999996E-2</v>
      </c>
      <c r="H10" s="12">
        <f t="shared" si="3"/>
        <v>0</v>
      </c>
      <c r="I10" s="13">
        <f t="shared" si="4"/>
        <v>0.26280000000000003</v>
      </c>
      <c r="J10" s="13">
        <f t="shared" si="5"/>
        <v>-7.0000000000000007E-2</v>
      </c>
      <c r="K10" s="5" t="str">
        <f>VLOOKUP(A10,'All Beta'!F:I,2,0)</f>
        <v>QQQ</v>
      </c>
      <c r="L10" s="6" t="str">
        <f>RTD("tradingapp",,INDEX($K:$K, ROW()), "BidLstClsΔ%")</f>
        <v>0.00</v>
      </c>
      <c r="M10" s="6" t="str">
        <f>RTD("tradingapp",,INDEX($K:$K, ROW()), "AskLstClsΔ%")</f>
        <v>0.02</v>
      </c>
      <c r="N10" s="14">
        <f t="shared" si="6"/>
        <v>0.8528</v>
      </c>
      <c r="O10" s="14">
        <f t="shared" si="7"/>
        <v>-0.65999999999999992</v>
      </c>
      <c r="P10" s="5" t="e">
        <v>#NUM!</v>
      </c>
      <c r="Q10" s="5" t="e">
        <v>#NUM!</v>
      </c>
      <c r="R10" s="14" t="e">
        <v>#NUM!</v>
      </c>
      <c r="S10" s="5" t="e">
        <v>#NUM!</v>
      </c>
      <c r="T10" s="16" t="e">
        <f t="shared" si="0"/>
        <v>#NUM!</v>
      </c>
      <c r="U10" s="5" t="e">
        <v>#NUM!</v>
      </c>
      <c r="V10" s="5" t="e">
        <v>#NUM!</v>
      </c>
      <c r="W10" s="14" t="e">
        <v>#NUM!</v>
      </c>
      <c r="X10" s="5" t="e">
        <v>#NUM!</v>
      </c>
      <c r="Y10" s="16" t="e">
        <f t="shared" si="1"/>
        <v>#NUM!</v>
      </c>
      <c r="Z10" s="1"/>
    </row>
    <row r="11" spans="1:35" x14ac:dyDescent="0.3">
      <c r="A11" s="62" t="str">
        <f t="array" ref="A11">IFERROR(INDEX('All Beta'!A$2:A$1000,SMALL(IF('All Beta'!D$2:D$1000&gt;=1.5,ROW('All Beta'!D$2:D$1000)-ROW('All Beta'!D$2)+1),ROW(A11))),"")</f>
        <v>APA</v>
      </c>
      <c r="B11" s="5"/>
      <c r="C11" s="5">
        <f>VLOOKUP('Beta 1.5&gt;@'!A11,'All Beta'!F:I,3,0)</f>
        <v>1.56</v>
      </c>
      <c r="D11" s="5">
        <f>VLOOKUP(A11,'All Beta'!F:I,4,0)</f>
        <v>0.54</v>
      </c>
      <c r="E11" s="8" t="str">
        <f>RTD("tradingapp",,INDEX($A:$A, ROW()), "BidLstClsΔ%")</f>
        <v>-0.20</v>
      </c>
      <c r="F11" s="8" t="str">
        <f>RTD("tradingapp",,INDEX($A:$A, ROW()), "AskLstClsΔ%")</f>
        <v>0.53</v>
      </c>
      <c r="G11" s="12">
        <f t="shared" si="2"/>
        <v>0.21840000000000004</v>
      </c>
      <c r="H11" s="12">
        <f t="shared" si="3"/>
        <v>3.1200000000000002E-2</v>
      </c>
      <c r="I11" s="13">
        <f t="shared" si="4"/>
        <v>0.41840000000000005</v>
      </c>
      <c r="J11" s="13">
        <f t="shared" si="5"/>
        <v>-0.49880000000000002</v>
      </c>
      <c r="K11" s="5" t="str">
        <f>VLOOKUP(A11,'All Beta'!F:I,2,0)</f>
        <v>XLE</v>
      </c>
      <c r="L11" s="6" t="str">
        <f>RTD("tradingapp",,INDEX($K:$K, ROW()), "BidLstClsΔ%")</f>
        <v>0.02</v>
      </c>
      <c r="M11" s="6" t="str">
        <f>RTD("tradingapp",,INDEX($K:$K, ROW()), "AskLstClsΔ%")</f>
        <v>0.14</v>
      </c>
      <c r="N11" s="14">
        <f t="shared" si="6"/>
        <v>0.95840000000000014</v>
      </c>
      <c r="O11" s="14">
        <f t="shared" si="7"/>
        <v>-1.0388000000000002</v>
      </c>
      <c r="P11" s="5" t="e">
        <v>#NUM!</v>
      </c>
      <c r="Q11" s="5" t="e">
        <v>#NUM!</v>
      </c>
      <c r="R11" s="14" t="e">
        <v>#NUM!</v>
      </c>
      <c r="S11" s="5" t="e">
        <v>#NUM!</v>
      </c>
      <c r="T11" s="16" t="e">
        <f t="shared" si="0"/>
        <v>#NUM!</v>
      </c>
      <c r="U11" s="5" t="e">
        <v>#NUM!</v>
      </c>
      <c r="V11" s="5" t="e">
        <v>#NUM!</v>
      </c>
      <c r="W11" s="14" t="e">
        <v>#NUM!</v>
      </c>
      <c r="X11" s="5" t="e">
        <v>#NUM!</v>
      </c>
      <c r="Y11" s="16" t="e">
        <f t="shared" si="1"/>
        <v>#NUM!</v>
      </c>
      <c r="Z11" s="1"/>
    </row>
    <row r="12" spans="1:35" x14ac:dyDescent="0.3">
      <c r="A12" s="62" t="str">
        <f t="array" ref="A12">IFERROR(INDEX('All Beta'!A$2:A$1000,SMALL(IF('All Beta'!D$2:D$1000&gt;=1.5,ROW('All Beta'!D$2:D$1000)-ROW('All Beta'!D$2)+1),ROW(A12))),"")</f>
        <v>APLD</v>
      </c>
      <c r="B12" s="5"/>
      <c r="C12" s="5">
        <f>VLOOKUP('Beta 1.5&gt;@'!A12,'All Beta'!F:I,3,0)</f>
        <v>2.06</v>
      </c>
      <c r="D12" s="5">
        <f>VLOOKUP(A12,'All Beta'!F:I,4,0)</f>
        <v>1.8</v>
      </c>
      <c r="E12" s="8" t="str">
        <f>RTD("tradingapp",,INDEX($A:$A, ROW()), "BidLstClsΔ%")</f>
        <v>-0.38</v>
      </c>
      <c r="F12" s="8" t="str">
        <f>RTD("tradingapp",,INDEX($A:$A, ROW()), "AskLstClsΔ%")</f>
        <v>-0.21</v>
      </c>
      <c r="G12" s="12">
        <f t="shared" si="2"/>
        <v>0.53560000000000008</v>
      </c>
      <c r="H12" s="12">
        <f t="shared" si="3"/>
        <v>0.45319999999999999</v>
      </c>
      <c r="I12" s="13">
        <f t="shared" si="4"/>
        <v>0.91560000000000008</v>
      </c>
      <c r="J12" s="13">
        <f t="shared" si="5"/>
        <v>0.66320000000000001</v>
      </c>
      <c r="K12" s="5" t="str">
        <f>VLOOKUP(A12,'All Beta'!F:I,2,0)</f>
        <v>IWM</v>
      </c>
      <c r="L12" s="6" t="str">
        <f>RTD("tradingapp",,INDEX($K:$K, ROW()), "BidLstClsΔ%")</f>
        <v>0.22</v>
      </c>
      <c r="M12" s="6" t="str">
        <f>RTD("tradingapp",,INDEX($K:$K, ROW()), "AskLstClsΔ%")</f>
        <v>0.26</v>
      </c>
      <c r="N12" s="14">
        <f t="shared" si="6"/>
        <v>2.7156000000000002</v>
      </c>
      <c r="O12" s="14">
        <f t="shared" si="7"/>
        <v>-1.1368</v>
      </c>
      <c r="P12" s="5" t="e">
        <v>#NUM!</v>
      </c>
      <c r="Q12" s="5" t="e">
        <v>#NUM!</v>
      </c>
      <c r="R12" s="14" t="e">
        <v>#NUM!</v>
      </c>
      <c r="S12" s="5" t="e">
        <v>#NUM!</v>
      </c>
      <c r="T12" s="16" t="e">
        <f t="shared" si="0"/>
        <v>#NUM!</v>
      </c>
      <c r="U12" s="5" t="e">
        <v>#NUM!</v>
      </c>
      <c r="V12" s="5" t="e">
        <v>#NUM!</v>
      </c>
      <c r="W12" s="14" t="e">
        <v>#NUM!</v>
      </c>
      <c r="X12" s="5" t="e">
        <v>#NUM!</v>
      </c>
      <c r="Y12" s="16" t="e">
        <f t="shared" si="1"/>
        <v>#NUM!</v>
      </c>
      <c r="Z12" s="1"/>
    </row>
    <row r="13" spans="1:35" x14ac:dyDescent="0.3">
      <c r="A13" s="62" t="str">
        <f t="array" ref="A13">IFERROR(INDEX('All Beta'!A$2:A$1000,SMALL(IF('All Beta'!D$2:D$1000&gt;=1.5,ROW('All Beta'!D$2:D$1000)-ROW('All Beta'!D$2)+1),ROW(A13))),"")</f>
        <v>APO</v>
      </c>
      <c r="B13" s="5"/>
      <c r="C13" s="5">
        <f>VLOOKUP('Beta 1.5&gt;@'!A13,'All Beta'!F:I,3,0)</f>
        <v>2.16</v>
      </c>
      <c r="D13" s="5">
        <f>VLOOKUP(A13,'All Beta'!F:I,4,0)</f>
        <v>0.38</v>
      </c>
      <c r="E13" s="8" t="str">
        <f>RTD("tradingapp",,INDEX($A:$A, ROW()), "BidLstClsΔ%")</f>
        <v>0.20</v>
      </c>
      <c r="F13" s="8" t="str">
        <f>RTD("tradingapp",,INDEX($A:$A, ROW()), "AskLstClsΔ%")</f>
        <v>1.32</v>
      </c>
      <c r="G13" s="12">
        <f t="shared" si="2"/>
        <v>0.15120000000000003</v>
      </c>
      <c r="H13" s="12">
        <f t="shared" si="3"/>
        <v>0.10800000000000001</v>
      </c>
      <c r="I13" s="13">
        <f t="shared" si="4"/>
        <v>-4.8799999999999982E-2</v>
      </c>
      <c r="J13" s="13">
        <f t="shared" si="5"/>
        <v>-1.212</v>
      </c>
      <c r="K13" s="5" t="str">
        <f>VLOOKUP(A13,'All Beta'!F:I,2,0)</f>
        <v>SPY</v>
      </c>
      <c r="L13" s="6" t="str">
        <f>RTD("tradingapp",,INDEX($K:$K, ROW()), "BidLstClsΔ%")</f>
        <v>0.05</v>
      </c>
      <c r="M13" s="6" t="str">
        <f>RTD("tradingapp",,INDEX($K:$K, ROW()), "AskLstClsΔ%")</f>
        <v>0.07</v>
      </c>
      <c r="N13" s="14">
        <f t="shared" si="6"/>
        <v>0.33120000000000005</v>
      </c>
      <c r="O13" s="14">
        <f t="shared" si="7"/>
        <v>-1.5920000000000001</v>
      </c>
      <c r="P13" s="5" t="e">
        <v>#NUM!</v>
      </c>
      <c r="Q13" s="5" t="e">
        <v>#NUM!</v>
      </c>
      <c r="R13" s="14" t="e">
        <v>#NUM!</v>
      </c>
      <c r="S13" s="5" t="e">
        <v>#NUM!</v>
      </c>
      <c r="T13" s="16" t="e">
        <f t="shared" si="0"/>
        <v>#NUM!</v>
      </c>
      <c r="U13" s="5" t="e">
        <v>#NUM!</v>
      </c>
      <c r="V13" s="5" t="e">
        <v>#NUM!</v>
      </c>
      <c r="W13" s="14" t="e">
        <v>#NUM!</v>
      </c>
      <c r="X13" s="5" t="e">
        <v>#NUM!</v>
      </c>
      <c r="Y13" s="16" t="e">
        <f t="shared" si="1"/>
        <v>#NUM!</v>
      </c>
      <c r="Z13" s="1"/>
    </row>
    <row r="14" spans="1:35" x14ac:dyDescent="0.3">
      <c r="A14" s="62" t="str">
        <f t="array" ref="A14">IFERROR(INDEX('All Beta'!A$2:A$1000,SMALL(IF('All Beta'!D$2:D$1000&gt;=1.5,ROW('All Beta'!D$2:D$1000)-ROW('All Beta'!D$2)+1),ROW(A14))),"")</f>
        <v>APP</v>
      </c>
      <c r="B14" s="5"/>
      <c r="C14" s="5">
        <f>VLOOKUP('Beta 1.5&gt;@'!A14,'All Beta'!F:I,3,0)</f>
        <v>1.71</v>
      </c>
      <c r="D14" s="5">
        <f>VLOOKUP(A14,'All Beta'!F:I,4,0)</f>
        <v>1.05</v>
      </c>
      <c r="E14" s="8" t="str">
        <f>RTD("tradingapp",,INDEX($A:$A, ROW()), "BidLstClsΔ%")</f>
        <v>-0.17</v>
      </c>
      <c r="F14" s="8" t="str">
        <f>RTD("tradingapp",,INDEX($A:$A, ROW()), "AskLstClsΔ%")</f>
        <v>-0.06</v>
      </c>
      <c r="G14" s="12">
        <f t="shared" si="2"/>
        <v>3.4200000000000001E-2</v>
      </c>
      <c r="H14" s="12">
        <f t="shared" si="3"/>
        <v>0</v>
      </c>
      <c r="I14" s="13">
        <f t="shared" si="4"/>
        <v>0.20420000000000002</v>
      </c>
      <c r="J14" s="13">
        <f t="shared" si="5"/>
        <v>0.06</v>
      </c>
      <c r="K14" s="5" t="str">
        <f>VLOOKUP(A14,'All Beta'!F:I,2,0)</f>
        <v>QQQ</v>
      </c>
      <c r="L14" s="6" t="str">
        <f>RTD("tradingapp",,INDEX($K:$K, ROW()), "BidLstClsΔ%")</f>
        <v>0.00</v>
      </c>
      <c r="M14" s="6" t="str">
        <f>RTD("tradingapp",,INDEX($K:$K, ROW()), "AskLstClsΔ%")</f>
        <v>0.02</v>
      </c>
      <c r="N14" s="14">
        <f t="shared" si="6"/>
        <v>1.2542</v>
      </c>
      <c r="O14" s="14">
        <f t="shared" si="7"/>
        <v>-0.99</v>
      </c>
      <c r="P14" s="5" t="e">
        <v>#NUM!</v>
      </c>
      <c r="Q14" s="5" t="e">
        <v>#NUM!</v>
      </c>
      <c r="R14" s="14" t="e">
        <v>#NUM!</v>
      </c>
      <c r="S14" s="5" t="e">
        <v>#NUM!</v>
      </c>
      <c r="T14" s="16" t="e">
        <f t="shared" si="0"/>
        <v>#NUM!</v>
      </c>
      <c r="U14" s="5" t="e">
        <v>#NUM!</v>
      </c>
      <c r="V14" s="5" t="e">
        <v>#NUM!</v>
      </c>
      <c r="W14" s="14" t="e">
        <v>#NUM!</v>
      </c>
      <c r="X14" s="5" t="e">
        <v>#NUM!</v>
      </c>
      <c r="Y14" s="16" t="e">
        <f t="shared" si="1"/>
        <v>#NUM!</v>
      </c>
      <c r="Z14" s="1"/>
    </row>
    <row r="15" spans="1:35" x14ac:dyDescent="0.3">
      <c r="A15" s="62" t="str">
        <f t="array" ref="A15">IFERROR(INDEX('All Beta'!A$2:A$1000,SMALL(IF('All Beta'!D$2:D$1000&gt;=1.5,ROW('All Beta'!D$2:D$1000)-ROW('All Beta'!D$2)+1),ROW(A15))),"")</f>
        <v>ARES</v>
      </c>
      <c r="B15" s="5"/>
      <c r="C15" s="5">
        <f>VLOOKUP('Beta 1.5&gt;@'!A15,'All Beta'!F:I,3,0)</f>
        <v>1.81</v>
      </c>
      <c r="D15" s="5">
        <f>VLOOKUP(A15,'All Beta'!F:I,4,0)</f>
        <v>0.3</v>
      </c>
      <c r="E15" s="8" t="str">
        <f>RTD("tradingapp",,INDEX($A:$A, ROW()), "BidLstClsΔ%")</f>
        <v>-0.73</v>
      </c>
      <c r="F15" s="8" t="str">
        <f>RTD("tradingapp",,INDEX($A:$A, ROW()), "AskLstClsΔ%")</f>
        <v>4.86</v>
      </c>
      <c r="G15" s="12">
        <f t="shared" si="2"/>
        <v>0.12670000000000001</v>
      </c>
      <c r="H15" s="12">
        <f t="shared" si="3"/>
        <v>9.0500000000000011E-2</v>
      </c>
      <c r="I15" s="13">
        <f t="shared" si="4"/>
        <v>0.85670000000000002</v>
      </c>
      <c r="J15" s="13">
        <f t="shared" si="5"/>
        <v>-4.7695000000000007</v>
      </c>
      <c r="K15" s="5" t="str">
        <f>VLOOKUP(A15,'All Beta'!F:I,2,0)</f>
        <v>SPY</v>
      </c>
      <c r="L15" s="6" t="str">
        <f>RTD("tradingapp",,INDEX($K:$K, ROW()), "BidLstClsΔ%")</f>
        <v>0.05</v>
      </c>
      <c r="M15" s="6" t="str">
        <f>RTD("tradingapp",,INDEX($K:$K, ROW()), "AskLstClsΔ%")</f>
        <v>0.07</v>
      </c>
      <c r="N15" s="14">
        <f t="shared" si="6"/>
        <v>1.1567000000000001</v>
      </c>
      <c r="O15" s="14">
        <f t="shared" si="7"/>
        <v>-5.0695000000000006</v>
      </c>
      <c r="P15" s="5" t="e">
        <v>#NUM!</v>
      </c>
      <c r="Q15" s="5" t="e">
        <v>#NUM!</v>
      </c>
      <c r="R15" s="14" t="e">
        <v>#NUM!</v>
      </c>
      <c r="S15" s="5" t="e">
        <v>#NUM!</v>
      </c>
      <c r="T15" s="16" t="e">
        <f t="shared" si="0"/>
        <v>#NUM!</v>
      </c>
      <c r="U15" s="5" t="e">
        <v>#NUM!</v>
      </c>
      <c r="V15" s="5" t="e">
        <v>#NUM!</v>
      </c>
      <c r="W15" s="14" t="e">
        <v>#NUM!</v>
      </c>
      <c r="X15" s="5" t="e">
        <v>#NUM!</v>
      </c>
      <c r="Y15" s="16" t="e">
        <f t="shared" si="1"/>
        <v>#NUM!</v>
      </c>
      <c r="Z15" s="1"/>
    </row>
    <row r="16" spans="1:35" x14ac:dyDescent="0.3">
      <c r="A16" s="62" t="str">
        <f t="array" ref="A16">IFERROR(INDEX('All Beta'!A$2:A$1000,SMALL(IF('All Beta'!D$2:D$1000&gt;=1.5,ROW('All Beta'!D$2:D$1000)-ROW('All Beta'!D$2)+1),ROW(A16))),"")</f>
        <v>ARM</v>
      </c>
      <c r="B16" s="5"/>
      <c r="C16" s="5">
        <f>VLOOKUP('Beta 1.5&gt;@'!A16,'All Beta'!F:I,3,0)</f>
        <v>1.68</v>
      </c>
      <c r="D16" s="5">
        <f>VLOOKUP(A16,'All Beta'!F:I,4,0)</f>
        <v>0.52</v>
      </c>
      <c r="E16" s="8" t="str">
        <f>RTD("tradingapp",,INDEX($A:$A, ROW()), "BidLstClsΔ%")</f>
        <v>0.04</v>
      </c>
      <c r="F16" s="8" t="str">
        <f>RTD("tradingapp",,INDEX($A:$A, ROW()), "AskLstClsΔ%")</f>
        <v>0.20</v>
      </c>
      <c r="G16" s="12">
        <f t="shared" si="2"/>
        <v>3.3599999999999998E-2</v>
      </c>
      <c r="H16" s="12">
        <f t="shared" si="3"/>
        <v>0</v>
      </c>
      <c r="I16" s="13">
        <f t="shared" si="4"/>
        <v>-6.4000000000000029E-3</v>
      </c>
      <c r="J16" s="13">
        <f t="shared" si="5"/>
        <v>-0.2</v>
      </c>
      <c r="K16" s="5" t="str">
        <f>VLOOKUP(A16,'All Beta'!F:I,2,0)</f>
        <v>QQQ</v>
      </c>
      <c r="L16" s="6" t="str">
        <f>RTD("tradingapp",,INDEX($K:$K, ROW()), "BidLstClsΔ%")</f>
        <v>0.00</v>
      </c>
      <c r="M16" s="6" t="str">
        <f>RTD("tradingapp",,INDEX($K:$K, ROW()), "AskLstClsΔ%")</f>
        <v>0.02</v>
      </c>
      <c r="N16" s="14">
        <f t="shared" si="6"/>
        <v>0.51360000000000006</v>
      </c>
      <c r="O16" s="14">
        <f t="shared" si="7"/>
        <v>-0.72</v>
      </c>
      <c r="P16" s="5" t="e">
        <v>#NUM!</v>
      </c>
      <c r="Q16" s="5" t="e">
        <v>#NUM!</v>
      </c>
      <c r="R16" s="14" t="e">
        <v>#NUM!</v>
      </c>
      <c r="S16" s="5" t="e">
        <v>#NUM!</v>
      </c>
      <c r="T16" s="16" t="e">
        <f t="shared" si="0"/>
        <v>#NUM!</v>
      </c>
      <c r="U16" s="5" t="e">
        <v>#NUM!</v>
      </c>
      <c r="V16" s="5" t="e">
        <v>#NUM!</v>
      </c>
      <c r="W16" s="14" t="e">
        <v>#NUM!</v>
      </c>
      <c r="X16" s="5" t="e">
        <v>#NUM!</v>
      </c>
      <c r="Y16" s="16" t="e">
        <f t="shared" si="1"/>
        <v>#NUM!</v>
      </c>
      <c r="Z16" s="1"/>
    </row>
    <row r="17" spans="1:26" x14ac:dyDescent="0.3">
      <c r="A17" s="62" t="str">
        <f t="array" ref="A17">IFERROR(INDEX('All Beta'!A$2:A$1000,SMALL(IF('All Beta'!D$2:D$1000&gt;=1.5,ROW('All Beta'!D$2:D$1000)-ROW('All Beta'!D$2)+1),ROW(A17))),"")</f>
        <v>ARQQ</v>
      </c>
      <c r="B17" s="5"/>
      <c r="C17" s="5">
        <f>VLOOKUP('Beta 1.5&gt;@'!A17,'All Beta'!F:I,3,0)</f>
        <v>4.7300000000000004</v>
      </c>
      <c r="D17" s="5">
        <f>VLOOKUP(A17,'All Beta'!F:I,4,0)</f>
        <v>1.86</v>
      </c>
      <c r="E17" s="8" t="str">
        <f>RTD("tradingapp",,INDEX($A:$A, ROW()), "BidLstClsΔ%")</f>
        <v>-2.63</v>
      </c>
      <c r="F17" s="8" t="str">
        <f>RTD("tradingapp",,INDEX($A:$A, ROW()), "AskLstClsΔ%")</f>
        <v>-1.87</v>
      </c>
      <c r="G17" s="12">
        <f t="shared" si="2"/>
        <v>0.33110000000000006</v>
      </c>
      <c r="H17" s="12">
        <f t="shared" si="3"/>
        <v>0.23650000000000004</v>
      </c>
      <c r="I17" s="13">
        <f t="shared" si="4"/>
        <v>2.9611000000000001</v>
      </c>
      <c r="J17" s="13">
        <f t="shared" si="5"/>
        <v>2.1065</v>
      </c>
      <c r="K17" s="5" t="str">
        <f>VLOOKUP(A17,'All Beta'!F:I,2,0)</f>
        <v>SPY</v>
      </c>
      <c r="L17" s="6" t="str">
        <f>RTD("tradingapp",,INDEX($K:$K, ROW()), "BidLstClsΔ%")</f>
        <v>0.05</v>
      </c>
      <c r="M17" s="6" t="str">
        <f>RTD("tradingapp",,INDEX($K:$K, ROW()), "AskLstClsΔ%")</f>
        <v>0.07</v>
      </c>
      <c r="N17" s="14">
        <f t="shared" si="6"/>
        <v>4.8211000000000004</v>
      </c>
      <c r="O17" s="14">
        <f t="shared" si="7"/>
        <v>0.24649999999999994</v>
      </c>
      <c r="P17" s="5" t="e">
        <v>#NUM!</v>
      </c>
      <c r="Q17" s="5" t="e">
        <v>#NUM!</v>
      </c>
      <c r="R17" s="14" t="e">
        <v>#NUM!</v>
      </c>
      <c r="S17" s="5" t="e">
        <v>#NUM!</v>
      </c>
      <c r="T17" s="16" t="e">
        <f t="shared" si="0"/>
        <v>#NUM!</v>
      </c>
      <c r="U17" s="5" t="e">
        <v>#NUM!</v>
      </c>
      <c r="V17" s="5" t="e">
        <v>#NUM!</v>
      </c>
      <c r="W17" s="14" t="e">
        <v>#NUM!</v>
      </c>
      <c r="X17" s="5" t="e">
        <v>#NUM!</v>
      </c>
      <c r="Y17" s="16" t="e">
        <f t="shared" si="1"/>
        <v>#NUM!</v>
      </c>
      <c r="Z17" s="1"/>
    </row>
    <row r="18" spans="1:26" x14ac:dyDescent="0.3">
      <c r="A18" s="62" t="str">
        <f t="array" ref="A18">IFERROR(INDEX('All Beta'!A$2:A$1000,SMALL(IF('All Beta'!D$2:D$1000&gt;=1.5,ROW('All Beta'!D$2:D$1000)-ROW('All Beta'!D$2)+1),ROW(A18))),"")</f>
        <v>ASTS</v>
      </c>
      <c r="B18" s="5"/>
      <c r="C18" s="5">
        <f>VLOOKUP('Beta 1.5&gt;@'!A18,'All Beta'!F:I,3,0)</f>
        <v>1.66</v>
      </c>
      <c r="D18" s="5">
        <f>VLOOKUP(A18,'All Beta'!F:I,4,0)</f>
        <v>1.48</v>
      </c>
      <c r="E18" s="8" t="str">
        <f>RTD("tradingapp",,INDEX($A:$A, ROW()), "BidLstClsΔ%")</f>
        <v>-0.05</v>
      </c>
      <c r="F18" s="8" t="str">
        <f>RTD("tradingapp",,INDEX($A:$A, ROW()), "AskLstClsΔ%")</f>
        <v>0.05</v>
      </c>
      <c r="G18" s="12">
        <f t="shared" si="2"/>
        <v>0.43159999999999998</v>
      </c>
      <c r="H18" s="12">
        <f t="shared" si="3"/>
        <v>0.36519999999999997</v>
      </c>
      <c r="I18" s="13">
        <f t="shared" si="4"/>
        <v>0.48159999999999997</v>
      </c>
      <c r="J18" s="13">
        <f t="shared" si="5"/>
        <v>0.31519999999999998</v>
      </c>
      <c r="K18" s="5" t="str">
        <f>VLOOKUP(A18,'All Beta'!F:I,2,0)</f>
        <v>IWM</v>
      </c>
      <c r="L18" s="6" t="str">
        <f>RTD("tradingapp",,INDEX($K:$K, ROW()), "BidLstClsΔ%")</f>
        <v>0.22</v>
      </c>
      <c r="M18" s="6" t="str">
        <f>RTD("tradingapp",,INDEX($K:$K, ROW()), "AskLstClsΔ%")</f>
        <v>0.26</v>
      </c>
      <c r="N18" s="14">
        <f t="shared" si="6"/>
        <v>1.9616</v>
      </c>
      <c r="O18" s="14">
        <f t="shared" si="7"/>
        <v>-1.1648000000000001</v>
      </c>
      <c r="P18" s="5" t="e">
        <v>#NUM!</v>
      </c>
      <c r="Q18" s="5" t="e">
        <v>#NUM!</v>
      </c>
      <c r="R18" s="14" t="e">
        <v>#NUM!</v>
      </c>
      <c r="S18" s="5" t="e">
        <v>#NUM!</v>
      </c>
      <c r="T18" s="16" t="e">
        <f t="shared" si="0"/>
        <v>#NUM!</v>
      </c>
      <c r="U18" s="5" t="e">
        <v>#NUM!</v>
      </c>
      <c r="V18" s="5" t="e">
        <v>#NUM!</v>
      </c>
      <c r="W18" s="14" t="e">
        <v>#NUM!</v>
      </c>
      <c r="X18" s="5" t="e">
        <v>#NUM!</v>
      </c>
      <c r="Y18" s="16" t="e">
        <f t="shared" si="1"/>
        <v>#NUM!</v>
      </c>
      <c r="Z18" s="1"/>
    </row>
    <row r="19" spans="1:26" x14ac:dyDescent="0.3">
      <c r="A19" s="62" t="str">
        <f t="array" ref="A19">IFERROR(INDEX('All Beta'!A$2:A$1000,SMALL(IF('All Beta'!D$2:D$1000&gt;=1.5,ROW('All Beta'!D$2:D$1000)-ROW('All Beta'!D$2)+1),ROW(A19))),"")</f>
        <v>AVGO</v>
      </c>
      <c r="B19" s="5"/>
      <c r="C19" s="5">
        <f>VLOOKUP('Beta 1.5&gt;@'!A19,'All Beta'!F:I,3,0)</f>
        <v>1.5</v>
      </c>
      <c r="D19" s="5">
        <f>VLOOKUP(A19,'All Beta'!F:I,4,0)</f>
        <v>0.47</v>
      </c>
      <c r="E19" s="8" t="str">
        <f>RTD("tradingapp",,INDEX($A:$A, ROW()), "BidLstClsΔ%")</f>
        <v>-0.08</v>
      </c>
      <c r="F19" s="8" t="str">
        <f>RTD("tradingapp",,INDEX($A:$A, ROW()), "AskLstClsΔ%")</f>
        <v>-0.03</v>
      </c>
      <c r="G19" s="12">
        <f t="shared" si="2"/>
        <v>0.03</v>
      </c>
      <c r="H19" s="12">
        <f t="shared" si="3"/>
        <v>0</v>
      </c>
      <c r="I19" s="13">
        <f t="shared" si="4"/>
        <v>0.11</v>
      </c>
      <c r="J19" s="13">
        <f t="shared" si="5"/>
        <v>0.03</v>
      </c>
      <c r="K19" s="5" t="str">
        <f>VLOOKUP(A19,'All Beta'!F:I,2,0)</f>
        <v>QQQ</v>
      </c>
      <c r="L19" s="6" t="str">
        <f>RTD("tradingapp",,INDEX($K:$K, ROW()), "BidLstClsΔ%")</f>
        <v>0.00</v>
      </c>
      <c r="M19" s="6" t="str">
        <f>RTD("tradingapp",,INDEX($K:$K, ROW()), "AskLstClsΔ%")</f>
        <v>0.02</v>
      </c>
      <c r="N19" s="14">
        <f t="shared" si="6"/>
        <v>0.57999999999999996</v>
      </c>
      <c r="O19" s="14">
        <f t="shared" si="7"/>
        <v>-0.43999999999999995</v>
      </c>
      <c r="P19" s="5" t="e">
        <v>#NUM!</v>
      </c>
      <c r="Q19" s="5" t="e">
        <v>#NUM!</v>
      </c>
      <c r="R19" s="14" t="e">
        <v>#NUM!</v>
      </c>
      <c r="S19" s="5" t="e">
        <v>#NUM!</v>
      </c>
      <c r="T19" s="16" t="e">
        <f t="shared" si="0"/>
        <v>#NUM!</v>
      </c>
      <c r="U19" s="5" t="e">
        <v>#NUM!</v>
      </c>
      <c r="V19" s="5" t="e">
        <v>#NUM!</v>
      </c>
      <c r="W19" s="14" t="e">
        <v>#NUM!</v>
      </c>
      <c r="X19" s="5" t="e">
        <v>#NUM!</v>
      </c>
      <c r="Y19" s="16" t="e">
        <f t="shared" si="1"/>
        <v>#NUM!</v>
      </c>
      <c r="Z19" s="1"/>
    </row>
    <row r="20" spans="1:26" x14ac:dyDescent="0.3">
      <c r="A20" s="62" t="str">
        <f t="array" ref="A20">IFERROR(INDEX('All Beta'!A$2:A$1000,SMALL(IF('All Beta'!D$2:D$1000&gt;=1.5,ROW('All Beta'!D$2:D$1000)-ROW('All Beta'!D$2)+1),ROW(A20))),"")</f>
        <v>BE</v>
      </c>
      <c r="B20" s="5"/>
      <c r="C20" s="5">
        <f>VLOOKUP('Beta 1.5&gt;@'!A20,'All Beta'!F:I,3,0)</f>
        <v>2.5299999999999998</v>
      </c>
      <c r="D20" s="5">
        <f>VLOOKUP(A20,'All Beta'!F:I,4,0)</f>
        <v>1.24</v>
      </c>
      <c r="E20" s="8" t="str">
        <f>RTD("tradingapp",,INDEX($A:$A, ROW()), "BidLstClsΔ%")</f>
        <v>-1.31</v>
      </c>
      <c r="F20" s="8" t="str">
        <f>RTD("tradingapp",,INDEX($A:$A, ROW()), "AskLstClsΔ%")</f>
        <v>-1.19</v>
      </c>
      <c r="G20" s="12">
        <f t="shared" si="2"/>
        <v>0.65779999999999994</v>
      </c>
      <c r="H20" s="12">
        <f t="shared" si="3"/>
        <v>0.55659999999999998</v>
      </c>
      <c r="I20" s="13">
        <f t="shared" si="4"/>
        <v>1.9678</v>
      </c>
      <c r="J20" s="13">
        <f t="shared" si="5"/>
        <v>1.7465999999999999</v>
      </c>
      <c r="K20" s="5" t="str">
        <f>VLOOKUP(A20,'All Beta'!F:I,2,0)</f>
        <v>IWM</v>
      </c>
      <c r="L20" s="6" t="str">
        <f>RTD("tradingapp",,INDEX($K:$K, ROW()), "BidLstClsΔ%")</f>
        <v>0.22</v>
      </c>
      <c r="M20" s="6" t="str">
        <f>RTD("tradingapp",,INDEX($K:$K, ROW()), "AskLstClsΔ%")</f>
        <v>0.26</v>
      </c>
      <c r="N20" s="14">
        <f t="shared" si="6"/>
        <v>3.2077999999999998</v>
      </c>
      <c r="O20" s="14">
        <f t="shared" si="7"/>
        <v>0.50659999999999994</v>
      </c>
      <c r="P20" s="5" t="e">
        <v>#NUM!</v>
      </c>
      <c r="Q20" s="5" t="e">
        <v>#NUM!</v>
      </c>
      <c r="R20" s="14" t="e">
        <v>#NUM!</v>
      </c>
      <c r="S20" s="5" t="e">
        <v>#NUM!</v>
      </c>
      <c r="T20" s="16" t="e">
        <f t="shared" si="0"/>
        <v>#NUM!</v>
      </c>
      <c r="U20" s="5" t="e">
        <v>#NUM!</v>
      </c>
      <c r="V20" s="5" t="e">
        <v>#NUM!</v>
      </c>
      <c r="W20" s="14" t="e">
        <v>#NUM!</v>
      </c>
      <c r="X20" s="5" t="e">
        <v>#NUM!</v>
      </c>
      <c r="Y20" s="16" t="e">
        <f t="shared" si="1"/>
        <v>#NUM!</v>
      </c>
      <c r="Z20" s="1"/>
    </row>
    <row r="21" spans="1:26" x14ac:dyDescent="0.3">
      <c r="A21" s="62" t="str">
        <f t="array" ref="A21">IFERROR(INDEX('All Beta'!A$2:A$1000,SMALL(IF('All Beta'!D$2:D$1000&gt;=1.5,ROW('All Beta'!D$2:D$1000)-ROW('All Beta'!D$2)+1),ROW(A21))),"")</f>
        <v>BRZE</v>
      </c>
      <c r="B21" s="5"/>
      <c r="C21" s="5">
        <f>VLOOKUP('Beta 1.5&gt;@'!A21,'All Beta'!F:I,3,0)</f>
        <v>1.83</v>
      </c>
      <c r="D21" s="5">
        <f>VLOOKUP(A21,'All Beta'!F:I,4,0)</f>
        <v>0.59</v>
      </c>
      <c r="E21" s="8" t="str">
        <f>RTD("tradingapp",,INDEX($A:$A, ROW()), "BidLstClsΔ%")</f>
        <v>-1.18</v>
      </c>
      <c r="F21" s="8" t="str">
        <f>RTD("tradingapp",,INDEX($A:$A, ROW()), "AskLstClsΔ%")</f>
        <v>1.92</v>
      </c>
      <c r="G21" s="12">
        <f t="shared" si="2"/>
        <v>0.12810000000000002</v>
      </c>
      <c r="H21" s="12">
        <f t="shared" si="3"/>
        <v>9.1500000000000012E-2</v>
      </c>
      <c r="I21" s="13">
        <f t="shared" si="4"/>
        <v>1.3081</v>
      </c>
      <c r="J21" s="13">
        <f t="shared" si="5"/>
        <v>-1.8285</v>
      </c>
      <c r="K21" s="5" t="str">
        <f>VLOOKUP(A21,'All Beta'!F:I,2,0)</f>
        <v>SPY</v>
      </c>
      <c r="L21" s="6" t="str">
        <f>RTD("tradingapp",,INDEX($K:$K, ROW()), "BidLstClsΔ%")</f>
        <v>0.05</v>
      </c>
      <c r="M21" s="6" t="str">
        <f>RTD("tradingapp",,INDEX($K:$K, ROW()), "AskLstClsΔ%")</f>
        <v>0.07</v>
      </c>
      <c r="N21" s="14">
        <f t="shared" si="6"/>
        <v>1.8980999999999999</v>
      </c>
      <c r="O21" s="14">
        <f t="shared" si="7"/>
        <v>-2.4184999999999999</v>
      </c>
      <c r="P21" s="5" t="e">
        <v>#NUM!</v>
      </c>
      <c r="Q21" s="5" t="e">
        <v>#NUM!</v>
      </c>
      <c r="R21" s="14" t="e">
        <v>#NUM!</v>
      </c>
      <c r="S21" s="5" t="e">
        <v>#NUM!</v>
      </c>
      <c r="T21" s="16" t="e">
        <f t="shared" si="0"/>
        <v>#NUM!</v>
      </c>
      <c r="U21" s="5" t="e">
        <v>#NUM!</v>
      </c>
      <c r="V21" s="5" t="e">
        <v>#NUM!</v>
      </c>
      <c r="W21" s="14" t="e">
        <v>#NUM!</v>
      </c>
      <c r="X21" s="5" t="e">
        <v>#NUM!</v>
      </c>
      <c r="Y21" s="16" t="e">
        <f t="shared" si="1"/>
        <v>#NUM!</v>
      </c>
      <c r="Z21" s="1"/>
    </row>
    <row r="22" spans="1:26" x14ac:dyDescent="0.3">
      <c r="A22" s="62" t="str">
        <f t="array" ref="A22">IFERROR(INDEX('All Beta'!A$2:A$1000,SMALL(IF('All Beta'!D$2:D$1000&gt;=1.5,ROW('All Beta'!D$2:D$1000)-ROW('All Beta'!D$2)+1),ROW(A22))),"")</f>
        <v>BULL</v>
      </c>
      <c r="B22" s="5"/>
      <c r="C22" s="5">
        <f>VLOOKUP('Beta 1.5&gt;@'!A22,'All Beta'!F:I,3,0)</f>
        <v>2.58</v>
      </c>
      <c r="D22" s="5">
        <f>VLOOKUP(A22,'All Beta'!F:I,4,0)</f>
        <v>1.36</v>
      </c>
      <c r="E22" s="8" t="str">
        <f>RTD("tradingapp",,INDEX($A:$A, ROW()), "BidLstClsΔ%")</f>
        <v>0.42</v>
      </c>
      <c r="F22" s="8" t="str">
        <f>RTD("tradingapp",,INDEX($A:$A, ROW()), "AskLstClsΔ%")</f>
        <v>0.57</v>
      </c>
      <c r="G22" s="12">
        <f t="shared" si="2"/>
        <v>0.18060000000000001</v>
      </c>
      <c r="H22" s="12">
        <f t="shared" si="3"/>
        <v>0.129</v>
      </c>
      <c r="I22" s="13">
        <f t="shared" si="4"/>
        <v>-0.23939999999999997</v>
      </c>
      <c r="J22" s="13">
        <f t="shared" si="5"/>
        <v>-0.44099999999999995</v>
      </c>
      <c r="K22" s="5" t="str">
        <f>VLOOKUP(A22,'All Beta'!F:I,2,0)</f>
        <v>SPY</v>
      </c>
      <c r="L22" s="6" t="str">
        <f>RTD("tradingapp",,INDEX($K:$K, ROW()), "BidLstClsΔ%")</f>
        <v>0.05</v>
      </c>
      <c r="M22" s="6" t="str">
        <f>RTD("tradingapp",,INDEX($K:$K, ROW()), "AskLstClsΔ%")</f>
        <v>0.07</v>
      </c>
      <c r="N22" s="14">
        <f t="shared" si="6"/>
        <v>1.1206</v>
      </c>
      <c r="O22" s="14">
        <f t="shared" si="7"/>
        <v>-1.8010000000000002</v>
      </c>
      <c r="P22" s="5" t="e">
        <v>#NUM!</v>
      </c>
      <c r="Q22" s="5" t="e">
        <v>#NUM!</v>
      </c>
      <c r="R22" s="14" t="e">
        <v>#NUM!</v>
      </c>
      <c r="S22" s="5" t="e">
        <v>#NUM!</v>
      </c>
      <c r="T22" s="16" t="e">
        <f t="shared" si="0"/>
        <v>#NUM!</v>
      </c>
      <c r="U22" s="5" t="e">
        <v>#NUM!</v>
      </c>
      <c r="V22" s="5" t="e">
        <v>#NUM!</v>
      </c>
      <c r="W22" s="14" t="e">
        <v>#NUM!</v>
      </c>
      <c r="X22" s="5" t="e">
        <v>#NUM!</v>
      </c>
      <c r="Y22" s="16" t="e">
        <f t="shared" si="1"/>
        <v>#NUM!</v>
      </c>
      <c r="Z22" s="1"/>
    </row>
    <row r="23" spans="1:26" x14ac:dyDescent="0.3">
      <c r="A23" s="62" t="str">
        <f t="array" ref="A23">IFERROR(INDEX('All Beta'!A$2:A$1000,SMALL(IF('All Beta'!D$2:D$1000&gt;=1.5,ROW('All Beta'!D$2:D$1000)-ROW('All Beta'!D$2)+1),ROW(A23))),"")</f>
        <v>BX</v>
      </c>
      <c r="B23" s="5"/>
      <c r="C23" s="5">
        <f>VLOOKUP('Beta 1.5&gt;@'!A23,'All Beta'!F:I,3,0)</f>
        <v>1.88</v>
      </c>
      <c r="D23" s="5">
        <f>VLOOKUP(A23,'All Beta'!F:I,4,0)</f>
        <v>0.34</v>
      </c>
      <c r="E23" s="8" t="str">
        <f>RTD("tradingapp",,INDEX($A:$A, ROW()), "BidLstClsΔ%")</f>
        <v>-0.26</v>
      </c>
      <c r="F23" s="8" t="str">
        <f>RTD("tradingapp",,INDEX($A:$A, ROW()), "AskLstClsΔ%")</f>
        <v>0.23</v>
      </c>
      <c r="G23" s="12">
        <f t="shared" si="2"/>
        <v>0.13159999999999999</v>
      </c>
      <c r="H23" s="12">
        <f t="shared" si="3"/>
        <v>9.4E-2</v>
      </c>
      <c r="I23" s="13">
        <f t="shared" si="4"/>
        <v>0.3916</v>
      </c>
      <c r="J23" s="13">
        <f t="shared" si="5"/>
        <v>-0.13600000000000001</v>
      </c>
      <c r="K23" s="5" t="str">
        <f>VLOOKUP(A23,'All Beta'!F:I,2,0)</f>
        <v>SPY</v>
      </c>
      <c r="L23" s="6" t="str">
        <f>RTD("tradingapp",,INDEX($K:$K, ROW()), "BidLstClsΔ%")</f>
        <v>0.05</v>
      </c>
      <c r="M23" s="6" t="str">
        <f>RTD("tradingapp",,INDEX($K:$K, ROW()), "AskLstClsΔ%")</f>
        <v>0.07</v>
      </c>
      <c r="N23" s="14">
        <f t="shared" si="6"/>
        <v>0.73160000000000003</v>
      </c>
      <c r="O23" s="14">
        <f t="shared" si="7"/>
        <v>-0.47600000000000003</v>
      </c>
      <c r="P23" s="5" t="e">
        <v>#NUM!</v>
      </c>
      <c r="Q23" s="5" t="e">
        <v>#NUM!</v>
      </c>
      <c r="R23" s="14" t="e">
        <v>#NUM!</v>
      </c>
      <c r="S23" s="5" t="e">
        <v>#NUM!</v>
      </c>
      <c r="T23" s="16" t="e">
        <f t="shared" si="0"/>
        <v>#NUM!</v>
      </c>
      <c r="U23" s="5" t="e">
        <v>#NUM!</v>
      </c>
      <c r="V23" s="5" t="e">
        <v>#NUM!</v>
      </c>
      <c r="W23" s="14" t="e">
        <v>#NUM!</v>
      </c>
      <c r="X23" s="5" t="e">
        <v>#NUM!</v>
      </c>
      <c r="Y23" s="16" t="e">
        <f t="shared" si="1"/>
        <v>#NUM!</v>
      </c>
      <c r="Z23" s="1"/>
    </row>
    <row r="24" spans="1:26" x14ac:dyDescent="0.3">
      <c r="A24" s="62" t="str">
        <f t="array" ref="A24">IFERROR(INDEX('All Beta'!A$2:A$1000,SMALL(IF('All Beta'!D$2:D$1000&gt;=1.5,ROW('All Beta'!D$2:D$1000)-ROW('All Beta'!D$2)+1),ROW(A24))),"")</f>
        <v>CAT</v>
      </c>
      <c r="B24" s="5"/>
      <c r="C24" s="5">
        <f>VLOOKUP('Beta 1.5&gt;@'!A24,'All Beta'!F:I,3,0)</f>
        <v>1.52</v>
      </c>
      <c r="D24" s="5">
        <f>VLOOKUP(A24,'All Beta'!F:I,4,0)</f>
        <v>0.33</v>
      </c>
      <c r="E24" s="8" t="str">
        <f>RTD("tradingapp",,INDEX($A:$A, ROW()), "BidLstClsΔ%")</f>
        <v>-0.01</v>
      </c>
      <c r="F24" s="8" t="str">
        <f>RTD("tradingapp",,INDEX($A:$A, ROW()), "AskLstClsΔ%")</f>
        <v>0.08</v>
      </c>
      <c r="G24" s="12">
        <f t="shared" si="2"/>
        <v>0.10640000000000001</v>
      </c>
      <c r="H24" s="12">
        <f t="shared" si="3"/>
        <v>7.6000000000000012E-2</v>
      </c>
      <c r="I24" s="13">
        <f t="shared" si="4"/>
        <v>0.1164</v>
      </c>
      <c r="J24" s="13">
        <f t="shared" si="5"/>
        <v>-3.9999999999999897E-3</v>
      </c>
      <c r="K24" s="5" t="str">
        <f>VLOOKUP(A24,'All Beta'!F:I,2,0)</f>
        <v>SPY</v>
      </c>
      <c r="L24" s="6" t="str">
        <f>RTD("tradingapp",,INDEX($K:$K, ROW()), "BidLstClsΔ%")</f>
        <v>0.05</v>
      </c>
      <c r="M24" s="6" t="str">
        <f>RTD("tradingapp",,INDEX($K:$K, ROW()), "AskLstClsΔ%")</f>
        <v>0.07</v>
      </c>
      <c r="N24" s="14">
        <f t="shared" si="6"/>
        <v>0.44640000000000002</v>
      </c>
      <c r="O24" s="14">
        <f t="shared" si="7"/>
        <v>-0.33400000000000002</v>
      </c>
      <c r="P24" s="5" t="e">
        <v>#NUM!</v>
      </c>
      <c r="Q24" s="5" t="e">
        <v>#NUM!</v>
      </c>
      <c r="R24" s="14" t="e">
        <v>#NUM!</v>
      </c>
      <c r="S24" s="5" t="e">
        <v>#NUM!</v>
      </c>
      <c r="T24" s="16" t="e">
        <f t="shared" si="0"/>
        <v>#NUM!</v>
      </c>
      <c r="U24" s="5" t="e">
        <v>#NUM!</v>
      </c>
      <c r="V24" s="5" t="e">
        <v>#NUM!</v>
      </c>
      <c r="W24" s="14" t="e">
        <v>#NUM!</v>
      </c>
      <c r="X24" s="5" t="e">
        <v>#NUM!</v>
      </c>
      <c r="Y24" s="16" t="e">
        <f t="shared" si="1"/>
        <v>#NUM!</v>
      </c>
      <c r="Z24" s="1"/>
    </row>
    <row r="25" spans="1:26" x14ac:dyDescent="0.3">
      <c r="A25" s="62" t="str">
        <f t="array" ref="A25">IFERROR(INDEX('All Beta'!A$2:A$1000,SMALL(IF('All Beta'!D$2:D$1000&gt;=1.5,ROW('All Beta'!D$2:D$1000)-ROW('All Beta'!D$2)+1),ROW(A25))),"")</f>
        <v>CBRE</v>
      </c>
      <c r="B25" s="5"/>
      <c r="C25" s="5">
        <f>VLOOKUP('Beta 1.5&gt;@'!A25,'All Beta'!F:I,3,0)</f>
        <v>1.87</v>
      </c>
      <c r="D25" s="5">
        <f>VLOOKUP(A25,'All Beta'!F:I,4,0)</f>
        <v>0.35</v>
      </c>
      <c r="E25" s="8" t="str">
        <f>RTD("tradingapp",,INDEX($A:$A, ROW()), "BidLstClsΔ%")</f>
        <v>-6.44</v>
      </c>
      <c r="F25" s="8" t="str">
        <f>RTD("tradingapp",,INDEX($A:$A, ROW()), "AskLstClsΔ%")</f>
        <v>3.03</v>
      </c>
      <c r="G25" s="12">
        <f t="shared" si="2"/>
        <v>0.13090000000000002</v>
      </c>
      <c r="H25" s="12">
        <f t="shared" si="3"/>
        <v>9.3500000000000014E-2</v>
      </c>
      <c r="I25" s="13">
        <f t="shared" si="4"/>
        <v>6.5709</v>
      </c>
      <c r="J25" s="13">
        <f t="shared" si="5"/>
        <v>-2.9364999999999997</v>
      </c>
      <c r="K25" s="5" t="str">
        <f>VLOOKUP(A25,'All Beta'!F:I,2,0)</f>
        <v>SPY</v>
      </c>
      <c r="L25" s="6" t="str">
        <f>RTD("tradingapp",,INDEX($K:$K, ROW()), "BidLstClsΔ%")</f>
        <v>0.05</v>
      </c>
      <c r="M25" s="6" t="str">
        <f>RTD("tradingapp",,INDEX($K:$K, ROW()), "AskLstClsΔ%")</f>
        <v>0.07</v>
      </c>
      <c r="N25" s="14">
        <f t="shared" si="6"/>
        <v>6.9208999999999996</v>
      </c>
      <c r="O25" s="14">
        <f t="shared" si="7"/>
        <v>-3.2864999999999998</v>
      </c>
      <c r="P25" s="5" t="e">
        <v>#NUM!</v>
      </c>
      <c r="Q25" s="5" t="e">
        <v>#NUM!</v>
      </c>
      <c r="R25" s="14" t="e">
        <v>#NUM!</v>
      </c>
      <c r="S25" s="5" t="e">
        <v>#NUM!</v>
      </c>
      <c r="T25" s="16" t="e">
        <f t="shared" si="0"/>
        <v>#NUM!</v>
      </c>
      <c r="U25" s="5" t="e">
        <v>#NUM!</v>
      </c>
      <c r="V25" s="5" t="e">
        <v>#NUM!</v>
      </c>
      <c r="W25" s="14" t="e">
        <v>#NUM!</v>
      </c>
      <c r="X25" s="5" t="e">
        <v>#NUM!</v>
      </c>
      <c r="Y25" s="16" t="e">
        <f t="shared" si="1"/>
        <v>#NUM!</v>
      </c>
      <c r="Z25" s="1"/>
    </row>
    <row r="26" spans="1:26" x14ac:dyDescent="0.3">
      <c r="A26" s="62" t="str">
        <f t="array" ref="A26">IFERROR(INDEX('All Beta'!A$2:A$1000,SMALL(IF('All Beta'!D$2:D$1000&gt;=1.5,ROW('All Beta'!D$2:D$1000)-ROW('All Beta'!D$2)+1),ROW(A26))),"")</f>
        <v>CCL</v>
      </c>
      <c r="B26" s="5"/>
      <c r="C26" s="5">
        <f>VLOOKUP('Beta 1.5&gt;@'!A26,'All Beta'!F:I,3,0)</f>
        <v>2.2999999999999998</v>
      </c>
      <c r="D26" s="5">
        <f>VLOOKUP(A26,'All Beta'!F:I,4,0)</f>
        <v>0.52</v>
      </c>
      <c r="E26" s="8" t="str">
        <f>RTD("tradingapp",,INDEX($A:$A, ROW()), "BidLstClsΔ%")</f>
        <v>0.00</v>
      </c>
      <c r="F26" s="8" t="str">
        <f>RTD("tradingapp",,INDEX($A:$A, ROW()), "AskLstClsΔ%")</f>
        <v>0.26</v>
      </c>
      <c r="G26" s="12">
        <f t="shared" si="2"/>
        <v>0.161</v>
      </c>
      <c r="H26" s="12">
        <f t="shared" si="3"/>
        <v>0.11499999999999999</v>
      </c>
      <c r="I26" s="13">
        <f t="shared" si="4"/>
        <v>0.161</v>
      </c>
      <c r="J26" s="13">
        <f t="shared" si="5"/>
        <v>-0.14500000000000002</v>
      </c>
      <c r="K26" s="5" t="str">
        <f>VLOOKUP(A26,'All Beta'!F:I,2,0)</f>
        <v>SPY</v>
      </c>
      <c r="L26" s="6" t="str">
        <f>RTD("tradingapp",,INDEX($K:$K, ROW()), "BidLstClsΔ%")</f>
        <v>0.05</v>
      </c>
      <c r="M26" s="6" t="str">
        <f>RTD("tradingapp",,INDEX($K:$K, ROW()), "AskLstClsΔ%")</f>
        <v>0.07</v>
      </c>
      <c r="N26" s="14">
        <f t="shared" si="6"/>
        <v>0.68100000000000005</v>
      </c>
      <c r="O26" s="14">
        <f t="shared" si="7"/>
        <v>-0.66500000000000004</v>
      </c>
      <c r="P26" s="5" t="e">
        <v>#NUM!</v>
      </c>
      <c r="Q26" s="5" t="e">
        <v>#NUM!</v>
      </c>
      <c r="R26" s="14" t="e">
        <v>#NUM!</v>
      </c>
      <c r="S26" s="5" t="e">
        <v>#NUM!</v>
      </c>
      <c r="T26" s="16" t="e">
        <f t="shared" si="0"/>
        <v>#NUM!</v>
      </c>
      <c r="U26" s="5" t="e">
        <v>#NUM!</v>
      </c>
      <c r="V26" s="5" t="e">
        <v>#NUM!</v>
      </c>
      <c r="W26" s="14" t="e">
        <v>#NUM!</v>
      </c>
      <c r="X26" s="5" t="e">
        <v>#NUM!</v>
      </c>
      <c r="Y26" s="16" t="e">
        <f t="shared" si="1"/>
        <v>#NUM!</v>
      </c>
      <c r="Z26" s="1"/>
    </row>
    <row r="27" spans="1:26" x14ac:dyDescent="0.3">
      <c r="A27" s="62" t="str">
        <f t="array" ref="A27">IFERROR(INDEX('All Beta'!A$2:A$1000,SMALL(IF('All Beta'!D$2:D$1000&gt;=1.5,ROW('All Beta'!D$2:D$1000)-ROW('All Beta'!D$2)+1),ROW(A27))),"")</f>
        <v>CEG</v>
      </c>
      <c r="B27" s="5"/>
      <c r="C27" s="5">
        <f>VLOOKUP('Beta 1.5&gt;@'!A27,'All Beta'!F:I,3,0)</f>
        <v>1.91</v>
      </c>
      <c r="D27" s="5">
        <f>VLOOKUP(A27,'All Beta'!F:I,4,0)</f>
        <v>0.56000000000000005</v>
      </c>
      <c r="E27" s="8" t="str">
        <f>RTD("tradingapp",,INDEX($A:$A, ROW()), "BidLstClsΔ%")</f>
        <v>-0.75</v>
      </c>
      <c r="F27" s="8" t="str">
        <f>RTD("tradingapp",,INDEX($A:$A, ROW()), "AskLstClsΔ%")</f>
        <v>0.42</v>
      </c>
      <c r="G27" s="12">
        <f t="shared" si="2"/>
        <v>0.13370000000000001</v>
      </c>
      <c r="H27" s="12">
        <f t="shared" si="3"/>
        <v>9.5500000000000002E-2</v>
      </c>
      <c r="I27" s="13">
        <f t="shared" si="4"/>
        <v>0.88370000000000004</v>
      </c>
      <c r="J27" s="13">
        <f t="shared" si="5"/>
        <v>-0.32450000000000001</v>
      </c>
      <c r="K27" s="5" t="str">
        <f>VLOOKUP(A27,'All Beta'!F:I,2,0)</f>
        <v>SPY</v>
      </c>
      <c r="L27" s="6" t="str">
        <f>RTD("tradingapp",,INDEX($K:$K, ROW()), "BidLstClsΔ%")</f>
        <v>0.05</v>
      </c>
      <c r="M27" s="6" t="str">
        <f>RTD("tradingapp",,INDEX($K:$K, ROW()), "AskLstClsΔ%")</f>
        <v>0.07</v>
      </c>
      <c r="N27" s="14">
        <f t="shared" si="6"/>
        <v>1.4437000000000002</v>
      </c>
      <c r="O27" s="14">
        <f t="shared" si="7"/>
        <v>-0.88450000000000006</v>
      </c>
      <c r="P27" s="5" t="e">
        <v>#NUM!</v>
      </c>
      <c r="Q27" s="5" t="e">
        <v>#NUM!</v>
      </c>
      <c r="R27" s="14" t="e">
        <v>#NUM!</v>
      </c>
      <c r="S27" s="5" t="e">
        <v>#NUM!</v>
      </c>
      <c r="T27" s="16" t="e">
        <f t="shared" si="0"/>
        <v>#NUM!</v>
      </c>
      <c r="U27" s="5" t="e">
        <v>#NUM!</v>
      </c>
      <c r="V27" s="5" t="e">
        <v>#NUM!</v>
      </c>
      <c r="W27" s="14" t="e">
        <v>#NUM!</v>
      </c>
      <c r="X27" s="5" t="e">
        <v>#NUM!</v>
      </c>
      <c r="Y27" s="16" t="e">
        <f t="shared" si="1"/>
        <v>#NUM!</v>
      </c>
      <c r="Z27" s="1"/>
    </row>
    <row r="28" spans="1:26" x14ac:dyDescent="0.3">
      <c r="A28" s="62" t="str">
        <f t="array" ref="A28">IFERROR(INDEX('All Beta'!A$2:A$1000,SMALL(IF('All Beta'!D$2:D$1000&gt;=1.5,ROW('All Beta'!D$2:D$1000)-ROW('All Beta'!D$2)+1),ROW(A28))),"")</f>
        <v>CIVI</v>
      </c>
      <c r="B28" s="5"/>
      <c r="C28" s="5">
        <f>VLOOKUP('Beta 1.5&gt;@'!A28,'All Beta'!F:I,3,0)</f>
        <v>2.44</v>
      </c>
      <c r="D28" s="5">
        <f>VLOOKUP(A28,'All Beta'!F:I,4,0)</f>
        <v>0.78</v>
      </c>
      <c r="E28" s="8" t="str">
        <f>RTD("tradingapp",,INDEX($A:$A, ROW()), "BidLstClsΔ%")</f>
        <v>-0.93</v>
      </c>
      <c r="F28" s="8" t="str">
        <f>RTD("tradingapp",,INDEX($A:$A, ROW()), "AskLstClsΔ%")</f>
        <v>3.06</v>
      </c>
      <c r="G28" s="12">
        <f t="shared" si="2"/>
        <v>0.34160000000000001</v>
      </c>
      <c r="H28" s="12">
        <f t="shared" si="3"/>
        <v>4.8800000000000003E-2</v>
      </c>
      <c r="I28" s="13">
        <f t="shared" si="4"/>
        <v>1.2716000000000001</v>
      </c>
      <c r="J28" s="13">
        <f t="shared" si="5"/>
        <v>-3.0112000000000001</v>
      </c>
      <c r="K28" s="5" t="str">
        <f>VLOOKUP(A28,'All Beta'!F:I,2,0)</f>
        <v>XLE</v>
      </c>
      <c r="L28" s="6" t="str">
        <f>RTD("tradingapp",,INDEX($K:$K, ROW()), "BidLstClsΔ%")</f>
        <v>0.02</v>
      </c>
      <c r="M28" s="6" t="str">
        <f>RTD("tradingapp",,INDEX($K:$K, ROW()), "AskLstClsΔ%")</f>
        <v>0.14</v>
      </c>
      <c r="N28" s="14">
        <f t="shared" si="6"/>
        <v>2.0516000000000001</v>
      </c>
      <c r="O28" s="14">
        <f t="shared" si="7"/>
        <v>-3.7911999999999999</v>
      </c>
      <c r="P28" s="5" t="e">
        <v>#NUM!</v>
      </c>
      <c r="Q28" s="5" t="e">
        <v>#NUM!</v>
      </c>
      <c r="R28" s="14" t="e">
        <v>#NUM!</v>
      </c>
      <c r="S28" s="5" t="e">
        <v>#NUM!</v>
      </c>
      <c r="T28" s="16" t="e">
        <f t="shared" si="0"/>
        <v>#NUM!</v>
      </c>
      <c r="U28" s="5" t="e">
        <v>#NUM!</v>
      </c>
      <c r="V28" s="5" t="e">
        <v>#NUM!</v>
      </c>
      <c r="W28" s="14" t="e">
        <v>#NUM!</v>
      </c>
      <c r="X28" s="5" t="e">
        <v>#NUM!</v>
      </c>
      <c r="Y28" s="16" t="e">
        <f t="shared" si="1"/>
        <v>#NUM!</v>
      </c>
      <c r="Z28" s="1"/>
    </row>
    <row r="29" spans="1:26" x14ac:dyDescent="0.3">
      <c r="A29" s="62" t="str">
        <f t="array" ref="A29">IFERROR(INDEX('All Beta'!A$2:A$1000,SMALL(IF('All Beta'!D$2:D$1000&gt;=1.5,ROW('All Beta'!D$2:D$1000)-ROW('All Beta'!D$2)+1),ROW(A29))),"")</f>
        <v>CLS</v>
      </c>
      <c r="B29" s="5"/>
      <c r="C29" s="5">
        <f>VLOOKUP('Beta 1.5&gt;@'!A29,'All Beta'!F:I,3,0)</f>
        <v>2.2400000000000002</v>
      </c>
      <c r="D29" s="5">
        <f>VLOOKUP(A29,'All Beta'!F:I,4,0)</f>
        <v>0.78</v>
      </c>
      <c r="E29" s="8" t="str">
        <f>RTD("tradingapp",,INDEX($A:$A, ROW()), "BidLstClsΔ%")</f>
        <v>0.36</v>
      </c>
      <c r="F29" s="8" t="str">
        <f>RTD("tradingapp",,INDEX($A:$A, ROW()), "AskLstClsΔ%")</f>
        <v>1.05</v>
      </c>
      <c r="G29" s="12">
        <f t="shared" si="2"/>
        <v>4.4800000000000006E-2</v>
      </c>
      <c r="H29" s="12">
        <f t="shared" si="3"/>
        <v>0</v>
      </c>
      <c r="I29" s="13">
        <f t="shared" si="4"/>
        <v>-0.31519999999999998</v>
      </c>
      <c r="J29" s="13">
        <f t="shared" si="5"/>
        <v>-1.05</v>
      </c>
      <c r="K29" s="5" t="str">
        <f>VLOOKUP(A29,'All Beta'!F:I,2,0)</f>
        <v>QQQ</v>
      </c>
      <c r="L29" s="6" t="str">
        <f>RTD("tradingapp",,INDEX($K:$K, ROW()), "BidLstClsΔ%")</f>
        <v>0.00</v>
      </c>
      <c r="M29" s="6" t="str">
        <f>RTD("tradingapp",,INDEX($K:$K, ROW()), "AskLstClsΔ%")</f>
        <v>0.02</v>
      </c>
      <c r="N29" s="14">
        <f t="shared" si="6"/>
        <v>0.46480000000000005</v>
      </c>
      <c r="O29" s="14">
        <f t="shared" si="7"/>
        <v>-1.83</v>
      </c>
      <c r="P29" s="5" t="e">
        <v>#NUM!</v>
      </c>
      <c r="Q29" s="5" t="e">
        <v>#NUM!</v>
      </c>
      <c r="R29" s="14" t="e">
        <v>#NUM!</v>
      </c>
      <c r="S29" s="5" t="e">
        <v>#NUM!</v>
      </c>
      <c r="T29" s="16" t="e">
        <f t="shared" si="0"/>
        <v>#NUM!</v>
      </c>
      <c r="U29" s="5" t="e">
        <v>#NUM!</v>
      </c>
      <c r="V29" s="5" t="e">
        <v>#NUM!</v>
      </c>
      <c r="W29" s="14" t="e">
        <v>#NUM!</v>
      </c>
      <c r="X29" s="5" t="e">
        <v>#NUM!</v>
      </c>
      <c r="Y29" s="16" t="e">
        <f t="shared" si="1"/>
        <v>#NUM!</v>
      </c>
      <c r="Z29" s="1"/>
    </row>
    <row r="30" spans="1:26" x14ac:dyDescent="0.3">
      <c r="A30" s="62" t="str">
        <f t="array" ref="A30">IFERROR(INDEX('All Beta'!A$2:A$1000,SMALL(IF('All Beta'!D$2:D$1000&gt;=1.5,ROW('All Beta'!D$2:D$1000)-ROW('All Beta'!D$2)+1),ROW(A30))),"")</f>
        <v>COHR</v>
      </c>
      <c r="B30" s="5"/>
      <c r="C30" s="5">
        <f>VLOOKUP('Beta 1.5&gt;@'!A30,'All Beta'!F:I,3,0)</f>
        <v>2.33</v>
      </c>
      <c r="D30" s="5">
        <f>VLOOKUP(A30,'All Beta'!F:I,4,0)</f>
        <v>0.88</v>
      </c>
      <c r="E30" s="8" t="str">
        <f>RTD("tradingapp",,INDEX($A:$A, ROW()), "BidLstClsΔ%")</f>
        <v>0.07</v>
      </c>
      <c r="F30" s="8" t="str">
        <f>RTD("tradingapp",,INDEX($A:$A, ROW()), "AskLstClsΔ%")</f>
        <v>0.45</v>
      </c>
      <c r="G30" s="12">
        <f t="shared" si="2"/>
        <v>4.6600000000000003E-2</v>
      </c>
      <c r="H30" s="12">
        <f t="shared" si="3"/>
        <v>0</v>
      </c>
      <c r="I30" s="13">
        <f t="shared" si="4"/>
        <v>-2.3400000000000004E-2</v>
      </c>
      <c r="J30" s="13">
        <f t="shared" si="5"/>
        <v>-0.45</v>
      </c>
      <c r="K30" s="5" t="str">
        <f>VLOOKUP(A30,'All Beta'!F:I,2,0)</f>
        <v>QQQ</v>
      </c>
      <c r="L30" s="6" t="str">
        <f>RTD("tradingapp",,INDEX($K:$K, ROW()), "BidLstClsΔ%")</f>
        <v>0.00</v>
      </c>
      <c r="M30" s="6" t="str">
        <f>RTD("tradingapp",,INDEX($K:$K, ROW()), "AskLstClsΔ%")</f>
        <v>0.02</v>
      </c>
      <c r="N30" s="14">
        <f t="shared" si="6"/>
        <v>0.85660000000000003</v>
      </c>
      <c r="O30" s="14">
        <f t="shared" si="7"/>
        <v>-1.33</v>
      </c>
      <c r="P30" s="5" t="e">
        <v>#NUM!</v>
      </c>
      <c r="Q30" s="5" t="e">
        <v>#NUM!</v>
      </c>
      <c r="R30" s="14" t="e">
        <v>#NUM!</v>
      </c>
      <c r="S30" s="5" t="e">
        <v>#NUM!</v>
      </c>
      <c r="T30" s="16" t="e">
        <f t="shared" si="0"/>
        <v>#NUM!</v>
      </c>
      <c r="U30" s="5" t="e">
        <v>#NUM!</v>
      </c>
      <c r="V30" s="5" t="e">
        <v>#NUM!</v>
      </c>
      <c r="W30" s="14" t="e">
        <v>#NUM!</v>
      </c>
      <c r="X30" s="5" t="e">
        <v>#NUM!</v>
      </c>
      <c r="Y30" s="16" t="e">
        <f t="shared" si="1"/>
        <v>#NUM!</v>
      </c>
      <c r="Z30" s="1"/>
    </row>
    <row r="31" spans="1:26" x14ac:dyDescent="0.3">
      <c r="A31" s="62" t="str">
        <f t="array" ref="A31">IFERROR(INDEX('All Beta'!A$2:A$1000,SMALL(IF('All Beta'!D$2:D$1000&gt;=1.5,ROW('All Beta'!D$2:D$1000)-ROW('All Beta'!D$2)+1),ROW(A31))),"")</f>
        <v>CRDO</v>
      </c>
      <c r="B31" s="5"/>
      <c r="C31" s="5">
        <f>VLOOKUP('Beta 1.5&gt;@'!A31,'All Beta'!F:I,3,0)</f>
        <v>3.36</v>
      </c>
      <c r="D31" s="5">
        <f>VLOOKUP(A31,'All Beta'!F:I,4,0)</f>
        <v>0.97</v>
      </c>
      <c r="E31" s="8" t="str">
        <f>RTD("tradingapp",,INDEX($A:$A, ROW()), "BidLstClsΔ%")</f>
        <v>-0.56</v>
      </c>
      <c r="F31" s="8" t="str">
        <f>RTD("tradingapp",,INDEX($A:$A, ROW()), "AskLstClsΔ%")</f>
        <v>-0.25</v>
      </c>
      <c r="G31" s="12">
        <f t="shared" si="2"/>
        <v>6.7199999999999996E-2</v>
      </c>
      <c r="H31" s="12">
        <f t="shared" si="3"/>
        <v>0</v>
      </c>
      <c r="I31" s="13">
        <f t="shared" si="4"/>
        <v>0.62720000000000009</v>
      </c>
      <c r="J31" s="13">
        <f t="shared" si="5"/>
        <v>0.25</v>
      </c>
      <c r="K31" s="5" t="str">
        <f>VLOOKUP(A31,'All Beta'!F:I,2,0)</f>
        <v>QQQ</v>
      </c>
      <c r="L31" s="6" t="str">
        <f>RTD("tradingapp",,INDEX($K:$K, ROW()), "BidLstClsΔ%")</f>
        <v>0.00</v>
      </c>
      <c r="M31" s="6" t="str">
        <f>RTD("tradingapp",,INDEX($K:$K, ROW()), "AskLstClsΔ%")</f>
        <v>0.02</v>
      </c>
      <c r="N31" s="14">
        <f t="shared" si="6"/>
        <v>1.5972</v>
      </c>
      <c r="O31" s="14">
        <f t="shared" si="7"/>
        <v>-0.72</v>
      </c>
      <c r="P31" s="5" t="e">
        <v>#NUM!</v>
      </c>
      <c r="Q31" s="5" t="e">
        <v>#NUM!</v>
      </c>
      <c r="R31" s="14" t="e">
        <v>#NUM!</v>
      </c>
      <c r="S31" s="5" t="e">
        <v>#NUM!</v>
      </c>
      <c r="T31" s="16" t="e">
        <f t="shared" si="0"/>
        <v>#NUM!</v>
      </c>
      <c r="U31" s="5" t="e">
        <v>#NUM!</v>
      </c>
      <c r="V31" s="5" t="e">
        <v>#NUM!</v>
      </c>
      <c r="W31" s="14" t="e">
        <v>#NUM!</v>
      </c>
      <c r="X31" s="5" t="e">
        <v>#NUM!</v>
      </c>
      <c r="Y31" s="16" t="e">
        <f t="shared" si="1"/>
        <v>#NUM!</v>
      </c>
      <c r="Z31" s="1"/>
    </row>
    <row r="32" spans="1:26" x14ac:dyDescent="0.3">
      <c r="A32" s="62" t="str">
        <f t="array" ref="A32">IFERROR(INDEX('All Beta'!A$2:A$1000,SMALL(IF('All Beta'!D$2:D$1000&gt;=1.5,ROW('All Beta'!D$2:D$1000)-ROW('All Beta'!D$2)+1),ROW(A32))),"")</f>
        <v>CRNC</v>
      </c>
      <c r="B32" s="5"/>
      <c r="C32" s="5">
        <f>VLOOKUP('Beta 1.5&gt;@'!A32,'All Beta'!F:I,3,0)</f>
        <v>2.17</v>
      </c>
      <c r="D32" s="5">
        <f>VLOOKUP(A32,'All Beta'!F:I,4,0)</f>
        <v>0.99</v>
      </c>
      <c r="E32" s="8" t="str">
        <f>RTD("tradingapp",,INDEX($A:$A, ROW()), "BidLstClsΔ%")</f>
        <v>-0.42</v>
      </c>
      <c r="F32" s="8" t="str">
        <f>RTD("tradingapp",,INDEX($A:$A, ROW()), "AskLstClsΔ%")</f>
        <v>0.34</v>
      </c>
      <c r="G32" s="12">
        <f t="shared" si="2"/>
        <v>0.56420000000000003</v>
      </c>
      <c r="H32" s="12">
        <f t="shared" si="3"/>
        <v>0.47739999999999999</v>
      </c>
      <c r="I32" s="13">
        <f t="shared" si="4"/>
        <v>0.98419999999999996</v>
      </c>
      <c r="J32" s="13">
        <f t="shared" si="5"/>
        <v>0.13739999999999997</v>
      </c>
      <c r="K32" s="5" t="str">
        <f>VLOOKUP(A32,'All Beta'!F:I,2,0)</f>
        <v>IWM</v>
      </c>
      <c r="L32" s="6" t="str">
        <f>RTD("tradingapp",,INDEX($K:$K, ROW()), "BidLstClsΔ%")</f>
        <v>0.22</v>
      </c>
      <c r="M32" s="6" t="str">
        <f>RTD("tradingapp",,INDEX($K:$K, ROW()), "AskLstClsΔ%")</f>
        <v>0.26</v>
      </c>
      <c r="N32" s="14">
        <f t="shared" si="6"/>
        <v>1.9742</v>
      </c>
      <c r="O32" s="14">
        <f t="shared" si="7"/>
        <v>-0.85260000000000002</v>
      </c>
      <c r="P32" s="5" t="e">
        <v>#NUM!</v>
      </c>
      <c r="Q32" s="5" t="e">
        <v>#NUM!</v>
      </c>
      <c r="R32" s="14" t="e">
        <v>#NUM!</v>
      </c>
      <c r="S32" s="5" t="e">
        <v>#NUM!</v>
      </c>
      <c r="T32" s="16" t="e">
        <f t="shared" si="0"/>
        <v>#NUM!</v>
      </c>
      <c r="U32" s="5" t="e">
        <v>#NUM!</v>
      </c>
      <c r="V32" s="5" t="e">
        <v>#NUM!</v>
      </c>
      <c r="W32" s="14" t="e">
        <v>#NUM!</v>
      </c>
      <c r="X32" s="5" t="e">
        <v>#NUM!</v>
      </c>
      <c r="Y32" s="16" t="e">
        <f t="shared" si="1"/>
        <v>#NUM!</v>
      </c>
      <c r="Z32" s="1"/>
    </row>
    <row r="33" spans="1:26" x14ac:dyDescent="0.3">
      <c r="A33" s="62" t="str">
        <f t="array" ref="A33">IFERROR(INDEX('All Beta'!A$2:A$1000,SMALL(IF('All Beta'!D$2:D$1000&gt;=1.5,ROW('All Beta'!D$2:D$1000)-ROW('All Beta'!D$2)+1),ROW(A33))),"")</f>
        <v>CRWV</v>
      </c>
      <c r="B33" s="5"/>
      <c r="C33" s="5">
        <f>VLOOKUP('Beta 1.5&gt;@'!A33,'All Beta'!F:I,3,0)</f>
        <v>4.42</v>
      </c>
      <c r="D33" s="5">
        <f>VLOOKUP(A33,'All Beta'!F:I,4,0)</f>
        <v>2.2599999999999998</v>
      </c>
      <c r="E33" s="8" t="str">
        <f>RTD("tradingapp",,INDEX($A:$A, ROW()), "BidLstClsΔ%")</f>
        <v>-0.29</v>
      </c>
      <c r="F33" s="8" t="str">
        <f>RTD("tradingapp",,INDEX($A:$A, ROW()), "AskLstClsΔ%")</f>
        <v>-0.13</v>
      </c>
      <c r="G33" s="12">
        <f t="shared" si="2"/>
        <v>0.30940000000000001</v>
      </c>
      <c r="H33" s="12">
        <f t="shared" si="3"/>
        <v>0.221</v>
      </c>
      <c r="I33" s="13">
        <f t="shared" si="4"/>
        <v>0.59939999999999993</v>
      </c>
      <c r="J33" s="13">
        <f t="shared" si="5"/>
        <v>0.35099999999999998</v>
      </c>
      <c r="K33" s="5" t="str">
        <f>VLOOKUP(A33,'All Beta'!F:I,2,0)</f>
        <v>SPY</v>
      </c>
      <c r="L33" s="6" t="str">
        <f>RTD("tradingapp",,INDEX($K:$K, ROW()), "BidLstClsΔ%")</f>
        <v>0.05</v>
      </c>
      <c r="M33" s="6" t="str">
        <f>RTD("tradingapp",,INDEX($K:$K, ROW()), "AskLstClsΔ%")</f>
        <v>0.07</v>
      </c>
      <c r="N33" s="14">
        <f t="shared" si="6"/>
        <v>2.8593999999999999</v>
      </c>
      <c r="O33" s="14">
        <f t="shared" si="7"/>
        <v>-1.9089999999999998</v>
      </c>
      <c r="P33" s="5" t="e">
        <v>#NUM!</v>
      </c>
      <c r="Q33" s="5" t="e">
        <v>#NUM!</v>
      </c>
      <c r="R33" s="14" t="e">
        <v>#NUM!</v>
      </c>
      <c r="S33" s="5" t="e">
        <v>#NUM!</v>
      </c>
      <c r="T33" s="16" t="e">
        <f t="shared" si="0"/>
        <v>#NUM!</v>
      </c>
      <c r="U33" s="5" t="e">
        <v>#NUM!</v>
      </c>
      <c r="V33" s="5" t="e">
        <v>#NUM!</v>
      </c>
      <c r="W33" s="14" t="e">
        <v>#NUM!</v>
      </c>
      <c r="X33" s="5" t="e">
        <v>#NUM!</v>
      </c>
      <c r="Y33" s="16" t="e">
        <f t="shared" si="1"/>
        <v>#NUM!</v>
      </c>
      <c r="Z33" s="1"/>
    </row>
    <row r="34" spans="1:26" x14ac:dyDescent="0.3">
      <c r="A34" s="62" t="str">
        <f t="array" ref="A34">IFERROR(INDEX('All Beta'!A$2:A$1000,SMALL(IF('All Beta'!D$2:D$1000&gt;=1.5,ROW('All Beta'!D$2:D$1000)-ROW('All Beta'!D$2)+1),ROW(A34))),"")</f>
        <v>CSIQ</v>
      </c>
      <c r="B34" s="5"/>
      <c r="C34" s="5">
        <f>VLOOKUP('Beta 1.5&gt;@'!A34,'All Beta'!F:I,3,0)</f>
        <v>1.51</v>
      </c>
      <c r="D34" s="5">
        <f>VLOOKUP(A34,'All Beta'!F:I,4,0)</f>
        <v>0.9</v>
      </c>
      <c r="E34" s="8" t="str">
        <f>RTD("tradingapp",,INDEX($A:$A, ROW()), "BidLstClsΔ%")</f>
        <v>0.00</v>
      </c>
      <c r="F34" s="8" t="str">
        <f>RTD("tradingapp",,INDEX($A:$A, ROW()), "AskLstClsΔ%")</f>
        <v>0.69</v>
      </c>
      <c r="G34" s="12">
        <f t="shared" si="2"/>
        <v>0.3926</v>
      </c>
      <c r="H34" s="12">
        <f t="shared" si="3"/>
        <v>0.3322</v>
      </c>
      <c r="I34" s="13">
        <f t="shared" si="4"/>
        <v>0.3926</v>
      </c>
      <c r="J34" s="13">
        <f t="shared" si="5"/>
        <v>-0.35779999999999995</v>
      </c>
      <c r="K34" s="5" t="str">
        <f>VLOOKUP(A34,'All Beta'!F:I,2,0)</f>
        <v>IWM</v>
      </c>
      <c r="L34" s="6" t="str">
        <f>RTD("tradingapp",,INDEX($K:$K, ROW()), "BidLstClsΔ%")</f>
        <v>0.22</v>
      </c>
      <c r="M34" s="6" t="str">
        <f>RTD("tradingapp",,INDEX($K:$K, ROW()), "AskLstClsΔ%")</f>
        <v>0.26</v>
      </c>
      <c r="N34" s="14">
        <f t="shared" si="6"/>
        <v>1.2926</v>
      </c>
      <c r="O34" s="14">
        <f t="shared" si="7"/>
        <v>-1.2578</v>
      </c>
      <c r="P34" s="5" t="e">
        <v>#NUM!</v>
      </c>
      <c r="Q34" s="5" t="e">
        <v>#NUM!</v>
      </c>
      <c r="R34" s="14" t="e">
        <v>#NUM!</v>
      </c>
      <c r="S34" s="5" t="e">
        <v>#NUM!</v>
      </c>
      <c r="T34" s="16" t="e">
        <f t="shared" si="0"/>
        <v>#NUM!</v>
      </c>
      <c r="U34" s="5" t="e">
        <v>#NUM!</v>
      </c>
      <c r="V34" s="5" t="e">
        <v>#NUM!</v>
      </c>
      <c r="W34" s="14" t="e">
        <v>#NUM!</v>
      </c>
      <c r="X34" s="5" t="e">
        <v>#NUM!</v>
      </c>
      <c r="Y34" s="16" t="e">
        <f t="shared" si="1"/>
        <v>#NUM!</v>
      </c>
      <c r="Z34" s="1"/>
    </row>
    <row r="35" spans="1:26" x14ac:dyDescent="0.3">
      <c r="A35" s="62" t="str">
        <f t="array" ref="A35">IFERROR(INDEX('All Beta'!A$2:A$1000,SMALL(IF('All Beta'!D$2:D$1000&gt;=1.5,ROW('All Beta'!D$2:D$1000)-ROW('All Beta'!D$2)+1),ROW(A35))),"")</f>
        <v>CUK</v>
      </c>
      <c r="B35" s="5"/>
      <c r="C35" s="5">
        <f>VLOOKUP('Beta 1.5&gt;@'!A35,'All Beta'!F:I,3,0)</f>
        <v>2.57</v>
      </c>
      <c r="D35" s="5">
        <f>VLOOKUP(A35,'All Beta'!F:I,4,0)</f>
        <v>0.61</v>
      </c>
      <c r="E35" s="8" t="str">
        <f>RTD("tradingapp",,INDEX($A:$A, ROW()), "BidLstClsΔ%")</f>
        <v>-0.10</v>
      </c>
      <c r="F35" s="8" t="str">
        <f>RTD("tradingapp",,INDEX($A:$A, ROW()), "AskLstClsΔ%")</f>
        <v>0.76</v>
      </c>
      <c r="G35" s="12">
        <f t="shared" si="2"/>
        <v>0.1799</v>
      </c>
      <c r="H35" s="12">
        <f t="shared" si="3"/>
        <v>0.1285</v>
      </c>
      <c r="I35" s="13">
        <f t="shared" si="4"/>
        <v>0.27990000000000004</v>
      </c>
      <c r="J35" s="13">
        <f t="shared" si="5"/>
        <v>-0.63149999999999995</v>
      </c>
      <c r="K35" s="5" t="str">
        <f>VLOOKUP(A35,'All Beta'!F:I,2,0)</f>
        <v>SPY</v>
      </c>
      <c r="L35" s="6" t="str">
        <f>RTD("tradingapp",,INDEX($K:$K, ROW()), "BidLstClsΔ%")</f>
        <v>0.05</v>
      </c>
      <c r="M35" s="6" t="str">
        <f>RTD("tradingapp",,INDEX($K:$K, ROW()), "AskLstClsΔ%")</f>
        <v>0.07</v>
      </c>
      <c r="N35" s="14">
        <f t="shared" si="6"/>
        <v>0.88990000000000002</v>
      </c>
      <c r="O35" s="14">
        <f t="shared" si="7"/>
        <v>-1.2414999999999998</v>
      </c>
      <c r="P35" s="5" t="e">
        <v>#NUM!</v>
      </c>
      <c r="Q35" s="5" t="e">
        <v>#NUM!</v>
      </c>
      <c r="R35" s="14" t="e">
        <v>#NUM!</v>
      </c>
      <c r="S35" s="5" t="e">
        <v>#NUM!</v>
      </c>
      <c r="T35" s="16" t="e">
        <f t="shared" si="0"/>
        <v>#NUM!</v>
      </c>
      <c r="U35" s="5" t="e">
        <v>#NUM!</v>
      </c>
      <c r="V35" s="5" t="e">
        <v>#NUM!</v>
      </c>
      <c r="W35" s="14" t="e">
        <v>#NUM!</v>
      </c>
      <c r="X35" s="5" t="e">
        <v>#NUM!</v>
      </c>
      <c r="Y35" s="16" t="e">
        <f t="shared" si="1"/>
        <v>#NUM!</v>
      </c>
      <c r="Z35" s="1"/>
    </row>
    <row r="36" spans="1:26" x14ac:dyDescent="0.3">
      <c r="A36" s="62" t="str">
        <f t="array" ref="A36">IFERROR(INDEX('All Beta'!A$2:A$1000,SMALL(IF('All Beta'!D$2:D$1000&gt;=1.5,ROW('All Beta'!D$2:D$1000)-ROW('All Beta'!D$2)+1),ROW(A36))),"")</f>
        <v>DELL</v>
      </c>
      <c r="B36" s="5"/>
      <c r="C36" s="5">
        <f>VLOOKUP('Beta 1.5&gt;@'!A36,'All Beta'!F:I,3,0)</f>
        <v>2.1</v>
      </c>
      <c r="D36" s="5">
        <f>VLOOKUP(A36,'All Beta'!F:I,4,0)</f>
        <v>0.56000000000000005</v>
      </c>
      <c r="E36" s="8" t="str">
        <f>RTD("tradingapp",,INDEX($A:$A, ROW()), "BidLstClsΔ%")</f>
        <v>0.08</v>
      </c>
      <c r="F36" s="8" t="str">
        <f>RTD("tradingapp",,INDEX($A:$A, ROW()), "AskLstClsΔ%")</f>
        <v>0.68</v>
      </c>
      <c r="G36" s="12">
        <f t="shared" si="2"/>
        <v>0.14700000000000002</v>
      </c>
      <c r="H36" s="12">
        <f t="shared" si="3"/>
        <v>0.10500000000000001</v>
      </c>
      <c r="I36" s="13">
        <f t="shared" si="4"/>
        <v>6.7000000000000018E-2</v>
      </c>
      <c r="J36" s="13">
        <f t="shared" si="5"/>
        <v>-0.57500000000000007</v>
      </c>
      <c r="K36" s="5" t="str">
        <f>VLOOKUP(A36,'All Beta'!F:I,2,0)</f>
        <v>SPY</v>
      </c>
      <c r="L36" s="6" t="str">
        <f>RTD("tradingapp",,INDEX($K:$K, ROW()), "BidLstClsΔ%")</f>
        <v>0.05</v>
      </c>
      <c r="M36" s="6" t="str">
        <f>RTD("tradingapp",,INDEX($K:$K, ROW()), "AskLstClsΔ%")</f>
        <v>0.07</v>
      </c>
      <c r="N36" s="14">
        <f t="shared" si="6"/>
        <v>0.62700000000000011</v>
      </c>
      <c r="O36" s="14">
        <f t="shared" si="7"/>
        <v>-1.1350000000000002</v>
      </c>
      <c r="P36" s="5" t="e">
        <v>#NUM!</v>
      </c>
      <c r="Q36" s="5" t="e">
        <v>#NUM!</v>
      </c>
      <c r="R36" s="14" t="e">
        <v>#NUM!</v>
      </c>
      <c r="S36" s="5" t="e">
        <v>#NUM!</v>
      </c>
      <c r="T36" s="16" t="e">
        <f t="shared" si="0"/>
        <v>#NUM!</v>
      </c>
      <c r="U36" s="5" t="e">
        <v>#NUM!</v>
      </c>
      <c r="V36" s="5" t="e">
        <v>#NUM!</v>
      </c>
      <c r="W36" s="14" t="e">
        <v>#NUM!</v>
      </c>
      <c r="X36" s="5" t="e">
        <v>#NUM!</v>
      </c>
      <c r="Y36" s="16" t="e">
        <f t="shared" si="1"/>
        <v>#NUM!</v>
      </c>
      <c r="Z36" s="1"/>
    </row>
    <row r="37" spans="1:26" x14ac:dyDescent="0.3">
      <c r="A37" s="62" t="str">
        <f t="array" ref="A37">IFERROR(INDEX('All Beta'!A$2:A$1000,SMALL(IF('All Beta'!D$2:D$1000&gt;=1.5,ROW('All Beta'!D$2:D$1000)-ROW('All Beta'!D$2)+1),ROW(A37))),"")</f>
        <v>DKNG</v>
      </c>
      <c r="B37" s="5"/>
      <c r="C37" s="5">
        <f>VLOOKUP('Beta 1.5&gt;@'!A37,'All Beta'!F:I,3,0)</f>
        <v>1.79</v>
      </c>
      <c r="D37" s="5">
        <f>VLOOKUP(A37,'All Beta'!F:I,4,0)</f>
        <v>0.49</v>
      </c>
      <c r="E37" s="8" t="str">
        <f>RTD("tradingapp",,INDEX($A:$A, ROW()), "BidLstClsΔ%")</f>
        <v>0.00</v>
      </c>
      <c r="F37" s="8" t="str">
        <f>RTD("tradingapp",,INDEX($A:$A, ROW()), "AskLstClsΔ%")</f>
        <v>0.04</v>
      </c>
      <c r="G37" s="12">
        <f t="shared" si="2"/>
        <v>0.12530000000000002</v>
      </c>
      <c r="H37" s="12">
        <f t="shared" si="3"/>
        <v>8.950000000000001E-2</v>
      </c>
      <c r="I37" s="13">
        <f t="shared" si="4"/>
        <v>0.12530000000000002</v>
      </c>
      <c r="J37" s="13">
        <f t="shared" si="5"/>
        <v>4.9500000000000009E-2</v>
      </c>
      <c r="K37" s="5" t="str">
        <f>VLOOKUP(A37,'All Beta'!F:I,2,0)</f>
        <v>SPY</v>
      </c>
      <c r="L37" s="6" t="str">
        <f>RTD("tradingapp",,INDEX($K:$K, ROW()), "BidLstClsΔ%")</f>
        <v>0.05</v>
      </c>
      <c r="M37" s="6" t="str">
        <f>RTD("tradingapp",,INDEX($K:$K, ROW()), "AskLstClsΔ%")</f>
        <v>0.07</v>
      </c>
      <c r="N37" s="14">
        <f t="shared" si="6"/>
        <v>0.61529999999999996</v>
      </c>
      <c r="O37" s="14">
        <f t="shared" si="7"/>
        <v>-0.4405</v>
      </c>
      <c r="P37" s="5" t="e">
        <v>#NUM!</v>
      </c>
      <c r="Q37" s="5" t="e">
        <v>#NUM!</v>
      </c>
      <c r="R37" s="14" t="e">
        <v>#NUM!</v>
      </c>
      <c r="S37" s="5" t="e">
        <v>#NUM!</v>
      </c>
      <c r="T37" s="16" t="e">
        <f t="shared" si="0"/>
        <v>#NUM!</v>
      </c>
      <c r="U37" s="5" t="e">
        <v>#NUM!</v>
      </c>
      <c r="V37" s="5" t="e">
        <v>#NUM!</v>
      </c>
      <c r="W37" s="14" t="e">
        <v>#NUM!</v>
      </c>
      <c r="X37" s="5" t="e">
        <v>#NUM!</v>
      </c>
      <c r="Y37" s="16" t="e">
        <f t="shared" si="1"/>
        <v>#NUM!</v>
      </c>
      <c r="Z37" s="1"/>
    </row>
    <row r="38" spans="1:26" x14ac:dyDescent="0.3">
      <c r="A38" s="62" t="str">
        <f t="array" ref="A38">IFERROR(INDEX('All Beta'!A$2:A$1000,SMALL(IF('All Beta'!D$2:D$1000&gt;=1.5,ROW('All Beta'!D$2:D$1000)-ROW('All Beta'!D$2)+1),ROW(A38))),"")</f>
        <v>DOCN</v>
      </c>
      <c r="B38" s="5"/>
      <c r="C38" s="5">
        <f>VLOOKUP('Beta 1.5&gt;@'!A38,'All Beta'!F:I,3,0)</f>
        <v>1.6</v>
      </c>
      <c r="D38" s="5">
        <f>VLOOKUP(A38,'All Beta'!F:I,4,0)</f>
        <v>0.62</v>
      </c>
      <c r="E38" s="8" t="str">
        <f>RTD("tradingapp",,INDEX($A:$A, ROW()), "BidLstClsΔ%")</f>
        <v>-0.60</v>
      </c>
      <c r="F38" s="8" t="str">
        <f>RTD("tradingapp",,INDEX($A:$A, ROW()), "AskLstClsΔ%")</f>
        <v>0.27</v>
      </c>
      <c r="G38" s="12">
        <f t="shared" si="2"/>
        <v>0.41600000000000004</v>
      </c>
      <c r="H38" s="12">
        <f t="shared" si="3"/>
        <v>0.35200000000000004</v>
      </c>
      <c r="I38" s="13">
        <f t="shared" si="4"/>
        <v>1.016</v>
      </c>
      <c r="J38" s="13">
        <f t="shared" si="5"/>
        <v>8.2000000000000017E-2</v>
      </c>
      <c r="K38" s="5" t="str">
        <f>VLOOKUP(A38,'All Beta'!F:I,2,0)</f>
        <v>IWM</v>
      </c>
      <c r="L38" s="6" t="str">
        <f>RTD("tradingapp",,INDEX($K:$K, ROW()), "BidLstClsΔ%")</f>
        <v>0.22</v>
      </c>
      <c r="M38" s="6" t="str">
        <f>RTD("tradingapp",,INDEX($K:$K, ROW()), "AskLstClsΔ%")</f>
        <v>0.26</v>
      </c>
      <c r="N38" s="14">
        <f t="shared" si="6"/>
        <v>1.6360000000000001</v>
      </c>
      <c r="O38" s="14">
        <f t="shared" si="7"/>
        <v>-0.53800000000000003</v>
      </c>
      <c r="P38" s="5" t="e">
        <v>#NUM!</v>
      </c>
      <c r="Q38" s="5" t="e">
        <v>#NUM!</v>
      </c>
      <c r="R38" s="14" t="e">
        <v>#NUM!</v>
      </c>
      <c r="S38" s="5" t="e">
        <v>#NUM!</v>
      </c>
      <c r="T38" s="16" t="e">
        <f t="shared" si="0"/>
        <v>#NUM!</v>
      </c>
      <c r="U38" s="5" t="e">
        <v>#NUM!</v>
      </c>
      <c r="V38" s="5" t="e">
        <v>#NUM!</v>
      </c>
      <c r="W38" s="14" t="e">
        <v>#NUM!</v>
      </c>
      <c r="X38" s="5" t="e">
        <v>#NUM!</v>
      </c>
      <c r="Y38" s="16" t="e">
        <f t="shared" si="1"/>
        <v>#NUM!</v>
      </c>
      <c r="Z38" s="1"/>
    </row>
    <row r="39" spans="1:26" x14ac:dyDescent="0.3">
      <c r="A39" s="62" t="str">
        <f t="array" ref="A39">IFERROR(INDEX('All Beta'!A$2:A$1000,SMALL(IF('All Beta'!D$2:D$1000&gt;=1.5,ROW('All Beta'!D$2:D$1000)-ROW('All Beta'!D$2)+1),ROW(A39))),"")</f>
        <v>DVN</v>
      </c>
      <c r="C39" s="5">
        <f>VLOOKUP('Beta 1.5&gt;@'!A39,'All Beta'!F:I,3,0)</f>
        <v>1.55</v>
      </c>
      <c r="D39" s="5">
        <f>VLOOKUP(A39,'All Beta'!F:I,4,0)</f>
        <v>0.32</v>
      </c>
      <c r="E39" s="8" t="str">
        <f>RTD("tradingapp",,INDEX($A:$A, ROW()), "BidLstClsΔ%")</f>
        <v>-0.51</v>
      </c>
      <c r="F39" s="8" t="str">
        <f>RTD("tradingapp",,INDEX($A:$A, ROW()), "AskLstClsΔ%")</f>
        <v>0.59</v>
      </c>
      <c r="G39" s="12">
        <f t="shared" ref="G39:G88" si="8">C39*M39</f>
        <v>0.21700000000000003</v>
      </c>
      <c r="H39" s="12">
        <f t="shared" ref="H39:H88" si="9">C39*L39</f>
        <v>3.1000000000000003E-2</v>
      </c>
      <c r="I39" s="13">
        <f t="shared" ref="I39:I88" si="10">G39-E39</f>
        <v>0.72700000000000009</v>
      </c>
      <c r="J39" s="13">
        <f t="shared" ref="J39:J88" si="11">H39-F39</f>
        <v>-0.55899999999999994</v>
      </c>
      <c r="K39" s="5" t="str">
        <f>VLOOKUP(A39,'All Beta'!F:I,2,0)</f>
        <v>XLE</v>
      </c>
      <c r="L39" s="6" t="str">
        <f>RTD("tradingapp",,INDEX($K:$K, ROW()), "BidLstClsΔ%")</f>
        <v>0.02</v>
      </c>
      <c r="M39" s="6" t="str">
        <f>RTD("tradingapp",,INDEX($K:$K, ROW()), "AskLstClsΔ%")</f>
        <v>0.14</v>
      </c>
      <c r="N39" s="14">
        <f t="shared" ref="N39:N88" si="12">I39+D39</f>
        <v>1.0470000000000002</v>
      </c>
      <c r="O39" s="14">
        <f t="shared" ref="O39:O88" si="13">J39-D39</f>
        <v>-0.879</v>
      </c>
      <c r="T39" s="16"/>
      <c r="Z39" s="1"/>
    </row>
    <row r="40" spans="1:26" x14ac:dyDescent="0.3">
      <c r="A40" s="62" t="str">
        <f t="array" ref="A40">IFERROR(INDEX('All Beta'!A$2:A$1000,SMALL(IF('All Beta'!D$2:D$1000&gt;=1.5,ROW('All Beta'!D$2:D$1000)-ROW('All Beta'!D$2)+1),ROW(A40))),"")</f>
        <v>ESTC</v>
      </c>
      <c r="C40" s="5">
        <f>VLOOKUP('Beta 1.5&gt;@'!A40,'All Beta'!F:I,3,0)</f>
        <v>2.02</v>
      </c>
      <c r="D40" s="5">
        <f>VLOOKUP(A40,'All Beta'!F:I,4,0)</f>
        <v>0.54</v>
      </c>
      <c r="E40" s="8" t="str">
        <f>RTD("tradingapp",,INDEX($A:$A, ROW()), "BidLstClsΔ%")</f>
        <v>-0.66</v>
      </c>
      <c r="F40" s="8" t="str">
        <f>RTD("tradingapp",,INDEX($A:$A, ROW()), "AskLstClsΔ%")</f>
        <v>1.49</v>
      </c>
      <c r="G40" s="12">
        <f t="shared" si="8"/>
        <v>0.14140000000000003</v>
      </c>
      <c r="H40" s="12">
        <f t="shared" si="9"/>
        <v>0.10100000000000001</v>
      </c>
      <c r="I40" s="13">
        <f t="shared" si="10"/>
        <v>0.80140000000000011</v>
      </c>
      <c r="J40" s="13">
        <f t="shared" si="11"/>
        <v>-1.389</v>
      </c>
      <c r="K40" s="5" t="str">
        <f>VLOOKUP(A40,'All Beta'!F:I,2,0)</f>
        <v>SPY</v>
      </c>
      <c r="L40" s="6" t="str">
        <f>RTD("tradingapp",,INDEX($K:$K, ROW()), "BidLstClsΔ%")</f>
        <v>0.05</v>
      </c>
      <c r="M40" s="6" t="str">
        <f>RTD("tradingapp",,INDEX($K:$K, ROW()), "AskLstClsΔ%")</f>
        <v>0.07</v>
      </c>
      <c r="N40" s="14">
        <f t="shared" si="12"/>
        <v>1.3414000000000001</v>
      </c>
      <c r="O40" s="14">
        <f t="shared" si="13"/>
        <v>-1.929</v>
      </c>
      <c r="Z40" s="1"/>
    </row>
    <row r="41" spans="1:26" x14ac:dyDescent="0.3">
      <c r="A41" s="62" t="str">
        <f t="array" ref="A41">IFERROR(INDEX('All Beta'!A$2:A$1000,SMALL(IF('All Beta'!D$2:D$1000&gt;=1.5,ROW('All Beta'!D$2:D$1000)-ROW('All Beta'!D$2)+1),ROW(A41))),"")</f>
        <v>ETN</v>
      </c>
      <c r="C41" s="5">
        <f>VLOOKUP('Beta 1.5&gt;@'!A41,'All Beta'!F:I,3,0)</f>
        <v>1.52</v>
      </c>
      <c r="D41" s="5">
        <f>VLOOKUP(A41,'All Beta'!F:I,4,0)</f>
        <v>0.5</v>
      </c>
      <c r="E41" s="8" t="str">
        <f>RTD("tradingapp",,INDEX($A:$A, ROW()), "BidLstClsΔ%")</f>
        <v>-0.86</v>
      </c>
      <c r="F41" s="8" t="str">
        <f>RTD("tradingapp",,INDEX($A:$A, ROW()), "AskLstClsΔ%")</f>
        <v>1.34</v>
      </c>
      <c r="G41" s="12">
        <f t="shared" si="8"/>
        <v>0.10640000000000001</v>
      </c>
      <c r="H41" s="12">
        <f t="shared" si="9"/>
        <v>7.6000000000000012E-2</v>
      </c>
      <c r="I41" s="13">
        <f t="shared" si="10"/>
        <v>0.96640000000000004</v>
      </c>
      <c r="J41" s="13">
        <f t="shared" si="11"/>
        <v>-1.264</v>
      </c>
      <c r="K41" s="5" t="str">
        <f>VLOOKUP(A41,'All Beta'!F:I,2,0)</f>
        <v>SPY</v>
      </c>
      <c r="L41" s="6" t="str">
        <f>RTD("tradingapp",,INDEX($K:$K, ROW()), "BidLstClsΔ%")</f>
        <v>0.05</v>
      </c>
      <c r="M41" s="6" t="str">
        <f>RTD("tradingapp",,INDEX($K:$K, ROW()), "AskLstClsΔ%")</f>
        <v>0.07</v>
      </c>
      <c r="N41" s="14">
        <f t="shared" si="12"/>
        <v>1.4664000000000001</v>
      </c>
      <c r="O41" s="14">
        <f t="shared" si="13"/>
        <v>-1.764</v>
      </c>
      <c r="Z41" s="1"/>
    </row>
    <row r="42" spans="1:26" x14ac:dyDescent="0.3">
      <c r="A42" s="62" t="str">
        <f t="array" ref="A42">IFERROR(INDEX('All Beta'!A$2:A$1000,SMALL(IF('All Beta'!D$2:D$1000&gt;=1.5,ROW('All Beta'!D$2:D$1000)-ROW('All Beta'!D$2)+1),ROW(A42))),"")</f>
        <v>FDX</v>
      </c>
      <c r="C42" s="5">
        <f>VLOOKUP('Beta 1.5&gt;@'!A42,'All Beta'!F:I,3,0)</f>
        <v>1.62</v>
      </c>
      <c r="D42" s="5">
        <f>VLOOKUP(A42,'All Beta'!F:I,4,0)</f>
        <v>0.4</v>
      </c>
      <c r="E42" s="8" t="str">
        <f>RTD("tradingapp",,INDEX($A:$A, ROW()), "BidLstClsΔ%")</f>
        <v>0.00</v>
      </c>
      <c r="F42" s="8" t="str">
        <f>RTD("tradingapp",,INDEX($A:$A, ROW()), "AskLstClsΔ%")</f>
        <v>0.53</v>
      </c>
      <c r="G42" s="12">
        <f t="shared" si="8"/>
        <v>0.11340000000000001</v>
      </c>
      <c r="H42" s="12">
        <f t="shared" si="9"/>
        <v>8.1000000000000016E-2</v>
      </c>
      <c r="I42" s="13">
        <f t="shared" si="10"/>
        <v>0.11340000000000001</v>
      </c>
      <c r="J42" s="13">
        <f t="shared" si="11"/>
        <v>-0.44900000000000001</v>
      </c>
      <c r="K42" s="5" t="str">
        <f>VLOOKUP(A42,'All Beta'!F:I,2,0)</f>
        <v>SPY</v>
      </c>
      <c r="L42" s="6" t="str">
        <f>RTD("tradingapp",,INDEX($K:$K, ROW()), "BidLstClsΔ%")</f>
        <v>0.05</v>
      </c>
      <c r="M42" s="6" t="str">
        <f>RTD("tradingapp",,INDEX($K:$K, ROW()), "AskLstClsΔ%")</f>
        <v>0.07</v>
      </c>
      <c r="N42" s="14">
        <f t="shared" si="12"/>
        <v>0.51340000000000008</v>
      </c>
      <c r="O42" s="14">
        <f t="shared" si="13"/>
        <v>-0.84899999999999998</v>
      </c>
      <c r="Z42" s="1"/>
    </row>
    <row r="43" spans="1:26" x14ac:dyDescent="0.3">
      <c r="A43" s="62" t="str">
        <f t="array" ref="A43">IFERROR(INDEX('All Beta'!A$2:A$1000,SMALL(IF('All Beta'!D$2:D$1000&gt;=1.5,ROW('All Beta'!D$2:D$1000)-ROW('All Beta'!D$2)+1),ROW(A43))),"")</f>
        <v>FOUR</v>
      </c>
      <c r="C43" s="5">
        <f>VLOOKUP('Beta 1.5&gt;@'!A43,'All Beta'!F:I,3,0)</f>
        <v>2.21</v>
      </c>
      <c r="D43" s="5">
        <f>VLOOKUP(A43,'All Beta'!F:I,4,0)</f>
        <v>0.42</v>
      </c>
      <c r="E43" s="8" t="str">
        <f>RTD("tradingapp",,INDEX($A:$A, ROW()), "BidLstClsΔ%")</f>
        <v>0.21</v>
      </c>
      <c r="F43" s="8" t="str">
        <f>RTD("tradingapp",,INDEX($A:$A, ROW()), "AskLstClsΔ%")</f>
        <v>1.32</v>
      </c>
      <c r="G43" s="12">
        <f t="shared" si="8"/>
        <v>0.1547</v>
      </c>
      <c r="H43" s="12">
        <f t="shared" si="9"/>
        <v>0.1105</v>
      </c>
      <c r="I43" s="13">
        <f t="shared" si="10"/>
        <v>-5.5299999999999988E-2</v>
      </c>
      <c r="J43" s="13">
        <f t="shared" si="11"/>
        <v>-1.2095</v>
      </c>
      <c r="K43" s="5" t="str">
        <f>VLOOKUP(A43,'All Beta'!F:I,2,0)</f>
        <v>SPY</v>
      </c>
      <c r="L43" s="6" t="str">
        <f>RTD("tradingapp",,INDEX($K:$K, ROW()), "BidLstClsΔ%")</f>
        <v>0.05</v>
      </c>
      <c r="M43" s="6" t="str">
        <f>RTD("tradingapp",,INDEX($K:$K, ROW()), "AskLstClsΔ%")</f>
        <v>0.07</v>
      </c>
      <c r="N43" s="14">
        <f t="shared" si="12"/>
        <v>0.36470000000000002</v>
      </c>
      <c r="O43" s="14">
        <f t="shared" si="13"/>
        <v>-1.6294999999999999</v>
      </c>
      <c r="Z43" s="1"/>
    </row>
    <row r="44" spans="1:26" x14ac:dyDescent="0.3">
      <c r="A44" s="62" t="str">
        <f t="array" ref="A44">IFERROR(INDEX('All Beta'!A$2:A$1000,SMALL(IF('All Beta'!D$2:D$1000&gt;=1.5,ROW('All Beta'!D$2:D$1000)-ROW('All Beta'!D$2)+1),ROW(A44))),"")</f>
        <v>FSLR</v>
      </c>
      <c r="C44" s="5">
        <f>VLOOKUP('Beta 1.5&gt;@'!A44,'All Beta'!F:I,3,0)</f>
        <v>2.19</v>
      </c>
      <c r="D44" s="5">
        <f>VLOOKUP(A44,'All Beta'!F:I,4,0)</f>
        <v>1.45</v>
      </c>
      <c r="E44" s="8" t="str">
        <f>RTD("tradingapp",,INDEX($A:$A, ROW()), "BidLstClsΔ%")</f>
        <v>0.05</v>
      </c>
      <c r="F44" s="8" t="str">
        <f>RTD("tradingapp",,INDEX($A:$A, ROW()), "AskLstClsΔ%")</f>
        <v>0.32</v>
      </c>
      <c r="G44" s="12">
        <f t="shared" si="8"/>
        <v>0.15330000000000002</v>
      </c>
      <c r="H44" s="12">
        <f t="shared" si="9"/>
        <v>0.1095</v>
      </c>
      <c r="I44" s="13">
        <f t="shared" si="10"/>
        <v>0.10330000000000002</v>
      </c>
      <c r="J44" s="13">
        <f t="shared" si="11"/>
        <v>-0.21050000000000002</v>
      </c>
      <c r="K44" s="5" t="str">
        <f>VLOOKUP(A44,'All Beta'!F:I,2,0)</f>
        <v>SPY</v>
      </c>
      <c r="L44" s="6" t="str">
        <f>RTD("tradingapp",,INDEX($K:$K, ROW()), "BidLstClsΔ%")</f>
        <v>0.05</v>
      </c>
      <c r="M44" s="6" t="str">
        <f>RTD("tradingapp",,INDEX($K:$K, ROW()), "AskLstClsΔ%")</f>
        <v>0.07</v>
      </c>
      <c r="N44" s="14">
        <f t="shared" si="12"/>
        <v>1.5532999999999999</v>
      </c>
      <c r="O44" s="14">
        <f t="shared" si="13"/>
        <v>-1.6604999999999999</v>
      </c>
      <c r="Z44" s="1"/>
    </row>
    <row r="45" spans="1:26" x14ac:dyDescent="0.3">
      <c r="A45" s="62" t="str">
        <f t="array" ref="A45">IFERROR(INDEX('All Beta'!A$2:A$1000,SMALL(IF('All Beta'!D$2:D$1000&gt;=1.5,ROW('All Beta'!D$2:D$1000)-ROW('All Beta'!D$2)+1),ROW(A45))),"")</f>
        <v>FTV</v>
      </c>
      <c r="C45" s="5">
        <f>VLOOKUP('Beta 1.5&gt;@'!A45,'All Beta'!F:I,3,0)</f>
        <v>1.55</v>
      </c>
      <c r="D45" s="5">
        <f>VLOOKUP(A45,'All Beta'!F:I,4,0)</f>
        <v>0.31</v>
      </c>
      <c r="E45" s="8" t="str">
        <f>RTD("tradingapp",,INDEX($A:$A, ROW()), "BidLstClsΔ%")</f>
        <v>-1.12</v>
      </c>
      <c r="F45" s="8" t="str">
        <f>RTD("tradingapp",,INDEX($A:$A, ROW()), "AskLstClsΔ%")</f>
        <v>1.14</v>
      </c>
      <c r="G45" s="12">
        <f t="shared" si="8"/>
        <v>0.10850000000000001</v>
      </c>
      <c r="H45" s="12">
        <f t="shared" si="9"/>
        <v>7.7500000000000013E-2</v>
      </c>
      <c r="I45" s="13">
        <f t="shared" si="10"/>
        <v>1.2285000000000001</v>
      </c>
      <c r="J45" s="13">
        <f t="shared" si="11"/>
        <v>-1.0625</v>
      </c>
      <c r="K45" s="5" t="str">
        <f>VLOOKUP(A45,'All Beta'!F:I,2,0)</f>
        <v>SPY</v>
      </c>
      <c r="L45" s="6" t="str">
        <f>RTD("tradingapp",,INDEX($K:$K, ROW()), "BidLstClsΔ%")</f>
        <v>0.05</v>
      </c>
      <c r="M45" s="6" t="str">
        <f>RTD("tradingapp",,INDEX($K:$K, ROW()), "AskLstClsΔ%")</f>
        <v>0.07</v>
      </c>
      <c r="N45" s="14">
        <f t="shared" si="12"/>
        <v>1.5385000000000002</v>
      </c>
      <c r="O45" s="14">
        <f t="shared" si="13"/>
        <v>-1.3725000000000001</v>
      </c>
      <c r="Z45" s="1"/>
    </row>
    <row r="46" spans="1:26" x14ac:dyDescent="0.3">
      <c r="A46" s="62" t="str">
        <f t="array" ref="A46">IFERROR(INDEX('All Beta'!A$2:A$1000,SMALL(IF('All Beta'!D$2:D$1000&gt;=1.5,ROW('All Beta'!D$2:D$1000)-ROW('All Beta'!D$2)+1),ROW(A46))),"")</f>
        <v>GAP</v>
      </c>
      <c r="C46" s="5">
        <f>VLOOKUP('Beta 1.5&gt;@'!A46,'All Beta'!F:I,3,0)</f>
        <v>1.55</v>
      </c>
      <c r="D46" s="5">
        <f>VLOOKUP(A46,'All Beta'!F:I,4,0)</f>
        <v>0.5</v>
      </c>
      <c r="E46" s="8" t="str">
        <f>RTD("tradingapp",,INDEX($A:$A, ROW()), "BidLstClsΔ%")</f>
        <v>-0.08</v>
      </c>
      <c r="F46" s="8" t="str">
        <f>RTD("tradingapp",,INDEX($A:$A, ROW()), "AskLstClsΔ%")</f>
        <v>0.13</v>
      </c>
      <c r="G46" s="12">
        <f t="shared" si="8"/>
        <v>0.10850000000000001</v>
      </c>
      <c r="H46" s="12">
        <f t="shared" si="9"/>
        <v>7.7500000000000013E-2</v>
      </c>
      <c r="I46" s="13">
        <f t="shared" si="10"/>
        <v>0.1885</v>
      </c>
      <c r="J46" s="13">
        <f t="shared" si="11"/>
        <v>-5.2499999999999991E-2</v>
      </c>
      <c r="K46" s="5" t="str">
        <f>VLOOKUP(A46,'All Beta'!F:I,2,0)</f>
        <v>SPY</v>
      </c>
      <c r="L46" s="6" t="str">
        <f>RTD("tradingapp",,INDEX($K:$K, ROW()), "BidLstClsΔ%")</f>
        <v>0.05</v>
      </c>
      <c r="M46" s="6" t="str">
        <f>RTD("tradingapp",,INDEX($K:$K, ROW()), "AskLstClsΔ%")</f>
        <v>0.07</v>
      </c>
      <c r="N46" s="14">
        <f t="shared" si="12"/>
        <v>0.6885</v>
      </c>
      <c r="O46" s="14">
        <f t="shared" si="13"/>
        <v>-0.55249999999999999</v>
      </c>
      <c r="Z46" s="1"/>
    </row>
    <row r="47" spans="1:26" x14ac:dyDescent="0.3">
      <c r="A47" s="62" t="str">
        <f t="array" ref="A47">IFERROR(INDEX('All Beta'!A$2:A$1000,SMALL(IF('All Beta'!D$2:D$1000&gt;=1.5,ROW('All Beta'!D$2:D$1000)-ROW('All Beta'!D$2)+1),ROW(A47))),"")</f>
        <v>GLW</v>
      </c>
      <c r="C47" s="5">
        <f>VLOOKUP('Beta 1.5&gt;@'!A47,'All Beta'!F:I,3,0)</f>
        <v>1.57</v>
      </c>
      <c r="D47" s="5">
        <f>VLOOKUP(A47,'All Beta'!F:I,4,0)</f>
        <v>0.28999999999999998</v>
      </c>
      <c r="E47" s="8" t="str">
        <f>RTD("tradingapp",,INDEX($A:$A, ROW()), "BidLstClsΔ%")</f>
        <v>-0.51</v>
      </c>
      <c r="F47" s="8" t="str">
        <f>RTD("tradingapp",,INDEX($A:$A, ROW()), "AskLstClsΔ%")</f>
        <v>1.36</v>
      </c>
      <c r="G47" s="12">
        <f t="shared" si="8"/>
        <v>0.10990000000000001</v>
      </c>
      <c r="H47" s="12">
        <f t="shared" si="9"/>
        <v>7.8500000000000014E-2</v>
      </c>
      <c r="I47" s="13">
        <f t="shared" si="10"/>
        <v>0.61990000000000001</v>
      </c>
      <c r="J47" s="13">
        <f t="shared" si="11"/>
        <v>-1.2815000000000001</v>
      </c>
      <c r="K47" s="5" t="str">
        <f>VLOOKUP(A47,'All Beta'!F:I,2,0)</f>
        <v>SPY</v>
      </c>
      <c r="L47" s="6" t="str">
        <f>RTD("tradingapp",,INDEX($K:$K, ROW()), "BidLstClsΔ%")</f>
        <v>0.05</v>
      </c>
      <c r="M47" s="6" t="str">
        <f>RTD("tradingapp",,INDEX($K:$K, ROW()), "AskLstClsΔ%")</f>
        <v>0.07</v>
      </c>
      <c r="N47" s="14">
        <f t="shared" si="12"/>
        <v>0.90989999999999993</v>
      </c>
      <c r="O47" s="14">
        <f t="shared" si="13"/>
        <v>-1.5715000000000001</v>
      </c>
      <c r="Z47" s="1"/>
    </row>
    <row r="48" spans="1:26" x14ac:dyDescent="0.3">
      <c r="A48" s="62" t="str">
        <f t="array" ref="A48">IFERROR(INDEX('All Beta'!A$2:A$1000,SMALL(IF('All Beta'!D$2:D$1000&gt;=1.5,ROW('All Beta'!D$2:D$1000)-ROW('All Beta'!D$2)+1),ROW(A48))),"")</f>
        <v>GRRR</v>
      </c>
      <c r="C48" s="5">
        <f>VLOOKUP('Beta 1.5&gt;@'!A48,'All Beta'!F:I,3,0)</f>
        <v>2.23</v>
      </c>
      <c r="D48" s="5">
        <f>VLOOKUP(A48,'All Beta'!F:I,4,0)</f>
        <v>1.35</v>
      </c>
      <c r="E48" s="8" t="str">
        <f>RTD("tradingapp",,INDEX($A:$A, ROW()), "BidLstClsΔ%")</f>
        <v>-0.83</v>
      </c>
      <c r="F48" s="8" t="str">
        <f>RTD("tradingapp",,INDEX($A:$A, ROW()), "AskLstClsΔ%")</f>
        <v>-0.26</v>
      </c>
      <c r="G48" s="12">
        <f t="shared" si="8"/>
        <v>0.15610000000000002</v>
      </c>
      <c r="H48" s="12">
        <f t="shared" si="9"/>
        <v>0.1115</v>
      </c>
      <c r="I48" s="13">
        <f t="shared" si="10"/>
        <v>0.98609999999999998</v>
      </c>
      <c r="J48" s="13">
        <f t="shared" si="11"/>
        <v>0.3715</v>
      </c>
      <c r="K48" s="5" t="str">
        <f>VLOOKUP(A48,'All Beta'!F:I,2,0)</f>
        <v>SPY</v>
      </c>
      <c r="L48" s="6" t="str">
        <f>RTD("tradingapp",,INDEX($K:$K, ROW()), "BidLstClsΔ%")</f>
        <v>0.05</v>
      </c>
      <c r="M48" s="6" t="str">
        <f>RTD("tradingapp",,INDEX($K:$K, ROW()), "AskLstClsΔ%")</f>
        <v>0.07</v>
      </c>
      <c r="N48" s="14">
        <f t="shared" si="12"/>
        <v>2.3361000000000001</v>
      </c>
      <c r="O48" s="14">
        <f t="shared" si="13"/>
        <v>-0.97850000000000015</v>
      </c>
      <c r="Z48" s="1"/>
    </row>
    <row r="49" spans="1:26" x14ac:dyDescent="0.3">
      <c r="A49" s="62" t="str">
        <f t="array" ref="A49">IFERROR(INDEX('All Beta'!A$2:A$1000,SMALL(IF('All Beta'!D$2:D$1000&gt;=1.5,ROW('All Beta'!D$2:D$1000)-ROW('All Beta'!D$2)+1),ROW(A49))),"")</f>
        <v>GSAT</v>
      </c>
      <c r="C49" s="5">
        <f>VLOOKUP('Beta 1.5&gt;@'!A49,'All Beta'!F:I,3,0)</f>
        <v>2.06</v>
      </c>
      <c r="D49" s="5">
        <f>VLOOKUP(A49,'All Beta'!F:I,4,0)</f>
        <v>0.44</v>
      </c>
      <c r="E49" s="8" t="str">
        <f>RTD("tradingapp",,INDEX($A:$A, ROW()), "BidLstClsΔ%")</f>
        <v>-2.01</v>
      </c>
      <c r="F49" s="8" t="str">
        <f>RTD("tradingapp",,INDEX($A:$A, ROW()), "AskLstClsΔ%")</f>
        <v>1.70</v>
      </c>
      <c r="G49" s="12">
        <f t="shared" si="8"/>
        <v>0.14420000000000002</v>
      </c>
      <c r="H49" s="12">
        <f t="shared" si="9"/>
        <v>0.10300000000000001</v>
      </c>
      <c r="I49" s="13">
        <f t="shared" si="10"/>
        <v>2.1541999999999999</v>
      </c>
      <c r="J49" s="13">
        <f t="shared" si="11"/>
        <v>-1.597</v>
      </c>
      <c r="K49" s="5" t="str">
        <f>VLOOKUP(A49,'All Beta'!F:I,2,0)</f>
        <v>SPY</v>
      </c>
      <c r="L49" s="6" t="str">
        <f>RTD("tradingapp",,INDEX($K:$K, ROW()), "BidLstClsΔ%")</f>
        <v>0.05</v>
      </c>
      <c r="M49" s="6" t="str">
        <f>RTD("tradingapp",,INDEX($K:$K, ROW()), "AskLstClsΔ%")</f>
        <v>0.07</v>
      </c>
      <c r="N49" s="14">
        <f t="shared" si="12"/>
        <v>2.5941999999999998</v>
      </c>
      <c r="O49" s="14">
        <f t="shared" si="13"/>
        <v>-2.0369999999999999</v>
      </c>
      <c r="Z49" s="1"/>
    </row>
    <row r="50" spans="1:26" x14ac:dyDescent="0.3">
      <c r="A50" s="62" t="str">
        <f t="array" ref="A50">IFERROR(INDEX('All Beta'!A$2:A$1000,SMALL(IF('All Beta'!D$2:D$1000&gt;=1.5,ROW('All Beta'!D$2:D$1000)-ROW('All Beta'!D$2)+1),ROW(A50))),"")</f>
        <v>GTLB</v>
      </c>
      <c r="C50" s="5">
        <f>VLOOKUP('Beta 1.5&gt;@'!A50,'All Beta'!F:I,3,0)</f>
        <v>2.85</v>
      </c>
      <c r="D50" s="5">
        <f>VLOOKUP(A50,'All Beta'!F:I,4,0)</f>
        <v>0.65</v>
      </c>
      <c r="E50" s="8" t="str">
        <f>RTD("tradingapp",,INDEX($A:$A, ROW()), "BidLstClsΔ%")</f>
        <v>0.00</v>
      </c>
      <c r="F50" s="8" t="str">
        <f>RTD("tradingapp",,INDEX($A:$A, ROW()), "AskLstClsΔ%")</f>
        <v>0.52</v>
      </c>
      <c r="G50" s="12">
        <f t="shared" si="8"/>
        <v>0.19950000000000004</v>
      </c>
      <c r="H50" s="12">
        <f t="shared" si="9"/>
        <v>0.14250000000000002</v>
      </c>
      <c r="I50" s="13">
        <f t="shared" si="10"/>
        <v>0.19950000000000004</v>
      </c>
      <c r="J50" s="13">
        <f t="shared" si="11"/>
        <v>-0.3775</v>
      </c>
      <c r="K50" s="5" t="str">
        <f>VLOOKUP(A50,'All Beta'!F:I,2,0)</f>
        <v>SPY</v>
      </c>
      <c r="L50" s="6" t="str">
        <f>RTD("tradingapp",,INDEX($K:$K, ROW()), "BidLstClsΔ%")</f>
        <v>0.05</v>
      </c>
      <c r="M50" s="6" t="str">
        <f>RTD("tradingapp",,INDEX($K:$K, ROW()), "AskLstClsΔ%")</f>
        <v>0.07</v>
      </c>
      <c r="N50" s="14">
        <f t="shared" si="12"/>
        <v>0.84950000000000003</v>
      </c>
      <c r="O50" s="14">
        <f t="shared" si="13"/>
        <v>-1.0275000000000001</v>
      </c>
      <c r="Z50" s="1"/>
    </row>
    <row r="51" spans="1:26" x14ac:dyDescent="0.3">
      <c r="A51" s="62" t="str">
        <f t="array" ref="A51">IFERROR(INDEX('All Beta'!A$2:A$1000,SMALL(IF('All Beta'!D$2:D$1000&gt;=1.5,ROW('All Beta'!D$2:D$1000)-ROW('All Beta'!D$2)+1),ROW(A51))),"")</f>
        <v>HIMS</v>
      </c>
      <c r="C51" s="5">
        <f>VLOOKUP('Beta 1.5&gt;@'!A51,'All Beta'!F:I,3,0)</f>
        <v>3.16</v>
      </c>
      <c r="D51" s="5">
        <f>VLOOKUP(A51,'All Beta'!F:I,4,0)</f>
        <v>1.1499999999999999</v>
      </c>
      <c r="E51" s="8" t="str">
        <f>RTD("tradingapp",,INDEX($A:$A, ROW()), "BidLstClsΔ%")</f>
        <v>0.09</v>
      </c>
      <c r="F51" s="8" t="str">
        <f>RTD("tradingapp",,INDEX($A:$A, ROW()), "AskLstClsΔ%")</f>
        <v>0.26</v>
      </c>
      <c r="G51" s="12">
        <f t="shared" si="8"/>
        <v>0.22120000000000004</v>
      </c>
      <c r="H51" s="12">
        <f t="shared" si="9"/>
        <v>0.15800000000000003</v>
      </c>
      <c r="I51" s="13">
        <f t="shared" si="10"/>
        <v>0.13120000000000004</v>
      </c>
      <c r="J51" s="13">
        <f t="shared" si="11"/>
        <v>-0.10199999999999998</v>
      </c>
      <c r="K51" s="5" t="str">
        <f>VLOOKUP(A51,'All Beta'!F:I,2,0)</f>
        <v>SPY</v>
      </c>
      <c r="L51" s="6" t="str">
        <f>RTD("tradingapp",,INDEX($K:$K, ROW()), "BidLstClsΔ%")</f>
        <v>0.05</v>
      </c>
      <c r="M51" s="6" t="str">
        <f>RTD("tradingapp",,INDEX($K:$K, ROW()), "AskLstClsΔ%")</f>
        <v>0.07</v>
      </c>
      <c r="N51" s="14">
        <f t="shared" si="12"/>
        <v>1.2811999999999999</v>
      </c>
      <c r="O51" s="14">
        <f t="shared" si="13"/>
        <v>-1.2519999999999998</v>
      </c>
      <c r="Z51" s="1"/>
    </row>
    <row r="52" spans="1:26" x14ac:dyDescent="0.3">
      <c r="A52" s="62" t="str">
        <f t="array" ref="A52">IFERROR(INDEX('All Beta'!A$2:A$1000,SMALL(IF('All Beta'!D$2:D$1000&gt;=1.5,ROW('All Beta'!D$2:D$1000)-ROW('All Beta'!D$2)+1),ROW(A52))),"")</f>
        <v>HLT</v>
      </c>
      <c r="C52" s="5">
        <f>VLOOKUP('Beta 1.5&gt;@'!A52,'All Beta'!F:I,3,0)</f>
        <v>1.52</v>
      </c>
      <c r="D52" s="5">
        <f>VLOOKUP(A52,'All Beta'!F:I,4,0)</f>
        <v>0.31</v>
      </c>
      <c r="E52" s="8" t="str">
        <f>RTD("tradingapp",,INDEX($A:$A, ROW()), "BidLstClsΔ%")</f>
        <v>-1.18</v>
      </c>
      <c r="F52" s="8" t="str">
        <f>RTD("tradingapp",,INDEX($A:$A, ROW()), "AskLstClsΔ%")</f>
        <v>2.21</v>
      </c>
      <c r="G52" s="12">
        <f t="shared" si="8"/>
        <v>0.10640000000000001</v>
      </c>
      <c r="H52" s="12">
        <f t="shared" si="9"/>
        <v>7.6000000000000012E-2</v>
      </c>
      <c r="I52" s="13">
        <f t="shared" si="10"/>
        <v>1.2864</v>
      </c>
      <c r="J52" s="13">
        <f t="shared" si="11"/>
        <v>-2.1339999999999999</v>
      </c>
      <c r="K52" s="5" t="str">
        <f>VLOOKUP(A52,'All Beta'!F:I,2,0)</f>
        <v>SPY</v>
      </c>
      <c r="L52" s="6" t="str">
        <f>RTD("tradingapp",,INDEX($K:$K, ROW()), "BidLstClsΔ%")</f>
        <v>0.05</v>
      </c>
      <c r="M52" s="6" t="str">
        <f>RTD("tradingapp",,INDEX($K:$K, ROW()), "AskLstClsΔ%")</f>
        <v>0.07</v>
      </c>
      <c r="N52" s="14">
        <f t="shared" si="12"/>
        <v>1.5964</v>
      </c>
      <c r="O52" s="14">
        <f t="shared" si="13"/>
        <v>-2.444</v>
      </c>
      <c r="Z52" s="1"/>
    </row>
    <row r="53" spans="1:26" x14ac:dyDescent="0.3">
      <c r="A53" s="62" t="str">
        <f t="array" ref="A53">IFERROR(INDEX('All Beta'!A$2:A$1000,SMALL(IF('All Beta'!D$2:D$1000&gt;=1.5,ROW('All Beta'!D$2:D$1000)-ROW('All Beta'!D$2)+1),ROW(A53))),"")</f>
        <v>HOG</v>
      </c>
      <c r="C53" s="5">
        <f>VLOOKUP('Beta 1.5&gt;@'!A53,'All Beta'!F:I,3,0)</f>
        <v>1.63</v>
      </c>
      <c r="D53" s="5">
        <f>VLOOKUP(A53,'All Beta'!F:I,4,0)</f>
        <v>0.53</v>
      </c>
      <c r="E53" s="8" t="str">
        <f>RTD("tradingapp",,INDEX($A:$A, ROW()), "BidLstClsΔ%")</f>
        <v>-1.66</v>
      </c>
      <c r="F53" s="8" t="str">
        <f>RTD("tradingapp",,INDEX($A:$A, ROW()), "AskLstClsΔ%")</f>
        <v>1.97</v>
      </c>
      <c r="G53" s="12">
        <f t="shared" si="8"/>
        <v>0.42380000000000001</v>
      </c>
      <c r="H53" s="12">
        <f t="shared" si="9"/>
        <v>0.35859999999999997</v>
      </c>
      <c r="I53" s="13">
        <f t="shared" si="10"/>
        <v>2.0838000000000001</v>
      </c>
      <c r="J53" s="13">
        <f t="shared" si="11"/>
        <v>-1.6113999999999999</v>
      </c>
      <c r="K53" s="5" t="str">
        <f>VLOOKUP(A53,'All Beta'!F:I,2,0)</f>
        <v>IWM</v>
      </c>
      <c r="L53" s="6" t="str">
        <f>RTD("tradingapp",,INDEX($K:$K, ROW()), "BidLstClsΔ%")</f>
        <v>0.22</v>
      </c>
      <c r="M53" s="6" t="str">
        <f>RTD("tradingapp",,INDEX($K:$K, ROW()), "AskLstClsΔ%")</f>
        <v>0.26</v>
      </c>
      <c r="N53" s="14">
        <f t="shared" si="12"/>
        <v>2.6138000000000003</v>
      </c>
      <c r="O53" s="14">
        <f t="shared" si="13"/>
        <v>-2.1414</v>
      </c>
      <c r="Z53" s="1"/>
    </row>
    <row r="54" spans="1:26" x14ac:dyDescent="0.3">
      <c r="A54" s="62" t="str">
        <f t="array" ref="A54">IFERROR(INDEX('All Beta'!A$2:A$1000,SMALL(IF('All Beta'!D$2:D$1000&gt;=1.5,ROW('All Beta'!D$2:D$1000)-ROW('All Beta'!D$2)+1),ROW(A54))),"")</f>
        <v>HOOD</v>
      </c>
      <c r="C54" s="5">
        <f>VLOOKUP('Beta 1.5&gt;@'!A54,'All Beta'!F:I,3,0)</f>
        <v>2.21</v>
      </c>
      <c r="D54" s="5">
        <f>VLOOKUP(A54,'All Beta'!F:I,4,0)</f>
        <v>1.08</v>
      </c>
      <c r="E54" s="8" t="str">
        <f>RTD("tradingapp",,INDEX($A:$A, ROW()), "BidLstClsΔ%")</f>
        <v>0.06</v>
      </c>
      <c r="F54" s="8" t="str">
        <f>RTD("tradingapp",,INDEX($A:$A, ROW()), "AskLstClsΔ%")</f>
        <v>0.15</v>
      </c>
      <c r="G54" s="12">
        <f t="shared" si="8"/>
        <v>4.4200000000000003E-2</v>
      </c>
      <c r="H54" s="12">
        <f t="shared" si="9"/>
        <v>0</v>
      </c>
      <c r="I54" s="13">
        <f t="shared" si="10"/>
        <v>-1.5799999999999995E-2</v>
      </c>
      <c r="J54" s="13">
        <f t="shared" si="11"/>
        <v>-0.15</v>
      </c>
      <c r="K54" s="5" t="str">
        <f>VLOOKUP(A54,'All Beta'!F:I,2,0)</f>
        <v>QQQ</v>
      </c>
      <c r="L54" s="6" t="str">
        <f>RTD("tradingapp",,INDEX($K:$K, ROW()), "BidLstClsΔ%")</f>
        <v>0.00</v>
      </c>
      <c r="M54" s="6" t="str">
        <f>RTD("tradingapp",,INDEX($K:$K, ROW()), "AskLstClsΔ%")</f>
        <v>0.02</v>
      </c>
      <c r="N54" s="14">
        <f t="shared" si="12"/>
        <v>1.0642</v>
      </c>
      <c r="O54" s="14">
        <f t="shared" si="13"/>
        <v>-1.23</v>
      </c>
      <c r="Z54" s="1"/>
    </row>
    <row r="55" spans="1:26" x14ac:dyDescent="0.3">
      <c r="A55" s="62" t="str">
        <f t="array" ref="A55">IFERROR(INDEX('All Beta'!A$2:A$1000,SMALL(IF('All Beta'!D$2:D$1000&gt;=1.5,ROW('All Beta'!D$2:D$1000)-ROW('All Beta'!D$2)+1),ROW(A55))),"")</f>
        <v>HP</v>
      </c>
      <c r="C55" s="5">
        <f>VLOOKUP('Beta 1.5&gt;@'!A55,'All Beta'!F:I,3,0)</f>
        <v>1.67</v>
      </c>
      <c r="D55" s="5">
        <f>VLOOKUP(A55,'All Beta'!F:I,4,0)</f>
        <v>0.69</v>
      </c>
      <c r="E55" s="8" t="str">
        <f>RTD("tradingapp",,INDEX($A:$A, ROW()), "BidLstClsΔ%")</f>
        <v>-2.25</v>
      </c>
      <c r="F55" s="8" t="str">
        <f>RTD("tradingapp",,INDEX($A:$A, ROW()), "AskLstClsΔ%")</f>
        <v>1.35</v>
      </c>
      <c r="G55" s="12">
        <f t="shared" si="8"/>
        <v>0.23380000000000001</v>
      </c>
      <c r="H55" s="12">
        <f t="shared" si="9"/>
        <v>3.3399999999999999E-2</v>
      </c>
      <c r="I55" s="13">
        <f t="shared" si="10"/>
        <v>2.4838</v>
      </c>
      <c r="J55" s="13">
        <f t="shared" si="11"/>
        <v>-1.3166</v>
      </c>
      <c r="K55" s="5" t="str">
        <f>VLOOKUP(A55,'All Beta'!F:I,2,0)</f>
        <v>XLE</v>
      </c>
      <c r="L55" s="6" t="str">
        <f>RTD("tradingapp",,INDEX($K:$K, ROW()), "BidLstClsΔ%")</f>
        <v>0.02</v>
      </c>
      <c r="M55" s="6" t="str">
        <f>RTD("tradingapp",,INDEX($K:$K, ROW()), "AskLstClsΔ%")</f>
        <v>0.14</v>
      </c>
      <c r="N55" s="14">
        <f t="shared" si="12"/>
        <v>3.1738</v>
      </c>
      <c r="O55" s="14">
        <f t="shared" si="13"/>
        <v>-2.0065999999999997</v>
      </c>
      <c r="Z55" s="1"/>
    </row>
    <row r="56" spans="1:26" x14ac:dyDescent="0.3">
      <c r="A56" s="62" t="str">
        <f t="array" ref="A56">IFERROR(INDEX('All Beta'!A$2:A$1000,SMALL(IF('All Beta'!D$2:D$1000&gt;=1.5,ROW('All Beta'!D$2:D$1000)-ROW('All Beta'!D$2)+1),ROW(A56))),"")</f>
        <v>HPE</v>
      </c>
      <c r="C56" s="5">
        <f>VLOOKUP('Beta 1.5&gt;@'!A56,'All Beta'!F:I,3,0)</f>
        <v>2.2000000000000002</v>
      </c>
      <c r="D56" s="5">
        <f>VLOOKUP(A56,'All Beta'!F:I,4,0)</f>
        <v>0.64</v>
      </c>
      <c r="E56" s="8" t="str">
        <f>RTD("tradingapp",,INDEX($A:$A, ROW()), "BidLstClsΔ%")</f>
        <v>0.00</v>
      </c>
      <c r="F56" s="8" t="str">
        <f>RTD("tradingapp",,INDEX($A:$A, ROW()), "AskLstClsΔ%")</f>
        <v>0.53</v>
      </c>
      <c r="G56" s="12">
        <f t="shared" si="8"/>
        <v>0.15400000000000003</v>
      </c>
      <c r="H56" s="12">
        <f t="shared" si="9"/>
        <v>0.11000000000000001</v>
      </c>
      <c r="I56" s="13">
        <f t="shared" si="10"/>
        <v>0.15400000000000003</v>
      </c>
      <c r="J56" s="13">
        <f t="shared" si="11"/>
        <v>-0.42000000000000004</v>
      </c>
      <c r="K56" s="5" t="str">
        <f>VLOOKUP(A56,'All Beta'!F:I,2,0)</f>
        <v>SPY</v>
      </c>
      <c r="L56" s="6" t="str">
        <f>RTD("tradingapp",,INDEX($K:$K, ROW()), "BidLstClsΔ%")</f>
        <v>0.05</v>
      </c>
      <c r="M56" s="6" t="str">
        <f>RTD("tradingapp",,INDEX($K:$K, ROW()), "AskLstClsΔ%")</f>
        <v>0.07</v>
      </c>
      <c r="N56" s="14">
        <f t="shared" si="12"/>
        <v>0.79400000000000004</v>
      </c>
      <c r="O56" s="14">
        <f t="shared" si="13"/>
        <v>-1.06</v>
      </c>
      <c r="Z56" s="1"/>
    </row>
    <row r="57" spans="1:26" x14ac:dyDescent="0.3">
      <c r="A57" s="62" t="str">
        <f t="array" ref="A57">IFERROR(INDEX('All Beta'!A$2:A$1000,SMALL(IF('All Beta'!D$2:D$1000&gt;=1.5,ROW('All Beta'!D$2:D$1000)-ROW('All Beta'!D$2)+1),ROW(A57))),"")</f>
        <v>INOD</v>
      </c>
      <c r="C57" s="5">
        <f>VLOOKUP('Beta 1.5&gt;@'!A57,'All Beta'!F:I,3,0)</f>
        <v>3.32</v>
      </c>
      <c r="D57" s="5">
        <f>VLOOKUP(A57,'All Beta'!F:I,4,0)</f>
        <v>1.1499999999999999</v>
      </c>
      <c r="E57" s="8" t="str">
        <f>RTD("tradingapp",,INDEX($A:$A, ROW()), "BidLstClsΔ%")</f>
        <v>-1.04</v>
      </c>
      <c r="F57" s="8" t="str">
        <f>RTD("tradingapp",,INDEX($A:$A, ROW()), "AskLstClsΔ%")</f>
        <v>-0.18</v>
      </c>
      <c r="G57" s="12">
        <f t="shared" si="8"/>
        <v>6.6400000000000001E-2</v>
      </c>
      <c r="H57" s="12">
        <f t="shared" si="9"/>
        <v>0</v>
      </c>
      <c r="I57" s="13">
        <f t="shared" si="10"/>
        <v>1.1064000000000001</v>
      </c>
      <c r="J57" s="13">
        <f t="shared" si="11"/>
        <v>0.18</v>
      </c>
      <c r="K57" s="5" t="str">
        <f>VLOOKUP(A57,'All Beta'!F:I,2,0)</f>
        <v>QQQ</v>
      </c>
      <c r="L57" s="6" t="str">
        <f>RTD("tradingapp",,INDEX($K:$K, ROW()), "BidLstClsΔ%")</f>
        <v>0.00</v>
      </c>
      <c r="M57" s="6" t="str">
        <f>RTD("tradingapp",,INDEX($K:$K, ROW()), "AskLstClsΔ%")</f>
        <v>0.02</v>
      </c>
      <c r="N57" s="14">
        <f t="shared" si="12"/>
        <v>2.2564000000000002</v>
      </c>
      <c r="O57" s="14">
        <f t="shared" si="13"/>
        <v>-0.97</v>
      </c>
      <c r="Z57" s="1"/>
    </row>
    <row r="58" spans="1:26" x14ac:dyDescent="0.3">
      <c r="A58" s="62" t="str">
        <f t="array" ref="A58">IFERROR(INDEX('All Beta'!A$2:A$1000,SMALL(IF('All Beta'!D$2:D$1000&gt;=1.5,ROW('All Beta'!D$2:D$1000)-ROW('All Beta'!D$2)+1),ROW(A58))),"")</f>
        <v>IONQ</v>
      </c>
      <c r="C58" s="5">
        <f>VLOOKUP('Beta 1.5&gt;@'!A58,'All Beta'!F:I,3,0)</f>
        <v>1.93</v>
      </c>
      <c r="D58" s="5">
        <f>VLOOKUP(A58,'All Beta'!F:I,4,0)</f>
        <v>1.34</v>
      </c>
      <c r="E58" s="8" t="str">
        <f>RTD("tradingapp",,INDEX($A:$A, ROW()), "BidLstClsΔ%")</f>
        <v>-0.69</v>
      </c>
      <c r="F58" s="8" t="str">
        <f>RTD("tradingapp",,INDEX($A:$A, ROW()), "AskLstClsΔ%")</f>
        <v>-0.35</v>
      </c>
      <c r="G58" s="12">
        <f t="shared" si="8"/>
        <v>0.50180000000000002</v>
      </c>
      <c r="H58" s="12">
        <f t="shared" si="9"/>
        <v>0.42459999999999998</v>
      </c>
      <c r="I58" s="13">
        <f t="shared" si="10"/>
        <v>1.1918</v>
      </c>
      <c r="J58" s="13">
        <f t="shared" si="11"/>
        <v>0.77459999999999996</v>
      </c>
      <c r="K58" s="5" t="str">
        <f>VLOOKUP(A58,'All Beta'!F:I,2,0)</f>
        <v>IWM</v>
      </c>
      <c r="L58" s="6" t="str">
        <f>RTD("tradingapp",,INDEX($K:$K, ROW()), "BidLstClsΔ%")</f>
        <v>0.22</v>
      </c>
      <c r="M58" s="6" t="str">
        <f>RTD("tradingapp",,INDEX($K:$K, ROW()), "AskLstClsΔ%")</f>
        <v>0.26</v>
      </c>
      <c r="N58" s="14">
        <f t="shared" si="12"/>
        <v>2.5318000000000001</v>
      </c>
      <c r="O58" s="14">
        <f t="shared" si="13"/>
        <v>-0.56540000000000012</v>
      </c>
      <c r="Z58" s="1"/>
    </row>
    <row r="59" spans="1:26" x14ac:dyDescent="0.3">
      <c r="A59" s="62" t="str">
        <f t="array" ref="A59">IFERROR(INDEX('All Beta'!A$2:A$1000,SMALL(IF('All Beta'!D$2:D$1000&gt;=1.5,ROW('All Beta'!D$2:D$1000)-ROW('All Beta'!D$2)+1),ROW(A59))),"")</f>
        <v>IOT</v>
      </c>
      <c r="C59" s="5">
        <f>VLOOKUP('Beta 1.5&gt;@'!A59,'All Beta'!F:I,3,0)</f>
        <v>2.1800000000000002</v>
      </c>
      <c r="D59" s="5">
        <f>VLOOKUP(A59,'All Beta'!F:I,4,0)</f>
        <v>0.7</v>
      </c>
      <c r="E59" s="8" t="str">
        <f>RTD("tradingapp",,INDEX($A:$A, ROW()), "BidLstClsΔ%")</f>
        <v>0.08</v>
      </c>
      <c r="F59" s="8" t="str">
        <f>RTD("tradingapp",,INDEX($A:$A, ROW()), "AskLstClsΔ%")</f>
        <v>0.13</v>
      </c>
      <c r="G59" s="12">
        <f t="shared" si="8"/>
        <v>0.15260000000000001</v>
      </c>
      <c r="H59" s="12">
        <f t="shared" si="9"/>
        <v>0.10900000000000001</v>
      </c>
      <c r="I59" s="13">
        <f t="shared" si="10"/>
        <v>7.2600000000000012E-2</v>
      </c>
      <c r="J59" s="13">
        <f t="shared" si="11"/>
        <v>-2.0999999999999991E-2</v>
      </c>
      <c r="K59" s="5" t="str">
        <f>VLOOKUP(A59,'All Beta'!F:I,2,0)</f>
        <v>SPY</v>
      </c>
      <c r="L59" s="6" t="str">
        <f>RTD("tradingapp",,INDEX($K:$K, ROW()), "BidLstClsΔ%")</f>
        <v>0.05</v>
      </c>
      <c r="M59" s="6" t="str">
        <f>RTD("tradingapp",,INDEX($K:$K, ROW()), "AskLstClsΔ%")</f>
        <v>0.07</v>
      </c>
      <c r="N59" s="14">
        <f t="shared" si="12"/>
        <v>0.77259999999999995</v>
      </c>
      <c r="O59" s="14">
        <f t="shared" si="13"/>
        <v>-0.72099999999999997</v>
      </c>
      <c r="Z59" s="1"/>
    </row>
    <row r="60" spans="1:26" x14ac:dyDescent="0.3">
      <c r="A60" s="62" t="str">
        <f t="array" ref="A60">IFERROR(INDEX('All Beta'!A$2:A$1000,SMALL(IF('All Beta'!D$2:D$1000&gt;=1.5,ROW('All Beta'!D$2:D$1000)-ROW('All Beta'!D$2)+1),ROW(A60))),"")</f>
        <v>LABU</v>
      </c>
      <c r="C60" s="5">
        <f>VLOOKUP('Beta 1.5&gt;@'!A60,'All Beta'!F:I,3,0)</f>
        <v>1.73</v>
      </c>
      <c r="D60" s="5">
        <f>VLOOKUP(A60,'All Beta'!F:I,4,0)</f>
        <v>0.89</v>
      </c>
      <c r="E60" s="8" t="str">
        <f>RTD("tradingapp",,INDEX($A:$A, ROW()), "BidLstClsΔ%")</f>
        <v>-0.65</v>
      </c>
      <c r="F60" s="8" t="str">
        <f>RTD("tradingapp",,INDEX($A:$A, ROW()), "AskLstClsΔ%")</f>
        <v>0.26</v>
      </c>
      <c r="G60" s="12">
        <f t="shared" si="8"/>
        <v>0.44980000000000003</v>
      </c>
      <c r="H60" s="12">
        <f t="shared" si="9"/>
        <v>0.38059999999999999</v>
      </c>
      <c r="I60" s="13">
        <f t="shared" si="10"/>
        <v>1.0998000000000001</v>
      </c>
      <c r="J60" s="13">
        <f t="shared" si="11"/>
        <v>0.12059999999999998</v>
      </c>
      <c r="K60" s="5" t="str">
        <f>VLOOKUP(A60,'All Beta'!F:I,2,0)</f>
        <v>IWM</v>
      </c>
      <c r="L60" s="6" t="str">
        <f>RTD("tradingapp",,INDEX($K:$K, ROW()), "BidLstClsΔ%")</f>
        <v>0.22</v>
      </c>
      <c r="M60" s="6" t="str">
        <f>RTD("tradingapp",,INDEX($K:$K, ROW()), "AskLstClsΔ%")</f>
        <v>0.26</v>
      </c>
      <c r="N60" s="14">
        <f t="shared" si="12"/>
        <v>1.9898000000000002</v>
      </c>
      <c r="O60" s="14">
        <f t="shared" si="13"/>
        <v>-0.76940000000000008</v>
      </c>
      <c r="Z60" s="1"/>
    </row>
    <row r="61" spans="1:26" x14ac:dyDescent="0.3">
      <c r="A61" s="62" t="str">
        <f t="array" ref="A61">IFERROR(INDEX('All Beta'!A$2:A$1000,SMALL(IF('All Beta'!D$2:D$1000&gt;=1.5,ROW('All Beta'!D$2:D$1000)-ROW('All Beta'!D$2)+1),ROW(A61))),"")</f>
        <v>LBRT</v>
      </c>
      <c r="C61" s="5">
        <f>VLOOKUP('Beta 1.5&gt;@'!A61,'All Beta'!F:I,3,0)</f>
        <v>1.72</v>
      </c>
      <c r="D61" s="5">
        <f>VLOOKUP(A61,'All Beta'!F:I,4,0)</f>
        <v>0.79</v>
      </c>
      <c r="E61" s="8" t="str">
        <f>RTD("tradingapp",,INDEX($A:$A, ROW()), "BidLstClsΔ%")</f>
        <v>-0.15</v>
      </c>
      <c r="F61" s="8" t="str">
        <f>RTD("tradingapp",,INDEX($A:$A, ROW()), "AskLstClsΔ%")</f>
        <v>2.07</v>
      </c>
      <c r="G61" s="12">
        <f t="shared" si="8"/>
        <v>0.24080000000000001</v>
      </c>
      <c r="H61" s="12">
        <f t="shared" si="9"/>
        <v>3.44E-2</v>
      </c>
      <c r="I61" s="13">
        <f t="shared" si="10"/>
        <v>0.39080000000000004</v>
      </c>
      <c r="J61" s="13">
        <f t="shared" si="11"/>
        <v>-2.0355999999999996</v>
      </c>
      <c r="K61" s="5" t="str">
        <f>VLOOKUP(A61,'All Beta'!F:I,2,0)</f>
        <v>XLE</v>
      </c>
      <c r="L61" s="6" t="str">
        <f>RTD("tradingapp",,INDEX($K:$K, ROW()), "BidLstClsΔ%")</f>
        <v>0.02</v>
      </c>
      <c r="M61" s="6" t="str">
        <f>RTD("tradingapp",,INDEX($K:$K, ROW()), "AskLstClsΔ%")</f>
        <v>0.14</v>
      </c>
      <c r="N61" s="14">
        <f t="shared" si="12"/>
        <v>1.1808000000000001</v>
      </c>
      <c r="O61" s="14">
        <f t="shared" si="13"/>
        <v>-2.8255999999999997</v>
      </c>
      <c r="Z61" s="1"/>
    </row>
    <row r="62" spans="1:26" x14ac:dyDescent="0.3">
      <c r="A62" s="62" t="str">
        <f t="array" ref="A62">IFERROR(INDEX('All Beta'!A$2:A$1000,SMALL(IF('All Beta'!D$2:D$1000&gt;=1.5,ROW('All Beta'!D$2:D$1000)-ROW('All Beta'!D$2)+1),ROW(A62))),"")</f>
        <v>LEU</v>
      </c>
      <c r="C62" s="5">
        <f>VLOOKUP('Beta 1.5&gt;@'!A62,'All Beta'!F:I,3,0)</f>
        <v>4.47</v>
      </c>
      <c r="D62" s="5">
        <f>VLOOKUP(A62,'All Beta'!F:I,4,0)</f>
        <v>2.17</v>
      </c>
      <c r="E62" s="8" t="str">
        <f>RTD("tradingapp",,INDEX($A:$A, ROW()), "BidLstClsΔ%")</f>
        <v>0.36</v>
      </c>
      <c r="F62" s="8" t="str">
        <f>RTD("tradingapp",,INDEX($A:$A, ROW()), "AskLstClsΔ%")</f>
        <v>1.01</v>
      </c>
      <c r="G62" s="12">
        <f t="shared" si="8"/>
        <v>0.31290000000000001</v>
      </c>
      <c r="H62" s="12">
        <f t="shared" si="9"/>
        <v>0.2235</v>
      </c>
      <c r="I62" s="13">
        <f t="shared" si="10"/>
        <v>-4.7099999999999975E-2</v>
      </c>
      <c r="J62" s="13">
        <f t="shared" si="11"/>
        <v>-0.78649999999999998</v>
      </c>
      <c r="K62" s="5" t="str">
        <f>VLOOKUP(A62,'All Beta'!F:I,2,0)</f>
        <v>SPY</v>
      </c>
      <c r="L62" s="6" t="str">
        <f>RTD("tradingapp",,INDEX($K:$K, ROW()), "BidLstClsΔ%")</f>
        <v>0.05</v>
      </c>
      <c r="M62" s="6" t="str">
        <f>RTD("tradingapp",,INDEX($K:$K, ROW()), "AskLstClsΔ%")</f>
        <v>0.07</v>
      </c>
      <c r="N62" s="14">
        <f t="shared" si="12"/>
        <v>2.1229</v>
      </c>
      <c r="O62" s="14">
        <f t="shared" si="13"/>
        <v>-2.9565000000000001</v>
      </c>
      <c r="Z62" s="1"/>
    </row>
    <row r="63" spans="1:26" x14ac:dyDescent="0.3">
      <c r="A63" s="62" t="str">
        <f t="array" ref="A63">IFERROR(INDEX('All Beta'!A$2:A$1000,SMALL(IF('All Beta'!D$2:D$1000&gt;=1.5,ROW('All Beta'!D$2:D$1000)-ROW('All Beta'!D$2)+1),ROW(A63))),"")</f>
        <v>LITE</v>
      </c>
      <c r="C63" s="5">
        <f>VLOOKUP('Beta 1.5&gt;@'!A63,'All Beta'!F:I,3,0)</f>
        <v>3.12</v>
      </c>
      <c r="D63" s="5">
        <f>VLOOKUP(A63,'All Beta'!F:I,4,0)</f>
        <v>1.1100000000000001</v>
      </c>
      <c r="E63" s="8" t="str">
        <f>RTD("tradingapp",,INDEX($A:$A, ROW()), "BidLstClsΔ%")</f>
        <v>-0.32</v>
      </c>
      <c r="F63" s="8" t="str">
        <f>RTD("tradingapp",,INDEX($A:$A, ROW()), "AskLstClsΔ%")</f>
        <v>0.45</v>
      </c>
      <c r="G63" s="12">
        <f t="shared" si="8"/>
        <v>0.21840000000000004</v>
      </c>
      <c r="H63" s="12">
        <f t="shared" si="9"/>
        <v>0.15600000000000003</v>
      </c>
      <c r="I63" s="13">
        <f t="shared" si="10"/>
        <v>0.53839999999999999</v>
      </c>
      <c r="J63" s="13">
        <f t="shared" si="11"/>
        <v>-0.29399999999999998</v>
      </c>
      <c r="K63" s="5" t="str">
        <f>VLOOKUP(A63,'All Beta'!F:I,2,0)</f>
        <v>SPY</v>
      </c>
      <c r="L63" s="6" t="str">
        <f>RTD("tradingapp",,INDEX($K:$K, ROW()), "BidLstClsΔ%")</f>
        <v>0.05</v>
      </c>
      <c r="M63" s="6" t="str">
        <f>RTD("tradingapp",,INDEX($K:$K, ROW()), "AskLstClsΔ%")</f>
        <v>0.07</v>
      </c>
      <c r="N63" s="14">
        <f t="shared" si="12"/>
        <v>1.6484000000000001</v>
      </c>
      <c r="O63" s="14">
        <f t="shared" si="13"/>
        <v>-1.4040000000000001</v>
      </c>
      <c r="Z63" s="1"/>
    </row>
    <row r="64" spans="1:26" x14ac:dyDescent="0.3">
      <c r="A64" s="62" t="str">
        <f t="array" ref="A64">IFERROR(INDEX('All Beta'!A$2:A$1000,SMALL(IF('All Beta'!D$2:D$1000&gt;=1.5,ROW('All Beta'!D$2:D$1000)-ROW('All Beta'!D$2)+1),ROW(A64))),"")</f>
        <v>LMND</v>
      </c>
      <c r="C64" s="5">
        <f>VLOOKUP('Beta 1.5&gt;@'!A64,'All Beta'!F:I,3,0)</f>
        <v>2.73</v>
      </c>
      <c r="D64" s="5">
        <f>VLOOKUP(A64,'All Beta'!F:I,4,0)</f>
        <v>0.71</v>
      </c>
      <c r="E64" s="8" t="str">
        <f>RTD("tradingapp",,INDEX($A:$A, ROW()), "BidLstClsΔ%")</f>
        <v>-0.05</v>
      </c>
      <c r="F64" s="8" t="str">
        <f>RTD("tradingapp",,INDEX($A:$A, ROW()), "AskLstClsΔ%")</f>
        <v>0.44</v>
      </c>
      <c r="G64" s="12">
        <f t="shared" si="8"/>
        <v>0.19110000000000002</v>
      </c>
      <c r="H64" s="12">
        <f t="shared" si="9"/>
        <v>0.13650000000000001</v>
      </c>
      <c r="I64" s="13">
        <f t="shared" si="10"/>
        <v>0.24110000000000004</v>
      </c>
      <c r="J64" s="13">
        <f t="shared" si="11"/>
        <v>-0.30349999999999999</v>
      </c>
      <c r="K64" s="5" t="str">
        <f>VLOOKUP(A64,'All Beta'!F:I,2,0)</f>
        <v>SPY</v>
      </c>
      <c r="L64" s="6" t="str">
        <f>RTD("tradingapp",,INDEX($K:$K, ROW()), "BidLstClsΔ%")</f>
        <v>0.05</v>
      </c>
      <c r="M64" s="6" t="str">
        <f>RTD("tradingapp",,INDEX($K:$K, ROW()), "AskLstClsΔ%")</f>
        <v>0.07</v>
      </c>
      <c r="N64" s="14">
        <f t="shared" si="12"/>
        <v>0.95110000000000006</v>
      </c>
      <c r="O64" s="14">
        <f t="shared" si="13"/>
        <v>-1.0135000000000001</v>
      </c>
      <c r="Z64" s="1"/>
    </row>
    <row r="65" spans="1:26" x14ac:dyDescent="0.3">
      <c r="A65" s="62" t="str">
        <f t="array" ref="A65">IFERROR(INDEX('All Beta'!A$2:A$1000,SMALL(IF('All Beta'!D$2:D$1000&gt;=1.5,ROW('All Beta'!D$2:D$1000)-ROW('All Beta'!D$2)+1),ROW(A65))),"")</f>
        <v>LYFT</v>
      </c>
      <c r="C65" s="5">
        <f>VLOOKUP('Beta 1.5&gt;@'!A65,'All Beta'!F:I,3,0)</f>
        <v>1.94</v>
      </c>
      <c r="D65" s="5">
        <f>VLOOKUP(A65,'All Beta'!F:I,4,0)</f>
        <v>0.42</v>
      </c>
      <c r="E65" s="8" t="str">
        <f>RTD("tradingapp",,INDEX($A:$A, ROW()), "BidLstClsΔ%")</f>
        <v>0.09</v>
      </c>
      <c r="F65" s="8" t="str">
        <f>RTD("tradingapp",,INDEX($A:$A, ROW()), "AskLstClsΔ%")</f>
        <v>0.36</v>
      </c>
      <c r="G65" s="12">
        <f t="shared" si="8"/>
        <v>0.1358</v>
      </c>
      <c r="H65" s="12">
        <f t="shared" si="9"/>
        <v>9.7000000000000003E-2</v>
      </c>
      <c r="I65" s="13">
        <f t="shared" si="10"/>
        <v>4.5800000000000007E-2</v>
      </c>
      <c r="J65" s="13">
        <f t="shared" si="11"/>
        <v>-0.26300000000000001</v>
      </c>
      <c r="K65" s="5" t="str">
        <f>VLOOKUP(A65,'All Beta'!F:I,2,0)</f>
        <v>SPY</v>
      </c>
      <c r="L65" s="6" t="str">
        <f>RTD("tradingapp",,INDEX($K:$K, ROW()), "BidLstClsΔ%")</f>
        <v>0.05</v>
      </c>
      <c r="M65" s="6" t="str">
        <f>RTD("tradingapp",,INDEX($K:$K, ROW()), "AskLstClsΔ%")</f>
        <v>0.07</v>
      </c>
      <c r="N65" s="14">
        <f t="shared" si="12"/>
        <v>0.46579999999999999</v>
      </c>
      <c r="O65" s="14">
        <f t="shared" si="13"/>
        <v>-0.68300000000000005</v>
      </c>
      <c r="Z65" s="1"/>
    </row>
    <row r="66" spans="1:26" x14ac:dyDescent="0.3">
      <c r="A66" s="62" t="str">
        <f t="array" ref="A66">IFERROR(INDEX('All Beta'!A$2:A$1000,SMALL(IF('All Beta'!D$2:D$1000&gt;=1.5,ROW('All Beta'!D$2:D$1000)-ROW('All Beta'!D$2)+1),ROW(A66))),"")</f>
        <v>MDB</v>
      </c>
      <c r="C66" s="5">
        <f>VLOOKUP('Beta 1.5&gt;@'!A66,'All Beta'!F:I,3,0)</f>
        <v>1.78</v>
      </c>
      <c r="D66" s="5">
        <f>VLOOKUP(A66,'All Beta'!F:I,4,0)</f>
        <v>0.52</v>
      </c>
      <c r="E66" s="8" t="str">
        <f>RTD("tradingapp",,INDEX($A:$A, ROW()), "BidLstClsΔ%")</f>
        <v>-0.09</v>
      </c>
      <c r="F66" s="8" t="str">
        <f>RTD("tradingapp",,INDEX($A:$A, ROW()), "AskLstClsΔ%")</f>
        <v>1.56</v>
      </c>
      <c r="G66" s="12">
        <f t="shared" si="8"/>
        <v>0.12460000000000002</v>
      </c>
      <c r="H66" s="12">
        <f t="shared" si="9"/>
        <v>8.900000000000001E-2</v>
      </c>
      <c r="I66" s="13">
        <f t="shared" si="10"/>
        <v>0.21460000000000001</v>
      </c>
      <c r="J66" s="13">
        <f t="shared" si="11"/>
        <v>-1.4710000000000001</v>
      </c>
      <c r="K66" s="5" t="str">
        <f>VLOOKUP(A66,'All Beta'!F:I,2,0)</f>
        <v>SPY</v>
      </c>
      <c r="L66" s="6" t="str">
        <f>RTD("tradingapp",,INDEX($K:$K, ROW()), "BidLstClsΔ%")</f>
        <v>0.05</v>
      </c>
      <c r="M66" s="6" t="str">
        <f>RTD("tradingapp",,INDEX($K:$K, ROW()), "AskLstClsΔ%")</f>
        <v>0.07</v>
      </c>
      <c r="N66" s="14">
        <f t="shared" si="12"/>
        <v>0.73460000000000003</v>
      </c>
      <c r="O66" s="14">
        <f t="shared" si="13"/>
        <v>-1.9910000000000001</v>
      </c>
      <c r="Z66" s="1"/>
    </row>
    <row r="67" spans="1:26" x14ac:dyDescent="0.3">
      <c r="A67" s="62" t="str">
        <f t="array" ref="A67">IFERROR(INDEX('All Beta'!A$2:A$1000,SMALL(IF('All Beta'!D$2:D$1000&gt;=1.5,ROW('All Beta'!D$2:D$1000)-ROW('All Beta'!D$2)+1),ROW(A67))),"")</f>
        <v>MIR</v>
      </c>
      <c r="C67" s="5">
        <f>VLOOKUP('Beta 1.5&gt;@'!A67,'All Beta'!F:I,3,0)</f>
        <v>1.78</v>
      </c>
      <c r="D67" s="5">
        <f>VLOOKUP(A67,'All Beta'!F:I,4,0)</f>
        <v>0.45</v>
      </c>
      <c r="E67" s="8" t="str">
        <f>RTD("tradingapp",,INDEX($A:$A, ROW()), "BidLstClsΔ%")</f>
        <v>-5.78</v>
      </c>
      <c r="F67" s="8" t="str">
        <f>RTD("tradingapp",,INDEX($A:$A, ROW()), "AskLstClsΔ%")</f>
        <v>-3.27</v>
      </c>
      <c r="G67" s="12">
        <f t="shared" si="8"/>
        <v>0.12460000000000002</v>
      </c>
      <c r="H67" s="12">
        <f t="shared" si="9"/>
        <v>8.900000000000001E-2</v>
      </c>
      <c r="I67" s="13">
        <f t="shared" si="10"/>
        <v>5.9046000000000003</v>
      </c>
      <c r="J67" s="13">
        <f t="shared" si="11"/>
        <v>3.359</v>
      </c>
      <c r="K67" s="5" t="str">
        <f>VLOOKUP(A67,'All Beta'!F:I,2,0)</f>
        <v>SPY</v>
      </c>
      <c r="L67" s="6" t="str">
        <f>RTD("tradingapp",,INDEX($K:$K, ROW()), "BidLstClsΔ%")</f>
        <v>0.05</v>
      </c>
      <c r="M67" s="6" t="str">
        <f>RTD("tradingapp",,INDEX($K:$K, ROW()), "AskLstClsΔ%")</f>
        <v>0.07</v>
      </c>
      <c r="N67" s="14">
        <f t="shared" si="12"/>
        <v>6.3546000000000005</v>
      </c>
      <c r="O67" s="14">
        <f t="shared" si="13"/>
        <v>2.9089999999999998</v>
      </c>
      <c r="Z67" s="1"/>
    </row>
    <row r="68" spans="1:26" x14ac:dyDescent="0.3">
      <c r="A68" s="62" t="str">
        <f t="array" ref="A68">IFERROR(INDEX('All Beta'!A$2:A$1000,SMALL(IF('All Beta'!D$2:D$1000&gt;=1.5,ROW('All Beta'!D$2:D$1000)-ROW('All Beta'!D$2)+1),ROW(A68))),"")</f>
        <v>MNDY</v>
      </c>
      <c r="C68" s="5">
        <f>VLOOKUP('Beta 1.5&gt;@'!A68,'All Beta'!F:I,3,0)</f>
        <v>1.65</v>
      </c>
      <c r="D68" s="5">
        <f>VLOOKUP(A68,'All Beta'!F:I,4,0)</f>
        <v>0.56999999999999995</v>
      </c>
      <c r="E68" s="8" t="str">
        <f>RTD("tradingapp",,INDEX($A:$A, ROW()), "BidLstClsΔ%")</f>
        <v>-1.12</v>
      </c>
      <c r="F68" s="8" t="str">
        <f>RTD("tradingapp",,INDEX($A:$A, ROW()), "AskLstClsΔ%")</f>
        <v>2.16</v>
      </c>
      <c r="G68" s="12">
        <f t="shared" si="8"/>
        <v>3.3000000000000002E-2</v>
      </c>
      <c r="H68" s="12">
        <f t="shared" si="9"/>
        <v>0</v>
      </c>
      <c r="I68" s="13">
        <f t="shared" si="10"/>
        <v>1.153</v>
      </c>
      <c r="J68" s="13">
        <f t="shared" si="11"/>
        <v>-2.16</v>
      </c>
      <c r="K68" s="5" t="str">
        <f>VLOOKUP(A68,'All Beta'!F:I,2,0)</f>
        <v>QQQ</v>
      </c>
      <c r="L68" s="6" t="str">
        <f>RTD("tradingapp",,INDEX($K:$K, ROW()), "BidLstClsΔ%")</f>
        <v>0.00</v>
      </c>
      <c r="M68" s="6" t="str">
        <f>RTD("tradingapp",,INDEX($K:$K, ROW()), "AskLstClsΔ%")</f>
        <v>0.02</v>
      </c>
      <c r="N68" s="14">
        <f t="shared" si="12"/>
        <v>1.7229999999999999</v>
      </c>
      <c r="O68" s="14">
        <f t="shared" si="13"/>
        <v>-2.73</v>
      </c>
      <c r="Z68" s="1"/>
    </row>
    <row r="69" spans="1:26" x14ac:dyDescent="0.3">
      <c r="A69" s="62" t="str">
        <f t="array" ref="A69">IFERROR(INDEX('All Beta'!A$2:A$1000,SMALL(IF('All Beta'!D$2:D$1000&gt;=1.5,ROW('All Beta'!D$2:D$1000)-ROW('All Beta'!D$2)+1),ROW(A69))),"")</f>
        <v>MTDR</v>
      </c>
      <c r="C69" s="5">
        <f>VLOOKUP('Beta 1.5&gt;@'!A69,'All Beta'!F:I,3,0)</f>
        <v>1.69</v>
      </c>
      <c r="D69" s="5">
        <f>VLOOKUP(A69,'All Beta'!F:I,4,0)</f>
        <v>0.41</v>
      </c>
      <c r="E69" s="8" t="str">
        <f>RTD("tradingapp",,INDEX($A:$A, ROW()), "BidLstClsΔ%")</f>
        <v>-0.84</v>
      </c>
      <c r="F69" s="8" t="str">
        <f>RTD("tradingapp",,INDEX($A:$A, ROW()), "AskLstClsΔ%")</f>
        <v>2.02</v>
      </c>
      <c r="G69" s="12">
        <f t="shared" si="8"/>
        <v>0.2366</v>
      </c>
      <c r="H69" s="12">
        <f t="shared" si="9"/>
        <v>3.3799999999999997E-2</v>
      </c>
      <c r="I69" s="13">
        <f t="shared" si="10"/>
        <v>1.0766</v>
      </c>
      <c r="J69" s="13">
        <f t="shared" si="11"/>
        <v>-1.9862</v>
      </c>
      <c r="K69" s="5" t="str">
        <f>VLOOKUP(A69,'All Beta'!F:I,2,0)</f>
        <v>XLE</v>
      </c>
      <c r="L69" s="6" t="str">
        <f>RTD("tradingapp",,INDEX($K:$K, ROW()), "BidLstClsΔ%")</f>
        <v>0.02</v>
      </c>
      <c r="M69" s="6" t="str">
        <f>RTD("tradingapp",,INDEX($K:$K, ROW()), "AskLstClsΔ%")</f>
        <v>0.14</v>
      </c>
      <c r="N69" s="14">
        <f t="shared" si="12"/>
        <v>1.4865999999999999</v>
      </c>
      <c r="O69" s="14">
        <f t="shared" si="13"/>
        <v>-2.3961999999999999</v>
      </c>
      <c r="Z69" s="1"/>
    </row>
    <row r="70" spans="1:26" x14ac:dyDescent="0.3">
      <c r="A70" s="62" t="str">
        <f t="array" ref="A70">IFERROR(INDEX('All Beta'!A$2:A$1000,SMALL(IF('All Beta'!D$2:D$1000&gt;=1.5,ROW('All Beta'!D$2:D$1000)-ROW('All Beta'!D$2)+1),ROW(A70))),"")</f>
        <v>MUR</v>
      </c>
      <c r="C70" s="5">
        <f>VLOOKUP('Beta 1.5&gt;@'!A70,'All Beta'!F:I,3,0)</f>
        <v>1.79</v>
      </c>
      <c r="D70" s="5">
        <f>VLOOKUP(A70,'All Beta'!F:I,4,0)</f>
        <v>0.48</v>
      </c>
      <c r="E70" s="8" t="str">
        <f>RTD("tradingapp",,INDEX($A:$A, ROW()), "BidLstClsΔ%")</f>
        <v>-0.48</v>
      </c>
      <c r="F70" s="8" t="str">
        <f>RTD("tradingapp",,INDEX($A:$A, ROW()), "AskLstClsΔ%")</f>
        <v>3.13</v>
      </c>
      <c r="G70" s="12">
        <f t="shared" si="8"/>
        <v>0.25060000000000004</v>
      </c>
      <c r="H70" s="12">
        <f t="shared" si="9"/>
        <v>3.5799999999999998E-2</v>
      </c>
      <c r="I70" s="13">
        <f t="shared" si="10"/>
        <v>0.73060000000000003</v>
      </c>
      <c r="J70" s="13">
        <f t="shared" si="11"/>
        <v>-3.0941999999999998</v>
      </c>
      <c r="K70" s="5" t="str">
        <f>VLOOKUP(A70,'All Beta'!F:I,2,0)</f>
        <v>XLE</v>
      </c>
      <c r="L70" s="6" t="str">
        <f>RTD("tradingapp",,INDEX($K:$K, ROW()), "BidLstClsΔ%")</f>
        <v>0.02</v>
      </c>
      <c r="M70" s="6" t="str">
        <f>RTD("tradingapp",,INDEX($K:$K, ROW()), "AskLstClsΔ%")</f>
        <v>0.14</v>
      </c>
      <c r="N70" s="14">
        <f t="shared" si="12"/>
        <v>1.2105999999999999</v>
      </c>
      <c r="O70" s="14">
        <f t="shared" si="13"/>
        <v>-3.5741999999999998</v>
      </c>
      <c r="Z70" s="1"/>
    </row>
    <row r="71" spans="1:26" x14ac:dyDescent="0.3">
      <c r="A71" s="62" t="str">
        <f t="array" ref="A71">IFERROR(INDEX('All Beta'!A$2:A$1000,SMALL(IF('All Beta'!D$2:D$1000&gt;=1.5,ROW('All Beta'!D$2:D$1000)-ROW('All Beta'!D$2)+1),ROW(A71))),"")</f>
        <v>NBIS</v>
      </c>
      <c r="C71" s="5">
        <f>VLOOKUP('Beta 1.5&gt;@'!A71,'All Beta'!F:I,3,0)</f>
        <v>4.62</v>
      </c>
      <c r="D71" s="5">
        <f>VLOOKUP(A71,'All Beta'!F:I,4,0)</f>
        <v>1.66</v>
      </c>
      <c r="E71" s="8" t="str">
        <f>RTD("tradingapp",,INDEX($A:$A, ROW()), "BidLstClsΔ%")</f>
        <v>0.31</v>
      </c>
      <c r="F71" s="8" t="str">
        <f>RTD("tradingapp",,INDEX($A:$A, ROW()), "AskLstClsΔ%")</f>
        <v>0.41</v>
      </c>
      <c r="G71" s="12">
        <f t="shared" si="8"/>
        <v>0.32340000000000002</v>
      </c>
      <c r="H71" s="12">
        <f t="shared" si="9"/>
        <v>0.23100000000000001</v>
      </c>
      <c r="I71" s="13">
        <f t="shared" si="10"/>
        <v>1.3400000000000023E-2</v>
      </c>
      <c r="J71" s="13">
        <f t="shared" si="11"/>
        <v>-0.17899999999999996</v>
      </c>
      <c r="K71" s="5" t="str">
        <f>VLOOKUP(A71,'All Beta'!F:I,2,0)</f>
        <v>SPY</v>
      </c>
      <c r="L71" s="6" t="str">
        <f>RTD("tradingapp",,INDEX($K:$K, ROW()), "BidLstClsΔ%")</f>
        <v>0.05</v>
      </c>
      <c r="M71" s="6" t="str">
        <f>RTD("tradingapp",,INDEX($K:$K, ROW()), "AskLstClsΔ%")</f>
        <v>0.07</v>
      </c>
      <c r="N71" s="14">
        <f t="shared" si="12"/>
        <v>1.6734</v>
      </c>
      <c r="O71" s="14">
        <f t="shared" si="13"/>
        <v>-1.839</v>
      </c>
      <c r="Z71" s="1"/>
    </row>
    <row r="72" spans="1:26" x14ac:dyDescent="0.3">
      <c r="A72" s="62" t="str">
        <f t="array" ref="A72">IFERROR(INDEX('All Beta'!A$2:A$1000,SMALL(IF('All Beta'!D$2:D$1000&gt;=1.5,ROW('All Beta'!D$2:D$1000)-ROW('All Beta'!D$2)+1),ROW(A72))),"")</f>
        <v>NET</v>
      </c>
      <c r="C72" s="5">
        <f>VLOOKUP('Beta 1.5&gt;@'!A72,'All Beta'!F:I,3,0)</f>
        <v>2.16</v>
      </c>
      <c r="D72" s="5">
        <f>VLOOKUP(A72,'All Beta'!F:I,4,0)</f>
        <v>0.45</v>
      </c>
      <c r="E72" s="8" t="str">
        <f>RTD("tradingapp",,INDEX($A:$A, ROW()), "BidLstClsΔ%")</f>
        <v>-0.26</v>
      </c>
      <c r="F72" s="8" t="str">
        <f>RTD("tradingapp",,INDEX($A:$A, ROW()), "AskLstClsΔ%")</f>
        <v>0.65</v>
      </c>
      <c r="G72" s="12">
        <f t="shared" si="8"/>
        <v>0.15120000000000003</v>
      </c>
      <c r="H72" s="12">
        <f t="shared" si="9"/>
        <v>0.10800000000000001</v>
      </c>
      <c r="I72" s="13">
        <f t="shared" si="10"/>
        <v>0.41120000000000001</v>
      </c>
      <c r="J72" s="13">
        <f t="shared" si="11"/>
        <v>-0.54200000000000004</v>
      </c>
      <c r="K72" s="5" t="str">
        <f>VLOOKUP(A72,'All Beta'!F:I,2,0)</f>
        <v>SPY</v>
      </c>
      <c r="L72" s="6" t="str">
        <f>RTD("tradingapp",,INDEX($K:$K, ROW()), "BidLstClsΔ%")</f>
        <v>0.05</v>
      </c>
      <c r="M72" s="6" t="str">
        <f>RTD("tradingapp",,INDEX($K:$K, ROW()), "AskLstClsΔ%")</f>
        <v>0.07</v>
      </c>
      <c r="N72" s="14">
        <f t="shared" si="12"/>
        <v>0.86119999999999997</v>
      </c>
      <c r="O72" s="14">
        <f t="shared" si="13"/>
        <v>-0.99199999999999999</v>
      </c>
      <c r="Z72" s="1"/>
    </row>
    <row r="73" spans="1:26" x14ac:dyDescent="0.3">
      <c r="A73" s="62" t="str">
        <f t="array" ref="A73">IFERROR(INDEX('All Beta'!A$2:A$1000,SMALL(IF('All Beta'!D$2:D$1000&gt;=1.5,ROW('All Beta'!D$2:D$1000)-ROW('All Beta'!D$2)+1),ROW(A73))),"")</f>
        <v>NNE</v>
      </c>
      <c r="C73" s="5">
        <f>VLOOKUP('Beta 1.5&gt;@'!A73,'All Beta'!F:I,3,0)</f>
        <v>3.84</v>
      </c>
      <c r="D73" s="5">
        <f>VLOOKUP(A73,'All Beta'!F:I,4,0)</f>
        <v>1.24</v>
      </c>
      <c r="E73" s="8" t="str">
        <f>RTD("tradingapp",,INDEX($A:$A, ROW()), "BidLstClsΔ%")</f>
        <v>-0.18</v>
      </c>
      <c r="F73" s="8" t="str">
        <f>RTD("tradingapp",,INDEX($A:$A, ROW()), "AskLstClsΔ%")</f>
        <v>0.35</v>
      </c>
      <c r="G73" s="12">
        <f t="shared" si="8"/>
        <v>7.6799999999999993E-2</v>
      </c>
      <c r="H73" s="12">
        <f t="shared" si="9"/>
        <v>0</v>
      </c>
      <c r="I73" s="13">
        <f t="shared" si="10"/>
        <v>0.25679999999999997</v>
      </c>
      <c r="J73" s="13">
        <f t="shared" si="11"/>
        <v>-0.35</v>
      </c>
      <c r="K73" s="5" t="str">
        <f>VLOOKUP(A73,'All Beta'!F:I,2,0)</f>
        <v>QQQ</v>
      </c>
      <c r="L73" s="6" t="str">
        <f>RTD("tradingapp",,INDEX($K:$K, ROW()), "BidLstClsΔ%")</f>
        <v>0.00</v>
      </c>
      <c r="M73" s="6" t="str">
        <f>RTD("tradingapp",,INDEX($K:$K, ROW()), "AskLstClsΔ%")</f>
        <v>0.02</v>
      </c>
      <c r="N73" s="14">
        <f t="shared" si="12"/>
        <v>1.4967999999999999</v>
      </c>
      <c r="O73" s="14">
        <f t="shared" si="13"/>
        <v>-1.5899999999999999</v>
      </c>
      <c r="Z73" s="1"/>
    </row>
    <row r="74" spans="1:26" x14ac:dyDescent="0.3">
      <c r="A74" s="62" t="str">
        <f t="array" ref="A74">IFERROR(INDEX('All Beta'!A$2:A$1000,SMALL(IF('All Beta'!D$2:D$1000&gt;=1.5,ROW('All Beta'!D$2:D$1000)-ROW('All Beta'!D$2)+1),ROW(A74))),"")</f>
        <v>NOG</v>
      </c>
      <c r="C74" s="5">
        <f>VLOOKUP('Beta 1.5&gt;@'!A74,'All Beta'!F:I,3,0)</f>
        <v>1.58</v>
      </c>
      <c r="D74" s="5">
        <f>VLOOKUP(A74,'All Beta'!F:I,4,0)</f>
        <v>0.56999999999999995</v>
      </c>
      <c r="E74" s="8" t="str">
        <f>RTD("tradingapp",,INDEX($A:$A, ROW()), "BidLstClsΔ%")</f>
        <v>0.00</v>
      </c>
      <c r="F74" s="8" t="str">
        <f>RTD("tradingapp",,INDEX($A:$A, ROW()), "AskLstClsΔ%")</f>
        <v>0.29</v>
      </c>
      <c r="G74" s="12">
        <f t="shared" si="8"/>
        <v>0.22120000000000004</v>
      </c>
      <c r="H74" s="12">
        <f t="shared" si="9"/>
        <v>3.1600000000000003E-2</v>
      </c>
      <c r="I74" s="13">
        <f t="shared" si="10"/>
        <v>0.22120000000000004</v>
      </c>
      <c r="J74" s="13">
        <f t="shared" si="11"/>
        <v>-0.25839999999999996</v>
      </c>
      <c r="K74" s="5" t="str">
        <f>VLOOKUP(A74,'All Beta'!F:I,2,0)</f>
        <v>XLE</v>
      </c>
      <c r="L74" s="6" t="str">
        <f>RTD("tradingapp",,INDEX($K:$K, ROW()), "BidLstClsΔ%")</f>
        <v>0.02</v>
      </c>
      <c r="M74" s="6" t="str">
        <f>RTD("tradingapp",,INDEX($K:$K, ROW()), "AskLstClsΔ%")</f>
        <v>0.14</v>
      </c>
      <c r="N74" s="14">
        <f t="shared" si="12"/>
        <v>0.79120000000000001</v>
      </c>
      <c r="O74" s="14">
        <f t="shared" si="13"/>
        <v>-0.82839999999999991</v>
      </c>
      <c r="Z74" s="1"/>
    </row>
    <row r="75" spans="1:26" x14ac:dyDescent="0.3">
      <c r="A75" s="62" t="str">
        <f t="array" ref="A75">IFERROR(INDEX('All Beta'!A$2:A$1000,SMALL(IF('All Beta'!D$2:D$1000&gt;=1.5,ROW('All Beta'!D$2:D$1000)-ROW('All Beta'!D$2)+1),ROW(A75))),"")</f>
        <v>NRG</v>
      </c>
      <c r="C75" s="5">
        <f>VLOOKUP('Beta 1.5&gt;@'!A75,'All Beta'!F:I,3,0)</f>
        <v>1.62</v>
      </c>
      <c r="D75" s="5">
        <f>VLOOKUP(A75,'All Beta'!F:I,4,0)</f>
        <v>0.56999999999999995</v>
      </c>
      <c r="E75" s="8" t="str">
        <f>RTD("tradingapp",,INDEX($A:$A, ROW()), "BidLstClsΔ%")</f>
        <v>-0.04</v>
      </c>
      <c r="F75" s="8" t="str">
        <f>RTD("tradingapp",,INDEX($A:$A, ROW()), "AskLstClsΔ%")</f>
        <v>2.66</v>
      </c>
      <c r="G75" s="12">
        <f t="shared" si="8"/>
        <v>0.11340000000000001</v>
      </c>
      <c r="H75" s="12">
        <f t="shared" si="9"/>
        <v>8.1000000000000016E-2</v>
      </c>
      <c r="I75" s="13">
        <f t="shared" si="10"/>
        <v>0.15340000000000001</v>
      </c>
      <c r="J75" s="13">
        <f t="shared" si="11"/>
        <v>-2.5790000000000002</v>
      </c>
      <c r="K75" s="5" t="str">
        <f>VLOOKUP(A75,'All Beta'!F:I,2,0)</f>
        <v>SPY</v>
      </c>
      <c r="L75" s="6" t="str">
        <f>RTD("tradingapp",,INDEX($K:$K, ROW()), "BidLstClsΔ%")</f>
        <v>0.05</v>
      </c>
      <c r="M75" s="6" t="str">
        <f>RTD("tradingapp",,INDEX($K:$K, ROW()), "AskLstClsΔ%")</f>
        <v>0.07</v>
      </c>
      <c r="N75" s="14">
        <f t="shared" si="12"/>
        <v>0.72339999999999993</v>
      </c>
      <c r="O75" s="14">
        <f t="shared" si="13"/>
        <v>-3.149</v>
      </c>
      <c r="Z75" s="1"/>
    </row>
    <row r="76" spans="1:26" x14ac:dyDescent="0.3">
      <c r="A76" s="62" t="str">
        <f t="array" ref="A76">IFERROR(INDEX('All Beta'!A$2:A$1000,SMALL(IF('All Beta'!D$2:D$1000&gt;=1.5,ROW('All Beta'!D$2:D$1000)-ROW('All Beta'!D$2)+1),ROW(A76))),"")</f>
        <v>NTAP</v>
      </c>
      <c r="C76" s="5">
        <f>VLOOKUP('Beta 1.5&gt;@'!A76,'All Beta'!F:I,3,0)</f>
        <v>1.62</v>
      </c>
      <c r="D76" s="5">
        <f>VLOOKUP(A76,'All Beta'!F:I,4,0)</f>
        <v>0.28000000000000003</v>
      </c>
      <c r="E76" s="8" t="str">
        <f>RTD("tradingapp",,INDEX($A:$A, ROW()), "BidLstClsΔ%")</f>
        <v>-0.90</v>
      </c>
      <c r="F76" s="8" t="str">
        <f>RTD("tradingapp",,INDEX($A:$A, ROW()), "AskLstClsΔ%")</f>
        <v>2.23</v>
      </c>
      <c r="G76" s="12">
        <f t="shared" si="8"/>
        <v>0.11340000000000001</v>
      </c>
      <c r="H76" s="12">
        <f t="shared" si="9"/>
        <v>8.1000000000000016E-2</v>
      </c>
      <c r="I76" s="13">
        <f t="shared" si="10"/>
        <v>1.0134000000000001</v>
      </c>
      <c r="J76" s="13">
        <f t="shared" si="11"/>
        <v>-2.149</v>
      </c>
      <c r="K76" s="5" t="str">
        <f>VLOOKUP(A76,'All Beta'!F:I,2,0)</f>
        <v>SPY</v>
      </c>
      <c r="L76" s="6" t="str">
        <f>RTD("tradingapp",,INDEX($K:$K, ROW()), "BidLstClsΔ%")</f>
        <v>0.05</v>
      </c>
      <c r="M76" s="6" t="str">
        <f>RTD("tradingapp",,INDEX($K:$K, ROW()), "AskLstClsΔ%")</f>
        <v>0.07</v>
      </c>
      <c r="N76" s="14">
        <f t="shared" si="12"/>
        <v>1.2934000000000001</v>
      </c>
      <c r="O76" s="14">
        <f t="shared" si="13"/>
        <v>-2.4290000000000003</v>
      </c>
      <c r="Z76" s="1"/>
    </row>
    <row r="77" spans="1:26" x14ac:dyDescent="0.3">
      <c r="A77" s="62" t="str">
        <f t="array" ref="A77">IFERROR(INDEX('All Beta'!A$2:A$1000,SMALL(IF('All Beta'!D$2:D$1000&gt;=1.5,ROW('All Beta'!D$2:D$1000)-ROW('All Beta'!D$2)+1),ROW(A77))),"")</f>
        <v>NVDA</v>
      </c>
      <c r="C77" s="5">
        <f>VLOOKUP('Beta 1.5&gt;@'!A77,'All Beta'!F:I,3,0)</f>
        <v>1.6</v>
      </c>
      <c r="D77" s="5">
        <f>VLOOKUP(A77,'All Beta'!F:I,4,0)</f>
        <v>0.51</v>
      </c>
      <c r="E77" s="8" t="str">
        <f>RTD("tradingapp",,INDEX($A:$A, ROW()), "BidLstClsΔ%")</f>
        <v>-0.19</v>
      </c>
      <c r="F77" s="8" t="str">
        <f>RTD("tradingapp",,INDEX($A:$A, ROW()), "AskLstClsΔ%")</f>
        <v>-0.16</v>
      </c>
      <c r="G77" s="12">
        <f t="shared" si="8"/>
        <v>0.11200000000000002</v>
      </c>
      <c r="H77" s="12">
        <f t="shared" si="9"/>
        <v>8.0000000000000016E-2</v>
      </c>
      <c r="I77" s="13">
        <f t="shared" si="10"/>
        <v>0.30200000000000005</v>
      </c>
      <c r="J77" s="13">
        <f t="shared" si="11"/>
        <v>0.24000000000000002</v>
      </c>
      <c r="K77" s="5" t="str">
        <f>VLOOKUP(A77,'All Beta'!F:I,2,0)</f>
        <v>SPY</v>
      </c>
      <c r="L77" s="6" t="str">
        <f>RTD("tradingapp",,INDEX($K:$K, ROW()), "BidLstClsΔ%")</f>
        <v>0.05</v>
      </c>
      <c r="M77" s="6" t="str">
        <f>RTD("tradingapp",,INDEX($K:$K, ROW()), "AskLstClsΔ%")</f>
        <v>0.07</v>
      </c>
      <c r="N77" s="14">
        <f t="shared" si="12"/>
        <v>0.81200000000000006</v>
      </c>
      <c r="O77" s="14">
        <f t="shared" si="13"/>
        <v>-0.27</v>
      </c>
      <c r="Z77" s="1"/>
    </row>
    <row r="78" spans="1:26" x14ac:dyDescent="0.3">
      <c r="A78" s="62" t="str">
        <f t="array" ref="A78">IFERROR(INDEX('All Beta'!A$2:A$1000,SMALL(IF('All Beta'!D$2:D$1000&gt;=1.5,ROW('All Beta'!D$2:D$1000)-ROW('All Beta'!D$2)+1),ROW(A78))),"")</f>
        <v>NXT</v>
      </c>
      <c r="C78" s="5">
        <f>VLOOKUP('Beta 1.5&gt;@'!A78,'All Beta'!F:I,3,0)</f>
        <v>1.66</v>
      </c>
      <c r="D78" s="5">
        <f>VLOOKUP(A78,'All Beta'!F:I,4,0)</f>
        <v>0.79</v>
      </c>
      <c r="E78" s="8" t="str">
        <f>RTD("tradingapp",,INDEX($A:$A, ROW()), "BidLstClsΔ%")</f>
        <v>0.16</v>
      </c>
      <c r="F78" s="8" t="str">
        <f>RTD("tradingapp",,INDEX($A:$A, ROW()), "AskLstClsΔ%")</f>
        <v>3.07</v>
      </c>
      <c r="G78" s="12">
        <f t="shared" si="8"/>
        <v>0.11620000000000001</v>
      </c>
      <c r="H78" s="12">
        <f t="shared" si="9"/>
        <v>8.3000000000000004E-2</v>
      </c>
      <c r="I78" s="13">
        <f t="shared" si="10"/>
        <v>-4.3799999999999992E-2</v>
      </c>
      <c r="J78" s="13">
        <f t="shared" si="11"/>
        <v>-2.9869999999999997</v>
      </c>
      <c r="K78" s="5" t="str">
        <f>VLOOKUP(A78,'All Beta'!F:I,2,0)</f>
        <v>SPY</v>
      </c>
      <c r="L78" s="6" t="str">
        <f>RTD("tradingapp",,INDEX($K:$K, ROW()), "BidLstClsΔ%")</f>
        <v>0.05</v>
      </c>
      <c r="M78" s="6" t="str">
        <f>RTD("tradingapp",,INDEX($K:$K, ROW()), "AskLstClsΔ%")</f>
        <v>0.07</v>
      </c>
      <c r="N78" s="14">
        <f t="shared" si="12"/>
        <v>0.74620000000000009</v>
      </c>
      <c r="O78" s="14">
        <f t="shared" si="13"/>
        <v>-3.7769999999999997</v>
      </c>
      <c r="Z78" s="1"/>
    </row>
    <row r="79" spans="1:26" x14ac:dyDescent="0.3">
      <c r="A79" s="62" t="str">
        <f t="array" ref="A79">IFERROR(INDEX('All Beta'!A$2:A$1000,SMALL(IF('All Beta'!D$2:D$1000&gt;=1.5,ROW('All Beta'!D$2:D$1000)-ROW('All Beta'!D$2)+1),ROW(A79))),"")</f>
        <v>OII</v>
      </c>
      <c r="C79" s="5">
        <f>VLOOKUP('Beta 1.5&gt;@'!A79,'All Beta'!F:I,3,0)</f>
        <v>1.53</v>
      </c>
      <c r="D79" s="5">
        <f>VLOOKUP(A79,'All Beta'!F:I,4,0)</f>
        <v>0.52</v>
      </c>
      <c r="E79" s="8" t="str">
        <f>RTD("tradingapp",,INDEX($A:$A, ROW()), "BidLstClsΔ%")</f>
        <v>-3.45</v>
      </c>
      <c r="F79" s="8" t="str">
        <f>RTD("tradingapp",,INDEX($A:$A, ROW()), "AskLstClsΔ%")</f>
        <v>1.27</v>
      </c>
      <c r="G79" s="12">
        <f t="shared" si="8"/>
        <v>0.21420000000000003</v>
      </c>
      <c r="H79" s="12">
        <f t="shared" si="9"/>
        <v>3.0600000000000002E-2</v>
      </c>
      <c r="I79" s="13">
        <f t="shared" si="10"/>
        <v>3.6642000000000001</v>
      </c>
      <c r="J79" s="13">
        <f t="shared" si="11"/>
        <v>-1.2394000000000001</v>
      </c>
      <c r="K79" s="5" t="str">
        <f>VLOOKUP(A79,'All Beta'!F:I,2,0)</f>
        <v>XLE</v>
      </c>
      <c r="L79" s="6" t="str">
        <f>RTD("tradingapp",,INDEX($K:$K, ROW()), "BidLstClsΔ%")</f>
        <v>0.02</v>
      </c>
      <c r="M79" s="6" t="str">
        <f>RTD("tradingapp",,INDEX($K:$K, ROW()), "AskLstClsΔ%")</f>
        <v>0.14</v>
      </c>
      <c r="N79" s="14">
        <f t="shared" si="12"/>
        <v>4.1842000000000006</v>
      </c>
      <c r="O79" s="14">
        <f t="shared" si="13"/>
        <v>-1.7594000000000001</v>
      </c>
      <c r="Z79" s="1"/>
    </row>
    <row r="80" spans="1:26" x14ac:dyDescent="0.3">
      <c r="A80" s="62" t="str">
        <f t="array" ref="A80">IFERROR(INDEX('All Beta'!A$2:A$1000,SMALL(IF('All Beta'!D$2:D$1000&gt;=1.5,ROW('All Beta'!D$2:D$1000)-ROW('All Beta'!D$2)+1),ROW(A80))),"")</f>
        <v>OKLO</v>
      </c>
      <c r="C80" s="5">
        <f>VLOOKUP('Beta 1.5&gt;@'!A80,'All Beta'!F:I,3,0)</f>
        <v>4.0999999999999996</v>
      </c>
      <c r="D80" s="5">
        <f>VLOOKUP(A80,'All Beta'!F:I,4,0)</f>
        <v>1.55</v>
      </c>
      <c r="E80" s="8" t="str">
        <f>RTD("tradingapp",,INDEX($A:$A, ROW()), "BidLstClsΔ%")</f>
        <v>-0.12</v>
      </c>
      <c r="F80" s="8" t="str">
        <f>RTD("tradingapp",,INDEX($A:$A, ROW()), "AskLstClsΔ%")</f>
        <v>0.01</v>
      </c>
      <c r="G80" s="12">
        <f t="shared" si="8"/>
        <v>0.28699999999999998</v>
      </c>
      <c r="H80" s="12">
        <f t="shared" si="9"/>
        <v>0.20499999999999999</v>
      </c>
      <c r="I80" s="13">
        <f t="shared" si="10"/>
        <v>0.40699999999999997</v>
      </c>
      <c r="J80" s="13">
        <f t="shared" si="11"/>
        <v>0.19499999999999998</v>
      </c>
      <c r="K80" s="5" t="str">
        <f>VLOOKUP(A80,'All Beta'!F:I,2,0)</f>
        <v>SPY</v>
      </c>
      <c r="L80" s="6" t="str">
        <f>RTD("tradingapp",,INDEX($K:$K, ROW()), "BidLstClsΔ%")</f>
        <v>0.05</v>
      </c>
      <c r="M80" s="6" t="str">
        <f>RTD("tradingapp",,INDEX($K:$K, ROW()), "AskLstClsΔ%")</f>
        <v>0.07</v>
      </c>
      <c r="N80" s="14">
        <f t="shared" si="12"/>
        <v>1.9570000000000001</v>
      </c>
      <c r="O80" s="14">
        <f t="shared" si="13"/>
        <v>-1.355</v>
      </c>
      <c r="Z80" s="1"/>
    </row>
    <row r="81" spans="1:26" x14ac:dyDescent="0.3">
      <c r="A81" s="62" t="str">
        <f t="array" ref="A81">IFERROR(INDEX('All Beta'!A$2:A$1000,SMALL(IF('All Beta'!D$2:D$1000&gt;=1.5,ROW('All Beta'!D$2:D$1000)-ROW('All Beta'!D$2)+1),ROW(A81))),"")</f>
        <v>OLN</v>
      </c>
      <c r="C81" s="5">
        <f>VLOOKUP('Beta 1.5&gt;@'!A81,'All Beta'!F:I,3,0)</f>
        <v>1.82</v>
      </c>
      <c r="D81" s="5">
        <f>VLOOKUP(A81,'All Beta'!F:I,4,0)</f>
        <v>0.74</v>
      </c>
      <c r="E81" s="8" t="str">
        <f>RTD("tradingapp",,INDEX($A:$A, ROW()), "BidLstClsΔ%")</f>
        <v>-0.38</v>
      </c>
      <c r="F81" s="8" t="str">
        <f>RTD("tradingapp",,INDEX($A:$A, ROW()), "AskLstClsΔ%")</f>
        <v>0.17</v>
      </c>
      <c r="G81" s="12">
        <f t="shared" si="8"/>
        <v>0.47320000000000001</v>
      </c>
      <c r="H81" s="12">
        <f t="shared" si="9"/>
        <v>0.40040000000000003</v>
      </c>
      <c r="I81" s="13">
        <f t="shared" si="10"/>
        <v>0.85319999999999996</v>
      </c>
      <c r="J81" s="13">
        <f t="shared" si="11"/>
        <v>0.23040000000000002</v>
      </c>
      <c r="K81" s="5" t="str">
        <f>VLOOKUP(A81,'All Beta'!F:I,2,0)</f>
        <v>IWM</v>
      </c>
      <c r="L81" s="6" t="str">
        <f>RTD("tradingapp",,INDEX($K:$K, ROW()), "BidLstClsΔ%")</f>
        <v>0.22</v>
      </c>
      <c r="M81" s="6" t="str">
        <f>RTD("tradingapp",,INDEX($K:$K, ROW()), "AskLstClsΔ%")</f>
        <v>0.26</v>
      </c>
      <c r="N81" s="14">
        <f t="shared" si="12"/>
        <v>1.5931999999999999</v>
      </c>
      <c r="O81" s="14">
        <f t="shared" si="13"/>
        <v>-0.50959999999999994</v>
      </c>
      <c r="Z81" s="1"/>
    </row>
    <row r="82" spans="1:26" x14ac:dyDescent="0.3">
      <c r="A82" s="62" t="str">
        <f t="array" ref="A82">IFERROR(INDEX('All Beta'!A$2:A$1000,SMALL(IF('All Beta'!D$2:D$1000&gt;=1.5,ROW('All Beta'!D$2:D$1000)-ROW('All Beta'!D$2)+1),ROW(A82))),"")</f>
        <v>ON</v>
      </c>
      <c r="C82" s="5">
        <f>VLOOKUP('Beta 1.5&gt;@'!A82,'All Beta'!F:I,3,0)</f>
        <v>1.66</v>
      </c>
      <c r="D82" s="5">
        <f>VLOOKUP(A82,'All Beta'!F:I,4,0)</f>
        <v>0.78</v>
      </c>
      <c r="E82" s="8" t="str">
        <f>RTD("tradingapp",,INDEX($A:$A, ROW()), "BidLstClsΔ%")</f>
        <v>-0.43</v>
      </c>
      <c r="F82" s="8" t="str">
        <f>RTD("tradingapp",,INDEX($A:$A, ROW()), "AskLstClsΔ%")</f>
        <v>0.90</v>
      </c>
      <c r="G82" s="12">
        <f t="shared" si="8"/>
        <v>0.43159999999999998</v>
      </c>
      <c r="H82" s="12">
        <f t="shared" si="9"/>
        <v>0.36519999999999997</v>
      </c>
      <c r="I82" s="13">
        <f t="shared" si="10"/>
        <v>0.86159999999999992</v>
      </c>
      <c r="J82" s="13">
        <f t="shared" si="11"/>
        <v>-0.53480000000000005</v>
      </c>
      <c r="K82" s="5" t="str">
        <f>VLOOKUP(A82,'All Beta'!F:I,2,0)</f>
        <v>IWM</v>
      </c>
      <c r="L82" s="6" t="str">
        <f>RTD("tradingapp",,INDEX($K:$K, ROW()), "BidLstClsΔ%")</f>
        <v>0.22</v>
      </c>
      <c r="M82" s="6" t="str">
        <f>RTD("tradingapp",,INDEX($K:$K, ROW()), "AskLstClsΔ%")</f>
        <v>0.26</v>
      </c>
      <c r="N82" s="14">
        <f t="shared" si="12"/>
        <v>1.6415999999999999</v>
      </c>
      <c r="O82" s="14">
        <f t="shared" si="13"/>
        <v>-1.3148</v>
      </c>
      <c r="Z82" s="1"/>
    </row>
    <row r="83" spans="1:26" x14ac:dyDescent="0.3">
      <c r="A83" s="62" t="str">
        <f t="array" ref="A83">IFERROR(INDEX('All Beta'!A$2:A$1000,SMALL(IF('All Beta'!D$2:D$1000&gt;=1.5,ROW('All Beta'!D$2:D$1000)-ROW('All Beta'!D$2)+1),ROW(A83))),"")</f>
        <v>ORCL</v>
      </c>
      <c r="C83" s="5" t="e">
        <f>VLOOKUP('Beta 1.5&gt;@'!A83,'All Beta'!F:I,3,0)</f>
        <v>#N/A</v>
      </c>
      <c r="D83" s="5" t="e">
        <f>VLOOKUP(A83,'All Beta'!F:I,4,0)</f>
        <v>#N/A</v>
      </c>
      <c r="E83" s="8" t="str">
        <f>RTD("tradingapp",,INDEX($A:$A, ROW()), "BidLstClsΔ%")</f>
        <v>-0.32</v>
      </c>
      <c r="F83" s="8" t="str">
        <f>RTD("tradingapp",,INDEX($A:$A, ROW()), "AskLstClsΔ%")</f>
        <v>-0.31</v>
      </c>
      <c r="G83" s="12" t="e">
        <f t="shared" si="8"/>
        <v>#N/A</v>
      </c>
      <c r="H83" s="12" t="e">
        <f t="shared" si="9"/>
        <v>#N/A</v>
      </c>
      <c r="I83" s="13" t="e">
        <f t="shared" si="10"/>
        <v>#N/A</v>
      </c>
      <c r="J83" s="13" t="e">
        <f t="shared" si="11"/>
        <v>#N/A</v>
      </c>
      <c r="K83" s="5" t="e">
        <f>VLOOKUP(A83,'All Beta'!F:I,2,0)</f>
        <v>#N/A</v>
      </c>
      <c r="L83" s="6" t="e">
        <f>RTD("tradingapp",,INDEX($K:$K, ROW()), "BidLstClsΔ%")</f>
        <v>#N/A</v>
      </c>
      <c r="M83" s="6" t="e">
        <f>RTD("tradingapp",,INDEX($K:$K, ROW()), "AskLstClsΔ%")</f>
        <v>#N/A</v>
      </c>
      <c r="N83" s="14" t="e">
        <f t="shared" si="12"/>
        <v>#N/A</v>
      </c>
      <c r="O83" s="14" t="e">
        <f t="shared" si="13"/>
        <v>#N/A</v>
      </c>
      <c r="Z83" s="1"/>
    </row>
    <row r="84" spans="1:26" x14ac:dyDescent="0.3">
      <c r="A84" s="62" t="str">
        <f t="array" ref="A84">IFERROR(INDEX('All Beta'!A$2:A$1000,SMALL(IF('All Beta'!D$2:D$1000&gt;=1.5,ROW('All Beta'!D$2:D$1000)-ROW('All Beta'!D$2)+1),ROW(A84))),"")</f>
        <v>PBF</v>
      </c>
      <c r="C84" s="5">
        <f>VLOOKUP('Beta 1.5&gt;@'!A84,'All Beta'!F:I,3,0)</f>
        <v>1.99</v>
      </c>
      <c r="D84" s="5">
        <f>VLOOKUP(A84,'All Beta'!F:I,4,0)</f>
        <v>0.77</v>
      </c>
      <c r="E84" s="8" t="str">
        <f>RTD("tradingapp",,INDEX($A:$A, ROW()), "BidLstClsΔ%")</f>
        <v>-0.59</v>
      </c>
      <c r="F84" s="8" t="str">
        <f>RTD("tradingapp",,INDEX($A:$A, ROW()), "AskLstClsΔ%")</f>
        <v>0.65</v>
      </c>
      <c r="G84" s="12">
        <f t="shared" si="8"/>
        <v>0.27860000000000001</v>
      </c>
      <c r="H84" s="12">
        <f t="shared" si="9"/>
        <v>3.9800000000000002E-2</v>
      </c>
      <c r="I84" s="13">
        <f t="shared" si="10"/>
        <v>0.86860000000000004</v>
      </c>
      <c r="J84" s="13">
        <f t="shared" si="11"/>
        <v>-0.61020000000000008</v>
      </c>
      <c r="K84" s="5" t="str">
        <f>VLOOKUP(A84,'All Beta'!F:I,2,0)</f>
        <v>XLE</v>
      </c>
      <c r="L84" s="6" t="str">
        <f>RTD("tradingapp",,INDEX($K:$K, ROW()), "BidLstClsΔ%")</f>
        <v>0.02</v>
      </c>
      <c r="M84" s="6" t="str">
        <f>RTD("tradingapp",,INDEX($K:$K, ROW()), "AskLstClsΔ%")</f>
        <v>0.14</v>
      </c>
      <c r="N84" s="14">
        <f t="shared" si="12"/>
        <v>1.6386000000000001</v>
      </c>
      <c r="O84" s="14">
        <f t="shared" si="13"/>
        <v>-1.3802000000000001</v>
      </c>
      <c r="Z84" s="1"/>
    </row>
    <row r="85" spans="1:26" x14ac:dyDescent="0.3">
      <c r="A85" s="62" t="str">
        <f t="array" ref="A85">IFERROR(INDEX('All Beta'!A$2:A$1000,SMALL(IF('All Beta'!D$2:D$1000&gt;=1.5,ROW('All Beta'!D$2:D$1000)-ROW('All Beta'!D$2)+1),ROW(A85))),"")</f>
        <v>PINS</v>
      </c>
      <c r="C85" s="5">
        <f>VLOOKUP('Beta 1.5&gt;@'!A85,'All Beta'!F:I,3,0)</f>
        <v>1.66</v>
      </c>
      <c r="D85" s="5">
        <f>VLOOKUP(A85,'All Beta'!F:I,4,0)</f>
        <v>0.47</v>
      </c>
      <c r="E85" s="8" t="str">
        <f>RTD("tradingapp",,INDEX($A:$A, ROW()), "BidLstClsΔ%")</f>
        <v>0.18</v>
      </c>
      <c r="F85" s="8" t="str">
        <f>RTD("tradingapp",,INDEX($A:$A, ROW()), "AskLstClsΔ%")</f>
        <v>0.57</v>
      </c>
      <c r="G85" s="12">
        <f t="shared" si="8"/>
        <v>0.11620000000000001</v>
      </c>
      <c r="H85" s="12">
        <f t="shared" si="9"/>
        <v>8.3000000000000004E-2</v>
      </c>
      <c r="I85" s="13">
        <f t="shared" si="10"/>
        <v>-6.3799999999999982E-2</v>
      </c>
      <c r="J85" s="13">
        <f t="shared" si="11"/>
        <v>-0.48699999999999993</v>
      </c>
      <c r="K85" s="5" t="str">
        <f>VLOOKUP(A85,'All Beta'!F:I,2,0)</f>
        <v>SPY</v>
      </c>
      <c r="L85" s="6" t="str">
        <f>RTD("tradingapp",,INDEX($K:$K, ROW()), "BidLstClsΔ%")</f>
        <v>0.05</v>
      </c>
      <c r="M85" s="6" t="str">
        <f>RTD("tradingapp",,INDEX($K:$K, ROW()), "AskLstClsΔ%")</f>
        <v>0.07</v>
      </c>
      <c r="N85" s="14">
        <f t="shared" si="12"/>
        <v>0.40620000000000001</v>
      </c>
      <c r="O85" s="14">
        <f t="shared" si="13"/>
        <v>-0.95699999999999985</v>
      </c>
      <c r="Z85" s="1"/>
    </row>
    <row r="86" spans="1:26" x14ac:dyDescent="0.3">
      <c r="A86" s="62" t="str">
        <f t="array" ref="A86">IFERROR(INDEX('All Beta'!A$2:A$1000,SMALL(IF('All Beta'!D$2:D$1000&gt;=1.5,ROW('All Beta'!D$2:D$1000)-ROW('All Beta'!D$2)+1),ROW(A86))),"")</f>
        <v>PR</v>
      </c>
      <c r="C86" s="5">
        <f>VLOOKUP('Beta 1.5&gt;@'!A86,'All Beta'!F:I,3,0)</f>
        <v>1.54</v>
      </c>
      <c r="D86" s="5">
        <f>VLOOKUP(A86,'All Beta'!F:I,4,0)</f>
        <v>0.41</v>
      </c>
      <c r="E86" s="8" t="str">
        <f>RTD("tradingapp",,INDEX($A:$A, ROW()), "BidLstClsΔ%")</f>
        <v>-0.51</v>
      </c>
      <c r="F86" s="8" t="str">
        <f>RTD("tradingapp",,INDEX($A:$A, ROW()), "AskLstClsΔ%")</f>
        <v>0.43</v>
      </c>
      <c r="G86" s="12">
        <f t="shared" si="8"/>
        <v>0.21560000000000001</v>
      </c>
      <c r="H86" s="12">
        <f t="shared" si="9"/>
        <v>3.0800000000000001E-2</v>
      </c>
      <c r="I86" s="13">
        <f t="shared" si="10"/>
        <v>0.72560000000000002</v>
      </c>
      <c r="J86" s="13">
        <f t="shared" si="11"/>
        <v>-0.3992</v>
      </c>
      <c r="K86" s="5" t="str">
        <f>VLOOKUP(A86,'All Beta'!F:I,2,0)</f>
        <v>XLE</v>
      </c>
      <c r="L86" s="6" t="str">
        <f>RTD("tradingapp",,INDEX($K:$K, ROW()), "BidLstClsΔ%")</f>
        <v>0.02</v>
      </c>
      <c r="M86" s="6" t="str">
        <f>RTD("tradingapp",,INDEX($K:$K, ROW()), "AskLstClsΔ%")</f>
        <v>0.14</v>
      </c>
      <c r="N86" s="14">
        <f t="shared" si="12"/>
        <v>1.1355999999999999</v>
      </c>
      <c r="O86" s="14">
        <f t="shared" si="13"/>
        <v>-0.80919999999999992</v>
      </c>
      <c r="Z86" s="1"/>
    </row>
    <row r="87" spans="1:26" x14ac:dyDescent="0.3">
      <c r="A87" s="62" t="str">
        <f t="array" ref="A87">IFERROR(INDEX('All Beta'!A$2:A$1000,SMALL(IF('All Beta'!D$2:D$1000&gt;=1.5,ROW('All Beta'!D$2:D$1000)-ROW('All Beta'!D$2)+1),ROW(A87))),"")</f>
        <v>PSTG</v>
      </c>
      <c r="C87" s="5">
        <f>VLOOKUP('Beta 1.5&gt;@'!A87,'All Beta'!F:I,3,0)</f>
        <v>2.2599999999999998</v>
      </c>
      <c r="D87" s="5">
        <f>VLOOKUP(A87,'All Beta'!F:I,4,0)</f>
        <v>0.5</v>
      </c>
      <c r="E87" s="8" t="str">
        <f>RTD("tradingapp",,INDEX($A:$A, ROW()), "BidLstClsΔ%")</f>
        <v>-1.00</v>
      </c>
      <c r="F87" s="8" t="str">
        <f>RTD("tradingapp",,INDEX($A:$A, ROW()), "AskLstClsΔ%")</f>
        <v>0.17</v>
      </c>
      <c r="G87" s="12">
        <f t="shared" si="8"/>
        <v>0.15820000000000001</v>
      </c>
      <c r="H87" s="12">
        <f t="shared" si="9"/>
        <v>0.11299999999999999</v>
      </c>
      <c r="I87" s="13">
        <f t="shared" si="10"/>
        <v>1.1581999999999999</v>
      </c>
      <c r="J87" s="13">
        <f t="shared" si="11"/>
        <v>-5.7000000000000023E-2</v>
      </c>
      <c r="K87" s="5" t="str">
        <f>VLOOKUP(A87,'All Beta'!F:I,2,0)</f>
        <v>SPY</v>
      </c>
      <c r="L87" s="6" t="str">
        <f>RTD("tradingapp",,INDEX($K:$K, ROW()), "BidLstClsΔ%")</f>
        <v>0.05</v>
      </c>
      <c r="M87" s="6" t="str">
        <f>RTD("tradingapp",,INDEX($K:$K, ROW()), "AskLstClsΔ%")</f>
        <v>0.07</v>
      </c>
      <c r="N87" s="14">
        <f t="shared" si="12"/>
        <v>1.6581999999999999</v>
      </c>
      <c r="O87" s="14">
        <f t="shared" si="13"/>
        <v>-0.55700000000000005</v>
      </c>
      <c r="Z87" s="1"/>
    </row>
    <row r="88" spans="1:26" x14ac:dyDescent="0.3">
      <c r="A88" s="62" t="str">
        <f t="array" ref="A88">IFERROR(INDEX('All Beta'!A$2:A$1000,SMALL(IF('All Beta'!D$2:D$1000&gt;=1.5,ROW('All Beta'!D$2:D$1000)-ROW('All Beta'!D$2)+1),ROW(A88))),"")</f>
        <v>QBTS</v>
      </c>
      <c r="C88" s="5">
        <f>VLOOKUP('Beta 1.5&gt;@'!A88,'All Beta'!F:I,3,0)</f>
        <v>1.71</v>
      </c>
      <c r="D88" s="5">
        <f>VLOOKUP(A88,'All Beta'!F:I,4,0)</f>
        <v>1.1599999999999999</v>
      </c>
      <c r="E88" s="8" t="str">
        <f>RTD("tradingapp",,INDEX($A:$A, ROW()), "BidLstClsΔ%")</f>
        <v>0.00</v>
      </c>
      <c r="F88" s="8" t="str">
        <f>RTD("tradingapp",,INDEX($A:$A, ROW()), "AskLstClsΔ%")</f>
        <v>0.14</v>
      </c>
      <c r="G88" s="12">
        <f t="shared" si="8"/>
        <v>0.4446</v>
      </c>
      <c r="H88" s="12">
        <f t="shared" si="9"/>
        <v>0.37619999999999998</v>
      </c>
      <c r="I88" s="13">
        <f t="shared" si="10"/>
        <v>0.4446</v>
      </c>
      <c r="J88" s="13">
        <f t="shared" si="11"/>
        <v>0.23619999999999997</v>
      </c>
      <c r="K88" s="5" t="str">
        <f>VLOOKUP(A88,'All Beta'!F:I,2,0)</f>
        <v>IWM</v>
      </c>
      <c r="L88" s="6" t="str">
        <f>RTD("tradingapp",,INDEX($K:$K, ROW()), "BidLstClsΔ%")</f>
        <v>0.22</v>
      </c>
      <c r="M88" s="6" t="str">
        <f>RTD("tradingapp",,INDEX($K:$K, ROW()), "AskLstClsΔ%")</f>
        <v>0.26</v>
      </c>
      <c r="N88" s="14">
        <f t="shared" si="12"/>
        <v>1.6046</v>
      </c>
      <c r="O88" s="14">
        <f t="shared" si="13"/>
        <v>-0.92379999999999995</v>
      </c>
      <c r="Z88" s="1"/>
    </row>
    <row r="89" spans="1:26" x14ac:dyDescent="0.3">
      <c r="A89" s="62" t="str">
        <f t="array" ref="A89">IFERROR(INDEX('All Beta'!A$2:A$1000,SMALL(IF('All Beta'!D$2:D$1000&gt;=1.5,ROW('All Beta'!D$2:D$1000)-ROW('All Beta'!D$2)+1),ROW(A89))),"")</f>
        <v>QMCO</v>
      </c>
      <c r="C89" s="5">
        <f>VLOOKUP('Beta 1.5&gt;@'!A89,'All Beta'!F:I,3,0)</f>
        <v>1.67</v>
      </c>
      <c r="D89" s="5">
        <f>VLOOKUP(A89,'All Beta'!F:I,4,0)</f>
        <v>1.53</v>
      </c>
      <c r="E89" s="8" t="str">
        <f>RTD("tradingapp",,INDEX($A:$A, ROW()), "BidLstClsΔ%")</f>
        <v>-0.09</v>
      </c>
      <c r="F89" s="8" t="str">
        <f>RTD("tradingapp",,INDEX($A:$A, ROW()), "AskLstClsΔ%")</f>
        <v>0.39</v>
      </c>
      <c r="G89" s="12">
        <f t="shared" ref="G89:G112" si="14">C89*M89</f>
        <v>0.43419999999999997</v>
      </c>
      <c r="H89" s="12">
        <f t="shared" ref="H89:H112" si="15">C89*L89</f>
        <v>0.3674</v>
      </c>
      <c r="I89" s="13">
        <f t="shared" ref="I89:I112" si="16">G89-E89</f>
        <v>0.5242</v>
      </c>
      <c r="J89" s="13">
        <f t="shared" ref="J89:J112" si="17">H89-F89</f>
        <v>-2.2600000000000009E-2</v>
      </c>
      <c r="K89" s="5" t="str">
        <f>VLOOKUP(A89,'All Beta'!F:I,2,0)</f>
        <v>IWM</v>
      </c>
      <c r="L89" s="6" t="str">
        <f>RTD("tradingapp",,INDEX($K:$K, ROW()), "BidLstClsΔ%")</f>
        <v>0.22</v>
      </c>
      <c r="M89" s="6" t="str">
        <f>RTD("tradingapp",,INDEX($K:$K, ROW()), "AskLstClsΔ%")</f>
        <v>0.26</v>
      </c>
      <c r="N89" s="14">
        <f t="shared" ref="N89:N112" si="18">I89+D89</f>
        <v>2.0541999999999998</v>
      </c>
      <c r="O89" s="14">
        <f t="shared" ref="O89:O112" si="19">J89-D89</f>
        <v>-1.5526</v>
      </c>
    </row>
    <row r="90" spans="1:26" x14ac:dyDescent="0.3">
      <c r="A90" s="62" t="str">
        <f t="array" ref="A90">IFERROR(INDEX('All Beta'!A$2:A$1000,SMALL(IF('All Beta'!D$2:D$1000&gt;=1.5,ROW('All Beta'!D$2:D$1000)-ROW('All Beta'!D$2)+1),ROW(A90))),"")</f>
        <v>QUBT</v>
      </c>
      <c r="C90" s="5">
        <f>VLOOKUP('Beta 1.5&gt;@'!A90,'All Beta'!F:I,3,0)</f>
        <v>3.08</v>
      </c>
      <c r="D90" s="5">
        <f>VLOOKUP(A90,'All Beta'!F:I,4,0)</f>
        <v>1.75</v>
      </c>
      <c r="E90" s="8" t="str">
        <f>RTD("tradingapp",,INDEX($A:$A, ROW()), "BidLstClsΔ%")</f>
        <v>-0.60</v>
      </c>
      <c r="F90" s="8" t="str">
        <f>RTD("tradingapp",,INDEX($A:$A, ROW()), "AskLstClsΔ%")</f>
        <v>-0.51</v>
      </c>
      <c r="G90" s="12">
        <f t="shared" si="14"/>
        <v>6.1600000000000002E-2</v>
      </c>
      <c r="H90" s="12">
        <f t="shared" si="15"/>
        <v>0</v>
      </c>
      <c r="I90" s="13">
        <f t="shared" si="16"/>
        <v>0.66159999999999997</v>
      </c>
      <c r="J90" s="13">
        <f t="shared" si="17"/>
        <v>0.51</v>
      </c>
      <c r="K90" s="5" t="str">
        <f>VLOOKUP(A90,'All Beta'!F:I,2,0)</f>
        <v>QQQ</v>
      </c>
      <c r="L90" s="6" t="str">
        <f>RTD("tradingapp",,INDEX($K:$K, ROW()), "BidLstClsΔ%")</f>
        <v>0.00</v>
      </c>
      <c r="M90" s="6" t="str">
        <f>RTD("tradingapp",,INDEX($K:$K, ROW()), "AskLstClsΔ%")</f>
        <v>0.02</v>
      </c>
      <c r="N90" s="14">
        <f t="shared" si="18"/>
        <v>2.4116</v>
      </c>
      <c r="O90" s="14">
        <f t="shared" si="19"/>
        <v>-1.24</v>
      </c>
    </row>
    <row r="91" spans="1:26" x14ac:dyDescent="0.3">
      <c r="A91" s="62" t="str">
        <f t="array" ref="A91">IFERROR(INDEX('All Beta'!A$2:A$1000,SMALL(IF('All Beta'!D$2:D$1000&gt;=1.5,ROW('All Beta'!D$2:D$1000)-ROW('All Beta'!D$2)+1),ROW(A91))),"")</f>
        <v>RDDT</v>
      </c>
      <c r="C91" s="5">
        <f>VLOOKUP('Beta 1.5&gt;@'!A91,'All Beta'!F:I,3,0)</f>
        <v>1.61</v>
      </c>
      <c r="D91" s="5">
        <f>VLOOKUP(A91,'All Beta'!F:I,4,0)</f>
        <v>1.1299999999999999</v>
      </c>
      <c r="E91" s="8" t="str">
        <f>RTD("tradingapp",,INDEX($A:$A, ROW()), "BidLstClsΔ%")</f>
        <v>-0.20</v>
      </c>
      <c r="F91" s="8" t="str">
        <f>RTD("tradingapp",,INDEX($A:$A, ROW()), "AskLstClsΔ%")</f>
        <v>0.12</v>
      </c>
      <c r="G91" s="12">
        <f t="shared" si="14"/>
        <v>3.2199999999999999E-2</v>
      </c>
      <c r="H91" s="12">
        <f t="shared" si="15"/>
        <v>0</v>
      </c>
      <c r="I91" s="13">
        <f t="shared" si="16"/>
        <v>0.23220000000000002</v>
      </c>
      <c r="J91" s="13">
        <f t="shared" si="17"/>
        <v>-0.12</v>
      </c>
      <c r="K91" s="5" t="str">
        <f>VLOOKUP(A91,'All Beta'!F:I,2,0)</f>
        <v>QQQ</v>
      </c>
      <c r="L91" s="6" t="str">
        <f>RTD("tradingapp",,INDEX($K:$K, ROW()), "BidLstClsΔ%")</f>
        <v>0.00</v>
      </c>
      <c r="M91" s="6" t="str">
        <f>RTD("tradingapp",,INDEX($K:$K, ROW()), "AskLstClsΔ%")</f>
        <v>0.02</v>
      </c>
      <c r="N91" s="14">
        <f t="shared" si="18"/>
        <v>1.3621999999999999</v>
      </c>
      <c r="O91" s="14">
        <f t="shared" si="19"/>
        <v>-1.25</v>
      </c>
    </row>
    <row r="92" spans="1:26" x14ac:dyDescent="0.3">
      <c r="A92" s="62" t="str">
        <f t="array" ref="A92">IFERROR(INDEX('All Beta'!A$2:A$1000,SMALL(IF('All Beta'!D$2:D$1000&gt;=1.5,ROW('All Beta'!D$2:D$1000)-ROW('All Beta'!D$2)+1),ROW(A92))),"")</f>
        <v>RGTI</v>
      </c>
      <c r="C92" s="5">
        <f>VLOOKUP('Beta 1.5&gt;@'!A92,'All Beta'!F:I,3,0)</f>
        <v>2.73</v>
      </c>
      <c r="D92" s="5">
        <f>VLOOKUP(A92,'All Beta'!F:I,4,0)</f>
        <v>1.32</v>
      </c>
      <c r="E92" s="8" t="str">
        <f>RTD("tradingapp",,INDEX($A:$A, ROW()), "BidLstClsΔ%")</f>
        <v>-0.37</v>
      </c>
      <c r="F92" s="8" t="str">
        <f>RTD("tradingapp",,INDEX($A:$A, ROW()), "AskLstClsΔ%")</f>
        <v>-0.09</v>
      </c>
      <c r="G92" s="12">
        <f t="shared" si="14"/>
        <v>5.4600000000000003E-2</v>
      </c>
      <c r="H92" s="12">
        <f t="shared" si="15"/>
        <v>0</v>
      </c>
      <c r="I92" s="13">
        <f t="shared" si="16"/>
        <v>0.42459999999999998</v>
      </c>
      <c r="J92" s="13">
        <f t="shared" si="17"/>
        <v>0.09</v>
      </c>
      <c r="K92" s="5" t="str">
        <f>VLOOKUP(A92,'All Beta'!F:I,2,0)</f>
        <v>QQQ</v>
      </c>
      <c r="L92" s="6" t="str">
        <f>RTD("tradingapp",,INDEX($K:$K, ROW()), "BidLstClsΔ%")</f>
        <v>0.00</v>
      </c>
      <c r="M92" s="6" t="str">
        <f>RTD("tradingapp",,INDEX($K:$K, ROW()), "AskLstClsΔ%")</f>
        <v>0.02</v>
      </c>
      <c r="N92" s="14">
        <f t="shared" si="18"/>
        <v>1.7446000000000002</v>
      </c>
      <c r="O92" s="14">
        <f t="shared" si="19"/>
        <v>-1.23</v>
      </c>
    </row>
    <row r="93" spans="1:26" x14ac:dyDescent="0.3">
      <c r="A93" s="62" t="str">
        <f t="array" ref="A93">IFERROR(INDEX('All Beta'!A$2:A$1000,SMALL(IF('All Beta'!D$2:D$1000&gt;=1.5,ROW('All Beta'!D$2:D$1000)-ROW('All Beta'!D$2)+1),ROW(A93))),"")</f>
        <v>RH</v>
      </c>
      <c r="C93" s="5">
        <f>VLOOKUP('Beta 1.5&gt;@'!A93,'All Beta'!F:I,3,0)</f>
        <v>1.75</v>
      </c>
      <c r="D93" s="5">
        <f>VLOOKUP(A93,'All Beta'!F:I,4,0)</f>
        <v>0.82</v>
      </c>
      <c r="E93" s="8" t="str">
        <f>RTD("tradingapp",,INDEX($A:$A, ROW()), "BidLstClsΔ%")</f>
        <v>0.08</v>
      </c>
      <c r="F93" s="8" t="str">
        <f>RTD("tradingapp",,INDEX($A:$A, ROW()), "AskLstClsΔ%")</f>
        <v>0.59</v>
      </c>
      <c r="G93" s="12">
        <f t="shared" si="14"/>
        <v>0.45500000000000002</v>
      </c>
      <c r="H93" s="12">
        <f t="shared" si="15"/>
        <v>0.38500000000000001</v>
      </c>
      <c r="I93" s="13">
        <f t="shared" si="16"/>
        <v>0.375</v>
      </c>
      <c r="J93" s="13">
        <f t="shared" si="17"/>
        <v>-0.20499999999999996</v>
      </c>
      <c r="K93" s="5" t="str">
        <f>VLOOKUP(A93,'All Beta'!F:I,2,0)</f>
        <v>IWM</v>
      </c>
      <c r="L93" s="6" t="str">
        <f>RTD("tradingapp",,INDEX($K:$K, ROW()), "BidLstClsΔ%")</f>
        <v>0.22</v>
      </c>
      <c r="M93" s="6" t="str">
        <f>RTD("tradingapp",,INDEX($K:$K, ROW()), "AskLstClsΔ%")</f>
        <v>0.26</v>
      </c>
      <c r="N93" s="14">
        <f t="shared" si="18"/>
        <v>1.1949999999999998</v>
      </c>
      <c r="O93" s="14">
        <f t="shared" si="19"/>
        <v>-1.0249999999999999</v>
      </c>
    </row>
    <row r="94" spans="1:26" x14ac:dyDescent="0.3">
      <c r="A94" s="62" t="str">
        <f t="array" ref="A94">IFERROR(INDEX('All Beta'!A$2:A$1000,SMALL(IF('All Beta'!D$2:D$1000&gt;=1.5,ROW('All Beta'!D$2:D$1000)-ROW('All Beta'!D$2)+1),ROW(A94))),"")</f>
        <v>RKT</v>
      </c>
      <c r="C94" s="5" t="e">
        <f>VLOOKUP('Beta 1.5&gt;@'!A94,'All Beta'!F:I,3,0)</f>
        <v>#N/A</v>
      </c>
      <c r="D94" s="5" t="e">
        <f>VLOOKUP(A94,'All Beta'!F:I,4,0)</f>
        <v>#N/A</v>
      </c>
      <c r="E94" s="8" t="str">
        <f>RTD("tradingapp",,INDEX($A:$A, ROW()), "BidLstClsΔ%")</f>
        <v>-0.15</v>
      </c>
      <c r="F94" s="8" t="str">
        <f>RTD("tradingapp",,INDEX($A:$A, ROW()), "AskLstClsΔ%")</f>
        <v>0.00</v>
      </c>
      <c r="G94" s="12" t="e">
        <f t="shared" si="14"/>
        <v>#N/A</v>
      </c>
      <c r="H94" s="12" t="e">
        <f t="shared" si="15"/>
        <v>#N/A</v>
      </c>
      <c r="I94" s="13" t="e">
        <f t="shared" si="16"/>
        <v>#N/A</v>
      </c>
      <c r="J94" s="13" t="e">
        <f t="shared" si="17"/>
        <v>#N/A</v>
      </c>
      <c r="K94" s="5" t="e">
        <f>VLOOKUP(A94,'All Beta'!F:I,2,0)</f>
        <v>#N/A</v>
      </c>
      <c r="L94" s="6" t="e">
        <f>RTD("tradingapp",,INDEX($K:$K, ROW()), "BidLstClsΔ%")</f>
        <v>#N/A</v>
      </c>
      <c r="M94" s="6" t="e">
        <f>RTD("tradingapp",,INDEX($K:$K, ROW()), "AskLstClsΔ%")</f>
        <v>#N/A</v>
      </c>
      <c r="N94" s="14" t="e">
        <f t="shared" si="18"/>
        <v>#N/A</v>
      </c>
      <c r="O94" s="14" t="e">
        <f t="shared" si="19"/>
        <v>#N/A</v>
      </c>
    </row>
    <row r="95" spans="1:26" x14ac:dyDescent="0.3">
      <c r="A95" s="62" t="str">
        <f t="array" ref="A95">IFERROR(INDEX('All Beta'!A$2:A$1000,SMALL(IF('All Beta'!D$2:D$1000&gt;=1.5,ROW('All Beta'!D$2:D$1000)-ROW('All Beta'!D$2)+1),ROW(A95))),"")</f>
        <v>ROK</v>
      </c>
      <c r="C95" s="5">
        <f>VLOOKUP('Beta 1.5&gt;@'!A95,'All Beta'!F:I,3,0)</f>
        <v>1.68</v>
      </c>
      <c r="D95" s="5">
        <f>VLOOKUP(A95,'All Beta'!F:I,4,0)</f>
        <v>0.32</v>
      </c>
      <c r="E95" s="8" t="str">
        <f>RTD("tradingapp",,INDEX($A:$A, ROW()), "BidLstClsΔ%")</f>
        <v>-3.66</v>
      </c>
      <c r="F95" s="8" t="str">
        <f>RTD("tradingapp",,INDEX($A:$A, ROW()), "AskLstClsΔ%")</f>
        <v>2.38</v>
      </c>
      <c r="G95" s="12">
        <f t="shared" si="14"/>
        <v>0.11760000000000001</v>
      </c>
      <c r="H95" s="12">
        <f t="shared" si="15"/>
        <v>8.4000000000000005E-2</v>
      </c>
      <c r="I95" s="13">
        <f t="shared" si="16"/>
        <v>3.7776000000000001</v>
      </c>
      <c r="J95" s="13">
        <f t="shared" si="17"/>
        <v>-2.2959999999999998</v>
      </c>
      <c r="K95" s="5" t="str">
        <f>VLOOKUP(A95,'All Beta'!F:I,2,0)</f>
        <v>SPY</v>
      </c>
      <c r="L95" s="6" t="str">
        <f>RTD("tradingapp",,INDEX($K:$K, ROW()), "BidLstClsΔ%")</f>
        <v>0.05</v>
      </c>
      <c r="M95" s="6" t="str">
        <f>RTD("tradingapp",,INDEX($K:$K, ROW()), "AskLstClsΔ%")</f>
        <v>0.07</v>
      </c>
      <c r="N95" s="14">
        <f t="shared" si="18"/>
        <v>4.0975999999999999</v>
      </c>
      <c r="O95" s="14">
        <f t="shared" si="19"/>
        <v>-2.6159999999999997</v>
      </c>
    </row>
    <row r="96" spans="1:26" x14ac:dyDescent="0.3">
      <c r="A96" s="62" t="str">
        <f t="array" ref="A96">IFERROR(INDEX('All Beta'!A$2:A$1000,SMALL(IF('All Beta'!D$2:D$1000&gt;=1.5,ROW('All Beta'!D$2:D$1000)-ROW('All Beta'!D$2)+1),ROW(A96))),"")</f>
        <v>RXRX</v>
      </c>
      <c r="C96" s="5">
        <f>VLOOKUP('Beta 1.5&gt;@'!A96,'All Beta'!F:I,3,0)</f>
        <v>2.48</v>
      </c>
      <c r="D96" s="5">
        <f>VLOOKUP(A96,'All Beta'!F:I,4,0)</f>
        <v>1.22</v>
      </c>
      <c r="E96" s="8" t="str">
        <f>RTD("tradingapp",,INDEX($A:$A, ROW()), "BidLstClsΔ%")</f>
        <v>0.40</v>
      </c>
      <c r="F96" s="8" t="str">
        <f>RTD("tradingapp",,INDEX($A:$A, ROW()), "AskLstClsΔ%")</f>
        <v>0.61</v>
      </c>
      <c r="G96" s="12">
        <f t="shared" si="14"/>
        <v>0.64480000000000004</v>
      </c>
      <c r="H96" s="12">
        <f t="shared" si="15"/>
        <v>0.54559999999999997</v>
      </c>
      <c r="I96" s="13">
        <f t="shared" si="16"/>
        <v>0.24480000000000002</v>
      </c>
      <c r="J96" s="13">
        <f t="shared" si="17"/>
        <v>-6.4400000000000013E-2</v>
      </c>
      <c r="K96" s="5" t="str">
        <f>VLOOKUP(A96,'All Beta'!F:I,2,0)</f>
        <v>IWM</v>
      </c>
      <c r="L96" s="6" t="str">
        <f>RTD("tradingapp",,INDEX($K:$K, ROW()), "BidLstClsΔ%")</f>
        <v>0.22</v>
      </c>
      <c r="M96" s="6" t="str">
        <f>RTD("tradingapp",,INDEX($K:$K, ROW()), "AskLstClsΔ%")</f>
        <v>0.26</v>
      </c>
      <c r="N96" s="14">
        <f t="shared" si="18"/>
        <v>1.4647999999999999</v>
      </c>
      <c r="O96" s="14">
        <f t="shared" si="19"/>
        <v>-1.2844</v>
      </c>
    </row>
    <row r="97" spans="1:15" x14ac:dyDescent="0.3">
      <c r="A97" s="62" t="str">
        <f t="array" ref="A97">IFERROR(INDEX('All Beta'!A$2:A$1000,SMALL(IF('All Beta'!D$2:D$1000&gt;=1.5,ROW('All Beta'!D$2:D$1000)-ROW('All Beta'!D$2)+1),ROW(A97))),"")</f>
        <v>SEDG</v>
      </c>
      <c r="C97" s="5">
        <f>VLOOKUP('Beta 1.5&gt;@'!A97,'All Beta'!F:I,3,0)</f>
        <v>3.38</v>
      </c>
      <c r="D97" s="5">
        <f>VLOOKUP(A97,'All Beta'!F:I,4,0)</f>
        <v>1.22</v>
      </c>
      <c r="E97" s="8" t="str">
        <f>RTD("tradingapp",,INDEX($A:$A, ROW()), "BidLstClsΔ%")</f>
        <v>-0.98</v>
      </c>
      <c r="F97" s="8" t="str">
        <f>RTD("tradingapp",,INDEX($A:$A, ROW()), "AskLstClsΔ%")</f>
        <v>0.61</v>
      </c>
      <c r="G97" s="12">
        <f t="shared" si="14"/>
        <v>0.87880000000000003</v>
      </c>
      <c r="H97" s="12">
        <f t="shared" si="15"/>
        <v>0.74359999999999993</v>
      </c>
      <c r="I97" s="13">
        <f t="shared" si="16"/>
        <v>1.8588</v>
      </c>
      <c r="J97" s="13">
        <f t="shared" si="17"/>
        <v>0.13359999999999994</v>
      </c>
      <c r="K97" s="5" t="str">
        <f>VLOOKUP(A97,'All Beta'!F:I,2,0)</f>
        <v>IWM</v>
      </c>
      <c r="L97" s="6" t="str">
        <f>RTD("tradingapp",,INDEX($K:$K, ROW()), "BidLstClsΔ%")</f>
        <v>0.22</v>
      </c>
      <c r="M97" s="6" t="str">
        <f>RTD("tradingapp",,INDEX($K:$K, ROW()), "AskLstClsΔ%")</f>
        <v>0.26</v>
      </c>
      <c r="N97" s="14">
        <f t="shared" si="18"/>
        <v>3.0788000000000002</v>
      </c>
      <c r="O97" s="14">
        <f t="shared" si="19"/>
        <v>-1.0864</v>
      </c>
    </row>
    <row r="98" spans="1:15" x14ac:dyDescent="0.3">
      <c r="A98" s="62" t="str">
        <f t="array" ref="A98">IFERROR(INDEX('All Beta'!A$2:A$1000,SMALL(IF('All Beta'!D$2:D$1000&gt;=1.5,ROW('All Beta'!D$2:D$1000)-ROW('All Beta'!D$2)+1),ROW(A98))),"")</f>
        <v>SHOP</v>
      </c>
      <c r="C98" s="5">
        <f>VLOOKUP('Beta 1.5&gt;@'!A98,'All Beta'!F:I,3,0)</f>
        <v>2.15</v>
      </c>
      <c r="D98" s="5">
        <f>VLOOKUP(A98,'All Beta'!F:I,4,0)</f>
        <v>0.5</v>
      </c>
      <c r="E98" s="8" t="str">
        <f>RTD("tradingapp",,INDEX($A:$A, ROW()), "BidLstClsΔ%")</f>
        <v>0.04</v>
      </c>
      <c r="F98" s="8" t="str">
        <f>RTD("tradingapp",,INDEX($A:$A, ROW()), "AskLstClsΔ%")</f>
        <v>0.44</v>
      </c>
      <c r="G98" s="12">
        <f t="shared" si="14"/>
        <v>0.15049999999999999</v>
      </c>
      <c r="H98" s="12">
        <f t="shared" si="15"/>
        <v>0.1075</v>
      </c>
      <c r="I98" s="13">
        <f t="shared" si="16"/>
        <v>0.11049999999999999</v>
      </c>
      <c r="J98" s="13">
        <f t="shared" si="17"/>
        <v>-0.33250000000000002</v>
      </c>
      <c r="K98" s="5" t="str">
        <f>VLOOKUP(A98,'All Beta'!F:I,2,0)</f>
        <v>SPY</v>
      </c>
      <c r="L98" s="6" t="str">
        <f>RTD("tradingapp",,INDEX($K:$K, ROW()), "BidLstClsΔ%")</f>
        <v>0.05</v>
      </c>
      <c r="M98" s="6" t="str">
        <f>RTD("tradingapp",,INDEX($K:$K, ROW()), "AskLstClsΔ%")</f>
        <v>0.07</v>
      </c>
      <c r="N98" s="14">
        <f t="shared" si="18"/>
        <v>0.61050000000000004</v>
      </c>
      <c r="O98" s="14">
        <f t="shared" si="19"/>
        <v>-0.83250000000000002</v>
      </c>
    </row>
    <row r="99" spans="1:15" x14ac:dyDescent="0.3">
      <c r="A99" s="62" t="str">
        <f t="array" ref="A99">IFERROR(INDEX('All Beta'!A$2:A$1000,SMALL(IF('All Beta'!D$2:D$1000&gt;=1.5,ROW('All Beta'!D$2:D$1000)-ROW('All Beta'!D$2)+1),ROW(A99))),"")</f>
        <v>SIRI</v>
      </c>
      <c r="C99" s="5">
        <f>VLOOKUP('Beta 1.5&gt;@'!A99,'All Beta'!F:I,3,0)</f>
        <v>1.65</v>
      </c>
      <c r="D99" s="5">
        <f>VLOOKUP(A99,'All Beta'!F:I,4,0)</f>
        <v>0.33</v>
      </c>
      <c r="E99" s="8" t="str">
        <f>RTD("tradingapp",,INDEX($A:$A, ROW()), "BidLstClsΔ%")</f>
        <v>-0.17</v>
      </c>
      <c r="F99" s="8" t="str">
        <f>RTD("tradingapp",,INDEX($A:$A, ROW()), "AskLstClsΔ%")</f>
        <v>0.66</v>
      </c>
      <c r="G99" s="12">
        <f t="shared" si="14"/>
        <v>0.11550000000000001</v>
      </c>
      <c r="H99" s="12">
        <f t="shared" si="15"/>
        <v>8.2500000000000004E-2</v>
      </c>
      <c r="I99" s="13">
        <f t="shared" si="16"/>
        <v>0.28550000000000003</v>
      </c>
      <c r="J99" s="13">
        <f t="shared" si="17"/>
        <v>-0.57750000000000001</v>
      </c>
      <c r="K99" s="5" t="str">
        <f>VLOOKUP(A99,'All Beta'!F:I,2,0)</f>
        <v>SPY</v>
      </c>
      <c r="L99" s="6" t="str">
        <f>RTD("tradingapp",,INDEX($K:$K, ROW()), "BidLstClsΔ%")</f>
        <v>0.05</v>
      </c>
      <c r="M99" s="6" t="str">
        <f>RTD("tradingapp",,INDEX($K:$K, ROW()), "AskLstClsΔ%")</f>
        <v>0.07</v>
      </c>
      <c r="N99" s="14">
        <f t="shared" si="18"/>
        <v>0.61550000000000005</v>
      </c>
      <c r="O99" s="14">
        <f t="shared" si="19"/>
        <v>-0.90749999999999997</v>
      </c>
    </row>
    <row r="100" spans="1:15" x14ac:dyDescent="0.3">
      <c r="A100" s="62" t="str">
        <f t="array" ref="A100">IFERROR(INDEX('All Beta'!A$2:A$1000,SMALL(IF('All Beta'!D$2:D$1000&gt;=1.5,ROW('All Beta'!D$2:D$1000)-ROW('All Beta'!D$2)+1),ROW(A100))),"")</f>
        <v>SMCI</v>
      </c>
      <c r="C100" s="5">
        <f>VLOOKUP('Beta 1.5&gt;@'!A100,'All Beta'!F:I,3,0)</f>
        <v>3.1</v>
      </c>
      <c r="D100" s="5">
        <f>VLOOKUP(A100,'All Beta'!F:I,4,0)</f>
        <v>0.81</v>
      </c>
      <c r="E100" s="8" t="str">
        <f>RTD("tradingapp",,INDEX($A:$A, ROW()), "BidLstClsΔ%")</f>
        <v>0.32</v>
      </c>
      <c r="F100" s="8" t="str">
        <f>RTD("tradingapp",,INDEX($A:$A, ROW()), "AskLstClsΔ%")</f>
        <v>0.43</v>
      </c>
      <c r="G100" s="12">
        <f t="shared" si="14"/>
        <v>0.21700000000000003</v>
      </c>
      <c r="H100" s="12">
        <f t="shared" si="15"/>
        <v>0.15500000000000003</v>
      </c>
      <c r="I100" s="13">
        <f t="shared" si="16"/>
        <v>-0.10299999999999998</v>
      </c>
      <c r="J100" s="13">
        <f t="shared" si="17"/>
        <v>-0.27499999999999997</v>
      </c>
      <c r="K100" s="5" t="str">
        <f>VLOOKUP(A100,'All Beta'!F:I,2,0)</f>
        <v>SPY</v>
      </c>
      <c r="L100" s="6" t="str">
        <f>RTD("tradingapp",,INDEX($K:$K, ROW()), "BidLstClsΔ%")</f>
        <v>0.05</v>
      </c>
      <c r="M100" s="6" t="str">
        <f>RTD("tradingapp",,INDEX($K:$K, ROW()), "AskLstClsΔ%")</f>
        <v>0.07</v>
      </c>
      <c r="N100" s="14">
        <f t="shared" si="18"/>
        <v>0.70700000000000007</v>
      </c>
      <c r="O100" s="14">
        <f t="shared" si="19"/>
        <v>-1.085</v>
      </c>
    </row>
    <row r="101" spans="1:15" x14ac:dyDescent="0.3">
      <c r="A101" s="62" t="str">
        <f t="array" ref="A101">IFERROR(INDEX('All Beta'!A$2:A$1000,SMALL(IF('All Beta'!D$2:D$1000&gt;=1.5,ROW('All Beta'!D$2:D$1000)-ROW('All Beta'!D$2)+1),ROW(A101))),"")</f>
        <v>SMR</v>
      </c>
      <c r="C101" s="5">
        <f>VLOOKUP('Beta 1.5&gt;@'!A101,'All Beta'!F:I,3,0)</f>
        <v>3.34</v>
      </c>
      <c r="D101" s="5">
        <f>VLOOKUP(A101,'All Beta'!F:I,4,0)</f>
        <v>1.84</v>
      </c>
      <c r="E101" s="8" t="str">
        <f>RTD("tradingapp",,INDEX($A:$A, ROW()), "BidLstClsΔ%")</f>
        <v>2.36</v>
      </c>
      <c r="F101" s="8" t="str">
        <f>RTD("tradingapp",,INDEX($A:$A, ROW()), "AskLstClsΔ%")</f>
        <v>2.39</v>
      </c>
      <c r="G101" s="12">
        <f t="shared" si="14"/>
        <v>6.6799999999999998E-2</v>
      </c>
      <c r="H101" s="12">
        <f t="shared" si="15"/>
        <v>0</v>
      </c>
      <c r="I101" s="13">
        <f t="shared" si="16"/>
        <v>-2.2931999999999997</v>
      </c>
      <c r="J101" s="13">
        <f t="shared" si="17"/>
        <v>-2.39</v>
      </c>
      <c r="K101" s="5" t="str">
        <f>VLOOKUP(A101,'All Beta'!F:I,2,0)</f>
        <v>QQQ</v>
      </c>
      <c r="L101" s="6" t="str">
        <f>RTD("tradingapp",,INDEX($K:$K, ROW()), "BidLstClsΔ%")</f>
        <v>0.00</v>
      </c>
      <c r="M101" s="6" t="str">
        <f>RTD("tradingapp",,INDEX($K:$K, ROW()), "AskLstClsΔ%")</f>
        <v>0.02</v>
      </c>
      <c r="N101" s="14">
        <f t="shared" si="18"/>
        <v>-0.4531999999999996</v>
      </c>
      <c r="O101" s="14">
        <f t="shared" si="19"/>
        <v>-4.2300000000000004</v>
      </c>
    </row>
    <row r="102" spans="1:15" x14ac:dyDescent="0.3">
      <c r="A102" s="62" t="str">
        <f t="array" ref="A102">IFERROR(INDEX('All Beta'!A$2:A$1000,SMALL(IF('All Beta'!D$2:D$1000&gt;=1.5,ROW('All Beta'!D$2:D$1000)-ROW('All Beta'!D$2)+1),ROW(A102))),"")</f>
        <v>SMTC</v>
      </c>
      <c r="C102" s="5">
        <f>VLOOKUP('Beta 1.5&gt;@'!A102,'All Beta'!F:I,3,0)</f>
        <v>1.83</v>
      </c>
      <c r="D102" s="5">
        <f>VLOOKUP(A102,'All Beta'!F:I,4,0)</f>
        <v>0.63</v>
      </c>
      <c r="E102" s="8" t="str">
        <f>RTD("tradingapp",,INDEX($A:$A, ROW()), "BidLstClsΔ%")</f>
        <v>-1.05</v>
      </c>
      <c r="F102" s="8" t="str">
        <f>RTD("tradingapp",,INDEX($A:$A, ROW()), "AskLstClsΔ%")</f>
        <v>0.13</v>
      </c>
      <c r="G102" s="12">
        <f t="shared" si="14"/>
        <v>0.47580000000000006</v>
      </c>
      <c r="H102" s="12">
        <f t="shared" si="15"/>
        <v>0.40260000000000001</v>
      </c>
      <c r="I102" s="13">
        <f t="shared" si="16"/>
        <v>1.5258</v>
      </c>
      <c r="J102" s="13">
        <f t="shared" si="17"/>
        <v>0.27260000000000001</v>
      </c>
      <c r="K102" s="5" t="str">
        <f>VLOOKUP(A102,'All Beta'!F:I,2,0)</f>
        <v>IWM</v>
      </c>
      <c r="L102" s="6" t="str">
        <f>RTD("tradingapp",,INDEX($K:$K, ROW()), "BidLstClsΔ%")</f>
        <v>0.22</v>
      </c>
      <c r="M102" s="6" t="str">
        <f>RTD("tradingapp",,INDEX($K:$K, ROW()), "AskLstClsΔ%")</f>
        <v>0.26</v>
      </c>
      <c r="N102" s="14">
        <f t="shared" si="18"/>
        <v>2.1558000000000002</v>
      </c>
      <c r="O102" s="14">
        <f t="shared" si="19"/>
        <v>-0.3574</v>
      </c>
    </row>
    <row r="103" spans="1:15" x14ac:dyDescent="0.3">
      <c r="A103" s="62" t="str">
        <f t="array" ref="A103">IFERROR(INDEX('All Beta'!A$2:A$1000,SMALL(IF('All Beta'!D$2:D$1000&gt;=1.5,ROW('All Beta'!D$2:D$1000)-ROW('All Beta'!D$2)+1),ROW(A103))),"")</f>
        <v>SNAP</v>
      </c>
      <c r="C103" s="5">
        <f>VLOOKUP('Beta 1.5&gt;@'!A103,'All Beta'!F:I,3,0)</f>
        <v>2.1800000000000002</v>
      </c>
      <c r="D103" s="5">
        <f>VLOOKUP(A103,'All Beta'!F:I,4,0)</f>
        <v>0.62</v>
      </c>
      <c r="E103" s="8" t="str">
        <f>RTD("tradingapp",,INDEX($A:$A, ROW()), "BidLstClsΔ%")</f>
        <v>0.24</v>
      </c>
      <c r="F103" s="8" t="str">
        <f>RTD("tradingapp",,INDEX($A:$A, ROW()), "AskLstClsΔ%")</f>
        <v>0.24</v>
      </c>
      <c r="G103" s="12">
        <f t="shared" si="14"/>
        <v>0.15260000000000001</v>
      </c>
      <c r="H103" s="12">
        <f t="shared" si="15"/>
        <v>0.10900000000000001</v>
      </c>
      <c r="I103" s="13">
        <f t="shared" si="16"/>
        <v>-8.7399999999999978E-2</v>
      </c>
      <c r="J103" s="13">
        <f t="shared" si="17"/>
        <v>-0.13099999999999998</v>
      </c>
      <c r="K103" s="5" t="str">
        <f>VLOOKUP(A103,'All Beta'!F:I,2,0)</f>
        <v>SPY</v>
      </c>
      <c r="L103" s="6" t="str">
        <f>RTD("tradingapp",,INDEX($K:$K, ROW()), "BidLstClsΔ%")</f>
        <v>0.05</v>
      </c>
      <c r="M103" s="6" t="str">
        <f>RTD("tradingapp",,INDEX($K:$K, ROW()), "AskLstClsΔ%")</f>
        <v>0.07</v>
      </c>
      <c r="N103" s="14">
        <f t="shared" si="18"/>
        <v>0.53259999999999996</v>
      </c>
      <c r="O103" s="14">
        <f t="shared" si="19"/>
        <v>-0.751</v>
      </c>
    </row>
    <row r="104" spans="1:15" x14ac:dyDescent="0.3">
      <c r="A104" s="62" t="str">
        <f t="array" ref="A104">IFERROR(INDEX('All Beta'!A$2:A$1000,SMALL(IF('All Beta'!D$2:D$1000&gt;=1.5,ROW('All Beta'!D$2:D$1000)-ROW('All Beta'!D$2)+1),ROW(A104))),"")</f>
        <v>SOFI</v>
      </c>
      <c r="C104" s="5">
        <f>VLOOKUP('Beta 1.5&gt;@'!A104,'All Beta'!F:I,3,0)</f>
        <v>2.71</v>
      </c>
      <c r="D104" s="5">
        <f>VLOOKUP(A104,'All Beta'!F:I,4,0)</f>
        <v>0.81</v>
      </c>
      <c r="E104" s="8" t="str">
        <f>RTD("tradingapp",,INDEX($A:$A, ROW()), "BidLstClsΔ%")</f>
        <v>0.21</v>
      </c>
      <c r="F104" s="8" t="str">
        <f>RTD("tradingapp",,INDEX($A:$A, ROW()), "AskLstClsΔ%")</f>
        <v>0.42</v>
      </c>
      <c r="G104" s="12">
        <f t="shared" si="14"/>
        <v>0.18970000000000001</v>
      </c>
      <c r="H104" s="12">
        <f t="shared" si="15"/>
        <v>0.13550000000000001</v>
      </c>
      <c r="I104" s="13">
        <f t="shared" si="16"/>
        <v>-2.0299999999999985E-2</v>
      </c>
      <c r="J104" s="13">
        <f t="shared" si="17"/>
        <v>-0.28449999999999998</v>
      </c>
      <c r="K104" s="5" t="str">
        <f>VLOOKUP(A104,'All Beta'!F:I,2,0)</f>
        <v>SPY</v>
      </c>
      <c r="L104" s="6" t="str">
        <f>RTD("tradingapp",,INDEX($K:$K, ROW()), "BidLstClsΔ%")</f>
        <v>0.05</v>
      </c>
      <c r="M104" s="6" t="str">
        <f>RTD("tradingapp",,INDEX($K:$K, ROW()), "AskLstClsΔ%")</f>
        <v>0.07</v>
      </c>
      <c r="N104" s="14">
        <f t="shared" si="18"/>
        <v>0.78970000000000007</v>
      </c>
      <c r="O104" s="14">
        <f t="shared" si="19"/>
        <v>-1.0945</v>
      </c>
    </row>
    <row r="105" spans="1:15" x14ac:dyDescent="0.3">
      <c r="A105" s="62" t="str">
        <f t="array" ref="A105">IFERROR(INDEX('All Beta'!A$2:A$1000,SMALL(IF('All Beta'!D$2:D$1000&gt;=1.5,ROW('All Beta'!D$2:D$1000)-ROW('All Beta'!D$2)+1),ROW(A105))),"")</f>
        <v>SOUN</v>
      </c>
      <c r="C105" s="5">
        <f>VLOOKUP('Beta 1.5&gt;@'!A105,'All Beta'!F:I,3,0)</f>
        <v>3.92</v>
      </c>
      <c r="D105" s="5">
        <f>VLOOKUP(A105,'All Beta'!F:I,4,0)</f>
        <v>1.07</v>
      </c>
      <c r="E105" s="8" t="str">
        <f>RTD("tradingapp",,INDEX($A:$A, ROW()), "BidLstClsΔ%")</f>
        <v>-0.44</v>
      </c>
      <c r="F105" s="8" t="str">
        <f>RTD("tradingapp",,INDEX($A:$A, ROW()), "AskLstClsΔ%")</f>
        <v>-0.28</v>
      </c>
      <c r="G105" s="12">
        <f t="shared" si="14"/>
        <v>0.27440000000000003</v>
      </c>
      <c r="H105" s="12">
        <f t="shared" si="15"/>
        <v>0.19600000000000001</v>
      </c>
      <c r="I105" s="13">
        <f t="shared" si="16"/>
        <v>0.71440000000000003</v>
      </c>
      <c r="J105" s="13">
        <f t="shared" si="17"/>
        <v>0.47600000000000003</v>
      </c>
      <c r="K105" s="5" t="str">
        <f>VLOOKUP(A105,'All Beta'!F:I,2,0)</f>
        <v>SPY</v>
      </c>
      <c r="L105" s="6" t="str">
        <f>RTD("tradingapp",,INDEX($K:$K, ROW()), "BidLstClsΔ%")</f>
        <v>0.05</v>
      </c>
      <c r="M105" s="6" t="str">
        <f>RTD("tradingapp",,INDEX($K:$K, ROW()), "AskLstClsΔ%")</f>
        <v>0.07</v>
      </c>
      <c r="N105" s="14">
        <f t="shared" si="18"/>
        <v>1.7844000000000002</v>
      </c>
      <c r="O105" s="14">
        <f t="shared" si="19"/>
        <v>-0.59400000000000008</v>
      </c>
    </row>
    <row r="106" spans="1:15" x14ac:dyDescent="0.3">
      <c r="A106" s="62" t="str">
        <f t="array" ref="A106">IFERROR(INDEX('All Beta'!A$2:A$1000,SMALL(IF('All Beta'!D$2:D$1000&gt;=1.5,ROW('All Beta'!D$2:D$1000)-ROW('All Beta'!D$2)+1),ROW(A106))),"")</f>
        <v>SWK</v>
      </c>
      <c r="C106" s="5">
        <f>VLOOKUP('Beta 1.5&gt;@'!A106,'All Beta'!F:I,3,0)</f>
        <v>1.68</v>
      </c>
      <c r="D106" s="5">
        <f>VLOOKUP(A106,'All Beta'!F:I,4,0)</f>
        <v>0.47</v>
      </c>
      <c r="E106" s="8" t="str">
        <f>RTD("tradingapp",,INDEX($A:$A, ROW()), "BidLstClsΔ%")</f>
        <v>-1.47</v>
      </c>
      <c r="F106" s="8" t="str">
        <f>RTD("tradingapp",,INDEX($A:$A, ROW()), "AskLstClsΔ%")</f>
        <v>2.79</v>
      </c>
      <c r="G106" s="12">
        <f t="shared" si="14"/>
        <v>0.43680000000000002</v>
      </c>
      <c r="H106" s="12">
        <f t="shared" si="15"/>
        <v>0.36959999999999998</v>
      </c>
      <c r="I106" s="13">
        <f t="shared" si="16"/>
        <v>1.9068000000000001</v>
      </c>
      <c r="J106" s="13">
        <f t="shared" si="17"/>
        <v>-2.4203999999999999</v>
      </c>
      <c r="K106" s="5" t="str">
        <f>VLOOKUP(A106,'All Beta'!F:I,2,0)</f>
        <v>IWM</v>
      </c>
      <c r="L106" s="6" t="str">
        <f>RTD("tradingapp",,INDEX($K:$K, ROW()), "BidLstClsΔ%")</f>
        <v>0.22</v>
      </c>
      <c r="M106" s="6" t="str">
        <f>RTD("tradingapp",,INDEX($K:$K, ROW()), "AskLstClsΔ%")</f>
        <v>0.26</v>
      </c>
      <c r="N106" s="14">
        <f t="shared" si="18"/>
        <v>2.3768000000000002</v>
      </c>
      <c r="O106" s="14">
        <f t="shared" si="19"/>
        <v>-2.8903999999999996</v>
      </c>
    </row>
    <row r="107" spans="1:15" x14ac:dyDescent="0.3">
      <c r="A107" s="62" t="str">
        <f t="array" ref="A107">IFERROR(INDEX('All Beta'!A$2:A$1000,SMALL(IF('All Beta'!D$2:D$1000&gt;=1.5,ROW('All Beta'!D$2:D$1000)-ROW('All Beta'!D$2)+1),ROW(A107))),"")</f>
        <v>SWKS</v>
      </c>
      <c r="C107" s="5">
        <f>VLOOKUP('Beta 1.5&gt;@'!A107,'All Beta'!F:I,3,0)</f>
        <v>1.54</v>
      </c>
      <c r="D107" s="5">
        <f>VLOOKUP(A107,'All Beta'!F:I,4,0)</f>
        <v>0.49</v>
      </c>
      <c r="E107" s="8" t="str">
        <f>RTD("tradingapp",,INDEX($A:$A, ROW()), "BidLstClsΔ%")</f>
        <v>-0.11</v>
      </c>
      <c r="F107" s="8" t="str">
        <f>RTD("tradingapp",,INDEX($A:$A, ROW()), "AskLstClsΔ%")</f>
        <v>1.20</v>
      </c>
      <c r="G107" s="12">
        <f t="shared" si="14"/>
        <v>0.10780000000000001</v>
      </c>
      <c r="H107" s="12">
        <f t="shared" si="15"/>
        <v>7.7000000000000013E-2</v>
      </c>
      <c r="I107" s="13">
        <f t="shared" si="16"/>
        <v>0.21779999999999999</v>
      </c>
      <c r="J107" s="13">
        <f t="shared" si="17"/>
        <v>-1.123</v>
      </c>
      <c r="K107" s="5" t="str">
        <f>VLOOKUP(A107,'All Beta'!F:I,2,0)</f>
        <v>SPY</v>
      </c>
      <c r="L107" s="6" t="str">
        <f>RTD("tradingapp",,INDEX($K:$K, ROW()), "BidLstClsΔ%")</f>
        <v>0.05</v>
      </c>
      <c r="M107" s="6" t="str">
        <f>RTD("tradingapp",,INDEX($K:$K, ROW()), "AskLstClsΔ%")</f>
        <v>0.07</v>
      </c>
      <c r="N107" s="14">
        <f t="shared" si="18"/>
        <v>0.70779999999999998</v>
      </c>
      <c r="O107" s="14">
        <f t="shared" si="19"/>
        <v>-1.613</v>
      </c>
    </row>
    <row r="108" spans="1:15" x14ac:dyDescent="0.3">
      <c r="A108" s="62" t="str">
        <f t="array" ref="A108">IFERROR(INDEX('All Beta'!A$2:A$1000,SMALL(IF('All Beta'!D$2:D$1000&gt;=1.5,ROW('All Beta'!D$2:D$1000)-ROW('All Beta'!D$2)+1),ROW(A108))),"")</f>
        <v>SYF</v>
      </c>
      <c r="C108" s="5">
        <f>VLOOKUP('Beta 1.5&gt;@'!A108,'All Beta'!F:I,3,0)</f>
        <v>1.75</v>
      </c>
      <c r="D108" s="5">
        <f>VLOOKUP(A108,'All Beta'!F:I,4,0)</f>
        <v>0.33</v>
      </c>
      <c r="E108" s="8" t="str">
        <f>RTD("tradingapp",,INDEX($A:$A, ROW()), "BidLstClsΔ%")</f>
        <v>-1.46</v>
      </c>
      <c r="F108" s="8" t="str">
        <f>RTD("tradingapp",,INDEX($A:$A, ROW()), "AskLstClsΔ%")</f>
        <v>0.49</v>
      </c>
      <c r="G108" s="12">
        <f t="shared" si="14"/>
        <v>0.1575</v>
      </c>
      <c r="H108" s="12">
        <f t="shared" si="15"/>
        <v>5.2499999999999998E-2</v>
      </c>
      <c r="I108" s="13">
        <f t="shared" si="16"/>
        <v>1.6174999999999999</v>
      </c>
      <c r="J108" s="13">
        <f t="shared" si="17"/>
        <v>-0.4375</v>
      </c>
      <c r="K108" s="5" t="str">
        <f>VLOOKUP(A108,'All Beta'!F:I,2,0)</f>
        <v>XLF</v>
      </c>
      <c r="L108" s="6" t="str">
        <f>RTD("tradingapp",,INDEX($K:$K, ROW()), "BidLstClsΔ%")</f>
        <v>0.03</v>
      </c>
      <c r="M108" s="6" t="str">
        <f>RTD("tradingapp",,INDEX($K:$K, ROW()), "AskLstClsΔ%")</f>
        <v>0.09</v>
      </c>
      <c r="N108" s="14">
        <f t="shared" si="18"/>
        <v>1.9475</v>
      </c>
      <c r="O108" s="14">
        <f t="shared" si="19"/>
        <v>-0.76750000000000007</v>
      </c>
    </row>
    <row r="109" spans="1:15" x14ac:dyDescent="0.3">
      <c r="A109" s="62" t="str">
        <f t="array" ref="A109">IFERROR(INDEX('All Beta'!A$2:A$1000,SMALL(IF('All Beta'!D$2:D$1000&gt;=1.5,ROW('All Beta'!D$2:D$1000)-ROW('All Beta'!D$2)+1),ROW(A109))),"")</f>
        <v>TDOC</v>
      </c>
      <c r="C109" s="5">
        <f>VLOOKUP('Beta 1.5&gt;@'!A109,'All Beta'!F:I,3,0)</f>
        <v>1.61</v>
      </c>
      <c r="D109" s="5">
        <f>VLOOKUP(A109,'All Beta'!F:I,4,0)</f>
        <v>0.7</v>
      </c>
      <c r="E109" s="8" t="str">
        <f>RTD("tradingapp",,INDEX($A:$A, ROW()), "BidLstClsΔ%")</f>
        <v>0.00</v>
      </c>
      <c r="F109" s="8" t="str">
        <f>RTD("tradingapp",,INDEX($A:$A, ROW()), "AskLstClsΔ%")</f>
        <v>0.23</v>
      </c>
      <c r="G109" s="12">
        <f t="shared" si="14"/>
        <v>0.41860000000000003</v>
      </c>
      <c r="H109" s="12">
        <f t="shared" si="15"/>
        <v>0.35420000000000001</v>
      </c>
      <c r="I109" s="13">
        <f t="shared" si="16"/>
        <v>0.41860000000000003</v>
      </c>
      <c r="J109" s="13">
        <f t="shared" si="17"/>
        <v>0.1242</v>
      </c>
      <c r="K109" s="5" t="str">
        <f>VLOOKUP(A109,'All Beta'!F:I,2,0)</f>
        <v>IWM</v>
      </c>
      <c r="L109" s="6" t="str">
        <f>RTD("tradingapp",,INDEX($K:$K, ROW()), "BidLstClsΔ%")</f>
        <v>0.22</v>
      </c>
      <c r="M109" s="6" t="str">
        <f>RTD("tradingapp",,INDEX($K:$K, ROW()), "AskLstClsΔ%")</f>
        <v>0.26</v>
      </c>
      <c r="N109" s="14">
        <f t="shared" si="18"/>
        <v>1.1186</v>
      </c>
      <c r="O109" s="14">
        <f t="shared" si="19"/>
        <v>-0.57579999999999998</v>
      </c>
    </row>
    <row r="110" spans="1:15" x14ac:dyDescent="0.3">
      <c r="A110" s="62" t="str">
        <f t="array" ref="A110">IFERROR(INDEX('All Beta'!A$2:A$1000,SMALL(IF('All Beta'!D$2:D$1000&gt;=1.5,ROW('All Beta'!D$2:D$1000)-ROW('All Beta'!D$2)+1),ROW(A110))),"")</f>
        <v>TEM</v>
      </c>
      <c r="C110" s="5">
        <f>VLOOKUP('Beta 1.5&gt;@'!A110,'All Beta'!F:I,3,0)</f>
        <v>1.97</v>
      </c>
      <c r="D110" s="5">
        <f>VLOOKUP(A110,'All Beta'!F:I,4,0)</f>
        <v>0.97</v>
      </c>
      <c r="E110" s="8" t="str">
        <f>RTD("tradingapp",,INDEX($A:$A, ROW()), "BidLstClsΔ%")</f>
        <v>0.08</v>
      </c>
      <c r="F110" s="8" t="str">
        <f>RTD("tradingapp",,INDEX($A:$A, ROW()), "AskLstClsΔ%")</f>
        <v>0.21</v>
      </c>
      <c r="G110" s="12">
        <f t="shared" si="14"/>
        <v>0.51219999999999999</v>
      </c>
      <c r="H110" s="12">
        <f t="shared" si="15"/>
        <v>0.43340000000000001</v>
      </c>
      <c r="I110" s="13">
        <f t="shared" si="16"/>
        <v>0.43219999999999997</v>
      </c>
      <c r="J110" s="13">
        <f t="shared" si="17"/>
        <v>0.22340000000000002</v>
      </c>
      <c r="K110" s="5" t="str">
        <f>VLOOKUP(A110,'All Beta'!F:I,2,0)</f>
        <v>IWM</v>
      </c>
      <c r="L110" s="6" t="str">
        <f>RTD("tradingapp",,INDEX($K:$K, ROW()), "BidLstClsΔ%")</f>
        <v>0.22</v>
      </c>
      <c r="M110" s="6" t="str">
        <f>RTD("tradingapp",,INDEX($K:$K, ROW()), "AskLstClsΔ%")</f>
        <v>0.26</v>
      </c>
      <c r="N110" s="14">
        <f t="shared" si="18"/>
        <v>1.4021999999999999</v>
      </c>
      <c r="O110" s="14">
        <f t="shared" si="19"/>
        <v>-0.74659999999999993</v>
      </c>
    </row>
    <row r="111" spans="1:15" x14ac:dyDescent="0.3">
      <c r="A111" s="62" t="str">
        <f t="array" ref="A111">IFERROR(INDEX('All Beta'!A$2:A$1000,SMALL(IF('All Beta'!D$2:D$1000&gt;=1.5,ROW('All Beta'!D$2:D$1000)-ROW('All Beta'!D$2)+1),ROW(A111))),"")</f>
        <v>TPR</v>
      </c>
      <c r="C111" s="5" t="e">
        <f>VLOOKUP('Beta 1.5&gt;@'!A111,'All Beta'!F:I,3,0)</f>
        <v>#N/A</v>
      </c>
      <c r="D111" s="5" t="e">
        <f>VLOOKUP(A111,'All Beta'!F:I,4,0)</f>
        <v>#N/A</v>
      </c>
      <c r="E111" s="8" t="str">
        <f>RTD("tradingapp",,INDEX($A:$A, ROW()), "BidLstClsΔ%")</f>
        <v>-0.19</v>
      </c>
      <c r="F111" s="8" t="str">
        <f>RTD("tradingapp",,INDEX($A:$A, ROW()), "AskLstClsΔ%")</f>
        <v>1.39</v>
      </c>
      <c r="G111" s="12" t="e">
        <f t="shared" si="14"/>
        <v>#N/A</v>
      </c>
      <c r="H111" s="12" t="e">
        <f t="shared" si="15"/>
        <v>#N/A</v>
      </c>
      <c r="I111" s="13" t="e">
        <f t="shared" si="16"/>
        <v>#N/A</v>
      </c>
      <c r="J111" s="13" t="e">
        <f t="shared" si="17"/>
        <v>#N/A</v>
      </c>
      <c r="K111" s="5" t="e">
        <f>VLOOKUP(A111,'All Beta'!F:I,2,0)</f>
        <v>#N/A</v>
      </c>
      <c r="L111" s="6" t="e">
        <f>RTD("tradingapp",,INDEX($K:$K, ROW()), "BidLstClsΔ%")</f>
        <v>#N/A</v>
      </c>
      <c r="M111" s="6" t="e">
        <f>RTD("tradingapp",,INDEX($K:$K, ROW()), "AskLstClsΔ%")</f>
        <v>#N/A</v>
      </c>
      <c r="N111" s="14" t="e">
        <f t="shared" si="18"/>
        <v>#N/A</v>
      </c>
      <c r="O111" s="14" t="e">
        <f t="shared" si="19"/>
        <v>#N/A</v>
      </c>
    </row>
    <row r="112" spans="1:15" x14ac:dyDescent="0.3">
      <c r="A112" s="62" t="str">
        <f t="array" ref="A112">IFERROR(INDEX('All Beta'!A$2:A$1000,SMALL(IF('All Beta'!D$2:D$1000&gt;=1.5,ROW('All Beta'!D$2:D$1000)-ROW('All Beta'!D$2)+1),ROW(A112))),"")</f>
        <v>TSLA</v>
      </c>
      <c r="C112" s="5">
        <f>VLOOKUP('Beta 1.5&gt;@'!A112,'All Beta'!F:I,3,0)</f>
        <v>2.5299999999999998</v>
      </c>
      <c r="D112" s="5">
        <f>VLOOKUP(A112,'All Beta'!F:I,4,0)</f>
        <v>0.96</v>
      </c>
      <c r="E112" s="8" t="str">
        <f>RTD("tradingapp",,INDEX($A:$A, ROW()), "BidLstClsΔ%")</f>
        <v>-0.28</v>
      </c>
      <c r="F112" s="8" t="str">
        <f>RTD("tradingapp",,INDEX($A:$A, ROW()), "AskLstClsΔ%")</f>
        <v>-0.26</v>
      </c>
      <c r="G112" s="12">
        <f t="shared" si="14"/>
        <v>0.17710000000000001</v>
      </c>
      <c r="H112" s="12">
        <f t="shared" si="15"/>
        <v>0.1265</v>
      </c>
      <c r="I112" s="13">
        <f t="shared" si="16"/>
        <v>0.45710000000000006</v>
      </c>
      <c r="J112" s="13">
        <f t="shared" si="17"/>
        <v>0.38650000000000001</v>
      </c>
      <c r="K112" s="5" t="str">
        <f>VLOOKUP(A112,'All Beta'!F:I,2,0)</f>
        <v>SPY</v>
      </c>
      <c r="L112" s="6" t="str">
        <f>RTD("tradingapp",,INDEX($K:$K, ROW()), "BidLstClsΔ%")</f>
        <v>0.05</v>
      </c>
      <c r="M112" s="6" t="str">
        <f>RTD("tradingapp",,INDEX($K:$K, ROW()), "AskLstClsΔ%")</f>
        <v>0.07</v>
      </c>
      <c r="N112" s="14">
        <f t="shared" si="18"/>
        <v>1.4171</v>
      </c>
      <c r="O112" s="14">
        <f t="shared" si="19"/>
        <v>-0.5734999999999999</v>
      </c>
    </row>
    <row r="113" spans="1:15" x14ac:dyDescent="0.3">
      <c r="A113" s="62" t="str">
        <f t="array" ref="A113">IFERROR(INDEX('All Beta'!A$2:A$1000,SMALL(IF('All Beta'!D$2:D$1000&gt;=1.5,ROW('All Beta'!D$2:D$1000)-ROW('All Beta'!D$2)+1),ROW(A113))),"")</f>
        <v>TTD</v>
      </c>
      <c r="C113" s="5" t="e">
        <f>VLOOKUP('Beta 1.5&gt;@'!A113,'All Beta'!F:I,3,0)</f>
        <v>#N/A</v>
      </c>
      <c r="D113" s="5" t="e">
        <f>VLOOKUP(A113,'All Beta'!F:I,4,0)</f>
        <v>#N/A</v>
      </c>
      <c r="E113" s="8" t="str">
        <f>RTD("tradingapp",,INDEX($A:$A, ROW()), "BidLstClsΔ%")</f>
        <v>-0.12</v>
      </c>
      <c r="F113" s="8" t="str">
        <f>RTD("tradingapp",,INDEX($A:$A, ROW()), "AskLstClsΔ%")</f>
        <v>0.10</v>
      </c>
      <c r="G113" s="12" t="e">
        <f t="shared" ref="G113:G172" si="20">C113*M113</f>
        <v>#N/A</v>
      </c>
      <c r="H113" s="12" t="e">
        <f t="shared" ref="H113:H172" si="21">C113*L113</f>
        <v>#N/A</v>
      </c>
      <c r="I113" s="13" t="e">
        <f t="shared" ref="I113:I172" si="22">G113-E113</f>
        <v>#N/A</v>
      </c>
      <c r="J113" s="13" t="e">
        <f t="shared" ref="J113:J172" si="23">H113-F113</f>
        <v>#N/A</v>
      </c>
      <c r="K113" s="5" t="e">
        <f>VLOOKUP(A113,'All Beta'!F:I,2,0)</f>
        <v>#N/A</v>
      </c>
      <c r="L113" s="6" t="e">
        <f>RTD("tradingapp",,INDEX($K:$K, ROW()), "BidLstClsΔ%")</f>
        <v>#N/A</v>
      </c>
      <c r="M113" s="6" t="e">
        <f>RTD("tradingapp",,INDEX($K:$K, ROW()), "AskLstClsΔ%")</f>
        <v>#N/A</v>
      </c>
      <c r="N113" s="14" t="e">
        <f t="shared" ref="N113:N172" si="24">I113+D113</f>
        <v>#N/A</v>
      </c>
      <c r="O113" s="14" t="e">
        <f t="shared" ref="O113:O172" si="25">J113-D113</f>
        <v>#N/A</v>
      </c>
    </row>
    <row r="114" spans="1:15" x14ac:dyDescent="0.3">
      <c r="A114" s="62" t="str">
        <f t="array" ref="A114">IFERROR(INDEX('All Beta'!A$2:A$1000,SMALL(IF('All Beta'!D$2:D$1000&gt;=1.5,ROW('All Beta'!D$2:D$1000)-ROW('All Beta'!D$2)+1),ROW(A114))),"")</f>
        <v>U</v>
      </c>
      <c r="C114" s="5">
        <f>VLOOKUP('Beta 1.5&gt;@'!A114,'All Beta'!F:I,3,0)</f>
        <v>2.11</v>
      </c>
      <c r="D114" s="5">
        <f>VLOOKUP(A114,'All Beta'!F:I,4,0)</f>
        <v>0.8</v>
      </c>
      <c r="E114" s="8" t="str">
        <f>RTD("tradingapp",,INDEX($A:$A, ROW()), "BidLstClsΔ%")</f>
        <v>0.00</v>
      </c>
      <c r="F114" s="8" t="str">
        <f>RTD("tradingapp",,INDEX($A:$A, ROW()), "AskLstClsΔ%")</f>
        <v>0.08</v>
      </c>
      <c r="G114" s="12">
        <f t="shared" si="20"/>
        <v>4.2200000000000001E-2</v>
      </c>
      <c r="H114" s="12">
        <f t="shared" si="21"/>
        <v>0</v>
      </c>
      <c r="I114" s="13">
        <f t="shared" si="22"/>
        <v>4.2200000000000001E-2</v>
      </c>
      <c r="J114" s="13">
        <f t="shared" si="23"/>
        <v>-0.08</v>
      </c>
      <c r="K114" s="5" t="str">
        <f>VLOOKUP(A114,'All Beta'!F:I,2,0)</f>
        <v>QQQ</v>
      </c>
      <c r="L114" s="6" t="str">
        <f>RTD("tradingapp",,INDEX($K:$K, ROW()), "BidLstClsΔ%")</f>
        <v>0.00</v>
      </c>
      <c r="M114" s="6" t="str">
        <f>RTD("tradingapp",,INDEX($K:$K, ROW()), "AskLstClsΔ%")</f>
        <v>0.02</v>
      </c>
      <c r="N114" s="14">
        <f t="shared" si="24"/>
        <v>0.84220000000000006</v>
      </c>
      <c r="O114" s="14">
        <f t="shared" si="25"/>
        <v>-0.88</v>
      </c>
    </row>
    <row r="115" spans="1:15" x14ac:dyDescent="0.3">
      <c r="A115" s="62" t="str">
        <f t="array" ref="A115">IFERROR(INDEX('All Beta'!A$2:A$1000,SMALL(IF('All Beta'!D$2:D$1000&gt;=1.5,ROW('All Beta'!D$2:D$1000)-ROW('All Beta'!D$2)+1),ROW(A115))),"")</f>
        <v>UPST</v>
      </c>
      <c r="C115" s="5">
        <f>VLOOKUP('Beta 1.5&gt;@'!A115,'All Beta'!F:I,3,0)</f>
        <v>2.33</v>
      </c>
      <c r="D115" s="5">
        <f>VLOOKUP(A115,'All Beta'!F:I,4,0)</f>
        <v>0.94</v>
      </c>
      <c r="E115" s="8" t="str">
        <f>RTD("tradingapp",,INDEX($A:$A, ROW()), "BidLstClsΔ%")</f>
        <v>0.00</v>
      </c>
      <c r="F115" s="8" t="str">
        <f>RTD("tradingapp",,INDEX($A:$A, ROW()), "AskLstClsΔ%")</f>
        <v>0.21</v>
      </c>
      <c r="G115" s="12">
        <f t="shared" si="20"/>
        <v>0.60580000000000001</v>
      </c>
      <c r="H115" s="12">
        <f t="shared" si="21"/>
        <v>0.51260000000000006</v>
      </c>
      <c r="I115" s="13">
        <f t="shared" si="22"/>
        <v>0.60580000000000001</v>
      </c>
      <c r="J115" s="13">
        <f t="shared" si="23"/>
        <v>0.30260000000000009</v>
      </c>
      <c r="K115" s="5" t="str">
        <f>VLOOKUP(A115,'All Beta'!F:I,2,0)</f>
        <v>IWM</v>
      </c>
      <c r="L115" s="6" t="str">
        <f>RTD("tradingapp",,INDEX($K:$K, ROW()), "BidLstClsΔ%")</f>
        <v>0.22</v>
      </c>
      <c r="M115" s="6" t="str">
        <f>RTD("tradingapp",,INDEX($K:$K, ROW()), "AskLstClsΔ%")</f>
        <v>0.26</v>
      </c>
      <c r="N115" s="14">
        <f t="shared" si="24"/>
        <v>1.5457999999999998</v>
      </c>
      <c r="O115" s="14">
        <f t="shared" si="25"/>
        <v>-0.63739999999999986</v>
      </c>
    </row>
    <row r="116" spans="1:15" x14ac:dyDescent="0.3">
      <c r="A116" s="62" t="str">
        <f t="array" ref="A116">IFERROR(INDEX('All Beta'!A$2:A$1000,SMALL(IF('All Beta'!D$2:D$1000&gt;=1.5,ROW('All Beta'!D$2:D$1000)-ROW('All Beta'!D$2)+1),ROW(A116))),"")</f>
        <v>UUUU</v>
      </c>
      <c r="C116" s="5">
        <f>VLOOKUP('Beta 1.5&gt;@'!A116,'All Beta'!F:I,3,0)</f>
        <v>1.52</v>
      </c>
      <c r="D116" s="5">
        <f>VLOOKUP(A116,'All Beta'!F:I,4,0)</f>
        <v>1.44</v>
      </c>
      <c r="E116" s="8" t="str">
        <f>RTD("tradingapp",,INDEX($A:$A, ROW()), "BidLstClsΔ%")</f>
        <v>0.82</v>
      </c>
      <c r="F116" s="8" t="str">
        <f>RTD("tradingapp",,INDEX($A:$A, ROW()), "AskLstClsΔ%")</f>
        <v>1.36</v>
      </c>
      <c r="G116" s="12">
        <f t="shared" si="20"/>
        <v>0.3952</v>
      </c>
      <c r="H116" s="12">
        <f t="shared" si="21"/>
        <v>0.33440000000000003</v>
      </c>
      <c r="I116" s="13">
        <f t="shared" si="22"/>
        <v>-0.42479999999999996</v>
      </c>
      <c r="J116" s="13">
        <f t="shared" si="23"/>
        <v>-1.0256000000000001</v>
      </c>
      <c r="K116" s="5" t="str">
        <f>VLOOKUP(A116,'All Beta'!F:I,2,0)</f>
        <v>IWM</v>
      </c>
      <c r="L116" s="6" t="str">
        <f>RTD("tradingapp",,INDEX($K:$K, ROW()), "BidLstClsΔ%")</f>
        <v>0.22</v>
      </c>
      <c r="M116" s="6" t="str">
        <f>RTD("tradingapp",,INDEX($K:$K, ROW()), "AskLstClsΔ%")</f>
        <v>0.26</v>
      </c>
      <c r="N116" s="14">
        <f t="shared" si="24"/>
        <v>1.0152000000000001</v>
      </c>
      <c r="O116" s="14">
        <f t="shared" si="25"/>
        <v>-2.4656000000000002</v>
      </c>
    </row>
    <row r="117" spans="1:15" x14ac:dyDescent="0.3">
      <c r="A117" s="62" t="str">
        <f t="array" ref="A117">IFERROR(INDEX('All Beta'!A$2:A$1000,SMALL(IF('All Beta'!D$2:D$1000&gt;=1.5,ROW('All Beta'!D$2:D$1000)-ROW('All Beta'!D$2)+1),ROW(A117))),"")</f>
        <v>VFC</v>
      </c>
      <c r="C117" s="5">
        <f>VLOOKUP('Beta 1.5&gt;@'!A117,'All Beta'!F:I,3,0)</f>
        <v>1.96</v>
      </c>
      <c r="D117" s="5">
        <f>VLOOKUP(A117,'All Beta'!F:I,4,0)</f>
        <v>0.8</v>
      </c>
      <c r="E117" s="8" t="str">
        <f>RTD("tradingapp",,INDEX($A:$A, ROW()), "BidLstClsΔ%")</f>
        <v>0.00</v>
      </c>
      <c r="F117" s="8" t="str">
        <f>RTD("tradingapp",,INDEX($A:$A, ROW()), "AskLstClsΔ%")</f>
        <v>1.34</v>
      </c>
      <c r="G117" s="12">
        <f t="shared" si="20"/>
        <v>0.50960000000000005</v>
      </c>
      <c r="H117" s="12">
        <f t="shared" si="21"/>
        <v>0.43119999999999997</v>
      </c>
      <c r="I117" s="13">
        <f t="shared" si="22"/>
        <v>0.50960000000000005</v>
      </c>
      <c r="J117" s="13">
        <f t="shared" si="23"/>
        <v>-0.90880000000000005</v>
      </c>
      <c r="K117" s="5" t="str">
        <f>VLOOKUP(A117,'All Beta'!F:I,2,0)</f>
        <v>IWM</v>
      </c>
      <c r="L117" s="6" t="str">
        <f>RTD("tradingapp",,INDEX($K:$K, ROW()), "BidLstClsΔ%")</f>
        <v>0.22</v>
      </c>
      <c r="M117" s="6" t="str">
        <f>RTD("tradingapp",,INDEX($K:$K, ROW()), "AskLstClsΔ%")</f>
        <v>0.26</v>
      </c>
      <c r="N117" s="14">
        <f t="shared" si="24"/>
        <v>1.3096000000000001</v>
      </c>
      <c r="O117" s="14">
        <f t="shared" si="25"/>
        <v>-1.7088000000000001</v>
      </c>
    </row>
    <row r="118" spans="1:15" x14ac:dyDescent="0.3">
      <c r="A118" s="62" t="str">
        <f t="array" ref="A118">IFERROR(INDEX('All Beta'!A$2:A$1000,SMALL(IF('All Beta'!D$2:D$1000&gt;=1.5,ROW('All Beta'!D$2:D$1000)-ROW('All Beta'!D$2)+1),ROW(A118))),"")</f>
        <v>VRT</v>
      </c>
      <c r="C118" s="5">
        <f>VLOOKUP('Beta 1.5&gt;@'!A118,'All Beta'!F:I,3,0)</f>
        <v>1.84</v>
      </c>
      <c r="D118" s="5">
        <f>VLOOKUP(A118,'All Beta'!F:I,4,0)</f>
        <v>0.85</v>
      </c>
      <c r="E118" s="8" t="str">
        <f>RTD("tradingapp",,INDEX($A:$A, ROW()), "BidLstClsΔ%")</f>
        <v>-0.43</v>
      </c>
      <c r="F118" s="8" t="str">
        <f>RTD("tradingapp",,INDEX($A:$A, ROW()), "AskLstClsΔ%")</f>
        <v>0.25</v>
      </c>
      <c r="G118" s="12">
        <f t="shared" si="20"/>
        <v>3.6799999999999999E-2</v>
      </c>
      <c r="H118" s="12">
        <f t="shared" si="21"/>
        <v>0</v>
      </c>
      <c r="I118" s="13">
        <f t="shared" si="22"/>
        <v>0.46679999999999999</v>
      </c>
      <c r="J118" s="13">
        <f t="shared" si="23"/>
        <v>-0.25</v>
      </c>
      <c r="K118" s="5" t="str">
        <f>VLOOKUP(A118,'All Beta'!F:I,2,0)</f>
        <v>QQQ</v>
      </c>
      <c r="L118" s="6" t="str">
        <f>RTD("tradingapp",,INDEX($K:$K, ROW()), "BidLstClsΔ%")</f>
        <v>0.00</v>
      </c>
      <c r="M118" s="6" t="str">
        <f>RTD("tradingapp",,INDEX($K:$K, ROW()), "AskLstClsΔ%")</f>
        <v>0.02</v>
      </c>
      <c r="N118" s="14">
        <f t="shared" si="24"/>
        <v>1.3168</v>
      </c>
      <c r="O118" s="14">
        <f t="shared" si="25"/>
        <v>-1.1000000000000001</v>
      </c>
    </row>
    <row r="119" spans="1:15" x14ac:dyDescent="0.3">
      <c r="A119" s="62" t="str">
        <f t="array" ref="A119">IFERROR(INDEX('All Beta'!A$2:A$1000,SMALL(IF('All Beta'!D$2:D$1000&gt;=1.5,ROW('All Beta'!D$2:D$1000)-ROW('All Beta'!D$2)+1),ROW(A119))),"")</f>
        <v>VSCO</v>
      </c>
      <c r="C119" s="5">
        <f>VLOOKUP('Beta 1.5&gt;@'!A119,'All Beta'!F:I,3,0)</f>
        <v>1.82</v>
      </c>
      <c r="D119" s="5">
        <f>VLOOKUP(A119,'All Beta'!F:I,4,0)</f>
        <v>0.87</v>
      </c>
      <c r="E119" s="8" t="str">
        <f>RTD("tradingapp",,INDEX($A:$A, ROW()), "BidLstClsΔ%")</f>
        <v>0.00</v>
      </c>
      <c r="F119" s="8" t="str">
        <f>RTD("tradingapp",,INDEX($A:$A, ROW()), "AskLstClsΔ%")</f>
        <v>1.36</v>
      </c>
      <c r="G119" s="12">
        <f t="shared" si="20"/>
        <v>0.47320000000000001</v>
      </c>
      <c r="H119" s="12">
        <f t="shared" si="21"/>
        <v>0.40040000000000003</v>
      </c>
      <c r="I119" s="13">
        <f t="shared" si="22"/>
        <v>0.47320000000000001</v>
      </c>
      <c r="J119" s="13">
        <f t="shared" si="23"/>
        <v>-0.95960000000000001</v>
      </c>
      <c r="K119" s="5" t="str">
        <f>VLOOKUP(A119,'All Beta'!F:I,2,0)</f>
        <v>IWM</v>
      </c>
      <c r="L119" s="6" t="str">
        <f>RTD("tradingapp",,INDEX($K:$K, ROW()), "BidLstClsΔ%")</f>
        <v>0.22</v>
      </c>
      <c r="M119" s="6" t="str">
        <f>RTD("tradingapp",,INDEX($K:$K, ROW()), "AskLstClsΔ%")</f>
        <v>0.26</v>
      </c>
      <c r="N119" s="14">
        <f t="shared" si="24"/>
        <v>1.3431999999999999</v>
      </c>
      <c r="O119" s="14">
        <f t="shared" si="25"/>
        <v>-1.8296000000000001</v>
      </c>
    </row>
    <row r="120" spans="1:15" x14ac:dyDescent="0.3">
      <c r="A120" s="62" t="str">
        <f t="array" ref="A120">IFERROR(INDEX('All Beta'!A$2:A$1000,SMALL(IF('All Beta'!D$2:D$1000&gt;=1.5,ROW('All Beta'!D$2:D$1000)-ROW('All Beta'!D$2)+1),ROW(A120))),"")</f>
        <v>VSH</v>
      </c>
      <c r="C120" s="5">
        <f>VLOOKUP('Beta 1.5&gt;@'!A120,'All Beta'!F:I,3,0)</f>
        <v>2.0099999999999998</v>
      </c>
      <c r="D120" s="5">
        <f>VLOOKUP(A120,'All Beta'!F:I,4,0)</f>
        <v>0.61</v>
      </c>
      <c r="E120" s="8" t="str">
        <f>RTD("tradingapp",,INDEX($A:$A, ROW()), "BidLstClsΔ%")</f>
        <v>-2.49</v>
      </c>
      <c r="F120" s="8" t="str">
        <f>RTD("tradingapp",,INDEX($A:$A, ROW()), "AskLstClsΔ%")</f>
        <v>2.75</v>
      </c>
      <c r="G120" s="12">
        <f t="shared" si="20"/>
        <v>0.52259999999999995</v>
      </c>
      <c r="H120" s="12">
        <f t="shared" si="21"/>
        <v>0.44219999999999998</v>
      </c>
      <c r="I120" s="13">
        <f t="shared" si="22"/>
        <v>3.0125999999999999</v>
      </c>
      <c r="J120" s="13">
        <f t="shared" si="23"/>
        <v>-2.3077999999999999</v>
      </c>
      <c r="K120" s="5" t="str">
        <f>VLOOKUP(A120,'All Beta'!F:I,2,0)</f>
        <v>IWM</v>
      </c>
      <c r="L120" s="6" t="str">
        <f>RTD("tradingapp",,INDEX($K:$K, ROW()), "BidLstClsΔ%")</f>
        <v>0.22</v>
      </c>
      <c r="M120" s="6" t="str">
        <f>RTD("tradingapp",,INDEX($K:$K, ROW()), "AskLstClsΔ%")</f>
        <v>0.26</v>
      </c>
      <c r="N120" s="14">
        <f t="shared" si="24"/>
        <v>3.6225999999999998</v>
      </c>
      <c r="O120" s="14">
        <f t="shared" si="25"/>
        <v>-2.9177999999999997</v>
      </c>
    </row>
    <row r="121" spans="1:15" x14ac:dyDescent="0.3">
      <c r="A121" s="62" t="str">
        <f t="array" ref="A121">IFERROR(INDEX('All Beta'!A$2:A$1000,SMALL(IF('All Beta'!D$2:D$1000&gt;=1.5,ROW('All Beta'!D$2:D$1000)-ROW('All Beta'!D$2)+1),ROW(A121))),"")</f>
        <v>W</v>
      </c>
      <c r="C121" s="5">
        <f>VLOOKUP('Beta 1.5&gt;@'!A121,'All Beta'!F:I,3,0)</f>
        <v>1.63</v>
      </c>
      <c r="D121" s="5">
        <f>VLOOKUP(A121,'All Beta'!F:I,4,0)</f>
        <v>0.87</v>
      </c>
      <c r="E121" s="8" t="str">
        <f>RTD("tradingapp",,INDEX($A:$A, ROW()), "BidLstClsΔ%")</f>
        <v>0.20</v>
      </c>
      <c r="F121" s="8" t="str">
        <f>RTD("tradingapp",,INDEX($A:$A, ROW()), "AskLstClsΔ%")</f>
        <v>3.84</v>
      </c>
      <c r="G121" s="12">
        <f t="shared" si="20"/>
        <v>0.42380000000000001</v>
      </c>
      <c r="H121" s="12">
        <f t="shared" si="21"/>
        <v>0.35859999999999997</v>
      </c>
      <c r="I121" s="13">
        <f t="shared" si="22"/>
        <v>0.2238</v>
      </c>
      <c r="J121" s="13">
        <f t="shared" si="23"/>
        <v>-3.4813999999999998</v>
      </c>
      <c r="K121" s="5" t="str">
        <f>VLOOKUP(A121,'All Beta'!F:I,2,0)</f>
        <v>IWM</v>
      </c>
      <c r="L121" s="6" t="str">
        <f>RTD("tradingapp",,INDEX($K:$K, ROW()), "BidLstClsΔ%")</f>
        <v>0.22</v>
      </c>
      <c r="M121" s="6" t="str">
        <f>RTD("tradingapp",,INDEX($K:$K, ROW()), "AskLstClsΔ%")</f>
        <v>0.26</v>
      </c>
      <c r="N121" s="14">
        <f t="shared" si="24"/>
        <v>1.0937999999999999</v>
      </c>
      <c r="O121" s="14">
        <f t="shared" si="25"/>
        <v>-4.3513999999999999</v>
      </c>
    </row>
    <row r="122" spans="1:15" x14ac:dyDescent="0.3">
      <c r="A122" s="62" t="str">
        <f t="array" ref="A122">IFERROR(INDEX('All Beta'!A$2:A$1000,SMALL(IF('All Beta'!D$2:D$1000&gt;=1.5,ROW('All Beta'!D$2:D$1000)-ROW('All Beta'!D$2)+1),ROW(A122))),"")</f>
        <v>XYZ</v>
      </c>
      <c r="C122" s="5">
        <f>VLOOKUP('Beta 1.5&gt;@'!A122,'All Beta'!F:I,3,0)</f>
        <v>2.0099999999999998</v>
      </c>
      <c r="D122" s="5">
        <f>VLOOKUP(A122,'All Beta'!F:I,4,0)</f>
        <v>0.65</v>
      </c>
      <c r="E122" s="8" t="str">
        <f>RTD("tradingapp",,INDEX($A:$A, ROW()), "BidLstClsΔ%")</f>
        <v>-0.62</v>
      </c>
      <c r="F122" s="8" t="str">
        <f>RTD("tradingapp",,INDEX($A:$A, ROW()), "AskLstClsΔ%")</f>
        <v>0.15</v>
      </c>
      <c r="G122" s="12">
        <f t="shared" si="20"/>
        <v>0.14069999999999999</v>
      </c>
      <c r="H122" s="12">
        <f t="shared" si="21"/>
        <v>0.10049999999999999</v>
      </c>
      <c r="I122" s="13">
        <f t="shared" si="22"/>
        <v>0.76069999999999993</v>
      </c>
      <c r="J122" s="13">
        <f t="shared" si="23"/>
        <v>-4.9500000000000002E-2</v>
      </c>
      <c r="K122" s="5" t="str">
        <f>VLOOKUP(A122,'All Beta'!F:I,2,0)</f>
        <v>SPY</v>
      </c>
      <c r="L122" s="6" t="str">
        <f>RTD("tradingapp",,INDEX($K:$K, ROW()), "BidLstClsΔ%")</f>
        <v>0.05</v>
      </c>
      <c r="M122" s="6" t="str">
        <f>RTD("tradingapp",,INDEX($K:$K, ROW()), "AskLstClsΔ%")</f>
        <v>0.07</v>
      </c>
      <c r="N122" s="14">
        <f t="shared" si="24"/>
        <v>1.4106999999999998</v>
      </c>
      <c r="O122" s="14">
        <f t="shared" si="25"/>
        <v>-0.69950000000000001</v>
      </c>
    </row>
    <row r="123" spans="1:15" x14ac:dyDescent="0.3">
      <c r="A123" s="62" t="str">
        <f t="array" ref="A123">IFERROR(INDEX('All Beta'!A$2:A$1000,SMALL(IF('All Beta'!D$2:D$1000&gt;=1.5,ROW('All Beta'!D$2:D$1000)-ROW('All Beta'!D$2)+1),ROW(A123))),"")</f>
        <v>Z</v>
      </c>
      <c r="C123" s="5">
        <f>VLOOKUP('Beta 1.5&gt;@'!A123,'All Beta'!F:I,3,0)</f>
        <v>1.74</v>
      </c>
      <c r="D123" s="5">
        <f>VLOOKUP(A123,'All Beta'!F:I,4,0)</f>
        <v>0.35</v>
      </c>
      <c r="E123" s="8" t="str">
        <f>RTD("tradingapp",,INDEX($A:$A, ROW()), "BidLstClsΔ%")</f>
        <v>-0.82</v>
      </c>
      <c r="F123" s="8" t="str">
        <f>RTD("tradingapp",,INDEX($A:$A, ROW()), "AskLstClsΔ%")</f>
        <v>1.88</v>
      </c>
      <c r="G123" s="12">
        <f t="shared" si="20"/>
        <v>0.12180000000000001</v>
      </c>
      <c r="H123" s="12">
        <f t="shared" si="21"/>
        <v>8.7000000000000008E-2</v>
      </c>
      <c r="I123" s="13">
        <f t="shared" si="22"/>
        <v>0.94179999999999997</v>
      </c>
      <c r="J123" s="13">
        <f t="shared" si="23"/>
        <v>-1.7929999999999999</v>
      </c>
      <c r="K123" s="5" t="str">
        <f>VLOOKUP(A123,'All Beta'!F:I,2,0)</f>
        <v>SPY</v>
      </c>
      <c r="L123" s="6" t="str">
        <f>RTD("tradingapp",,INDEX($K:$K, ROW()), "BidLstClsΔ%")</f>
        <v>0.05</v>
      </c>
      <c r="M123" s="6" t="str">
        <f>RTD("tradingapp",,INDEX($K:$K, ROW()), "AskLstClsΔ%")</f>
        <v>0.07</v>
      </c>
      <c r="N123" s="14">
        <f t="shared" si="24"/>
        <v>1.2917999999999998</v>
      </c>
      <c r="O123" s="14">
        <f t="shared" si="25"/>
        <v>-2.1429999999999998</v>
      </c>
    </row>
    <row r="124" spans="1:15" x14ac:dyDescent="0.3">
      <c r="A124" s="62" t="str">
        <f t="array" ref="A124">IFERROR(INDEX('All Beta'!A$2:A$1000,SMALL(IF('All Beta'!D$2:D$1000&gt;=1.5,ROW('All Beta'!D$2:D$1000)-ROW('All Beta'!D$2)+1),ROW(A124))),"")</f>
        <v/>
      </c>
      <c r="C124" s="5" t="e">
        <f>VLOOKUP('Beta 1.5&gt;@'!A124,'All Beta'!F:I,3,0)</f>
        <v>#N/A</v>
      </c>
      <c r="D124" s="5" t="e">
        <f>VLOOKUP(A124,'All Beta'!F:I,4,0)</f>
        <v>#N/A</v>
      </c>
      <c r="E124" s="8" t="e">
        <f>RTD("tradingapp",,INDEX($A:$A, ROW()), "BidLstClsΔ%")</f>
        <v>#N/A</v>
      </c>
      <c r="F124" s="8" t="e">
        <f>RTD("tradingapp",,INDEX($A:$A, ROW()), "AskLstClsΔ%")</f>
        <v>#N/A</v>
      </c>
      <c r="G124" s="12" t="e">
        <f t="shared" si="20"/>
        <v>#N/A</v>
      </c>
      <c r="H124" s="12" t="e">
        <f t="shared" si="21"/>
        <v>#N/A</v>
      </c>
      <c r="I124" s="13" t="e">
        <f t="shared" si="22"/>
        <v>#N/A</v>
      </c>
      <c r="J124" s="13" t="e">
        <f t="shared" si="23"/>
        <v>#N/A</v>
      </c>
      <c r="K124" s="5" t="e">
        <f>VLOOKUP(A124,'All Beta'!F:I,2,0)</f>
        <v>#N/A</v>
      </c>
      <c r="L124" s="6" t="e">
        <f>RTD("tradingapp",,INDEX($K:$K, ROW()), "BidLstClsΔ%")</f>
        <v>#N/A</v>
      </c>
      <c r="M124" s="6" t="e">
        <f>RTD("tradingapp",,INDEX($K:$K, ROW()), "AskLstClsΔ%")</f>
        <v>#N/A</v>
      </c>
      <c r="N124" s="14" t="e">
        <f t="shared" si="24"/>
        <v>#N/A</v>
      </c>
      <c r="O124" s="14" t="e">
        <f t="shared" si="25"/>
        <v>#N/A</v>
      </c>
    </row>
    <row r="125" spans="1:15" x14ac:dyDescent="0.3">
      <c r="A125" s="62" t="str">
        <f t="array" ref="A125">IFERROR(INDEX('All Beta'!A$2:A$1000,SMALL(IF('All Beta'!D$2:D$1000&gt;=1.5,ROW('All Beta'!D$2:D$1000)-ROW('All Beta'!D$2)+1),ROW(A125))),"")</f>
        <v/>
      </c>
      <c r="C125" s="5" t="e">
        <f>VLOOKUP('Beta 1.5&gt;@'!A125,'All Beta'!F:I,3,0)</f>
        <v>#N/A</v>
      </c>
      <c r="D125" s="5" t="e">
        <f>VLOOKUP(A125,'All Beta'!F:I,4,0)</f>
        <v>#N/A</v>
      </c>
      <c r="E125" s="8" t="e">
        <f>RTD("tradingapp",,INDEX($A:$A, ROW()), "BidLstClsΔ%")</f>
        <v>#N/A</v>
      </c>
      <c r="F125" s="8" t="e">
        <f>RTD("tradingapp",,INDEX($A:$A, ROW()), "AskLstClsΔ%")</f>
        <v>#N/A</v>
      </c>
      <c r="G125" s="12" t="e">
        <f t="shared" si="20"/>
        <v>#N/A</v>
      </c>
      <c r="H125" s="12" t="e">
        <f t="shared" si="21"/>
        <v>#N/A</v>
      </c>
      <c r="I125" s="13" t="e">
        <f t="shared" si="22"/>
        <v>#N/A</v>
      </c>
      <c r="J125" s="13" t="e">
        <f t="shared" si="23"/>
        <v>#N/A</v>
      </c>
      <c r="K125" s="5" t="e">
        <f>VLOOKUP(A125,'All Beta'!F:I,2,0)</f>
        <v>#N/A</v>
      </c>
      <c r="L125" s="6" t="e">
        <f>RTD("tradingapp",,INDEX($K:$K, ROW()), "BidLstClsΔ%")</f>
        <v>#N/A</v>
      </c>
      <c r="M125" s="6" t="e">
        <f>RTD("tradingapp",,INDEX($K:$K, ROW()), "AskLstClsΔ%")</f>
        <v>#N/A</v>
      </c>
      <c r="N125" s="14" t="e">
        <f t="shared" si="24"/>
        <v>#N/A</v>
      </c>
      <c r="O125" s="14" t="e">
        <f t="shared" si="25"/>
        <v>#N/A</v>
      </c>
    </row>
    <row r="126" spans="1:15" x14ac:dyDescent="0.3">
      <c r="A126" s="62" t="str">
        <f t="array" ref="A126">IFERROR(INDEX('All Beta'!A$2:A$1000,SMALL(IF('All Beta'!D$2:D$1000&gt;=1.5,ROW('All Beta'!D$2:D$1000)-ROW('All Beta'!D$2)+1),ROW(A126))),"")</f>
        <v/>
      </c>
      <c r="C126" s="5" t="e">
        <f>VLOOKUP('Beta 1.5&gt;@'!A126,'All Beta'!F:I,3,0)</f>
        <v>#N/A</v>
      </c>
      <c r="D126" s="5" t="e">
        <f>VLOOKUP(A126,'All Beta'!F:I,4,0)</f>
        <v>#N/A</v>
      </c>
      <c r="E126" s="8" t="e">
        <f>RTD("tradingapp",,INDEX($A:$A, ROW()), "BidLstClsΔ%")</f>
        <v>#N/A</v>
      </c>
      <c r="F126" s="8" t="e">
        <f>RTD("tradingapp",,INDEX($A:$A, ROW()), "AskLstClsΔ%")</f>
        <v>#N/A</v>
      </c>
      <c r="G126" s="12" t="e">
        <f t="shared" si="20"/>
        <v>#N/A</v>
      </c>
      <c r="H126" s="12" t="e">
        <f t="shared" si="21"/>
        <v>#N/A</v>
      </c>
      <c r="I126" s="13" t="e">
        <f t="shared" si="22"/>
        <v>#N/A</v>
      </c>
      <c r="J126" s="13" t="e">
        <f t="shared" si="23"/>
        <v>#N/A</v>
      </c>
      <c r="K126" s="5" t="e">
        <f>VLOOKUP(A126,'All Beta'!F:I,2,0)</f>
        <v>#N/A</v>
      </c>
      <c r="L126" s="6" t="e">
        <f>RTD("tradingapp",,INDEX($K:$K, ROW()), "BidLstClsΔ%")</f>
        <v>#N/A</v>
      </c>
      <c r="M126" s="6" t="e">
        <f>RTD("tradingapp",,INDEX($K:$K, ROW()), "AskLstClsΔ%")</f>
        <v>#N/A</v>
      </c>
      <c r="N126" s="14" t="e">
        <f t="shared" si="24"/>
        <v>#N/A</v>
      </c>
      <c r="O126" s="14" t="e">
        <f t="shared" si="25"/>
        <v>#N/A</v>
      </c>
    </row>
    <row r="127" spans="1:15" x14ac:dyDescent="0.3">
      <c r="A127" s="62" t="str">
        <f t="array" ref="A127">IFERROR(INDEX('All Beta'!A$2:A$1000,SMALL(IF('All Beta'!D$2:D$1000&gt;=1.5,ROW('All Beta'!D$2:D$1000)-ROW('All Beta'!D$2)+1),ROW(A127))),"")</f>
        <v/>
      </c>
      <c r="C127" s="5" t="e">
        <f>VLOOKUP('Beta 1.5&gt;@'!A127,'All Beta'!F:I,3,0)</f>
        <v>#N/A</v>
      </c>
      <c r="D127" s="5" t="e">
        <f>VLOOKUP(A127,'All Beta'!F:I,4,0)</f>
        <v>#N/A</v>
      </c>
      <c r="E127" s="8" t="e">
        <f>RTD("tradingapp",,INDEX($A:$A, ROW()), "BidLstClsΔ%")</f>
        <v>#N/A</v>
      </c>
      <c r="F127" s="8" t="e">
        <f>RTD("tradingapp",,INDEX($A:$A, ROW()), "AskLstClsΔ%")</f>
        <v>#N/A</v>
      </c>
      <c r="G127" s="12" t="e">
        <f t="shared" si="20"/>
        <v>#N/A</v>
      </c>
      <c r="H127" s="12" t="e">
        <f t="shared" si="21"/>
        <v>#N/A</v>
      </c>
      <c r="I127" s="13" t="e">
        <f t="shared" si="22"/>
        <v>#N/A</v>
      </c>
      <c r="J127" s="13" t="e">
        <f t="shared" si="23"/>
        <v>#N/A</v>
      </c>
      <c r="K127" s="5" t="e">
        <f>VLOOKUP(A127,'All Beta'!F:I,2,0)</f>
        <v>#N/A</v>
      </c>
      <c r="L127" s="6" t="e">
        <f>RTD("tradingapp",,INDEX($K:$K, ROW()), "BidLstClsΔ%")</f>
        <v>#N/A</v>
      </c>
      <c r="M127" s="6" t="e">
        <f>RTD("tradingapp",,INDEX($K:$K, ROW()), "AskLstClsΔ%")</f>
        <v>#N/A</v>
      </c>
      <c r="N127" s="14" t="e">
        <f t="shared" si="24"/>
        <v>#N/A</v>
      </c>
      <c r="O127" s="14" t="e">
        <f t="shared" si="25"/>
        <v>#N/A</v>
      </c>
    </row>
    <row r="128" spans="1:15" x14ac:dyDescent="0.3">
      <c r="A128" s="62" t="str">
        <f t="array" ref="A128">IFERROR(INDEX('All Beta'!A$2:A$1000,SMALL(IF('All Beta'!D$2:D$1000&gt;=1.5,ROW('All Beta'!D$2:D$1000)-ROW('All Beta'!D$2)+1),ROW(A128))),"")</f>
        <v/>
      </c>
      <c r="C128" s="5" t="e">
        <f>VLOOKUP('Beta 1.5&gt;@'!A128,'All Beta'!F:I,3,0)</f>
        <v>#N/A</v>
      </c>
      <c r="D128" s="5" t="e">
        <f>VLOOKUP(A128,'All Beta'!F:I,4,0)</f>
        <v>#N/A</v>
      </c>
      <c r="E128" s="8" t="e">
        <f>RTD("tradingapp",,INDEX($A:$A, ROW()), "BidLstClsΔ%")</f>
        <v>#N/A</v>
      </c>
      <c r="F128" s="8" t="e">
        <f>RTD("tradingapp",,INDEX($A:$A, ROW()), "AskLstClsΔ%")</f>
        <v>#N/A</v>
      </c>
      <c r="G128" s="12" t="e">
        <f t="shared" si="20"/>
        <v>#N/A</v>
      </c>
      <c r="H128" s="12" t="e">
        <f t="shared" si="21"/>
        <v>#N/A</v>
      </c>
      <c r="I128" s="13" t="e">
        <f t="shared" si="22"/>
        <v>#N/A</v>
      </c>
      <c r="J128" s="13" t="e">
        <f t="shared" si="23"/>
        <v>#N/A</v>
      </c>
      <c r="K128" s="5" t="e">
        <f>VLOOKUP(A128,'All Beta'!F:I,2,0)</f>
        <v>#N/A</v>
      </c>
      <c r="L128" s="6" t="e">
        <f>RTD("tradingapp",,INDEX($K:$K, ROW()), "BidLstClsΔ%")</f>
        <v>#N/A</v>
      </c>
      <c r="M128" s="6" t="e">
        <f>RTD("tradingapp",,INDEX($K:$K, ROW()), "AskLstClsΔ%")</f>
        <v>#N/A</v>
      </c>
      <c r="N128" s="14" t="e">
        <f t="shared" si="24"/>
        <v>#N/A</v>
      </c>
      <c r="O128" s="14" t="e">
        <f t="shared" si="25"/>
        <v>#N/A</v>
      </c>
    </row>
    <row r="129" spans="1:15" x14ac:dyDescent="0.3">
      <c r="A129" s="62" t="str">
        <f t="array" ref="A129">IFERROR(INDEX('All Beta'!A$2:A$1000,SMALL(IF('All Beta'!D$2:D$1000&gt;=1.5,ROW('All Beta'!D$2:D$1000)-ROW('All Beta'!D$2)+1),ROW(A129))),"")</f>
        <v/>
      </c>
      <c r="C129" s="5" t="e">
        <f>VLOOKUP('Beta 1.5&gt;@'!A129,'All Beta'!F:I,3,0)</f>
        <v>#N/A</v>
      </c>
      <c r="D129" s="5" t="e">
        <f>VLOOKUP(A129,'All Beta'!F:I,4,0)</f>
        <v>#N/A</v>
      </c>
      <c r="E129" s="8" t="e">
        <f>RTD("tradingapp",,INDEX($A:$A, ROW()), "BidLstClsΔ%")</f>
        <v>#N/A</v>
      </c>
      <c r="F129" s="8" t="e">
        <f>RTD("tradingapp",,INDEX($A:$A, ROW()), "AskLstClsΔ%")</f>
        <v>#N/A</v>
      </c>
      <c r="G129" s="12" t="e">
        <f t="shared" si="20"/>
        <v>#N/A</v>
      </c>
      <c r="H129" s="12" t="e">
        <f t="shared" si="21"/>
        <v>#N/A</v>
      </c>
      <c r="I129" s="13" t="e">
        <f t="shared" si="22"/>
        <v>#N/A</v>
      </c>
      <c r="J129" s="13" t="e">
        <f t="shared" si="23"/>
        <v>#N/A</v>
      </c>
      <c r="K129" s="5" t="e">
        <f>VLOOKUP(A129,'All Beta'!F:I,2,0)</f>
        <v>#N/A</v>
      </c>
      <c r="L129" s="6" t="e">
        <f>RTD("tradingapp",,INDEX($K:$K, ROW()), "BidLstClsΔ%")</f>
        <v>#N/A</v>
      </c>
      <c r="M129" s="6" t="e">
        <f>RTD("tradingapp",,INDEX($K:$K, ROW()), "AskLstClsΔ%")</f>
        <v>#N/A</v>
      </c>
      <c r="N129" s="14" t="e">
        <f t="shared" si="24"/>
        <v>#N/A</v>
      </c>
      <c r="O129" s="14" t="e">
        <f t="shared" si="25"/>
        <v>#N/A</v>
      </c>
    </row>
    <row r="130" spans="1:15" x14ac:dyDescent="0.3">
      <c r="A130" s="62" t="str">
        <f t="array" ref="A130">IFERROR(INDEX('All Beta'!A$2:A$1000,SMALL(IF('All Beta'!D$2:D$1000&gt;=1.5,ROW('All Beta'!D$2:D$1000)-ROW('All Beta'!D$2)+1),ROW(A130))),"")</f>
        <v/>
      </c>
      <c r="C130" s="5" t="e">
        <f>VLOOKUP('Beta 1.5&gt;@'!A130,'All Beta'!F:I,3,0)</f>
        <v>#N/A</v>
      </c>
      <c r="D130" s="5" t="e">
        <f>VLOOKUP(A130,'All Beta'!F:I,4,0)</f>
        <v>#N/A</v>
      </c>
      <c r="E130" s="8" t="e">
        <f>RTD("tradingapp",,INDEX($A:$A, ROW()), "BidLstClsΔ%")</f>
        <v>#N/A</v>
      </c>
      <c r="F130" s="8" t="e">
        <f>RTD("tradingapp",,INDEX($A:$A, ROW()), "AskLstClsΔ%")</f>
        <v>#N/A</v>
      </c>
      <c r="G130" s="12" t="e">
        <f t="shared" si="20"/>
        <v>#N/A</v>
      </c>
      <c r="H130" s="12" t="e">
        <f t="shared" si="21"/>
        <v>#N/A</v>
      </c>
      <c r="I130" s="13" t="e">
        <f t="shared" si="22"/>
        <v>#N/A</v>
      </c>
      <c r="J130" s="13" t="e">
        <f t="shared" si="23"/>
        <v>#N/A</v>
      </c>
      <c r="K130" s="5" t="e">
        <f>VLOOKUP(A130,'All Beta'!F:I,2,0)</f>
        <v>#N/A</v>
      </c>
      <c r="L130" s="6" t="e">
        <f>RTD("tradingapp",,INDEX($K:$K, ROW()), "BidLstClsΔ%")</f>
        <v>#N/A</v>
      </c>
      <c r="M130" s="6" t="e">
        <f>RTD("tradingapp",,INDEX($K:$K, ROW()), "AskLstClsΔ%")</f>
        <v>#N/A</v>
      </c>
      <c r="N130" s="14" t="e">
        <f t="shared" si="24"/>
        <v>#N/A</v>
      </c>
      <c r="O130" s="14" t="e">
        <f t="shared" si="25"/>
        <v>#N/A</v>
      </c>
    </row>
    <row r="131" spans="1:15" x14ac:dyDescent="0.3">
      <c r="A131" s="62" t="str">
        <f t="array" ref="A131">IFERROR(INDEX('All Beta'!A$2:A$1000,SMALL(IF('All Beta'!D$2:D$1000&gt;=1.5,ROW('All Beta'!D$2:D$1000)-ROW('All Beta'!D$2)+1),ROW(A131))),"")</f>
        <v/>
      </c>
      <c r="C131" s="5" t="e">
        <f>VLOOKUP('Beta 1.5&gt;@'!A131,'All Beta'!F:I,3,0)</f>
        <v>#N/A</v>
      </c>
      <c r="D131" s="5" t="e">
        <f>VLOOKUP(A131,'All Beta'!F:I,4,0)</f>
        <v>#N/A</v>
      </c>
      <c r="E131" s="8" t="e">
        <f>RTD("tradingapp",,INDEX($A:$A, ROW()), "BidLstClsΔ%")</f>
        <v>#N/A</v>
      </c>
      <c r="F131" s="8" t="e">
        <f>RTD("tradingapp",,INDEX($A:$A, ROW()), "AskLstClsΔ%")</f>
        <v>#N/A</v>
      </c>
      <c r="G131" s="12" t="e">
        <f t="shared" si="20"/>
        <v>#N/A</v>
      </c>
      <c r="H131" s="12" t="e">
        <f t="shared" si="21"/>
        <v>#N/A</v>
      </c>
      <c r="I131" s="13" t="e">
        <f t="shared" si="22"/>
        <v>#N/A</v>
      </c>
      <c r="J131" s="13" t="e">
        <f t="shared" si="23"/>
        <v>#N/A</v>
      </c>
      <c r="K131" s="5" t="e">
        <f>VLOOKUP(A131,'All Beta'!F:I,2,0)</f>
        <v>#N/A</v>
      </c>
      <c r="L131" s="6" t="e">
        <f>RTD("tradingapp",,INDEX($K:$K, ROW()), "BidLstClsΔ%")</f>
        <v>#N/A</v>
      </c>
      <c r="M131" s="6" t="e">
        <f>RTD("tradingapp",,INDEX($K:$K, ROW()), "AskLstClsΔ%")</f>
        <v>#N/A</v>
      </c>
      <c r="N131" s="14" t="e">
        <f t="shared" si="24"/>
        <v>#N/A</v>
      </c>
      <c r="O131" s="14" t="e">
        <f t="shared" si="25"/>
        <v>#N/A</v>
      </c>
    </row>
    <row r="132" spans="1:15" x14ac:dyDescent="0.3">
      <c r="A132" s="62" t="str">
        <f t="array" ref="A132">IFERROR(INDEX('All Beta'!A$2:A$1000,SMALL(IF('All Beta'!D$2:D$1000&gt;=1.5,ROW('All Beta'!D$2:D$1000)-ROW('All Beta'!D$2)+1),ROW(A132))),"")</f>
        <v/>
      </c>
      <c r="C132" s="5" t="e">
        <f>VLOOKUP('Beta 1.5&gt;@'!A132,'All Beta'!F:I,3,0)</f>
        <v>#N/A</v>
      </c>
      <c r="D132" s="5" t="e">
        <f>VLOOKUP(A132,'All Beta'!F:I,4,0)</f>
        <v>#N/A</v>
      </c>
      <c r="E132" s="8" t="e">
        <f>RTD("tradingapp",,INDEX($A:$A, ROW()), "BidLstClsΔ%")</f>
        <v>#N/A</v>
      </c>
      <c r="F132" s="8" t="e">
        <f>RTD("tradingapp",,INDEX($A:$A, ROW()), "AskLstClsΔ%")</f>
        <v>#N/A</v>
      </c>
      <c r="G132" s="12" t="e">
        <f t="shared" si="20"/>
        <v>#N/A</v>
      </c>
      <c r="H132" s="12" t="e">
        <f t="shared" si="21"/>
        <v>#N/A</v>
      </c>
      <c r="I132" s="13" t="e">
        <f t="shared" si="22"/>
        <v>#N/A</v>
      </c>
      <c r="J132" s="13" t="e">
        <f t="shared" si="23"/>
        <v>#N/A</v>
      </c>
      <c r="K132" s="5" t="e">
        <f>VLOOKUP(A132,'All Beta'!F:I,2,0)</f>
        <v>#N/A</v>
      </c>
      <c r="L132" s="6" t="e">
        <f>RTD("tradingapp",,INDEX($K:$K, ROW()), "BidLstClsΔ%")</f>
        <v>#N/A</v>
      </c>
      <c r="M132" s="6" t="e">
        <f>RTD("tradingapp",,INDEX($K:$K, ROW()), "AskLstClsΔ%")</f>
        <v>#N/A</v>
      </c>
      <c r="N132" s="14" t="e">
        <f t="shared" si="24"/>
        <v>#N/A</v>
      </c>
      <c r="O132" s="14" t="e">
        <f t="shared" si="25"/>
        <v>#N/A</v>
      </c>
    </row>
    <row r="133" spans="1:15" x14ac:dyDescent="0.3">
      <c r="A133" s="62" t="str">
        <f t="array" ref="A133">IFERROR(INDEX('All Beta'!A$2:A$1000,SMALL(IF('All Beta'!D$2:D$1000&gt;=1.5,ROW('All Beta'!D$2:D$1000)-ROW('All Beta'!D$2)+1),ROW(A133))),"")</f>
        <v/>
      </c>
      <c r="C133" s="5" t="e">
        <f>VLOOKUP('Beta 1.5&gt;@'!A133,'All Beta'!F:I,3,0)</f>
        <v>#N/A</v>
      </c>
      <c r="D133" s="5" t="e">
        <f>VLOOKUP(A133,'All Beta'!F:I,4,0)</f>
        <v>#N/A</v>
      </c>
      <c r="E133" s="8" t="e">
        <f>RTD("tradingapp",,INDEX($A:$A, ROW()), "BidLstClsΔ%")</f>
        <v>#N/A</v>
      </c>
      <c r="F133" s="8" t="e">
        <f>RTD("tradingapp",,INDEX($A:$A, ROW()), "AskLstClsΔ%")</f>
        <v>#N/A</v>
      </c>
      <c r="G133" s="12" t="e">
        <f t="shared" si="20"/>
        <v>#N/A</v>
      </c>
      <c r="H133" s="12" t="e">
        <f t="shared" si="21"/>
        <v>#N/A</v>
      </c>
      <c r="I133" s="13" t="e">
        <f t="shared" si="22"/>
        <v>#N/A</v>
      </c>
      <c r="J133" s="13" t="e">
        <f t="shared" si="23"/>
        <v>#N/A</v>
      </c>
      <c r="K133" s="5" t="e">
        <f>VLOOKUP(A133,'All Beta'!F:I,2,0)</f>
        <v>#N/A</v>
      </c>
      <c r="L133" s="6" t="e">
        <f>RTD("tradingapp",,INDEX($K:$K, ROW()), "BidLstClsΔ%")</f>
        <v>#N/A</v>
      </c>
      <c r="M133" s="6" t="e">
        <f>RTD("tradingapp",,INDEX($K:$K, ROW()), "AskLstClsΔ%")</f>
        <v>#N/A</v>
      </c>
      <c r="N133" s="14" t="e">
        <f t="shared" si="24"/>
        <v>#N/A</v>
      </c>
      <c r="O133" s="14" t="e">
        <f t="shared" si="25"/>
        <v>#N/A</v>
      </c>
    </row>
    <row r="134" spans="1:15" x14ac:dyDescent="0.3">
      <c r="A134" s="62" t="str">
        <f t="array" ref="A134">IFERROR(INDEX('All Beta'!A$2:A$1000,SMALL(IF('All Beta'!D$2:D$1000&gt;=1.5,ROW('All Beta'!D$2:D$1000)-ROW('All Beta'!D$2)+1),ROW(A134))),"")</f>
        <v/>
      </c>
      <c r="C134" s="5" t="e">
        <f>VLOOKUP('Beta 1.5&gt;@'!A134,'All Beta'!F:I,3,0)</f>
        <v>#N/A</v>
      </c>
      <c r="D134" s="5" t="e">
        <f>VLOOKUP(A134,'All Beta'!F:I,4,0)</f>
        <v>#N/A</v>
      </c>
      <c r="E134" s="8" t="e">
        <f>RTD("tradingapp",,INDEX($A:$A, ROW()), "BidLstClsΔ%")</f>
        <v>#N/A</v>
      </c>
      <c r="F134" s="8" t="e">
        <f>RTD("tradingapp",,INDEX($A:$A, ROW()), "AskLstClsΔ%")</f>
        <v>#N/A</v>
      </c>
      <c r="G134" s="12" t="e">
        <f t="shared" si="20"/>
        <v>#N/A</v>
      </c>
      <c r="H134" s="12" t="e">
        <f t="shared" si="21"/>
        <v>#N/A</v>
      </c>
      <c r="I134" s="13" t="e">
        <f t="shared" si="22"/>
        <v>#N/A</v>
      </c>
      <c r="J134" s="13" t="e">
        <f t="shared" si="23"/>
        <v>#N/A</v>
      </c>
      <c r="K134" s="5" t="e">
        <f>VLOOKUP(A134,'All Beta'!F:I,2,0)</f>
        <v>#N/A</v>
      </c>
      <c r="L134" s="6" t="e">
        <f>RTD("tradingapp",,INDEX($K:$K, ROW()), "BidLstClsΔ%")</f>
        <v>#N/A</v>
      </c>
      <c r="M134" s="6" t="e">
        <f>RTD("tradingapp",,INDEX($K:$K, ROW()), "AskLstClsΔ%")</f>
        <v>#N/A</v>
      </c>
      <c r="N134" s="14" t="e">
        <f t="shared" si="24"/>
        <v>#N/A</v>
      </c>
      <c r="O134" s="14" t="e">
        <f t="shared" si="25"/>
        <v>#N/A</v>
      </c>
    </row>
    <row r="135" spans="1:15" x14ac:dyDescent="0.3">
      <c r="A135" s="62" t="str">
        <f t="array" ref="A135">IFERROR(INDEX('All Beta'!A$2:A$1000,SMALL(IF('All Beta'!D$2:D$1000&gt;=1.5,ROW('All Beta'!D$2:D$1000)-ROW('All Beta'!D$2)+1),ROW(A135))),"")</f>
        <v/>
      </c>
      <c r="C135" s="5" t="e">
        <f>VLOOKUP('Beta 1.5&gt;@'!A135,'All Beta'!F:I,3,0)</f>
        <v>#N/A</v>
      </c>
      <c r="D135" s="5" t="e">
        <f>VLOOKUP(A135,'All Beta'!F:I,4,0)</f>
        <v>#N/A</v>
      </c>
      <c r="E135" s="8" t="e">
        <f>RTD("tradingapp",,INDEX($A:$A, ROW()), "BidLstClsΔ%")</f>
        <v>#N/A</v>
      </c>
      <c r="F135" s="8" t="e">
        <f>RTD("tradingapp",,INDEX($A:$A, ROW()), "AskLstClsΔ%")</f>
        <v>#N/A</v>
      </c>
      <c r="G135" s="12" t="e">
        <f t="shared" si="20"/>
        <v>#N/A</v>
      </c>
      <c r="H135" s="12" t="e">
        <f t="shared" si="21"/>
        <v>#N/A</v>
      </c>
      <c r="I135" s="13" t="e">
        <f t="shared" si="22"/>
        <v>#N/A</v>
      </c>
      <c r="J135" s="13" t="e">
        <f t="shared" si="23"/>
        <v>#N/A</v>
      </c>
      <c r="K135" s="5" t="e">
        <f>VLOOKUP(A135,'All Beta'!F:I,2,0)</f>
        <v>#N/A</v>
      </c>
      <c r="L135" s="6" t="e">
        <f>RTD("tradingapp",,INDEX($K:$K, ROW()), "BidLstClsΔ%")</f>
        <v>#N/A</v>
      </c>
      <c r="M135" s="6" t="e">
        <f>RTD("tradingapp",,INDEX($K:$K, ROW()), "AskLstClsΔ%")</f>
        <v>#N/A</v>
      </c>
      <c r="N135" s="14" t="e">
        <f t="shared" si="24"/>
        <v>#N/A</v>
      </c>
      <c r="O135" s="14" t="e">
        <f t="shared" si="25"/>
        <v>#N/A</v>
      </c>
    </row>
    <row r="136" spans="1:15" x14ac:dyDescent="0.3">
      <c r="A136" s="62" t="str">
        <f t="array" ref="A136">IFERROR(INDEX('All Beta'!A$2:A$1000,SMALL(IF('All Beta'!D$2:D$1000&gt;=1.5,ROW('All Beta'!D$2:D$1000)-ROW('All Beta'!D$2)+1),ROW(A136))),"")</f>
        <v/>
      </c>
      <c r="C136" s="5" t="e">
        <f>VLOOKUP('Beta 1.5&gt;@'!A136,'All Beta'!F:I,3,0)</f>
        <v>#N/A</v>
      </c>
      <c r="D136" s="5" t="e">
        <f>VLOOKUP(A136,'All Beta'!F:I,4,0)</f>
        <v>#N/A</v>
      </c>
      <c r="E136" s="8" t="e">
        <f>RTD("tradingapp",,INDEX($A:$A, ROW()), "BidLstClsΔ%")</f>
        <v>#N/A</v>
      </c>
      <c r="F136" s="8" t="e">
        <f>RTD("tradingapp",,INDEX($A:$A, ROW()), "AskLstClsΔ%")</f>
        <v>#N/A</v>
      </c>
      <c r="G136" s="12" t="e">
        <f t="shared" si="20"/>
        <v>#N/A</v>
      </c>
      <c r="H136" s="12" t="e">
        <f t="shared" si="21"/>
        <v>#N/A</v>
      </c>
      <c r="I136" s="13" t="e">
        <f t="shared" si="22"/>
        <v>#N/A</v>
      </c>
      <c r="J136" s="13" t="e">
        <f t="shared" si="23"/>
        <v>#N/A</v>
      </c>
      <c r="K136" s="5" t="e">
        <f>VLOOKUP(A136,'All Beta'!F:I,2,0)</f>
        <v>#N/A</v>
      </c>
      <c r="L136" s="6" t="e">
        <f>RTD("tradingapp",,INDEX($K:$K, ROW()), "BidLstClsΔ%")</f>
        <v>#N/A</v>
      </c>
      <c r="M136" s="6" t="e">
        <f>RTD("tradingapp",,INDEX($K:$K, ROW()), "AskLstClsΔ%")</f>
        <v>#N/A</v>
      </c>
      <c r="N136" s="14" t="e">
        <f t="shared" si="24"/>
        <v>#N/A</v>
      </c>
      <c r="O136" s="14" t="e">
        <f t="shared" si="25"/>
        <v>#N/A</v>
      </c>
    </row>
    <row r="137" spans="1:15" x14ac:dyDescent="0.3">
      <c r="A137" s="62" t="str">
        <f t="array" ref="A137">IFERROR(INDEX('All Beta'!A$2:A$1000,SMALL(IF('All Beta'!D$2:D$1000&gt;=1.5,ROW('All Beta'!D$2:D$1000)-ROW('All Beta'!D$2)+1),ROW(A137))),"")</f>
        <v/>
      </c>
      <c r="C137" s="5" t="e">
        <f>VLOOKUP('Beta 1.5&gt;@'!A137,'All Beta'!F:I,3,0)</f>
        <v>#N/A</v>
      </c>
      <c r="D137" s="5" t="e">
        <f>VLOOKUP(A137,'All Beta'!F:I,4,0)</f>
        <v>#N/A</v>
      </c>
      <c r="E137" s="8" t="e">
        <f>RTD("tradingapp",,INDEX($A:$A, ROW()), "BidLstClsΔ%")</f>
        <v>#N/A</v>
      </c>
      <c r="F137" s="8" t="e">
        <f>RTD("tradingapp",,INDEX($A:$A, ROW()), "AskLstClsΔ%")</f>
        <v>#N/A</v>
      </c>
      <c r="G137" s="12" t="e">
        <f t="shared" si="20"/>
        <v>#N/A</v>
      </c>
      <c r="H137" s="12" t="e">
        <f t="shared" si="21"/>
        <v>#N/A</v>
      </c>
      <c r="I137" s="13" t="e">
        <f t="shared" si="22"/>
        <v>#N/A</v>
      </c>
      <c r="J137" s="13" t="e">
        <f t="shared" si="23"/>
        <v>#N/A</v>
      </c>
      <c r="K137" s="5" t="e">
        <f>VLOOKUP(A137,'All Beta'!F:I,2,0)</f>
        <v>#N/A</v>
      </c>
      <c r="L137" s="6" t="e">
        <f>RTD("tradingapp",,INDEX($K:$K, ROW()), "BidLstClsΔ%")</f>
        <v>#N/A</v>
      </c>
      <c r="M137" s="6" t="e">
        <f>RTD("tradingapp",,INDEX($K:$K, ROW()), "AskLstClsΔ%")</f>
        <v>#N/A</v>
      </c>
      <c r="N137" s="14" t="e">
        <f t="shared" si="24"/>
        <v>#N/A</v>
      </c>
      <c r="O137" s="14" t="e">
        <f t="shared" si="25"/>
        <v>#N/A</v>
      </c>
    </row>
    <row r="138" spans="1:15" x14ac:dyDescent="0.3">
      <c r="A138" s="62" t="str">
        <f t="array" ref="A138">IFERROR(INDEX('All Beta'!A$2:A$1000,SMALL(IF('All Beta'!D$2:D$1000&gt;=1.5,ROW('All Beta'!D$2:D$1000)-ROW('All Beta'!D$2)+1),ROW(A138))),"")</f>
        <v/>
      </c>
      <c r="C138" s="5" t="e">
        <f>VLOOKUP('Beta 1.5&gt;@'!A138,'All Beta'!F:I,3,0)</f>
        <v>#N/A</v>
      </c>
      <c r="D138" s="5" t="e">
        <f>VLOOKUP(A138,'All Beta'!F:I,4,0)</f>
        <v>#N/A</v>
      </c>
      <c r="E138" s="8" t="e">
        <f>RTD("tradingapp",,INDEX($A:$A, ROW()), "BidLstClsΔ%")</f>
        <v>#N/A</v>
      </c>
      <c r="F138" s="8" t="e">
        <f>RTD("tradingapp",,INDEX($A:$A, ROW()), "AskLstClsΔ%")</f>
        <v>#N/A</v>
      </c>
      <c r="G138" s="12" t="e">
        <f t="shared" si="20"/>
        <v>#N/A</v>
      </c>
      <c r="H138" s="12" t="e">
        <f t="shared" si="21"/>
        <v>#N/A</v>
      </c>
      <c r="I138" s="13" t="e">
        <f t="shared" si="22"/>
        <v>#N/A</v>
      </c>
      <c r="J138" s="13" t="e">
        <f t="shared" si="23"/>
        <v>#N/A</v>
      </c>
      <c r="K138" s="5" t="e">
        <f>VLOOKUP(A138,'All Beta'!F:I,2,0)</f>
        <v>#N/A</v>
      </c>
      <c r="L138" s="6" t="e">
        <f>RTD("tradingapp",,INDEX($K:$K, ROW()), "BidLstClsΔ%")</f>
        <v>#N/A</v>
      </c>
      <c r="M138" s="6" t="e">
        <f>RTD("tradingapp",,INDEX($K:$K, ROW()), "AskLstClsΔ%")</f>
        <v>#N/A</v>
      </c>
      <c r="N138" s="14" t="e">
        <f t="shared" si="24"/>
        <v>#N/A</v>
      </c>
      <c r="O138" s="14" t="e">
        <f t="shared" si="25"/>
        <v>#N/A</v>
      </c>
    </row>
    <row r="139" spans="1:15" x14ac:dyDescent="0.3">
      <c r="A139" s="62" t="str">
        <f t="array" ref="A139">IFERROR(INDEX('All Beta'!A$2:A$1000, SMALL(IF('All Beta'!D$2:D$1000 &gt; 1.5, ROW('All Beta'!D$2:D$1000)-ROW('All Beta'!D$2)+1), ROW(A139))), "")</f>
        <v/>
      </c>
      <c r="C139" s="5" t="e">
        <f>VLOOKUP('Beta 1.5&gt;@'!A139,'All Beta'!F:I,3,0)</f>
        <v>#N/A</v>
      </c>
      <c r="D139" s="5" t="e">
        <f>VLOOKUP(A139,'All Beta'!F:I,4,0)</f>
        <v>#N/A</v>
      </c>
      <c r="E139" s="8" t="e">
        <f>RTD("tradingapp",,INDEX($A:$A, ROW()), "BidLstClsΔ%")</f>
        <v>#N/A</v>
      </c>
      <c r="F139" s="8" t="e">
        <f>RTD("tradingapp",,INDEX($A:$A, ROW()), "AskLstClsΔ%")</f>
        <v>#N/A</v>
      </c>
      <c r="G139" s="12" t="e">
        <f t="shared" si="20"/>
        <v>#N/A</v>
      </c>
      <c r="H139" s="12" t="e">
        <f t="shared" si="21"/>
        <v>#N/A</v>
      </c>
      <c r="I139" s="13" t="e">
        <f t="shared" si="22"/>
        <v>#N/A</v>
      </c>
      <c r="J139" s="13" t="e">
        <f t="shared" si="23"/>
        <v>#N/A</v>
      </c>
      <c r="K139" s="5" t="e">
        <f>VLOOKUP(A139,'All Beta'!F:I,2,0)</f>
        <v>#N/A</v>
      </c>
      <c r="L139" s="6" t="e">
        <f>RTD("tradingapp",,INDEX($K:$K, ROW()), "BidLstClsΔ%")</f>
        <v>#N/A</v>
      </c>
      <c r="M139" s="6" t="e">
        <f>RTD("tradingapp",,INDEX($K:$K, ROW()), "AskLstClsΔ%")</f>
        <v>#N/A</v>
      </c>
      <c r="N139" s="14" t="e">
        <f t="shared" si="24"/>
        <v>#N/A</v>
      </c>
      <c r="O139" s="14" t="e">
        <f t="shared" si="25"/>
        <v>#N/A</v>
      </c>
    </row>
    <row r="140" spans="1:15" x14ac:dyDescent="0.3">
      <c r="A140" s="62" t="str">
        <f t="array" ref="A140">IFERROR(INDEX('All Beta'!A$2:A$1000, SMALL(IF('All Beta'!D$2:D$1000 &gt; 1.5, ROW('All Beta'!D$2:D$1000)-ROW('All Beta'!D$2)+1), ROW(A140))), "")</f>
        <v/>
      </c>
      <c r="C140" s="5" t="e">
        <f>VLOOKUP('Beta 1.5&gt;@'!A140,'All Beta'!F:I,3,0)</f>
        <v>#N/A</v>
      </c>
      <c r="D140" s="5" t="e">
        <f>VLOOKUP(A140,'All Beta'!F:I,4,0)</f>
        <v>#N/A</v>
      </c>
      <c r="E140" s="8" t="e">
        <f>RTD("tradingapp",,INDEX($A:$A, ROW()), "BidLstClsΔ%")</f>
        <v>#N/A</v>
      </c>
      <c r="F140" s="8" t="e">
        <f>RTD("tradingapp",,INDEX($A:$A, ROW()), "AskLstClsΔ%")</f>
        <v>#N/A</v>
      </c>
      <c r="G140" s="12" t="e">
        <f t="shared" si="20"/>
        <v>#N/A</v>
      </c>
      <c r="H140" s="12" t="e">
        <f t="shared" si="21"/>
        <v>#N/A</v>
      </c>
      <c r="I140" s="13" t="e">
        <f t="shared" si="22"/>
        <v>#N/A</v>
      </c>
      <c r="J140" s="13" t="e">
        <f t="shared" si="23"/>
        <v>#N/A</v>
      </c>
      <c r="K140" s="5" t="e">
        <f>VLOOKUP(A140,'All Beta'!F:I,2,0)</f>
        <v>#N/A</v>
      </c>
      <c r="L140" s="6" t="e">
        <f>RTD("tradingapp",,INDEX($K:$K, ROW()), "BidLstClsΔ%")</f>
        <v>#N/A</v>
      </c>
      <c r="M140" s="6" t="e">
        <f>RTD("tradingapp",,INDEX($K:$K, ROW()), "AskLstClsΔ%")</f>
        <v>#N/A</v>
      </c>
      <c r="N140" s="14" t="e">
        <f t="shared" si="24"/>
        <v>#N/A</v>
      </c>
      <c r="O140" s="14" t="e">
        <f t="shared" si="25"/>
        <v>#N/A</v>
      </c>
    </row>
    <row r="141" spans="1:15" x14ac:dyDescent="0.3">
      <c r="A141" s="62" t="str">
        <f t="array" ref="A141">IFERROR(INDEX('All Beta'!A$2:A$1000, SMALL(IF('All Beta'!D$2:D$1000 &gt; 1.5, ROW('All Beta'!D$2:D$1000)-ROW('All Beta'!D$2)+1), ROW(A141))), "")</f>
        <v/>
      </c>
      <c r="C141" s="5" t="e">
        <f>VLOOKUP('Beta 1.5&gt;@'!A141,'All Beta'!F:I,3,0)</f>
        <v>#N/A</v>
      </c>
      <c r="D141" s="5" t="e">
        <f>VLOOKUP(A141,'All Beta'!F:I,4,0)</f>
        <v>#N/A</v>
      </c>
      <c r="E141" s="8" t="e">
        <f>RTD("tradingapp",,INDEX($A:$A, ROW()), "BidLstClsΔ%")</f>
        <v>#N/A</v>
      </c>
      <c r="F141" s="8" t="e">
        <f>RTD("tradingapp",,INDEX($A:$A, ROW()), "AskLstClsΔ%")</f>
        <v>#N/A</v>
      </c>
      <c r="G141" s="12" t="e">
        <f t="shared" si="20"/>
        <v>#N/A</v>
      </c>
      <c r="H141" s="12" t="e">
        <f t="shared" si="21"/>
        <v>#N/A</v>
      </c>
      <c r="I141" s="13" t="e">
        <f t="shared" si="22"/>
        <v>#N/A</v>
      </c>
      <c r="J141" s="13" t="e">
        <f t="shared" si="23"/>
        <v>#N/A</v>
      </c>
      <c r="K141" s="5" t="e">
        <f>VLOOKUP(A141,'All Beta'!F:I,2,0)</f>
        <v>#N/A</v>
      </c>
      <c r="L141" s="6" t="e">
        <f>RTD("tradingapp",,INDEX($K:$K, ROW()), "BidLstClsΔ%")</f>
        <v>#N/A</v>
      </c>
      <c r="M141" s="6" t="e">
        <f>RTD("tradingapp",,INDEX($K:$K, ROW()), "AskLstClsΔ%")</f>
        <v>#N/A</v>
      </c>
      <c r="N141" s="14" t="e">
        <f t="shared" si="24"/>
        <v>#N/A</v>
      </c>
      <c r="O141" s="14" t="e">
        <f t="shared" si="25"/>
        <v>#N/A</v>
      </c>
    </row>
    <row r="142" spans="1:15" x14ac:dyDescent="0.3">
      <c r="A142" s="62" t="str">
        <f t="array" ref="A142">IFERROR(INDEX('All Beta'!A$2:A$1000, SMALL(IF('All Beta'!D$2:D$1000 &gt; 1.5, ROW('All Beta'!D$2:D$1000)-ROW('All Beta'!D$2)+1), ROW(A142))), "")</f>
        <v/>
      </c>
      <c r="C142" s="5" t="e">
        <f>VLOOKUP('Beta 1.5&gt;@'!A142,'All Beta'!F:I,3,0)</f>
        <v>#N/A</v>
      </c>
      <c r="D142" s="5" t="e">
        <f>VLOOKUP(A142,'All Beta'!F:I,4,0)</f>
        <v>#N/A</v>
      </c>
      <c r="E142" s="8" t="e">
        <f>RTD("tradingapp",,INDEX($A:$A, ROW()), "BidLstClsΔ%")</f>
        <v>#N/A</v>
      </c>
      <c r="F142" s="8" t="e">
        <f>RTD("tradingapp",,INDEX($A:$A, ROW()), "AskLstClsΔ%")</f>
        <v>#N/A</v>
      </c>
      <c r="G142" s="12" t="e">
        <f t="shared" si="20"/>
        <v>#N/A</v>
      </c>
      <c r="H142" s="12" t="e">
        <f t="shared" si="21"/>
        <v>#N/A</v>
      </c>
      <c r="I142" s="13" t="e">
        <f t="shared" si="22"/>
        <v>#N/A</v>
      </c>
      <c r="J142" s="13" t="e">
        <f t="shared" si="23"/>
        <v>#N/A</v>
      </c>
      <c r="K142" s="5" t="e">
        <f>VLOOKUP(A142,'All Beta'!F:I,2,0)</f>
        <v>#N/A</v>
      </c>
      <c r="L142" s="6" t="e">
        <f>RTD("tradingapp",,INDEX($K:$K, ROW()), "BidLstClsΔ%")</f>
        <v>#N/A</v>
      </c>
      <c r="M142" s="6" t="e">
        <f>RTD("tradingapp",,INDEX($K:$K, ROW()), "AskLstClsΔ%")</f>
        <v>#N/A</v>
      </c>
      <c r="N142" s="14" t="e">
        <f t="shared" si="24"/>
        <v>#N/A</v>
      </c>
      <c r="O142" s="14" t="e">
        <f t="shared" si="25"/>
        <v>#N/A</v>
      </c>
    </row>
    <row r="143" spans="1:15" x14ac:dyDescent="0.3">
      <c r="A143" s="62" t="str">
        <f t="array" ref="A143">IFERROR(INDEX('All Beta'!A$2:A$1000, SMALL(IF('All Beta'!D$2:D$1000 &gt; 1.5, ROW('All Beta'!D$2:D$1000)-ROW('All Beta'!D$2)+1), ROW(A143))), "")</f>
        <v/>
      </c>
      <c r="C143" s="5" t="e">
        <f>VLOOKUP('Beta 1.5&gt;@'!A143,'All Beta'!F:I,3,0)</f>
        <v>#N/A</v>
      </c>
      <c r="D143" s="5" t="e">
        <f>VLOOKUP(A143,'All Beta'!F:I,4,0)</f>
        <v>#N/A</v>
      </c>
      <c r="E143" s="8" t="e">
        <f>RTD("tradingapp",,INDEX($A:$A, ROW()), "BidLstClsΔ%")</f>
        <v>#N/A</v>
      </c>
      <c r="F143" s="8" t="e">
        <f>RTD("tradingapp",,INDEX($A:$A, ROW()), "AskLstClsΔ%")</f>
        <v>#N/A</v>
      </c>
      <c r="G143" s="12" t="e">
        <f t="shared" si="20"/>
        <v>#N/A</v>
      </c>
      <c r="H143" s="12" t="e">
        <f t="shared" si="21"/>
        <v>#N/A</v>
      </c>
      <c r="I143" s="13" t="e">
        <f t="shared" si="22"/>
        <v>#N/A</v>
      </c>
      <c r="J143" s="13" t="e">
        <f t="shared" si="23"/>
        <v>#N/A</v>
      </c>
      <c r="K143" s="5" t="e">
        <f>VLOOKUP(A143,'All Beta'!F:I,2,0)</f>
        <v>#N/A</v>
      </c>
      <c r="L143" s="6" t="e">
        <f>RTD("tradingapp",,INDEX($K:$K, ROW()), "BidLstClsΔ%")</f>
        <v>#N/A</v>
      </c>
      <c r="M143" s="6" t="e">
        <f>RTD("tradingapp",,INDEX($K:$K, ROW()), "AskLstClsΔ%")</f>
        <v>#N/A</v>
      </c>
      <c r="N143" s="14" t="e">
        <f t="shared" si="24"/>
        <v>#N/A</v>
      </c>
      <c r="O143" s="14" t="e">
        <f t="shared" si="25"/>
        <v>#N/A</v>
      </c>
    </row>
    <row r="144" spans="1:15" x14ac:dyDescent="0.3">
      <c r="A144" s="62" t="str">
        <f t="array" ref="A144">IFERROR(INDEX('All Beta'!A$2:A$1000, SMALL(IF('All Beta'!D$2:D$1000 &gt; 1.5, ROW('All Beta'!D$2:D$1000)-ROW('All Beta'!D$2)+1), ROW(A144))), "")</f>
        <v/>
      </c>
      <c r="C144" s="5" t="e">
        <f>VLOOKUP('Beta 1.5&gt;@'!A144,'All Beta'!F:I,3,0)</f>
        <v>#N/A</v>
      </c>
      <c r="D144" s="5" t="e">
        <f>VLOOKUP(A144,'All Beta'!F:I,4,0)</f>
        <v>#N/A</v>
      </c>
      <c r="E144" s="8" t="e">
        <f>RTD("tradingapp",,INDEX($A:$A, ROW()), "BidLstClsΔ%")</f>
        <v>#N/A</v>
      </c>
      <c r="F144" s="8" t="e">
        <f>RTD("tradingapp",,INDEX($A:$A, ROW()), "AskLstClsΔ%")</f>
        <v>#N/A</v>
      </c>
      <c r="G144" s="12" t="e">
        <f t="shared" si="20"/>
        <v>#N/A</v>
      </c>
      <c r="H144" s="12" t="e">
        <f t="shared" si="21"/>
        <v>#N/A</v>
      </c>
      <c r="I144" s="13" t="e">
        <f t="shared" si="22"/>
        <v>#N/A</v>
      </c>
      <c r="J144" s="13" t="e">
        <f t="shared" si="23"/>
        <v>#N/A</v>
      </c>
      <c r="K144" s="5" t="e">
        <f>VLOOKUP(A144,'All Beta'!F:I,2,0)</f>
        <v>#N/A</v>
      </c>
      <c r="L144" s="6" t="e">
        <f>RTD("tradingapp",,INDEX($K:$K, ROW()), "BidLstClsΔ%")</f>
        <v>#N/A</v>
      </c>
      <c r="M144" s="6" t="e">
        <f>RTD("tradingapp",,INDEX($K:$K, ROW()), "AskLstClsΔ%")</f>
        <v>#N/A</v>
      </c>
      <c r="N144" s="14" t="e">
        <f t="shared" si="24"/>
        <v>#N/A</v>
      </c>
      <c r="O144" s="14" t="e">
        <f t="shared" si="25"/>
        <v>#N/A</v>
      </c>
    </row>
    <row r="145" spans="1:15" x14ac:dyDescent="0.3">
      <c r="A145" s="62" t="str">
        <f t="array" ref="A145">IFERROR(INDEX('All Beta'!A$2:A$1000, SMALL(IF('All Beta'!D$2:D$1000 &gt; 1.5, ROW('All Beta'!D$2:D$1000)-ROW('All Beta'!D$2)+1), ROW(A145))), "")</f>
        <v/>
      </c>
      <c r="C145" s="5" t="e">
        <f>VLOOKUP('Beta 1.5&gt;@'!A145,'All Beta'!F:I,3,0)</f>
        <v>#N/A</v>
      </c>
      <c r="D145" s="5" t="e">
        <f>VLOOKUP(A145,'All Beta'!F:I,4,0)</f>
        <v>#N/A</v>
      </c>
      <c r="E145" s="8" t="e">
        <f>RTD("tradingapp",,INDEX($A:$A, ROW()), "BidLstClsΔ%")</f>
        <v>#N/A</v>
      </c>
      <c r="F145" s="8" t="e">
        <f>RTD("tradingapp",,INDEX($A:$A, ROW()), "AskLstClsΔ%")</f>
        <v>#N/A</v>
      </c>
      <c r="G145" s="12" t="e">
        <f t="shared" si="20"/>
        <v>#N/A</v>
      </c>
      <c r="H145" s="12" t="e">
        <f t="shared" si="21"/>
        <v>#N/A</v>
      </c>
      <c r="I145" s="13" t="e">
        <f t="shared" si="22"/>
        <v>#N/A</v>
      </c>
      <c r="J145" s="13" t="e">
        <f t="shared" si="23"/>
        <v>#N/A</v>
      </c>
      <c r="K145" s="5" t="e">
        <f>VLOOKUP(A145,'All Beta'!F:I,2,0)</f>
        <v>#N/A</v>
      </c>
      <c r="L145" s="6" t="e">
        <f>RTD("tradingapp",,INDEX($K:$K, ROW()), "BidLstClsΔ%")</f>
        <v>#N/A</v>
      </c>
      <c r="M145" s="6" t="e">
        <f>RTD("tradingapp",,INDEX($K:$K, ROW()), "AskLstClsΔ%")</f>
        <v>#N/A</v>
      </c>
      <c r="N145" s="14" t="e">
        <f t="shared" si="24"/>
        <v>#N/A</v>
      </c>
      <c r="O145" s="14" t="e">
        <f t="shared" si="25"/>
        <v>#N/A</v>
      </c>
    </row>
    <row r="146" spans="1:15" x14ac:dyDescent="0.3">
      <c r="A146" s="62" t="str">
        <f t="array" ref="A146">IFERROR(INDEX('All Beta'!A$2:A$1000, SMALL(IF('All Beta'!D$2:D$1000 &gt; 1.5, ROW('All Beta'!D$2:D$1000)-ROW('All Beta'!D$2)+1), ROW(A146))), "")</f>
        <v/>
      </c>
      <c r="C146" s="5" t="e">
        <f>VLOOKUP('Beta 1.5&gt;@'!A146,'All Beta'!F:I,3,0)</f>
        <v>#N/A</v>
      </c>
      <c r="D146" s="5" t="e">
        <f>VLOOKUP(A146,'All Beta'!F:I,4,0)</f>
        <v>#N/A</v>
      </c>
      <c r="E146" s="8" t="e">
        <f>RTD("tradingapp",,INDEX($A:$A, ROW()), "BidLstClsΔ%")</f>
        <v>#N/A</v>
      </c>
      <c r="F146" s="8" t="e">
        <f>RTD("tradingapp",,INDEX($A:$A, ROW()), "AskLstClsΔ%")</f>
        <v>#N/A</v>
      </c>
      <c r="G146" s="12" t="e">
        <f t="shared" si="20"/>
        <v>#N/A</v>
      </c>
      <c r="H146" s="12" t="e">
        <f t="shared" si="21"/>
        <v>#N/A</v>
      </c>
      <c r="I146" s="13" t="e">
        <f t="shared" si="22"/>
        <v>#N/A</v>
      </c>
      <c r="J146" s="13" t="e">
        <f t="shared" si="23"/>
        <v>#N/A</v>
      </c>
      <c r="K146" s="5" t="e">
        <f>VLOOKUP(A146,'All Beta'!F:I,2,0)</f>
        <v>#N/A</v>
      </c>
      <c r="L146" s="6" t="e">
        <f>RTD("tradingapp",,INDEX($K:$K, ROW()), "BidLstClsΔ%")</f>
        <v>#N/A</v>
      </c>
      <c r="M146" s="6" t="e">
        <f>RTD("tradingapp",,INDEX($K:$K, ROW()), "AskLstClsΔ%")</f>
        <v>#N/A</v>
      </c>
      <c r="N146" s="14" t="e">
        <f t="shared" si="24"/>
        <v>#N/A</v>
      </c>
      <c r="O146" s="14" t="e">
        <f t="shared" si="25"/>
        <v>#N/A</v>
      </c>
    </row>
    <row r="147" spans="1:15" x14ac:dyDescent="0.3">
      <c r="A147" s="62" t="str">
        <f t="array" ref="A147">IFERROR(INDEX('All Beta'!A$2:A$1000, SMALL(IF('All Beta'!D$2:D$1000 &gt; 1.5, ROW('All Beta'!D$2:D$1000)-ROW('All Beta'!D$2)+1), ROW(A147))), "")</f>
        <v/>
      </c>
      <c r="C147" s="5" t="e">
        <f>VLOOKUP('Beta 1.5&gt;@'!A147,'All Beta'!F:I,3,0)</f>
        <v>#N/A</v>
      </c>
      <c r="D147" s="5" t="e">
        <f>VLOOKUP(A147,'All Beta'!F:I,4,0)</f>
        <v>#N/A</v>
      </c>
      <c r="E147" s="8" t="e">
        <f>RTD("tradingapp",,INDEX($A:$A, ROW()), "BidLstClsΔ%")</f>
        <v>#N/A</v>
      </c>
      <c r="F147" s="8" t="e">
        <f>RTD("tradingapp",,INDEX($A:$A, ROW()), "AskLstClsΔ%")</f>
        <v>#N/A</v>
      </c>
      <c r="G147" s="12" t="e">
        <f t="shared" si="20"/>
        <v>#N/A</v>
      </c>
      <c r="H147" s="12" t="e">
        <f t="shared" si="21"/>
        <v>#N/A</v>
      </c>
      <c r="I147" s="13" t="e">
        <f t="shared" si="22"/>
        <v>#N/A</v>
      </c>
      <c r="J147" s="13" t="e">
        <f t="shared" si="23"/>
        <v>#N/A</v>
      </c>
      <c r="K147" s="5" t="e">
        <f>VLOOKUP(A147,'All Beta'!F:I,2,0)</f>
        <v>#N/A</v>
      </c>
      <c r="L147" s="6" t="e">
        <f>RTD("tradingapp",,INDEX($K:$K, ROW()), "BidLstClsΔ%")</f>
        <v>#N/A</v>
      </c>
      <c r="M147" s="6" t="e">
        <f>RTD("tradingapp",,INDEX($K:$K, ROW()), "AskLstClsΔ%")</f>
        <v>#N/A</v>
      </c>
      <c r="N147" s="14" t="e">
        <f t="shared" si="24"/>
        <v>#N/A</v>
      </c>
      <c r="O147" s="14" t="e">
        <f t="shared" si="25"/>
        <v>#N/A</v>
      </c>
    </row>
    <row r="148" spans="1:15" x14ac:dyDescent="0.3">
      <c r="A148" s="62" t="str">
        <f t="array" ref="A148">IFERROR(INDEX('All Beta'!A$2:A$1000, SMALL(IF('All Beta'!D$2:D$1000 &gt; 1.5, ROW('All Beta'!D$2:D$1000)-ROW('All Beta'!D$2)+1), ROW(A148))), "")</f>
        <v/>
      </c>
      <c r="C148" s="5" t="e">
        <f>VLOOKUP('Beta 1.5&gt;@'!A148,'All Beta'!F:I,3,0)</f>
        <v>#N/A</v>
      </c>
      <c r="D148" s="5" t="e">
        <f>VLOOKUP(A148,'All Beta'!F:I,4,0)</f>
        <v>#N/A</v>
      </c>
      <c r="E148" s="8" t="e">
        <f>RTD("tradingapp",,INDEX($A:$A, ROW()), "BidLstClsΔ%")</f>
        <v>#N/A</v>
      </c>
      <c r="F148" s="8" t="e">
        <f>RTD("tradingapp",,INDEX($A:$A, ROW()), "AskLstClsΔ%")</f>
        <v>#N/A</v>
      </c>
      <c r="G148" s="12" t="e">
        <f t="shared" si="20"/>
        <v>#N/A</v>
      </c>
      <c r="H148" s="12" t="e">
        <f t="shared" si="21"/>
        <v>#N/A</v>
      </c>
      <c r="I148" s="13" t="e">
        <f t="shared" si="22"/>
        <v>#N/A</v>
      </c>
      <c r="J148" s="13" t="e">
        <f t="shared" si="23"/>
        <v>#N/A</v>
      </c>
      <c r="K148" s="5" t="e">
        <f>VLOOKUP(A148,'All Beta'!F:I,2,0)</f>
        <v>#N/A</v>
      </c>
      <c r="L148" s="6" t="e">
        <f>RTD("tradingapp",,INDEX($K:$K, ROW()), "BidLstClsΔ%")</f>
        <v>#N/A</v>
      </c>
      <c r="M148" s="6" t="e">
        <f>RTD("tradingapp",,INDEX($K:$K, ROW()), "AskLstClsΔ%")</f>
        <v>#N/A</v>
      </c>
      <c r="N148" s="14" t="e">
        <f t="shared" si="24"/>
        <v>#N/A</v>
      </c>
      <c r="O148" s="14" t="e">
        <f t="shared" si="25"/>
        <v>#N/A</v>
      </c>
    </row>
    <row r="149" spans="1:15" x14ac:dyDescent="0.3">
      <c r="A149" s="62" t="str">
        <f t="array" ref="A149">IFERROR(INDEX('All Beta'!A$2:A$1000, SMALL(IF('All Beta'!D$2:D$1000 &gt; 1.5, ROW('All Beta'!D$2:D$1000)-ROW('All Beta'!D$2)+1), ROW(A149))), "")</f>
        <v/>
      </c>
      <c r="C149" s="5" t="e">
        <f>VLOOKUP('Beta 1.5&gt;@'!A149,'All Beta'!F:I,3,0)</f>
        <v>#N/A</v>
      </c>
      <c r="D149" s="5" t="e">
        <f>VLOOKUP(A149,'All Beta'!F:I,4,0)</f>
        <v>#N/A</v>
      </c>
      <c r="E149" s="8" t="e">
        <f>RTD("tradingapp",,INDEX($A:$A, ROW()), "BidLstClsΔ%")</f>
        <v>#N/A</v>
      </c>
      <c r="F149" s="8" t="e">
        <f>RTD("tradingapp",,INDEX($A:$A, ROW()), "AskLstClsΔ%")</f>
        <v>#N/A</v>
      </c>
      <c r="G149" s="12" t="e">
        <f t="shared" si="20"/>
        <v>#N/A</v>
      </c>
      <c r="H149" s="12" t="e">
        <f t="shared" si="21"/>
        <v>#N/A</v>
      </c>
      <c r="I149" s="13" t="e">
        <f t="shared" si="22"/>
        <v>#N/A</v>
      </c>
      <c r="J149" s="13" t="e">
        <f t="shared" si="23"/>
        <v>#N/A</v>
      </c>
      <c r="K149" s="5" t="e">
        <f>VLOOKUP(A149,'All Beta'!F:I,2,0)</f>
        <v>#N/A</v>
      </c>
      <c r="L149" s="6" t="e">
        <f>RTD("tradingapp",,INDEX($K:$K, ROW()), "BidLstClsΔ%")</f>
        <v>#N/A</v>
      </c>
      <c r="M149" s="6" t="e">
        <f>RTD("tradingapp",,INDEX($K:$K, ROW()), "AskLstClsΔ%")</f>
        <v>#N/A</v>
      </c>
      <c r="N149" s="14" t="e">
        <f t="shared" si="24"/>
        <v>#N/A</v>
      </c>
      <c r="O149" s="14" t="e">
        <f t="shared" si="25"/>
        <v>#N/A</v>
      </c>
    </row>
    <row r="150" spans="1:15" x14ac:dyDescent="0.3">
      <c r="A150" s="62" t="str">
        <f t="array" ref="A150">IFERROR(INDEX('All Beta'!A$2:A$1000, SMALL(IF('All Beta'!D$2:D$1000 &gt; 1.5, ROW('All Beta'!D$2:D$1000)-ROW('All Beta'!D$2)+1), ROW(A150))), "")</f>
        <v/>
      </c>
      <c r="C150" s="5" t="e">
        <f>VLOOKUP('Beta 1.5&gt;@'!A150,'All Beta'!F:I,3,0)</f>
        <v>#N/A</v>
      </c>
      <c r="D150" s="5" t="e">
        <f>VLOOKUP(A150,'All Beta'!F:I,4,0)</f>
        <v>#N/A</v>
      </c>
      <c r="E150" s="8" t="e">
        <f>RTD("tradingapp",,INDEX($A:$A, ROW()), "BidLstClsΔ%")</f>
        <v>#N/A</v>
      </c>
      <c r="F150" s="8" t="e">
        <f>RTD("tradingapp",,INDEX($A:$A, ROW()), "AskLstClsΔ%")</f>
        <v>#N/A</v>
      </c>
      <c r="G150" s="12" t="e">
        <f t="shared" si="20"/>
        <v>#N/A</v>
      </c>
      <c r="H150" s="12" t="e">
        <f t="shared" si="21"/>
        <v>#N/A</v>
      </c>
      <c r="I150" s="13" t="e">
        <f t="shared" si="22"/>
        <v>#N/A</v>
      </c>
      <c r="J150" s="13" t="e">
        <f t="shared" si="23"/>
        <v>#N/A</v>
      </c>
      <c r="K150" s="5" t="e">
        <f>VLOOKUP(A150,'All Beta'!F:I,2,0)</f>
        <v>#N/A</v>
      </c>
      <c r="L150" s="6" t="e">
        <f>RTD("tradingapp",,INDEX($K:$K, ROW()), "BidLstClsΔ%")</f>
        <v>#N/A</v>
      </c>
      <c r="M150" s="6" t="e">
        <f>RTD("tradingapp",,INDEX($K:$K, ROW()), "AskLstClsΔ%")</f>
        <v>#N/A</v>
      </c>
      <c r="N150" s="14" t="e">
        <f t="shared" si="24"/>
        <v>#N/A</v>
      </c>
      <c r="O150" s="14" t="e">
        <f t="shared" si="25"/>
        <v>#N/A</v>
      </c>
    </row>
    <row r="151" spans="1:15" x14ac:dyDescent="0.3">
      <c r="A151" s="62" t="str">
        <f t="array" ref="A151">IFERROR(INDEX('All Beta'!A$2:A$1000, SMALL(IF('All Beta'!D$2:D$1000 &gt; 1.5, ROW('All Beta'!D$2:D$1000)-ROW('All Beta'!D$2)+1), ROW(A151))), "")</f>
        <v/>
      </c>
      <c r="C151" s="5" t="e">
        <f>VLOOKUP('Beta 1.5&gt;@'!A151,'All Beta'!F:I,3,0)</f>
        <v>#N/A</v>
      </c>
      <c r="D151" s="5" t="e">
        <f>VLOOKUP(A151,'All Beta'!F:I,4,0)</f>
        <v>#N/A</v>
      </c>
      <c r="E151" s="8" t="e">
        <f>RTD("tradingapp",,INDEX($A:$A, ROW()), "BidLstClsΔ%")</f>
        <v>#N/A</v>
      </c>
      <c r="F151" s="8" t="e">
        <f>RTD("tradingapp",,INDEX($A:$A, ROW()), "AskLstClsΔ%")</f>
        <v>#N/A</v>
      </c>
      <c r="G151" s="12" t="e">
        <f t="shared" si="20"/>
        <v>#N/A</v>
      </c>
      <c r="H151" s="12" t="e">
        <f t="shared" si="21"/>
        <v>#N/A</v>
      </c>
      <c r="I151" s="13" t="e">
        <f t="shared" si="22"/>
        <v>#N/A</v>
      </c>
      <c r="J151" s="13" t="e">
        <f t="shared" si="23"/>
        <v>#N/A</v>
      </c>
      <c r="K151" s="5" t="e">
        <f>VLOOKUP(A151,'All Beta'!F:I,2,0)</f>
        <v>#N/A</v>
      </c>
      <c r="L151" s="6" t="e">
        <f>RTD("tradingapp",,INDEX($K:$K, ROW()), "BidLstClsΔ%")</f>
        <v>#N/A</v>
      </c>
      <c r="M151" s="6" t="e">
        <f>RTD("tradingapp",,INDEX($K:$K, ROW()), "AskLstClsΔ%")</f>
        <v>#N/A</v>
      </c>
      <c r="N151" s="14" t="e">
        <f t="shared" si="24"/>
        <v>#N/A</v>
      </c>
      <c r="O151" s="14" t="e">
        <f t="shared" si="25"/>
        <v>#N/A</v>
      </c>
    </row>
    <row r="152" spans="1:15" x14ac:dyDescent="0.3">
      <c r="A152" s="62" t="str">
        <f t="array" ref="A152">IFERROR(INDEX('All Beta'!A$2:A$1000, SMALL(IF('All Beta'!D$2:D$1000 &gt; 1.5, ROW('All Beta'!D$2:D$1000)-ROW('All Beta'!D$2)+1), ROW(A152))), "")</f>
        <v/>
      </c>
      <c r="C152" s="5" t="e">
        <f>VLOOKUP('Beta 1.5&gt;@'!A152,'All Beta'!F:I,3,0)</f>
        <v>#N/A</v>
      </c>
      <c r="D152" s="5" t="e">
        <f>VLOOKUP(A152,'All Beta'!F:I,4,0)</f>
        <v>#N/A</v>
      </c>
      <c r="E152" s="8" t="e">
        <f>RTD("tradingapp",,INDEX($A:$A, ROW()), "BidLstClsΔ%")</f>
        <v>#N/A</v>
      </c>
      <c r="F152" s="8" t="e">
        <f>RTD("tradingapp",,INDEX($A:$A, ROW()), "AskLstClsΔ%")</f>
        <v>#N/A</v>
      </c>
      <c r="G152" s="12" t="e">
        <f t="shared" si="20"/>
        <v>#N/A</v>
      </c>
      <c r="H152" s="12" t="e">
        <f t="shared" si="21"/>
        <v>#N/A</v>
      </c>
      <c r="I152" s="13" t="e">
        <f t="shared" si="22"/>
        <v>#N/A</v>
      </c>
      <c r="J152" s="13" t="e">
        <f t="shared" si="23"/>
        <v>#N/A</v>
      </c>
      <c r="K152" s="5" t="e">
        <f>VLOOKUP(A152,'All Beta'!F:I,2,0)</f>
        <v>#N/A</v>
      </c>
      <c r="L152" s="6" t="e">
        <f>RTD("tradingapp",,INDEX($K:$K, ROW()), "BidLstClsΔ%")</f>
        <v>#N/A</v>
      </c>
      <c r="M152" s="6" t="e">
        <f>RTD("tradingapp",,INDEX($K:$K, ROW()), "AskLstClsΔ%")</f>
        <v>#N/A</v>
      </c>
      <c r="N152" s="14" t="e">
        <f t="shared" si="24"/>
        <v>#N/A</v>
      </c>
      <c r="O152" s="14" t="e">
        <f t="shared" si="25"/>
        <v>#N/A</v>
      </c>
    </row>
    <row r="153" spans="1:15" x14ac:dyDescent="0.3">
      <c r="A153" s="62" t="str">
        <f t="array" ref="A153">IFERROR(INDEX('All Beta'!A$2:A$1000, SMALL(IF('All Beta'!D$2:D$1000 &gt; 1.5, ROW('All Beta'!D$2:D$1000)-ROW('All Beta'!D$2)+1), ROW(A153))), "")</f>
        <v/>
      </c>
      <c r="C153" s="5" t="e">
        <f>VLOOKUP('Beta 1.5&gt;@'!A153,'All Beta'!F:I,3,0)</f>
        <v>#N/A</v>
      </c>
      <c r="D153" s="5" t="e">
        <f>VLOOKUP(A153,'All Beta'!F:I,4,0)</f>
        <v>#N/A</v>
      </c>
      <c r="E153" s="8" t="e">
        <f>RTD("tradingapp",,INDEX($A:$A, ROW()), "BidLstClsΔ%")</f>
        <v>#N/A</v>
      </c>
      <c r="F153" s="8" t="e">
        <f>RTD("tradingapp",,INDEX($A:$A, ROW()), "AskLstClsΔ%")</f>
        <v>#N/A</v>
      </c>
      <c r="G153" s="12" t="e">
        <f t="shared" si="20"/>
        <v>#N/A</v>
      </c>
      <c r="H153" s="12" t="e">
        <f t="shared" si="21"/>
        <v>#N/A</v>
      </c>
      <c r="I153" s="13" t="e">
        <f t="shared" si="22"/>
        <v>#N/A</v>
      </c>
      <c r="J153" s="13" t="e">
        <f t="shared" si="23"/>
        <v>#N/A</v>
      </c>
      <c r="K153" s="5" t="e">
        <f>VLOOKUP(A153,'All Beta'!F:I,2,0)</f>
        <v>#N/A</v>
      </c>
      <c r="L153" s="6" t="e">
        <f>RTD("tradingapp",,INDEX($K:$K, ROW()), "BidLstClsΔ%")</f>
        <v>#N/A</v>
      </c>
      <c r="M153" s="6" t="e">
        <f>RTD("tradingapp",,INDEX($K:$K, ROW()), "AskLstClsΔ%")</f>
        <v>#N/A</v>
      </c>
      <c r="N153" s="14" t="e">
        <f t="shared" si="24"/>
        <v>#N/A</v>
      </c>
      <c r="O153" s="14" t="e">
        <f t="shared" si="25"/>
        <v>#N/A</v>
      </c>
    </row>
    <row r="154" spans="1:15" x14ac:dyDescent="0.3">
      <c r="A154" s="62" t="str">
        <f t="array" ref="A154">IFERROR(INDEX('All Beta'!A$2:A$1000, SMALL(IF('All Beta'!D$2:D$1000 &gt; 1.5, ROW('All Beta'!D$2:D$1000)-ROW('All Beta'!D$2)+1), ROW(A154))), "")</f>
        <v/>
      </c>
      <c r="C154" s="5" t="e">
        <f>VLOOKUP('Beta 1.5&gt;@'!A154,'All Beta'!F:I,3,0)</f>
        <v>#N/A</v>
      </c>
      <c r="D154" s="5" t="e">
        <f>VLOOKUP(A154,'All Beta'!F:I,4,0)</f>
        <v>#N/A</v>
      </c>
      <c r="E154" s="8" t="e">
        <f>RTD("tradingapp",,INDEX($A:$A, ROW()), "BidLstClsΔ%")</f>
        <v>#N/A</v>
      </c>
      <c r="F154" s="8" t="e">
        <f>RTD("tradingapp",,INDEX($A:$A, ROW()), "AskLstClsΔ%")</f>
        <v>#N/A</v>
      </c>
      <c r="G154" s="12" t="e">
        <f t="shared" si="20"/>
        <v>#N/A</v>
      </c>
      <c r="H154" s="12" t="e">
        <f t="shared" si="21"/>
        <v>#N/A</v>
      </c>
      <c r="I154" s="13" t="e">
        <f t="shared" si="22"/>
        <v>#N/A</v>
      </c>
      <c r="J154" s="13" t="e">
        <f t="shared" si="23"/>
        <v>#N/A</v>
      </c>
      <c r="K154" s="5" t="e">
        <f>VLOOKUP(A154,'All Beta'!F:I,2,0)</f>
        <v>#N/A</v>
      </c>
      <c r="L154" s="6" t="e">
        <f>RTD("tradingapp",,INDEX($K:$K, ROW()), "BidLstClsΔ%")</f>
        <v>#N/A</v>
      </c>
      <c r="M154" s="6" t="e">
        <f>RTD("tradingapp",,INDEX($K:$K, ROW()), "AskLstClsΔ%")</f>
        <v>#N/A</v>
      </c>
      <c r="N154" s="14" t="e">
        <f t="shared" si="24"/>
        <v>#N/A</v>
      </c>
      <c r="O154" s="14" t="e">
        <f t="shared" si="25"/>
        <v>#N/A</v>
      </c>
    </row>
    <row r="155" spans="1:15" x14ac:dyDescent="0.3">
      <c r="A155" s="62" t="str">
        <f t="array" ref="A155">IFERROR(INDEX('All Beta'!A$2:A$1000, SMALL(IF('All Beta'!D$2:D$1000 &gt; 1.5, ROW('All Beta'!D$2:D$1000)-ROW('All Beta'!D$2)+1), ROW(A155))), "")</f>
        <v/>
      </c>
      <c r="C155" s="5" t="e">
        <f>VLOOKUP('Beta 1.5&gt;@'!A155,'All Beta'!F:I,3,0)</f>
        <v>#N/A</v>
      </c>
      <c r="D155" s="5" t="e">
        <f>VLOOKUP(A155,'All Beta'!F:I,4,0)</f>
        <v>#N/A</v>
      </c>
      <c r="E155" s="8" t="e">
        <f>RTD("tradingapp",,INDEX($A:$A, ROW()), "BidLstClsΔ%")</f>
        <v>#N/A</v>
      </c>
      <c r="F155" s="8" t="e">
        <f>RTD("tradingapp",,INDEX($A:$A, ROW()), "AskLstClsΔ%")</f>
        <v>#N/A</v>
      </c>
      <c r="G155" s="12" t="e">
        <f t="shared" si="20"/>
        <v>#N/A</v>
      </c>
      <c r="H155" s="12" t="e">
        <f t="shared" si="21"/>
        <v>#N/A</v>
      </c>
      <c r="I155" s="13" t="e">
        <f t="shared" si="22"/>
        <v>#N/A</v>
      </c>
      <c r="J155" s="13" t="e">
        <f t="shared" si="23"/>
        <v>#N/A</v>
      </c>
      <c r="K155" s="5" t="e">
        <f>VLOOKUP(A155,'All Beta'!F:I,2,0)</f>
        <v>#N/A</v>
      </c>
      <c r="L155" s="6" t="e">
        <f>RTD("tradingapp",,INDEX($K:$K, ROW()), "BidLstClsΔ%")</f>
        <v>#N/A</v>
      </c>
      <c r="M155" s="6" t="e">
        <f>RTD("tradingapp",,INDEX($K:$K, ROW()), "AskLstClsΔ%")</f>
        <v>#N/A</v>
      </c>
      <c r="N155" s="14" t="e">
        <f t="shared" si="24"/>
        <v>#N/A</v>
      </c>
      <c r="O155" s="14" t="e">
        <f t="shared" si="25"/>
        <v>#N/A</v>
      </c>
    </row>
    <row r="156" spans="1:15" x14ac:dyDescent="0.3">
      <c r="A156" s="62" t="str">
        <f t="array" ref="A156">IFERROR(INDEX('All Beta'!A$2:A$1000, SMALL(IF('All Beta'!D$2:D$1000 &gt; 1.5, ROW('All Beta'!D$2:D$1000)-ROW('All Beta'!D$2)+1), ROW(A156))), "")</f>
        <v/>
      </c>
      <c r="C156" s="5" t="e">
        <f>VLOOKUP('Beta 1.5&gt;@'!A156,'All Beta'!F:I,3,0)</f>
        <v>#N/A</v>
      </c>
      <c r="D156" s="5" t="e">
        <f>VLOOKUP(A156,'All Beta'!F:I,4,0)</f>
        <v>#N/A</v>
      </c>
      <c r="E156" s="8" t="e">
        <f>RTD("tradingapp",,INDEX($A:$A, ROW()), "BidLstClsΔ%")</f>
        <v>#N/A</v>
      </c>
      <c r="F156" s="8" t="e">
        <f>RTD("tradingapp",,INDEX($A:$A, ROW()), "AskLstClsΔ%")</f>
        <v>#N/A</v>
      </c>
      <c r="G156" s="12" t="e">
        <f t="shared" si="20"/>
        <v>#N/A</v>
      </c>
      <c r="H156" s="12" t="e">
        <f t="shared" si="21"/>
        <v>#N/A</v>
      </c>
      <c r="I156" s="13" t="e">
        <f t="shared" si="22"/>
        <v>#N/A</v>
      </c>
      <c r="J156" s="13" t="e">
        <f t="shared" si="23"/>
        <v>#N/A</v>
      </c>
      <c r="K156" s="5" t="e">
        <f>VLOOKUP(A156,'All Beta'!F:I,2,0)</f>
        <v>#N/A</v>
      </c>
      <c r="L156" s="6" t="e">
        <f>RTD("tradingapp",,INDEX($K:$K, ROW()), "BidLstClsΔ%")</f>
        <v>#N/A</v>
      </c>
      <c r="M156" s="6" t="e">
        <f>RTD("tradingapp",,INDEX($K:$K, ROW()), "AskLstClsΔ%")</f>
        <v>#N/A</v>
      </c>
      <c r="N156" s="14" t="e">
        <f t="shared" si="24"/>
        <v>#N/A</v>
      </c>
      <c r="O156" s="14" t="e">
        <f t="shared" si="25"/>
        <v>#N/A</v>
      </c>
    </row>
    <row r="157" spans="1:15" x14ac:dyDescent="0.3">
      <c r="A157" s="62" t="str">
        <f t="array" ref="A157">IFERROR(INDEX('All Beta'!A$2:A$1000, SMALL(IF('All Beta'!D$2:D$1000 &gt; 1.5, ROW('All Beta'!D$2:D$1000)-ROW('All Beta'!D$2)+1), ROW(A157))), "")</f>
        <v/>
      </c>
      <c r="C157" s="5" t="e">
        <f>VLOOKUP('Beta 1.5&gt;@'!A157,'All Beta'!F:I,3,0)</f>
        <v>#N/A</v>
      </c>
      <c r="D157" s="5" t="e">
        <f>VLOOKUP(A157,'All Beta'!F:I,4,0)</f>
        <v>#N/A</v>
      </c>
      <c r="E157" s="8" t="e">
        <f>RTD("tradingapp",,INDEX($A:$A, ROW()), "BidLstClsΔ%")</f>
        <v>#N/A</v>
      </c>
      <c r="F157" s="8" t="e">
        <f>RTD("tradingapp",,INDEX($A:$A, ROW()), "AskLstClsΔ%")</f>
        <v>#N/A</v>
      </c>
      <c r="G157" s="12" t="e">
        <f t="shared" si="20"/>
        <v>#N/A</v>
      </c>
      <c r="H157" s="12" t="e">
        <f t="shared" si="21"/>
        <v>#N/A</v>
      </c>
      <c r="I157" s="13" t="e">
        <f t="shared" si="22"/>
        <v>#N/A</v>
      </c>
      <c r="J157" s="13" t="e">
        <f t="shared" si="23"/>
        <v>#N/A</v>
      </c>
      <c r="K157" s="5" t="e">
        <f>VLOOKUP(A157,'All Beta'!F:I,2,0)</f>
        <v>#N/A</v>
      </c>
      <c r="L157" s="6" t="e">
        <f>RTD("tradingapp",,INDEX($K:$K, ROW()), "BidLstClsΔ%")</f>
        <v>#N/A</v>
      </c>
      <c r="M157" s="6" t="e">
        <f>RTD("tradingapp",,INDEX($K:$K, ROW()), "AskLstClsΔ%")</f>
        <v>#N/A</v>
      </c>
      <c r="N157" s="14" t="e">
        <f t="shared" si="24"/>
        <v>#N/A</v>
      </c>
      <c r="O157" s="14" t="e">
        <f t="shared" si="25"/>
        <v>#N/A</v>
      </c>
    </row>
    <row r="158" spans="1:15" x14ac:dyDescent="0.3">
      <c r="A158" s="62" t="str">
        <f t="array" ref="A158">IFERROR(INDEX('All Beta'!A$2:A$1000, SMALL(IF('All Beta'!D$2:D$1000 &gt; 1.5, ROW('All Beta'!D$2:D$1000)-ROW('All Beta'!D$2)+1), ROW(A158))), "")</f>
        <v/>
      </c>
      <c r="C158" s="5" t="e">
        <f>VLOOKUP('Beta 1.5&gt;@'!A158,'All Beta'!F:I,3,0)</f>
        <v>#N/A</v>
      </c>
      <c r="D158" s="5" t="e">
        <f>VLOOKUP(A158,'All Beta'!F:I,4,0)</f>
        <v>#N/A</v>
      </c>
      <c r="E158" s="8" t="e">
        <f>RTD("tradingapp",,INDEX($A:$A, ROW()), "BidLstClsΔ%")</f>
        <v>#N/A</v>
      </c>
      <c r="F158" s="8" t="e">
        <f>RTD("tradingapp",,INDEX($A:$A, ROW()), "AskLstClsΔ%")</f>
        <v>#N/A</v>
      </c>
      <c r="G158" s="12" t="e">
        <f t="shared" si="20"/>
        <v>#N/A</v>
      </c>
      <c r="H158" s="12" t="e">
        <f t="shared" si="21"/>
        <v>#N/A</v>
      </c>
      <c r="I158" s="13" t="e">
        <f t="shared" si="22"/>
        <v>#N/A</v>
      </c>
      <c r="J158" s="13" t="e">
        <f t="shared" si="23"/>
        <v>#N/A</v>
      </c>
      <c r="K158" s="5" t="e">
        <f>VLOOKUP(A158,'All Beta'!F:I,2,0)</f>
        <v>#N/A</v>
      </c>
      <c r="L158" s="6" t="e">
        <f>RTD("tradingapp",,INDEX($K:$K, ROW()), "BidLstClsΔ%")</f>
        <v>#N/A</v>
      </c>
      <c r="M158" s="6" t="e">
        <f>RTD("tradingapp",,INDEX($K:$K, ROW()), "AskLstClsΔ%")</f>
        <v>#N/A</v>
      </c>
      <c r="N158" s="14" t="e">
        <f t="shared" si="24"/>
        <v>#N/A</v>
      </c>
      <c r="O158" s="14" t="e">
        <f t="shared" si="25"/>
        <v>#N/A</v>
      </c>
    </row>
    <row r="159" spans="1:15" x14ac:dyDescent="0.3">
      <c r="A159" s="62" t="str">
        <f t="array" ref="A159">IFERROR(INDEX('All Beta'!A$2:A$1000, SMALL(IF('All Beta'!D$2:D$1000 &gt; 1.5, ROW('All Beta'!D$2:D$1000)-ROW('All Beta'!D$2)+1), ROW(A159))), "")</f>
        <v/>
      </c>
      <c r="C159" s="5" t="e">
        <f>VLOOKUP('Beta 1.5&gt;@'!A159,'All Beta'!F:I,3,0)</f>
        <v>#N/A</v>
      </c>
      <c r="D159" s="5" t="e">
        <f>VLOOKUP(A159,'All Beta'!F:I,4,0)</f>
        <v>#N/A</v>
      </c>
      <c r="E159" s="8" t="e">
        <f>RTD("tradingapp",,INDEX($A:$A, ROW()), "BidLstClsΔ%")</f>
        <v>#N/A</v>
      </c>
      <c r="F159" s="8" t="e">
        <f>RTD("tradingapp",,INDEX($A:$A, ROW()), "AskLstClsΔ%")</f>
        <v>#N/A</v>
      </c>
      <c r="G159" s="12" t="e">
        <f t="shared" si="20"/>
        <v>#N/A</v>
      </c>
      <c r="H159" s="12" t="e">
        <f t="shared" si="21"/>
        <v>#N/A</v>
      </c>
      <c r="I159" s="13" t="e">
        <f t="shared" si="22"/>
        <v>#N/A</v>
      </c>
      <c r="J159" s="13" t="e">
        <f t="shared" si="23"/>
        <v>#N/A</v>
      </c>
      <c r="K159" s="5" t="e">
        <f>VLOOKUP(A159,'All Beta'!F:I,2,0)</f>
        <v>#N/A</v>
      </c>
      <c r="L159" s="6" t="e">
        <f>RTD("tradingapp",,INDEX($K:$K, ROW()), "BidLstClsΔ%")</f>
        <v>#N/A</v>
      </c>
      <c r="M159" s="6" t="e">
        <f>RTD("tradingapp",,INDEX($K:$K, ROW()), "AskLstClsΔ%")</f>
        <v>#N/A</v>
      </c>
      <c r="N159" s="14" t="e">
        <f t="shared" si="24"/>
        <v>#N/A</v>
      </c>
      <c r="O159" s="14" t="e">
        <f t="shared" si="25"/>
        <v>#N/A</v>
      </c>
    </row>
    <row r="160" spans="1:15" x14ac:dyDescent="0.3">
      <c r="A160" s="62" t="str">
        <f t="array" ref="A160">IFERROR(INDEX('All Beta'!A$2:A$1000, SMALL(IF('All Beta'!D$2:D$1000 &gt; 1.5, ROW('All Beta'!D$2:D$1000)-ROW('All Beta'!D$2)+1), ROW(A160))), "")</f>
        <v/>
      </c>
      <c r="C160" s="5" t="e">
        <f>VLOOKUP('Beta 1.5&gt;@'!A160,'All Beta'!F:I,3,0)</f>
        <v>#N/A</v>
      </c>
      <c r="D160" s="5" t="e">
        <f>VLOOKUP(A160,'All Beta'!F:I,4,0)</f>
        <v>#N/A</v>
      </c>
      <c r="E160" s="8" t="e">
        <f>RTD("tradingapp",,INDEX($A:$A, ROW()), "BidLstClsΔ%")</f>
        <v>#N/A</v>
      </c>
      <c r="F160" s="8" t="e">
        <f>RTD("tradingapp",,INDEX($A:$A, ROW()), "AskLstClsΔ%")</f>
        <v>#N/A</v>
      </c>
      <c r="G160" s="12" t="e">
        <f t="shared" si="20"/>
        <v>#N/A</v>
      </c>
      <c r="H160" s="12" t="e">
        <f t="shared" si="21"/>
        <v>#N/A</v>
      </c>
      <c r="I160" s="13" t="e">
        <f t="shared" si="22"/>
        <v>#N/A</v>
      </c>
      <c r="J160" s="13" t="e">
        <f t="shared" si="23"/>
        <v>#N/A</v>
      </c>
      <c r="K160" s="5" t="e">
        <f>VLOOKUP(A160,'All Beta'!F:I,2,0)</f>
        <v>#N/A</v>
      </c>
      <c r="L160" s="6" t="e">
        <f>RTD("tradingapp",,INDEX($K:$K, ROW()), "BidLstClsΔ%")</f>
        <v>#N/A</v>
      </c>
      <c r="M160" s="6" t="e">
        <f>RTD("tradingapp",,INDEX($K:$K, ROW()), "AskLstClsΔ%")</f>
        <v>#N/A</v>
      </c>
      <c r="N160" s="14" t="e">
        <f t="shared" si="24"/>
        <v>#N/A</v>
      </c>
      <c r="O160" s="14" t="e">
        <f t="shared" si="25"/>
        <v>#N/A</v>
      </c>
    </row>
    <row r="161" spans="1:15" x14ac:dyDescent="0.3">
      <c r="A161" s="62" t="str">
        <f t="array" ref="A161">IFERROR(INDEX('All Beta'!A$2:A$1000, SMALL(IF('All Beta'!D$2:D$1000 &gt; 1.5, ROW('All Beta'!D$2:D$1000)-ROW('All Beta'!D$2)+1), ROW(A161))), "")</f>
        <v/>
      </c>
      <c r="C161" s="5" t="e">
        <f>VLOOKUP('Beta 1.5&gt;@'!A161,'All Beta'!F:I,3,0)</f>
        <v>#N/A</v>
      </c>
      <c r="D161" s="5" t="e">
        <f>VLOOKUP(A161,'All Beta'!F:I,4,0)</f>
        <v>#N/A</v>
      </c>
      <c r="E161" s="8" t="e">
        <f>RTD("tradingapp",,INDEX($A:$A, ROW()), "BidLstClsΔ%")</f>
        <v>#N/A</v>
      </c>
      <c r="F161" s="8" t="e">
        <f>RTD("tradingapp",,INDEX($A:$A, ROW()), "AskLstClsΔ%")</f>
        <v>#N/A</v>
      </c>
      <c r="G161" s="12" t="e">
        <f t="shared" si="20"/>
        <v>#N/A</v>
      </c>
      <c r="H161" s="12" t="e">
        <f t="shared" si="21"/>
        <v>#N/A</v>
      </c>
      <c r="I161" s="13" t="e">
        <f t="shared" si="22"/>
        <v>#N/A</v>
      </c>
      <c r="J161" s="13" t="e">
        <f t="shared" si="23"/>
        <v>#N/A</v>
      </c>
      <c r="K161" s="5" t="e">
        <f>VLOOKUP(A161,'All Beta'!F:I,2,0)</f>
        <v>#N/A</v>
      </c>
      <c r="L161" s="6" t="e">
        <f>RTD("tradingapp",,INDEX($K:$K, ROW()), "BidLstClsΔ%")</f>
        <v>#N/A</v>
      </c>
      <c r="M161" s="6" t="e">
        <f>RTD("tradingapp",,INDEX($K:$K, ROW()), "AskLstClsΔ%")</f>
        <v>#N/A</v>
      </c>
      <c r="N161" s="14" t="e">
        <f t="shared" si="24"/>
        <v>#N/A</v>
      </c>
      <c r="O161" s="14" t="e">
        <f t="shared" si="25"/>
        <v>#N/A</v>
      </c>
    </row>
    <row r="162" spans="1:15" x14ac:dyDescent="0.3">
      <c r="A162" s="62" t="str">
        <f t="array" ref="A162">IFERROR(INDEX('All Beta'!A$2:A$1000, SMALL(IF('All Beta'!D$2:D$1000 &gt; 1.5, ROW('All Beta'!D$2:D$1000)-ROW('All Beta'!D$2)+1), ROW(A162))), "")</f>
        <v/>
      </c>
      <c r="C162" s="5" t="e">
        <f>VLOOKUP('Beta 1.5&gt;@'!A162,'All Beta'!F:I,3,0)</f>
        <v>#N/A</v>
      </c>
      <c r="D162" s="5" t="e">
        <f>VLOOKUP(A162,'All Beta'!F:I,4,0)</f>
        <v>#N/A</v>
      </c>
      <c r="E162" s="8" t="e">
        <f>RTD("tradingapp",,INDEX($A:$A, ROW()), "BidLstClsΔ%")</f>
        <v>#N/A</v>
      </c>
      <c r="F162" s="8" t="e">
        <f>RTD("tradingapp",,INDEX($A:$A, ROW()), "AskLstClsΔ%")</f>
        <v>#N/A</v>
      </c>
      <c r="G162" s="12" t="e">
        <f t="shared" si="20"/>
        <v>#N/A</v>
      </c>
      <c r="H162" s="12" t="e">
        <f t="shared" si="21"/>
        <v>#N/A</v>
      </c>
      <c r="I162" s="13" t="e">
        <f t="shared" si="22"/>
        <v>#N/A</v>
      </c>
      <c r="J162" s="13" t="e">
        <f t="shared" si="23"/>
        <v>#N/A</v>
      </c>
      <c r="K162" s="5" t="e">
        <f>VLOOKUP(A162,'All Beta'!F:I,2,0)</f>
        <v>#N/A</v>
      </c>
      <c r="L162" s="6" t="e">
        <f>RTD("tradingapp",,INDEX($K:$K, ROW()), "BidLstClsΔ%")</f>
        <v>#N/A</v>
      </c>
      <c r="M162" s="6" t="e">
        <f>RTD("tradingapp",,INDEX($K:$K, ROW()), "AskLstClsΔ%")</f>
        <v>#N/A</v>
      </c>
      <c r="N162" s="14" t="e">
        <f t="shared" si="24"/>
        <v>#N/A</v>
      </c>
      <c r="O162" s="14" t="e">
        <f t="shared" si="25"/>
        <v>#N/A</v>
      </c>
    </row>
    <row r="163" spans="1:15" x14ac:dyDescent="0.3">
      <c r="A163" s="62" t="str">
        <f t="array" ref="A163">IFERROR(INDEX('All Beta'!A$2:A$1000, SMALL(IF('All Beta'!D$2:D$1000 &gt; 1.5, ROW('All Beta'!D$2:D$1000)-ROW('All Beta'!D$2)+1), ROW(A163))), "")</f>
        <v/>
      </c>
      <c r="C163" s="5" t="e">
        <f>VLOOKUP('Beta 1.5&gt;@'!A163,'All Beta'!F:I,3,0)</f>
        <v>#N/A</v>
      </c>
      <c r="D163" s="5" t="e">
        <f>VLOOKUP(A163,'All Beta'!F:I,4,0)</f>
        <v>#N/A</v>
      </c>
      <c r="E163" s="8" t="e">
        <f>RTD("tradingapp",,INDEX($A:$A, ROW()), "BidLstClsΔ%")</f>
        <v>#N/A</v>
      </c>
      <c r="F163" s="8" t="e">
        <f>RTD("tradingapp",,INDEX($A:$A, ROW()), "AskLstClsΔ%")</f>
        <v>#N/A</v>
      </c>
      <c r="G163" s="12" t="e">
        <f t="shared" si="20"/>
        <v>#N/A</v>
      </c>
      <c r="H163" s="12" t="e">
        <f t="shared" si="21"/>
        <v>#N/A</v>
      </c>
      <c r="I163" s="13" t="e">
        <f t="shared" si="22"/>
        <v>#N/A</v>
      </c>
      <c r="J163" s="13" t="e">
        <f t="shared" si="23"/>
        <v>#N/A</v>
      </c>
      <c r="K163" s="5" t="e">
        <f>VLOOKUP(A163,'All Beta'!F:I,2,0)</f>
        <v>#N/A</v>
      </c>
      <c r="L163" s="6" t="e">
        <f>RTD("tradingapp",,INDEX($K:$K, ROW()), "BidLstClsΔ%")</f>
        <v>#N/A</v>
      </c>
      <c r="M163" s="6" t="e">
        <f>RTD("tradingapp",,INDEX($K:$K, ROW()), "AskLstClsΔ%")</f>
        <v>#N/A</v>
      </c>
      <c r="N163" s="14" t="e">
        <f t="shared" si="24"/>
        <v>#N/A</v>
      </c>
      <c r="O163" s="14" t="e">
        <f t="shared" si="25"/>
        <v>#N/A</v>
      </c>
    </row>
    <row r="164" spans="1:15" x14ac:dyDescent="0.3">
      <c r="A164" s="62" t="str">
        <f t="array" ref="A164">IFERROR(INDEX('All Beta'!A$2:A$1000, SMALL(IF('All Beta'!D$2:D$1000 &gt; 1.5, ROW('All Beta'!D$2:D$1000)-ROW('All Beta'!D$2)+1), ROW(A164))), "")</f>
        <v/>
      </c>
      <c r="C164" s="5" t="e">
        <f>VLOOKUP('Beta 1.5&gt;@'!A164,'All Beta'!F:I,3,0)</f>
        <v>#N/A</v>
      </c>
      <c r="D164" s="5" t="e">
        <f>VLOOKUP(A164,'All Beta'!F:I,4,0)</f>
        <v>#N/A</v>
      </c>
      <c r="E164" s="8" t="e">
        <f>RTD("tradingapp",,INDEX($A:$A, ROW()), "BidLstClsΔ%")</f>
        <v>#N/A</v>
      </c>
      <c r="F164" s="8" t="e">
        <f>RTD("tradingapp",,INDEX($A:$A, ROW()), "AskLstClsΔ%")</f>
        <v>#N/A</v>
      </c>
      <c r="G164" s="12" t="e">
        <f t="shared" si="20"/>
        <v>#N/A</v>
      </c>
      <c r="H164" s="12" t="e">
        <f t="shared" si="21"/>
        <v>#N/A</v>
      </c>
      <c r="I164" s="13" t="e">
        <f t="shared" si="22"/>
        <v>#N/A</v>
      </c>
      <c r="J164" s="13" t="e">
        <f t="shared" si="23"/>
        <v>#N/A</v>
      </c>
      <c r="K164" s="5" t="e">
        <f>VLOOKUP(A164,'All Beta'!F:I,2,0)</f>
        <v>#N/A</v>
      </c>
      <c r="L164" s="6" t="e">
        <f>RTD("tradingapp",,INDEX($K:$K, ROW()), "BidLstClsΔ%")</f>
        <v>#N/A</v>
      </c>
      <c r="M164" s="6" t="e">
        <f>RTD("tradingapp",,INDEX($K:$K, ROW()), "AskLstClsΔ%")</f>
        <v>#N/A</v>
      </c>
      <c r="N164" s="14" t="e">
        <f t="shared" si="24"/>
        <v>#N/A</v>
      </c>
      <c r="O164" s="14" t="e">
        <f t="shared" si="25"/>
        <v>#N/A</v>
      </c>
    </row>
    <row r="165" spans="1:15" x14ac:dyDescent="0.3">
      <c r="A165" s="62" t="str">
        <f t="array" ref="A165">IFERROR(INDEX('All Beta'!A$2:A$1000, SMALL(IF('All Beta'!D$2:D$1000 &gt; 1.5, ROW('All Beta'!D$2:D$1000)-ROW('All Beta'!D$2)+1), ROW(A165))), "")</f>
        <v/>
      </c>
      <c r="C165" s="5" t="e">
        <f>VLOOKUP('Beta 1.5&gt;@'!A165,'All Beta'!F:I,3,0)</f>
        <v>#N/A</v>
      </c>
      <c r="D165" s="5" t="e">
        <f>VLOOKUP(A165,'All Beta'!F:I,4,0)</f>
        <v>#N/A</v>
      </c>
      <c r="E165" s="8" t="e">
        <f>RTD("tradingapp",,INDEX($A:$A, ROW()), "BidLstClsΔ%")</f>
        <v>#N/A</v>
      </c>
      <c r="F165" s="8" t="e">
        <f>RTD("tradingapp",,INDEX($A:$A, ROW()), "AskLstClsΔ%")</f>
        <v>#N/A</v>
      </c>
      <c r="G165" s="12" t="e">
        <f t="shared" si="20"/>
        <v>#N/A</v>
      </c>
      <c r="H165" s="12" t="e">
        <f t="shared" si="21"/>
        <v>#N/A</v>
      </c>
      <c r="I165" s="13" t="e">
        <f t="shared" si="22"/>
        <v>#N/A</v>
      </c>
      <c r="J165" s="13" t="e">
        <f t="shared" si="23"/>
        <v>#N/A</v>
      </c>
      <c r="K165" s="5" t="e">
        <f>VLOOKUP(A165,'All Beta'!F:I,2,0)</f>
        <v>#N/A</v>
      </c>
      <c r="L165" s="6" t="e">
        <f>RTD("tradingapp",,INDEX($K:$K, ROW()), "BidLstClsΔ%")</f>
        <v>#N/A</v>
      </c>
      <c r="M165" s="6" t="e">
        <f>RTD("tradingapp",,INDEX($K:$K, ROW()), "AskLstClsΔ%")</f>
        <v>#N/A</v>
      </c>
      <c r="N165" s="14" t="e">
        <f t="shared" si="24"/>
        <v>#N/A</v>
      </c>
      <c r="O165" s="14" t="e">
        <f t="shared" si="25"/>
        <v>#N/A</v>
      </c>
    </row>
    <row r="166" spans="1:15" x14ac:dyDescent="0.3">
      <c r="A166" s="62" t="str">
        <f t="array" ref="A166">IFERROR(INDEX('All Beta'!A$2:A$1000, SMALL(IF('All Beta'!D$2:D$1000 &gt; 1.5, ROW('All Beta'!D$2:D$1000)-ROW('All Beta'!D$2)+1), ROW(A166))), "")</f>
        <v/>
      </c>
      <c r="C166" s="5" t="e">
        <f>VLOOKUP('Beta 1.5&gt;@'!A166,'All Beta'!F:I,3,0)</f>
        <v>#N/A</v>
      </c>
      <c r="D166" s="5" t="e">
        <f>VLOOKUP(A166,'All Beta'!F:I,4,0)</f>
        <v>#N/A</v>
      </c>
      <c r="E166" s="8" t="e">
        <f>RTD("tradingapp",,INDEX($A:$A, ROW()), "BidLstClsΔ%")</f>
        <v>#N/A</v>
      </c>
      <c r="F166" s="8" t="e">
        <f>RTD("tradingapp",,INDEX($A:$A, ROW()), "AskLstClsΔ%")</f>
        <v>#N/A</v>
      </c>
      <c r="G166" s="12" t="e">
        <f t="shared" si="20"/>
        <v>#N/A</v>
      </c>
      <c r="H166" s="12" t="e">
        <f t="shared" si="21"/>
        <v>#N/A</v>
      </c>
      <c r="I166" s="13" t="e">
        <f t="shared" si="22"/>
        <v>#N/A</v>
      </c>
      <c r="J166" s="13" t="e">
        <f t="shared" si="23"/>
        <v>#N/A</v>
      </c>
      <c r="K166" s="5" t="e">
        <f>VLOOKUP(A166,'All Beta'!F:I,2,0)</f>
        <v>#N/A</v>
      </c>
      <c r="L166" s="6" t="e">
        <f>RTD("tradingapp",,INDEX($K:$K, ROW()), "BidLstClsΔ%")</f>
        <v>#N/A</v>
      </c>
      <c r="M166" s="6" t="e">
        <f>RTD("tradingapp",,INDEX($K:$K, ROW()), "AskLstClsΔ%")</f>
        <v>#N/A</v>
      </c>
      <c r="N166" s="14" t="e">
        <f t="shared" si="24"/>
        <v>#N/A</v>
      </c>
      <c r="O166" s="14" t="e">
        <f t="shared" si="25"/>
        <v>#N/A</v>
      </c>
    </row>
    <row r="167" spans="1:15" x14ac:dyDescent="0.3">
      <c r="A167" s="62" t="str">
        <f t="array" ref="A167">IFERROR(INDEX('All Beta'!A$2:A$1000, SMALL(IF('All Beta'!D$2:D$1000 &gt; 1.5, ROW('All Beta'!D$2:D$1000)-ROW('All Beta'!D$2)+1), ROW(A167))), "")</f>
        <v/>
      </c>
      <c r="C167" s="5" t="e">
        <f>VLOOKUP('Beta 1.5&gt;@'!A167,'All Beta'!F:I,3,0)</f>
        <v>#N/A</v>
      </c>
      <c r="D167" s="5" t="e">
        <f>VLOOKUP(A167,'All Beta'!F:I,4,0)</f>
        <v>#N/A</v>
      </c>
      <c r="E167" s="8" t="e">
        <f>RTD("tradingapp",,INDEX($A:$A, ROW()), "BidLstClsΔ%")</f>
        <v>#N/A</v>
      </c>
      <c r="F167" s="8" t="e">
        <f>RTD("tradingapp",,INDEX($A:$A, ROW()), "AskLstClsΔ%")</f>
        <v>#N/A</v>
      </c>
      <c r="G167" s="12" t="e">
        <f t="shared" si="20"/>
        <v>#N/A</v>
      </c>
      <c r="H167" s="12" t="e">
        <f t="shared" si="21"/>
        <v>#N/A</v>
      </c>
      <c r="I167" s="13" t="e">
        <f t="shared" si="22"/>
        <v>#N/A</v>
      </c>
      <c r="J167" s="13" t="e">
        <f t="shared" si="23"/>
        <v>#N/A</v>
      </c>
      <c r="K167" s="5" t="e">
        <f>VLOOKUP(A167,'All Beta'!F:I,2,0)</f>
        <v>#N/A</v>
      </c>
      <c r="L167" s="6" t="e">
        <f>RTD("tradingapp",,INDEX($K:$K, ROW()), "BidLstClsΔ%")</f>
        <v>#N/A</v>
      </c>
      <c r="M167" s="6" t="e">
        <f>RTD("tradingapp",,INDEX($K:$K, ROW()), "AskLstClsΔ%")</f>
        <v>#N/A</v>
      </c>
      <c r="N167" s="14" t="e">
        <f t="shared" si="24"/>
        <v>#N/A</v>
      </c>
      <c r="O167" s="14" t="e">
        <f t="shared" si="25"/>
        <v>#N/A</v>
      </c>
    </row>
    <row r="168" spans="1:15" x14ac:dyDescent="0.3">
      <c r="A168" s="62" t="str">
        <f t="array" ref="A168">IFERROR(INDEX('All Beta'!A$2:A$1000, SMALL(IF('All Beta'!D$2:D$1000 &gt; 1.5, ROW('All Beta'!D$2:D$1000)-ROW('All Beta'!D$2)+1), ROW(A168))), "")</f>
        <v/>
      </c>
      <c r="C168" s="5" t="e">
        <f>VLOOKUP('Beta 1.5&gt;@'!A168,'All Beta'!F:I,3,0)</f>
        <v>#N/A</v>
      </c>
      <c r="D168" s="5" t="e">
        <f>VLOOKUP(A168,'All Beta'!F:I,4,0)</f>
        <v>#N/A</v>
      </c>
      <c r="E168" s="8" t="e">
        <f>RTD("tradingapp",,INDEX($A:$A, ROW()), "BidLstClsΔ%")</f>
        <v>#N/A</v>
      </c>
      <c r="F168" s="8" t="e">
        <f>RTD("tradingapp",,INDEX($A:$A, ROW()), "AskLstClsΔ%")</f>
        <v>#N/A</v>
      </c>
      <c r="G168" s="12" t="e">
        <f t="shared" si="20"/>
        <v>#N/A</v>
      </c>
      <c r="H168" s="12" t="e">
        <f t="shared" si="21"/>
        <v>#N/A</v>
      </c>
      <c r="I168" s="13" t="e">
        <f t="shared" si="22"/>
        <v>#N/A</v>
      </c>
      <c r="J168" s="13" t="e">
        <f t="shared" si="23"/>
        <v>#N/A</v>
      </c>
      <c r="K168" s="5" t="e">
        <f>VLOOKUP(A168,'All Beta'!F:I,2,0)</f>
        <v>#N/A</v>
      </c>
      <c r="L168" s="6" t="e">
        <f>RTD("tradingapp",,INDEX($K:$K, ROW()), "BidLstClsΔ%")</f>
        <v>#N/A</v>
      </c>
      <c r="M168" s="6" t="e">
        <f>RTD("tradingapp",,INDEX($K:$K, ROW()), "AskLstClsΔ%")</f>
        <v>#N/A</v>
      </c>
      <c r="N168" s="14" t="e">
        <f t="shared" si="24"/>
        <v>#N/A</v>
      </c>
      <c r="O168" s="14" t="e">
        <f t="shared" si="25"/>
        <v>#N/A</v>
      </c>
    </row>
    <row r="169" spans="1:15" x14ac:dyDescent="0.3">
      <c r="A169" s="62" t="str">
        <f t="array" ref="A169">IFERROR(INDEX('All Beta'!A$2:A$1000, SMALL(IF('All Beta'!D$2:D$1000 &gt; 1.5, ROW('All Beta'!D$2:D$1000)-ROW('All Beta'!D$2)+1), ROW(A169))), "")</f>
        <v/>
      </c>
      <c r="C169" s="5" t="e">
        <f>VLOOKUP('Beta 1.5&gt;@'!A169,'All Beta'!F:I,3,0)</f>
        <v>#N/A</v>
      </c>
      <c r="D169" s="5" t="e">
        <f>VLOOKUP(A169,'All Beta'!F:I,4,0)</f>
        <v>#N/A</v>
      </c>
      <c r="E169" s="8" t="e">
        <f>RTD("tradingapp",,INDEX($A:$A, ROW()), "BidLstClsΔ%")</f>
        <v>#N/A</v>
      </c>
      <c r="F169" s="8" t="e">
        <f>RTD("tradingapp",,INDEX($A:$A, ROW()), "AskLstClsΔ%")</f>
        <v>#N/A</v>
      </c>
      <c r="G169" s="12" t="e">
        <f t="shared" si="20"/>
        <v>#N/A</v>
      </c>
      <c r="H169" s="12" t="e">
        <f t="shared" si="21"/>
        <v>#N/A</v>
      </c>
      <c r="I169" s="13" t="e">
        <f t="shared" si="22"/>
        <v>#N/A</v>
      </c>
      <c r="J169" s="13" t="e">
        <f t="shared" si="23"/>
        <v>#N/A</v>
      </c>
      <c r="K169" s="5" t="e">
        <f>VLOOKUP(A169,'All Beta'!F:I,2,0)</f>
        <v>#N/A</v>
      </c>
      <c r="L169" s="6" t="e">
        <f>RTD("tradingapp",,INDEX($K:$K, ROW()), "BidLstClsΔ%")</f>
        <v>#N/A</v>
      </c>
      <c r="M169" s="6" t="e">
        <f>RTD("tradingapp",,INDEX($K:$K, ROW()), "AskLstClsΔ%")</f>
        <v>#N/A</v>
      </c>
      <c r="N169" s="14" t="e">
        <f t="shared" si="24"/>
        <v>#N/A</v>
      </c>
      <c r="O169" s="14" t="e">
        <f t="shared" si="25"/>
        <v>#N/A</v>
      </c>
    </row>
    <row r="170" spans="1:15" x14ac:dyDescent="0.3">
      <c r="A170" s="62" t="str">
        <f t="array" ref="A170">IFERROR(INDEX('All Beta'!A$2:A$1000, SMALL(IF('All Beta'!D$2:D$1000 &gt; 1.5, ROW('All Beta'!D$2:D$1000)-ROW('All Beta'!D$2)+1), ROW(A170))), "")</f>
        <v/>
      </c>
      <c r="C170" s="5" t="e">
        <f>VLOOKUP('Beta 1.5&gt;@'!A170,'All Beta'!F:I,3,0)</f>
        <v>#N/A</v>
      </c>
      <c r="D170" s="5" t="e">
        <f>VLOOKUP(A170,'All Beta'!F:I,4,0)</f>
        <v>#N/A</v>
      </c>
      <c r="E170" s="8" t="e">
        <f>RTD("tradingapp",,INDEX($A:$A, ROW()), "BidLstClsΔ%")</f>
        <v>#N/A</v>
      </c>
      <c r="F170" s="8" t="e">
        <f>RTD("tradingapp",,INDEX($A:$A, ROW()), "AskLstClsΔ%")</f>
        <v>#N/A</v>
      </c>
      <c r="G170" s="12" t="e">
        <f t="shared" si="20"/>
        <v>#N/A</v>
      </c>
      <c r="H170" s="12" t="e">
        <f t="shared" si="21"/>
        <v>#N/A</v>
      </c>
      <c r="I170" s="13" t="e">
        <f t="shared" si="22"/>
        <v>#N/A</v>
      </c>
      <c r="J170" s="13" t="e">
        <f t="shared" si="23"/>
        <v>#N/A</v>
      </c>
      <c r="K170" s="5" t="e">
        <f>VLOOKUP(A170,'All Beta'!F:I,2,0)</f>
        <v>#N/A</v>
      </c>
      <c r="L170" s="6" t="e">
        <f>RTD("tradingapp",,INDEX($K:$K, ROW()), "BidLstClsΔ%")</f>
        <v>#N/A</v>
      </c>
      <c r="M170" s="6" t="e">
        <f>RTD("tradingapp",,INDEX($K:$K, ROW()), "AskLstClsΔ%")</f>
        <v>#N/A</v>
      </c>
      <c r="N170" s="14" t="e">
        <f t="shared" si="24"/>
        <v>#N/A</v>
      </c>
      <c r="O170" s="14" t="e">
        <f t="shared" si="25"/>
        <v>#N/A</v>
      </c>
    </row>
    <row r="171" spans="1:15" x14ac:dyDescent="0.3">
      <c r="A171" s="62" t="str">
        <f t="array" ref="A171">IFERROR(INDEX('All Beta'!A$2:A$1000, SMALL(IF('All Beta'!D$2:D$1000 &gt; 1.5, ROW('All Beta'!D$2:D$1000)-ROW('All Beta'!D$2)+1), ROW(A171))), "")</f>
        <v/>
      </c>
      <c r="C171" s="5" t="e">
        <f>VLOOKUP('Beta 1.5&gt;@'!A171,'All Beta'!F:I,3,0)</f>
        <v>#N/A</v>
      </c>
      <c r="D171" s="5" t="e">
        <f>VLOOKUP(A171,'All Beta'!F:I,4,0)</f>
        <v>#N/A</v>
      </c>
      <c r="E171" s="8" t="e">
        <f>RTD("tradingapp",,INDEX($A:$A, ROW()), "BidLstClsΔ%")</f>
        <v>#N/A</v>
      </c>
      <c r="F171" s="8" t="e">
        <f>RTD("tradingapp",,INDEX($A:$A, ROW()), "AskLstClsΔ%")</f>
        <v>#N/A</v>
      </c>
      <c r="G171" s="12" t="e">
        <f t="shared" si="20"/>
        <v>#N/A</v>
      </c>
      <c r="H171" s="12" t="e">
        <f t="shared" si="21"/>
        <v>#N/A</v>
      </c>
      <c r="I171" s="13" t="e">
        <f t="shared" si="22"/>
        <v>#N/A</v>
      </c>
      <c r="J171" s="13" t="e">
        <f t="shared" si="23"/>
        <v>#N/A</v>
      </c>
      <c r="K171" s="5" t="e">
        <f>VLOOKUP(A171,'All Beta'!F:I,2,0)</f>
        <v>#N/A</v>
      </c>
      <c r="L171" s="6" t="e">
        <f>RTD("tradingapp",,INDEX($K:$K, ROW()), "BidLstClsΔ%")</f>
        <v>#N/A</v>
      </c>
      <c r="M171" s="6" t="e">
        <f>RTD("tradingapp",,INDEX($K:$K, ROW()), "AskLstClsΔ%")</f>
        <v>#N/A</v>
      </c>
      <c r="N171" s="14" t="e">
        <f t="shared" si="24"/>
        <v>#N/A</v>
      </c>
      <c r="O171" s="14" t="e">
        <f t="shared" si="25"/>
        <v>#N/A</v>
      </c>
    </row>
    <row r="172" spans="1:15" x14ac:dyDescent="0.3">
      <c r="A172" s="62" t="str">
        <f t="array" ref="A172">IFERROR(INDEX('All Beta'!A$2:A$1000, SMALL(IF('All Beta'!D$2:D$1000 &gt; 1.5, ROW('All Beta'!D$2:D$1000)-ROW('All Beta'!D$2)+1), ROW(A172))), "")</f>
        <v/>
      </c>
      <c r="C172" s="5" t="e">
        <f>VLOOKUP('Beta 1.5&gt;@'!A172,'All Beta'!F:I,3,0)</f>
        <v>#N/A</v>
      </c>
      <c r="D172" s="5" t="e">
        <f>VLOOKUP(A172,'All Beta'!F:I,4,0)</f>
        <v>#N/A</v>
      </c>
      <c r="E172" s="8" t="e">
        <f>RTD("tradingapp",,INDEX($A:$A, ROW()), "BidLstClsΔ%")</f>
        <v>#N/A</v>
      </c>
      <c r="F172" s="8" t="e">
        <f>RTD("tradingapp",,INDEX($A:$A, ROW()), "AskLstClsΔ%")</f>
        <v>#N/A</v>
      </c>
      <c r="G172" s="12" t="e">
        <f t="shared" si="20"/>
        <v>#N/A</v>
      </c>
      <c r="H172" s="12" t="e">
        <f t="shared" si="21"/>
        <v>#N/A</v>
      </c>
      <c r="I172" s="13" t="e">
        <f t="shared" si="22"/>
        <v>#N/A</v>
      </c>
      <c r="J172" s="13" t="e">
        <f t="shared" si="23"/>
        <v>#N/A</v>
      </c>
      <c r="K172" s="5" t="e">
        <f>VLOOKUP(A172,'All Beta'!F:I,2,0)</f>
        <v>#N/A</v>
      </c>
      <c r="L172" s="6" t="e">
        <f>RTD("tradingapp",,INDEX($K:$K, ROW()), "BidLstClsΔ%")</f>
        <v>#N/A</v>
      </c>
      <c r="M172" s="6" t="e">
        <f>RTD("tradingapp",,INDEX($K:$K, ROW()), "AskLstClsΔ%")</f>
        <v>#N/A</v>
      </c>
      <c r="N172" s="14" t="e">
        <f t="shared" si="24"/>
        <v>#N/A</v>
      </c>
      <c r="O172" s="14" t="e">
        <f t="shared" si="25"/>
        <v>#N/A</v>
      </c>
    </row>
    <row r="173" spans="1:15" x14ac:dyDescent="0.3">
      <c r="C173" s="5">
        <f>VLOOKUP(A173,'All Beta'!A:E,4,0)</f>
        <v>0</v>
      </c>
      <c r="G173" s="12" t="e">
        <f t="shared" ref="G173:G214" si="26">C173*M173</f>
        <v>#N/A</v>
      </c>
      <c r="H173" s="12" t="e">
        <f t="shared" ref="H173:H214" si="27">C173*L173</f>
        <v>#N/A</v>
      </c>
      <c r="I173" s="13" t="e">
        <f t="shared" ref="I173:I214" si="28">G173-E173</f>
        <v>#N/A</v>
      </c>
      <c r="J173" s="13" t="e">
        <f t="shared" ref="J173:J214" si="29">H173-F173</f>
        <v>#N/A</v>
      </c>
      <c r="K173" s="5" t="e">
        <f>VLOOKUP(A173,'All Beta'!F:I,2,0)</f>
        <v>#N/A</v>
      </c>
      <c r="L173" s="6" t="e">
        <f>RTD("tradingapp",,INDEX($K:$K, ROW()), "BidLstClsΔ%")</f>
        <v>#N/A</v>
      </c>
      <c r="M173" s="6" t="e">
        <f>RTD("tradingapp",,INDEX($K:$K, ROW()), "AskLstClsΔ%")</f>
        <v>#N/A</v>
      </c>
      <c r="N173" s="14" t="e">
        <f t="shared" ref="N173:N214" si="30">I173+D173</f>
        <v>#N/A</v>
      </c>
      <c r="O173" s="14" t="e">
        <f t="shared" ref="O173:O214" si="31">J173-D173</f>
        <v>#N/A</v>
      </c>
    </row>
    <row r="174" spans="1:15" x14ac:dyDescent="0.3">
      <c r="C174" s="5">
        <f>VLOOKUP(A174,'All Beta'!A:E,4,0)</f>
        <v>0</v>
      </c>
      <c r="G174" s="12" t="e">
        <f t="shared" si="26"/>
        <v>#N/A</v>
      </c>
      <c r="H174" s="12" t="e">
        <f t="shared" si="27"/>
        <v>#N/A</v>
      </c>
      <c r="I174" s="13" t="e">
        <f t="shared" si="28"/>
        <v>#N/A</v>
      </c>
      <c r="J174" s="13" t="e">
        <f t="shared" si="29"/>
        <v>#N/A</v>
      </c>
      <c r="K174" s="5" t="e">
        <f>VLOOKUP(A174,'All Beta'!F:I,2,0)</f>
        <v>#N/A</v>
      </c>
      <c r="L174" s="6" t="e">
        <f>RTD("tradingapp",,INDEX($K:$K, ROW()), "BidLstClsΔ%")</f>
        <v>#N/A</v>
      </c>
      <c r="M174" s="6" t="e">
        <f>RTD("tradingapp",,INDEX($K:$K, ROW()), "AskLstClsΔ%")</f>
        <v>#N/A</v>
      </c>
      <c r="N174" s="14" t="e">
        <f t="shared" si="30"/>
        <v>#N/A</v>
      </c>
      <c r="O174" s="14" t="e">
        <f t="shared" si="31"/>
        <v>#N/A</v>
      </c>
    </row>
    <row r="175" spans="1:15" x14ac:dyDescent="0.3">
      <c r="C175" s="5">
        <f>VLOOKUP(A175,'All Beta'!A:E,4,0)</f>
        <v>0</v>
      </c>
      <c r="G175" s="12" t="e">
        <f t="shared" si="26"/>
        <v>#N/A</v>
      </c>
      <c r="H175" s="12" t="e">
        <f t="shared" si="27"/>
        <v>#N/A</v>
      </c>
      <c r="I175" s="13" t="e">
        <f t="shared" si="28"/>
        <v>#N/A</v>
      </c>
      <c r="J175" s="13" t="e">
        <f t="shared" si="29"/>
        <v>#N/A</v>
      </c>
      <c r="K175" s="5" t="e">
        <f>VLOOKUP(A175,'All Beta'!F:I,2,0)</f>
        <v>#N/A</v>
      </c>
      <c r="L175" s="6" t="e">
        <f>RTD("tradingapp",,INDEX($K:$K, ROW()), "BidLstClsΔ%")</f>
        <v>#N/A</v>
      </c>
      <c r="M175" s="6" t="e">
        <f>RTD("tradingapp",,INDEX($K:$K, ROW()), "AskLstClsΔ%")</f>
        <v>#N/A</v>
      </c>
      <c r="N175" s="14" t="e">
        <f t="shared" si="30"/>
        <v>#N/A</v>
      </c>
      <c r="O175" s="14" t="e">
        <f t="shared" si="31"/>
        <v>#N/A</v>
      </c>
    </row>
    <row r="176" spans="1:15" x14ac:dyDescent="0.3">
      <c r="C176" s="5">
        <f>VLOOKUP(A176,'All Beta'!A:E,4,0)</f>
        <v>0</v>
      </c>
      <c r="G176" s="12" t="e">
        <f t="shared" si="26"/>
        <v>#N/A</v>
      </c>
      <c r="H176" s="12" t="e">
        <f t="shared" si="27"/>
        <v>#N/A</v>
      </c>
      <c r="I176" s="13" t="e">
        <f t="shared" si="28"/>
        <v>#N/A</v>
      </c>
      <c r="J176" s="13" t="e">
        <f t="shared" si="29"/>
        <v>#N/A</v>
      </c>
      <c r="K176" s="5" t="e">
        <f>VLOOKUP(A176,'All Beta'!F:I,2,0)</f>
        <v>#N/A</v>
      </c>
      <c r="L176" s="6" t="e">
        <f>RTD("tradingapp",,INDEX($K:$K, ROW()), "BidLstClsΔ%")</f>
        <v>#N/A</v>
      </c>
      <c r="M176" s="6" t="e">
        <f>RTD("tradingapp",,INDEX($K:$K, ROW()), "AskLstClsΔ%")</f>
        <v>#N/A</v>
      </c>
      <c r="N176" s="14" t="e">
        <f t="shared" si="30"/>
        <v>#N/A</v>
      </c>
      <c r="O176" s="14" t="e">
        <f t="shared" si="31"/>
        <v>#N/A</v>
      </c>
    </row>
    <row r="177" spans="3:15" x14ac:dyDescent="0.3">
      <c r="C177" s="5">
        <f>VLOOKUP(A177,'All Beta'!A:E,4,0)</f>
        <v>0</v>
      </c>
      <c r="G177" s="12" t="e">
        <f t="shared" si="26"/>
        <v>#N/A</v>
      </c>
      <c r="H177" s="12" t="e">
        <f t="shared" si="27"/>
        <v>#N/A</v>
      </c>
      <c r="I177" s="13" t="e">
        <f t="shared" si="28"/>
        <v>#N/A</v>
      </c>
      <c r="J177" s="13" t="e">
        <f t="shared" si="29"/>
        <v>#N/A</v>
      </c>
      <c r="K177" s="5" t="e">
        <f>VLOOKUP(A177,'All Beta'!F:I,2,0)</f>
        <v>#N/A</v>
      </c>
      <c r="L177" s="6" t="e">
        <f>RTD("tradingapp",,INDEX($K:$K, ROW()), "BidLstClsΔ%")</f>
        <v>#N/A</v>
      </c>
      <c r="M177" s="6" t="e">
        <f>RTD("tradingapp",,INDEX($K:$K, ROW()), "AskLstClsΔ%")</f>
        <v>#N/A</v>
      </c>
      <c r="N177" s="14" t="e">
        <f t="shared" si="30"/>
        <v>#N/A</v>
      </c>
      <c r="O177" s="14" t="e">
        <f t="shared" si="31"/>
        <v>#N/A</v>
      </c>
    </row>
    <row r="178" spans="3:15" x14ac:dyDescent="0.3">
      <c r="C178" s="5">
        <f>VLOOKUP(A178,'All Beta'!A:E,4,0)</f>
        <v>0</v>
      </c>
      <c r="G178" s="12" t="e">
        <f t="shared" si="26"/>
        <v>#N/A</v>
      </c>
      <c r="H178" s="12" t="e">
        <f t="shared" si="27"/>
        <v>#N/A</v>
      </c>
      <c r="I178" s="13" t="e">
        <f t="shared" si="28"/>
        <v>#N/A</v>
      </c>
      <c r="J178" s="13" t="e">
        <f t="shared" si="29"/>
        <v>#N/A</v>
      </c>
      <c r="K178" s="5" t="e">
        <f>VLOOKUP(A178,'All Beta'!F:I,2,0)</f>
        <v>#N/A</v>
      </c>
      <c r="L178" s="6" t="e">
        <f>RTD("tradingapp",,INDEX($K:$K, ROW()), "BidLstClsΔ%")</f>
        <v>#N/A</v>
      </c>
      <c r="M178" s="6" t="e">
        <f>RTD("tradingapp",,INDEX($K:$K, ROW()), "AskLstClsΔ%")</f>
        <v>#N/A</v>
      </c>
      <c r="N178" s="14" t="e">
        <f t="shared" si="30"/>
        <v>#N/A</v>
      </c>
      <c r="O178" s="14" t="e">
        <f t="shared" si="31"/>
        <v>#N/A</v>
      </c>
    </row>
    <row r="179" spans="3:15" x14ac:dyDescent="0.3">
      <c r="C179" s="5">
        <f>VLOOKUP(A179,'All Beta'!A:E,4,0)</f>
        <v>0</v>
      </c>
      <c r="G179" s="12" t="e">
        <f t="shared" si="26"/>
        <v>#N/A</v>
      </c>
      <c r="H179" s="12" t="e">
        <f t="shared" si="27"/>
        <v>#N/A</v>
      </c>
      <c r="I179" s="13" t="e">
        <f t="shared" si="28"/>
        <v>#N/A</v>
      </c>
      <c r="J179" s="13" t="e">
        <f t="shared" si="29"/>
        <v>#N/A</v>
      </c>
      <c r="K179" s="5" t="e">
        <f>VLOOKUP(A179,'All Beta'!F:I,2,0)</f>
        <v>#N/A</v>
      </c>
      <c r="L179" s="6" t="e">
        <f>RTD("tradingapp",,INDEX($K:$K, ROW()), "BidLstClsΔ%")</f>
        <v>#N/A</v>
      </c>
      <c r="M179" s="6" t="e">
        <f>RTD("tradingapp",,INDEX($K:$K, ROW()), "AskLstClsΔ%")</f>
        <v>#N/A</v>
      </c>
      <c r="N179" s="14" t="e">
        <f t="shared" si="30"/>
        <v>#N/A</v>
      </c>
      <c r="O179" s="14" t="e">
        <f t="shared" si="31"/>
        <v>#N/A</v>
      </c>
    </row>
    <row r="180" spans="3:15" x14ac:dyDescent="0.3">
      <c r="C180" s="5">
        <f>VLOOKUP(A180,'All Beta'!A:E,4,0)</f>
        <v>0</v>
      </c>
      <c r="G180" s="12" t="e">
        <f t="shared" si="26"/>
        <v>#N/A</v>
      </c>
      <c r="H180" s="12" t="e">
        <f t="shared" si="27"/>
        <v>#N/A</v>
      </c>
      <c r="I180" s="13" t="e">
        <f t="shared" si="28"/>
        <v>#N/A</v>
      </c>
      <c r="J180" s="13" t="e">
        <f t="shared" si="29"/>
        <v>#N/A</v>
      </c>
      <c r="K180" s="5" t="e">
        <f>VLOOKUP(A180,'All Beta'!F:I,2,0)</f>
        <v>#N/A</v>
      </c>
      <c r="L180" s="6" t="e">
        <f>RTD("tradingapp",,INDEX($K:$K, ROW()), "BidLstClsΔ%")</f>
        <v>#N/A</v>
      </c>
      <c r="M180" s="6" t="e">
        <f>RTD("tradingapp",,INDEX($K:$K, ROW()), "AskLstClsΔ%")</f>
        <v>#N/A</v>
      </c>
      <c r="N180" s="14" t="e">
        <f t="shared" si="30"/>
        <v>#N/A</v>
      </c>
      <c r="O180" s="14" t="e">
        <f t="shared" si="31"/>
        <v>#N/A</v>
      </c>
    </row>
    <row r="181" spans="3:15" x14ac:dyDescent="0.3">
      <c r="C181" s="5">
        <f>VLOOKUP(A181,'All Beta'!A:E,4,0)</f>
        <v>0</v>
      </c>
      <c r="G181" s="12" t="e">
        <f t="shared" si="26"/>
        <v>#N/A</v>
      </c>
      <c r="H181" s="12" t="e">
        <f t="shared" si="27"/>
        <v>#N/A</v>
      </c>
      <c r="I181" s="13" t="e">
        <f t="shared" si="28"/>
        <v>#N/A</v>
      </c>
      <c r="J181" s="13" t="e">
        <f t="shared" si="29"/>
        <v>#N/A</v>
      </c>
      <c r="K181" s="5" t="e">
        <f>VLOOKUP(A181,'All Beta'!F:I,2,0)</f>
        <v>#N/A</v>
      </c>
      <c r="L181" s="6" t="e">
        <f>RTD("tradingapp",,INDEX($K:$K, ROW()), "BidLstClsΔ%")</f>
        <v>#N/A</v>
      </c>
      <c r="M181" s="6" t="e">
        <f>RTD("tradingapp",,INDEX($K:$K, ROW()), "AskLstClsΔ%")</f>
        <v>#N/A</v>
      </c>
      <c r="N181" s="14" t="e">
        <f t="shared" si="30"/>
        <v>#N/A</v>
      </c>
      <c r="O181" s="14" t="e">
        <f t="shared" si="31"/>
        <v>#N/A</v>
      </c>
    </row>
    <row r="182" spans="3:15" x14ac:dyDescent="0.3">
      <c r="C182" s="5">
        <f>VLOOKUP(A182,'All Beta'!A:E,4,0)</f>
        <v>0</v>
      </c>
      <c r="G182" s="12" t="e">
        <f t="shared" si="26"/>
        <v>#N/A</v>
      </c>
      <c r="H182" s="12" t="e">
        <f t="shared" si="27"/>
        <v>#N/A</v>
      </c>
      <c r="I182" s="13" t="e">
        <f t="shared" si="28"/>
        <v>#N/A</v>
      </c>
      <c r="J182" s="13" t="e">
        <f t="shared" si="29"/>
        <v>#N/A</v>
      </c>
      <c r="K182" s="5" t="e">
        <f>VLOOKUP(A182,'All Beta'!F:I,2,0)</f>
        <v>#N/A</v>
      </c>
      <c r="L182" s="6" t="e">
        <f>RTD("tradingapp",,INDEX($K:$K, ROW()), "BidLstClsΔ%")</f>
        <v>#N/A</v>
      </c>
      <c r="M182" s="6" t="e">
        <f>RTD("tradingapp",,INDEX($K:$K, ROW()), "AskLstClsΔ%")</f>
        <v>#N/A</v>
      </c>
      <c r="N182" s="14" t="e">
        <f t="shared" si="30"/>
        <v>#N/A</v>
      </c>
      <c r="O182" s="14" t="e">
        <f t="shared" si="31"/>
        <v>#N/A</v>
      </c>
    </row>
    <row r="183" spans="3:15" x14ac:dyDescent="0.3">
      <c r="C183" s="5">
        <f>VLOOKUP(A183,'All Beta'!A:E,4,0)</f>
        <v>0</v>
      </c>
      <c r="G183" s="12" t="e">
        <f t="shared" si="26"/>
        <v>#N/A</v>
      </c>
      <c r="H183" s="12" t="e">
        <f t="shared" si="27"/>
        <v>#N/A</v>
      </c>
      <c r="I183" s="13" t="e">
        <f t="shared" si="28"/>
        <v>#N/A</v>
      </c>
      <c r="J183" s="13" t="e">
        <f t="shared" si="29"/>
        <v>#N/A</v>
      </c>
      <c r="K183" s="5" t="e">
        <f>VLOOKUP(A183,'All Beta'!F:I,2,0)</f>
        <v>#N/A</v>
      </c>
      <c r="L183" s="6" t="e">
        <f>RTD("tradingapp",,INDEX($K:$K, ROW()), "BidLstClsΔ%")</f>
        <v>#N/A</v>
      </c>
      <c r="M183" s="6" t="e">
        <f>RTD("tradingapp",,INDEX($K:$K, ROW()), "AskLstClsΔ%")</f>
        <v>#N/A</v>
      </c>
      <c r="N183" s="14" t="e">
        <f t="shared" si="30"/>
        <v>#N/A</v>
      </c>
      <c r="O183" s="14" t="e">
        <f t="shared" si="31"/>
        <v>#N/A</v>
      </c>
    </row>
    <row r="184" spans="3:15" x14ac:dyDescent="0.3">
      <c r="C184" s="5">
        <f>VLOOKUP(A184,'All Beta'!A:E,4,0)</f>
        <v>0</v>
      </c>
      <c r="G184" s="12" t="e">
        <f t="shared" si="26"/>
        <v>#N/A</v>
      </c>
      <c r="H184" s="12" t="e">
        <f t="shared" si="27"/>
        <v>#N/A</v>
      </c>
      <c r="I184" s="13" t="e">
        <f t="shared" si="28"/>
        <v>#N/A</v>
      </c>
      <c r="J184" s="13" t="e">
        <f t="shared" si="29"/>
        <v>#N/A</v>
      </c>
      <c r="K184" s="5" t="e">
        <f>VLOOKUP(A184,'All Beta'!F:I,2,0)</f>
        <v>#N/A</v>
      </c>
      <c r="L184" s="6" t="e">
        <f>RTD("tradingapp",,INDEX($K:$K, ROW()), "BidLstClsΔ%")</f>
        <v>#N/A</v>
      </c>
      <c r="M184" s="6" t="e">
        <f>RTD("tradingapp",,INDEX($K:$K, ROW()), "AskLstClsΔ%")</f>
        <v>#N/A</v>
      </c>
      <c r="N184" s="14" t="e">
        <f t="shared" si="30"/>
        <v>#N/A</v>
      </c>
      <c r="O184" s="14" t="e">
        <f t="shared" si="31"/>
        <v>#N/A</v>
      </c>
    </row>
    <row r="185" spans="3:15" x14ac:dyDescent="0.3">
      <c r="C185" s="5">
        <f>VLOOKUP(A185,'All Beta'!A:E,4,0)</f>
        <v>0</v>
      </c>
      <c r="G185" s="12" t="e">
        <f t="shared" si="26"/>
        <v>#N/A</v>
      </c>
      <c r="H185" s="12" t="e">
        <f t="shared" si="27"/>
        <v>#N/A</v>
      </c>
      <c r="I185" s="13" t="e">
        <f t="shared" si="28"/>
        <v>#N/A</v>
      </c>
      <c r="J185" s="13" t="e">
        <f t="shared" si="29"/>
        <v>#N/A</v>
      </c>
      <c r="K185" s="5" t="e">
        <f>VLOOKUP(A185,'All Beta'!F:I,2,0)</f>
        <v>#N/A</v>
      </c>
      <c r="L185" s="6" t="e">
        <f>RTD("tradingapp",,INDEX($K:$K, ROW()), "BidLstClsΔ%")</f>
        <v>#N/A</v>
      </c>
      <c r="M185" s="6" t="e">
        <f>RTD("tradingapp",,INDEX($K:$K, ROW()), "AskLstClsΔ%")</f>
        <v>#N/A</v>
      </c>
      <c r="N185" s="14" t="e">
        <f t="shared" si="30"/>
        <v>#N/A</v>
      </c>
      <c r="O185" s="14" t="e">
        <f t="shared" si="31"/>
        <v>#N/A</v>
      </c>
    </row>
    <row r="186" spans="3:15" x14ac:dyDescent="0.3">
      <c r="C186" s="5">
        <f>VLOOKUP(A186,'All Beta'!A:E,4,0)</f>
        <v>0</v>
      </c>
      <c r="G186" s="12" t="e">
        <f t="shared" si="26"/>
        <v>#N/A</v>
      </c>
      <c r="H186" s="12" t="e">
        <f t="shared" si="27"/>
        <v>#N/A</v>
      </c>
      <c r="I186" s="13" t="e">
        <f t="shared" si="28"/>
        <v>#N/A</v>
      </c>
      <c r="J186" s="13" t="e">
        <f t="shared" si="29"/>
        <v>#N/A</v>
      </c>
      <c r="K186" s="5" t="e">
        <f>VLOOKUP(A186,'All Beta'!F:I,2,0)</f>
        <v>#N/A</v>
      </c>
      <c r="L186" s="6" t="e">
        <f>RTD("tradingapp",,INDEX($K:$K, ROW()), "BidLstClsΔ%")</f>
        <v>#N/A</v>
      </c>
      <c r="M186" s="6" t="e">
        <f>RTD("tradingapp",,INDEX($K:$K, ROW()), "AskLstClsΔ%")</f>
        <v>#N/A</v>
      </c>
      <c r="N186" s="14" t="e">
        <f t="shared" si="30"/>
        <v>#N/A</v>
      </c>
      <c r="O186" s="14" t="e">
        <f t="shared" si="31"/>
        <v>#N/A</v>
      </c>
    </row>
    <row r="187" spans="3:15" x14ac:dyDescent="0.3">
      <c r="C187" s="5">
        <f>VLOOKUP(A187,'All Beta'!A:E,4,0)</f>
        <v>0</v>
      </c>
      <c r="G187" s="12" t="e">
        <f t="shared" si="26"/>
        <v>#N/A</v>
      </c>
      <c r="H187" s="12" t="e">
        <f t="shared" si="27"/>
        <v>#N/A</v>
      </c>
      <c r="I187" s="13" t="e">
        <f t="shared" si="28"/>
        <v>#N/A</v>
      </c>
      <c r="J187" s="13" t="e">
        <f t="shared" si="29"/>
        <v>#N/A</v>
      </c>
      <c r="K187" s="5" t="e">
        <f>VLOOKUP(A187,'All Beta'!F:I,2,0)</f>
        <v>#N/A</v>
      </c>
      <c r="L187" s="6" t="e">
        <f>RTD("tradingapp",,INDEX($K:$K, ROW()), "BidLstClsΔ%")</f>
        <v>#N/A</v>
      </c>
      <c r="M187" s="6" t="e">
        <f>RTD("tradingapp",,INDEX($K:$K, ROW()), "AskLstClsΔ%")</f>
        <v>#N/A</v>
      </c>
      <c r="N187" s="14" t="e">
        <f t="shared" si="30"/>
        <v>#N/A</v>
      </c>
      <c r="O187" s="14" t="e">
        <f t="shared" si="31"/>
        <v>#N/A</v>
      </c>
    </row>
    <row r="188" spans="3:15" x14ac:dyDescent="0.3">
      <c r="C188" s="5">
        <f>VLOOKUP(A188,'All Beta'!A:E,4,0)</f>
        <v>0</v>
      </c>
      <c r="G188" s="12" t="e">
        <f t="shared" si="26"/>
        <v>#N/A</v>
      </c>
      <c r="H188" s="12" t="e">
        <f t="shared" si="27"/>
        <v>#N/A</v>
      </c>
      <c r="I188" s="13" t="e">
        <f t="shared" si="28"/>
        <v>#N/A</v>
      </c>
      <c r="J188" s="13" t="e">
        <f t="shared" si="29"/>
        <v>#N/A</v>
      </c>
      <c r="K188" s="5" t="e">
        <f>VLOOKUP(A188,'All Beta'!F:I,2,0)</f>
        <v>#N/A</v>
      </c>
      <c r="L188" s="6" t="e">
        <f>RTD("tradingapp",,INDEX($K:$K, ROW()), "BidLstClsΔ%")</f>
        <v>#N/A</v>
      </c>
      <c r="M188" s="6" t="e">
        <f>RTD("tradingapp",,INDEX($K:$K, ROW()), "AskLstClsΔ%")</f>
        <v>#N/A</v>
      </c>
      <c r="N188" s="14" t="e">
        <f t="shared" si="30"/>
        <v>#N/A</v>
      </c>
      <c r="O188" s="14" t="e">
        <f t="shared" si="31"/>
        <v>#N/A</v>
      </c>
    </row>
    <row r="189" spans="3:15" x14ac:dyDescent="0.3">
      <c r="C189" s="5">
        <f>VLOOKUP(A189,'All Beta'!A:E,4,0)</f>
        <v>0</v>
      </c>
      <c r="G189" s="12" t="e">
        <f t="shared" si="26"/>
        <v>#N/A</v>
      </c>
      <c r="H189" s="12" t="e">
        <f t="shared" si="27"/>
        <v>#N/A</v>
      </c>
      <c r="I189" s="13" t="e">
        <f t="shared" si="28"/>
        <v>#N/A</v>
      </c>
      <c r="J189" s="13" t="e">
        <f t="shared" si="29"/>
        <v>#N/A</v>
      </c>
      <c r="K189" s="5" t="e">
        <f>VLOOKUP(A189,'All Beta'!F:I,2,0)</f>
        <v>#N/A</v>
      </c>
      <c r="L189" s="6" t="e">
        <f>RTD("tradingapp",,INDEX($K:$K, ROW()), "BidLstClsΔ%")</f>
        <v>#N/A</v>
      </c>
      <c r="M189" s="6" t="e">
        <f>RTD("tradingapp",,INDEX($K:$K, ROW()), "AskLstClsΔ%")</f>
        <v>#N/A</v>
      </c>
      <c r="N189" s="14" t="e">
        <f t="shared" si="30"/>
        <v>#N/A</v>
      </c>
      <c r="O189" s="14" t="e">
        <f t="shared" si="31"/>
        <v>#N/A</v>
      </c>
    </row>
    <row r="190" spans="3:15" x14ac:dyDescent="0.3">
      <c r="C190" s="5">
        <f>VLOOKUP(A190,'All Beta'!A:E,4,0)</f>
        <v>0</v>
      </c>
      <c r="G190" s="12" t="e">
        <f t="shared" si="26"/>
        <v>#N/A</v>
      </c>
      <c r="H190" s="12" t="e">
        <f t="shared" si="27"/>
        <v>#N/A</v>
      </c>
      <c r="I190" s="13" t="e">
        <f t="shared" si="28"/>
        <v>#N/A</v>
      </c>
      <c r="J190" s="13" t="e">
        <f t="shared" si="29"/>
        <v>#N/A</v>
      </c>
      <c r="K190" s="5" t="e">
        <f>VLOOKUP(A190,'All Beta'!F:I,2,0)</f>
        <v>#N/A</v>
      </c>
      <c r="L190" s="6" t="e">
        <f>RTD("tradingapp",,INDEX($K:$K, ROW()), "BidLstClsΔ%")</f>
        <v>#N/A</v>
      </c>
      <c r="M190" s="6" t="e">
        <f>RTD("tradingapp",,INDEX($K:$K, ROW()), "AskLstClsΔ%")</f>
        <v>#N/A</v>
      </c>
      <c r="N190" s="14" t="e">
        <f t="shared" si="30"/>
        <v>#N/A</v>
      </c>
      <c r="O190" s="14" t="e">
        <f t="shared" si="31"/>
        <v>#N/A</v>
      </c>
    </row>
    <row r="191" spans="3:15" x14ac:dyDescent="0.3">
      <c r="C191" s="5">
        <f>VLOOKUP(A191,'All Beta'!A:E,4,0)</f>
        <v>0</v>
      </c>
      <c r="G191" s="12" t="e">
        <f t="shared" si="26"/>
        <v>#N/A</v>
      </c>
      <c r="H191" s="12" t="e">
        <f t="shared" si="27"/>
        <v>#N/A</v>
      </c>
      <c r="I191" s="13" t="e">
        <f t="shared" si="28"/>
        <v>#N/A</v>
      </c>
      <c r="J191" s="13" t="e">
        <f t="shared" si="29"/>
        <v>#N/A</v>
      </c>
      <c r="K191" s="5" t="e">
        <f>VLOOKUP(A191,'All Beta'!F:I,2,0)</f>
        <v>#N/A</v>
      </c>
      <c r="L191" s="6" t="e">
        <f>RTD("tradingapp",,INDEX($K:$K, ROW()), "BidLstClsΔ%")</f>
        <v>#N/A</v>
      </c>
      <c r="M191" s="6" t="e">
        <f>RTD("tradingapp",,INDEX($K:$K, ROW()), "AskLstClsΔ%")</f>
        <v>#N/A</v>
      </c>
      <c r="N191" s="14" t="e">
        <f t="shared" si="30"/>
        <v>#N/A</v>
      </c>
      <c r="O191" s="14" t="e">
        <f t="shared" si="31"/>
        <v>#N/A</v>
      </c>
    </row>
    <row r="192" spans="3:15" x14ac:dyDescent="0.3">
      <c r="C192" s="5">
        <f>VLOOKUP(A192,'All Beta'!A:E,4,0)</f>
        <v>0</v>
      </c>
      <c r="G192" s="12" t="e">
        <f t="shared" si="26"/>
        <v>#N/A</v>
      </c>
      <c r="H192" s="12" t="e">
        <f t="shared" si="27"/>
        <v>#N/A</v>
      </c>
      <c r="I192" s="13" t="e">
        <f t="shared" si="28"/>
        <v>#N/A</v>
      </c>
      <c r="J192" s="13" t="e">
        <f t="shared" si="29"/>
        <v>#N/A</v>
      </c>
      <c r="K192" s="5" t="e">
        <f>VLOOKUP(A192,'All Beta'!F:I,2,0)</f>
        <v>#N/A</v>
      </c>
      <c r="L192" s="6" t="e">
        <f>RTD("tradingapp",,INDEX($K:$K, ROW()), "BidLstClsΔ%")</f>
        <v>#N/A</v>
      </c>
      <c r="M192" s="6" t="e">
        <f>RTD("tradingapp",,INDEX($K:$K, ROW()), "AskLstClsΔ%")</f>
        <v>#N/A</v>
      </c>
      <c r="N192" s="14" t="e">
        <f t="shared" si="30"/>
        <v>#N/A</v>
      </c>
      <c r="O192" s="14" t="e">
        <f t="shared" si="31"/>
        <v>#N/A</v>
      </c>
    </row>
    <row r="193" spans="3:15" x14ac:dyDescent="0.3">
      <c r="C193" s="5">
        <f>VLOOKUP(A193,'All Beta'!A:E,4,0)</f>
        <v>0</v>
      </c>
      <c r="G193" s="12" t="e">
        <f t="shared" si="26"/>
        <v>#N/A</v>
      </c>
      <c r="H193" s="12" t="e">
        <f t="shared" si="27"/>
        <v>#N/A</v>
      </c>
      <c r="I193" s="13" t="e">
        <f t="shared" si="28"/>
        <v>#N/A</v>
      </c>
      <c r="J193" s="13" t="e">
        <f t="shared" si="29"/>
        <v>#N/A</v>
      </c>
      <c r="K193" s="5" t="e">
        <f>VLOOKUP(A193,'All Beta'!F:I,2,0)</f>
        <v>#N/A</v>
      </c>
      <c r="L193" s="6" t="e">
        <f>RTD("tradingapp",,INDEX($K:$K, ROW()), "BidLstClsΔ%")</f>
        <v>#N/A</v>
      </c>
      <c r="M193" s="6" t="e">
        <f>RTD("tradingapp",,INDEX($K:$K, ROW()), "AskLstClsΔ%")</f>
        <v>#N/A</v>
      </c>
      <c r="N193" s="14" t="e">
        <f t="shared" si="30"/>
        <v>#N/A</v>
      </c>
      <c r="O193" s="14" t="e">
        <f t="shared" si="31"/>
        <v>#N/A</v>
      </c>
    </row>
    <row r="194" spans="3:15" x14ac:dyDescent="0.3">
      <c r="C194" s="5">
        <f>VLOOKUP(A194,'All Beta'!A:E,4,0)</f>
        <v>0</v>
      </c>
      <c r="G194" s="12" t="e">
        <f t="shared" si="26"/>
        <v>#N/A</v>
      </c>
      <c r="H194" s="12" t="e">
        <f t="shared" si="27"/>
        <v>#N/A</v>
      </c>
      <c r="I194" s="13" t="e">
        <f t="shared" si="28"/>
        <v>#N/A</v>
      </c>
      <c r="J194" s="13" t="e">
        <f t="shared" si="29"/>
        <v>#N/A</v>
      </c>
      <c r="K194" s="5" t="e">
        <f>VLOOKUP(A194,'All Beta'!F:I,2,0)</f>
        <v>#N/A</v>
      </c>
      <c r="L194" s="6" t="e">
        <f>RTD("tradingapp",,INDEX($K:$K, ROW()), "BidLstClsΔ%")</f>
        <v>#N/A</v>
      </c>
      <c r="M194" s="6" t="e">
        <f>RTD("tradingapp",,INDEX($K:$K, ROW()), "AskLstClsΔ%")</f>
        <v>#N/A</v>
      </c>
      <c r="N194" s="14" t="e">
        <f t="shared" si="30"/>
        <v>#N/A</v>
      </c>
      <c r="O194" s="14" t="e">
        <f t="shared" si="31"/>
        <v>#N/A</v>
      </c>
    </row>
    <row r="195" spans="3:15" x14ac:dyDescent="0.3">
      <c r="C195" s="5">
        <f>VLOOKUP(A195,'All Beta'!A:E,4,0)</f>
        <v>0</v>
      </c>
      <c r="G195" s="12" t="e">
        <f t="shared" si="26"/>
        <v>#N/A</v>
      </c>
      <c r="H195" s="12" t="e">
        <f t="shared" si="27"/>
        <v>#N/A</v>
      </c>
      <c r="I195" s="13" t="e">
        <f t="shared" si="28"/>
        <v>#N/A</v>
      </c>
      <c r="J195" s="13" t="e">
        <f t="shared" si="29"/>
        <v>#N/A</v>
      </c>
      <c r="K195" s="5" t="e">
        <f>VLOOKUP(A195,'All Beta'!F:I,2,0)</f>
        <v>#N/A</v>
      </c>
      <c r="L195" s="6" t="e">
        <f>RTD("tradingapp",,INDEX($K:$K, ROW()), "BidLstClsΔ%")</f>
        <v>#N/A</v>
      </c>
      <c r="M195" s="6" t="e">
        <f>RTD("tradingapp",,INDEX($K:$K, ROW()), "AskLstClsΔ%")</f>
        <v>#N/A</v>
      </c>
      <c r="N195" s="14" t="e">
        <f t="shared" si="30"/>
        <v>#N/A</v>
      </c>
      <c r="O195" s="14" t="e">
        <f t="shared" si="31"/>
        <v>#N/A</v>
      </c>
    </row>
    <row r="196" spans="3:15" x14ac:dyDescent="0.3">
      <c r="C196" s="5">
        <f>VLOOKUP(A196,'All Beta'!A:E,4,0)</f>
        <v>0</v>
      </c>
      <c r="G196" s="12" t="e">
        <f t="shared" si="26"/>
        <v>#N/A</v>
      </c>
      <c r="H196" s="12" t="e">
        <f t="shared" si="27"/>
        <v>#N/A</v>
      </c>
      <c r="I196" s="13" t="e">
        <f t="shared" si="28"/>
        <v>#N/A</v>
      </c>
      <c r="J196" s="13" t="e">
        <f t="shared" si="29"/>
        <v>#N/A</v>
      </c>
      <c r="K196" s="5" t="e">
        <f>VLOOKUP(A196,'All Beta'!F:I,2,0)</f>
        <v>#N/A</v>
      </c>
      <c r="L196" s="6" t="e">
        <f>RTD("tradingapp",,INDEX($K:$K, ROW()), "BidLstClsΔ%")</f>
        <v>#N/A</v>
      </c>
      <c r="M196" s="6" t="e">
        <f>RTD("tradingapp",,INDEX($K:$K, ROW()), "AskLstClsΔ%")</f>
        <v>#N/A</v>
      </c>
      <c r="N196" s="14" t="e">
        <f t="shared" si="30"/>
        <v>#N/A</v>
      </c>
      <c r="O196" s="14" t="e">
        <f t="shared" si="31"/>
        <v>#N/A</v>
      </c>
    </row>
    <row r="197" spans="3:15" x14ac:dyDescent="0.3">
      <c r="C197" s="5">
        <f>VLOOKUP(A197,'All Beta'!A:E,4,0)</f>
        <v>0</v>
      </c>
      <c r="G197" s="12" t="e">
        <f t="shared" si="26"/>
        <v>#N/A</v>
      </c>
      <c r="H197" s="12" t="e">
        <f t="shared" si="27"/>
        <v>#N/A</v>
      </c>
      <c r="I197" s="13" t="e">
        <f t="shared" si="28"/>
        <v>#N/A</v>
      </c>
      <c r="J197" s="13" t="e">
        <f t="shared" si="29"/>
        <v>#N/A</v>
      </c>
      <c r="K197" s="5" t="e">
        <f>VLOOKUP(A197,'All Beta'!F:I,2,0)</f>
        <v>#N/A</v>
      </c>
      <c r="L197" s="6" t="e">
        <f>RTD("tradingapp",,INDEX($K:$K, ROW()), "BidLstClsΔ%")</f>
        <v>#N/A</v>
      </c>
      <c r="M197" s="6" t="e">
        <f>RTD("tradingapp",,INDEX($K:$K, ROW()), "AskLstClsΔ%")</f>
        <v>#N/A</v>
      </c>
      <c r="N197" s="14" t="e">
        <f t="shared" si="30"/>
        <v>#N/A</v>
      </c>
      <c r="O197" s="14" t="e">
        <f t="shared" si="31"/>
        <v>#N/A</v>
      </c>
    </row>
    <row r="198" spans="3:15" x14ac:dyDescent="0.3">
      <c r="C198" s="5">
        <f>VLOOKUP(A198,'All Beta'!A:E,4,0)</f>
        <v>0</v>
      </c>
      <c r="G198" s="12" t="e">
        <f t="shared" si="26"/>
        <v>#N/A</v>
      </c>
      <c r="H198" s="12" t="e">
        <f t="shared" si="27"/>
        <v>#N/A</v>
      </c>
      <c r="I198" s="13" t="e">
        <f t="shared" si="28"/>
        <v>#N/A</v>
      </c>
      <c r="J198" s="13" t="e">
        <f t="shared" si="29"/>
        <v>#N/A</v>
      </c>
      <c r="K198" s="5" t="e">
        <f>VLOOKUP(A198,'All Beta'!F:I,2,0)</f>
        <v>#N/A</v>
      </c>
      <c r="L198" s="6" t="e">
        <f>RTD("tradingapp",,INDEX($K:$K, ROW()), "BidLstClsΔ%")</f>
        <v>#N/A</v>
      </c>
      <c r="M198" s="6" t="e">
        <f>RTD("tradingapp",,INDEX($K:$K, ROW()), "AskLstClsΔ%")</f>
        <v>#N/A</v>
      </c>
      <c r="N198" s="14" t="e">
        <f t="shared" si="30"/>
        <v>#N/A</v>
      </c>
      <c r="O198" s="14" t="e">
        <f t="shared" si="31"/>
        <v>#N/A</v>
      </c>
    </row>
    <row r="199" spans="3:15" x14ac:dyDescent="0.3">
      <c r="C199" s="5">
        <f>VLOOKUP(A199,'All Beta'!A:E,4,0)</f>
        <v>0</v>
      </c>
      <c r="G199" s="12" t="e">
        <f t="shared" si="26"/>
        <v>#N/A</v>
      </c>
      <c r="H199" s="12" t="e">
        <f t="shared" si="27"/>
        <v>#N/A</v>
      </c>
      <c r="I199" s="13" t="e">
        <f t="shared" si="28"/>
        <v>#N/A</v>
      </c>
      <c r="J199" s="13" t="e">
        <f t="shared" si="29"/>
        <v>#N/A</v>
      </c>
      <c r="K199" s="5" t="e">
        <f>VLOOKUP(A199,'All Beta'!F:I,2,0)</f>
        <v>#N/A</v>
      </c>
      <c r="L199" s="6" t="e">
        <f>RTD("tradingapp",,INDEX($K:$K, ROW()), "BidLstClsΔ%")</f>
        <v>#N/A</v>
      </c>
      <c r="M199" s="6" t="e">
        <f>RTD("tradingapp",,INDEX($K:$K, ROW()), "AskLstClsΔ%")</f>
        <v>#N/A</v>
      </c>
      <c r="N199" s="14" t="e">
        <f t="shared" si="30"/>
        <v>#N/A</v>
      </c>
      <c r="O199" s="14" t="e">
        <f t="shared" si="31"/>
        <v>#N/A</v>
      </c>
    </row>
    <row r="200" spans="3:15" x14ac:dyDescent="0.3">
      <c r="C200" s="5">
        <f>VLOOKUP(A200,'All Beta'!A:E,4,0)</f>
        <v>0</v>
      </c>
      <c r="G200" s="12" t="e">
        <f t="shared" si="26"/>
        <v>#N/A</v>
      </c>
      <c r="H200" s="12" t="e">
        <f t="shared" si="27"/>
        <v>#N/A</v>
      </c>
      <c r="I200" s="13" t="e">
        <f t="shared" si="28"/>
        <v>#N/A</v>
      </c>
      <c r="J200" s="13" t="e">
        <f t="shared" si="29"/>
        <v>#N/A</v>
      </c>
      <c r="K200" s="5" t="e">
        <f>VLOOKUP(A200,'All Beta'!F:I,2,0)</f>
        <v>#N/A</v>
      </c>
      <c r="L200" s="6" t="e">
        <f>RTD("tradingapp",,INDEX($K:$K, ROW()), "BidLstClsΔ%")</f>
        <v>#N/A</v>
      </c>
      <c r="M200" s="6" t="e">
        <f>RTD("tradingapp",,INDEX($K:$K, ROW()), "AskLstClsΔ%")</f>
        <v>#N/A</v>
      </c>
      <c r="N200" s="14" t="e">
        <f t="shared" si="30"/>
        <v>#N/A</v>
      </c>
      <c r="O200" s="14" t="e">
        <f t="shared" si="31"/>
        <v>#N/A</v>
      </c>
    </row>
    <row r="201" spans="3:15" x14ac:dyDescent="0.3">
      <c r="C201" s="5">
        <f>VLOOKUP(A201,'All Beta'!A:E,4,0)</f>
        <v>0</v>
      </c>
      <c r="G201" s="12" t="e">
        <f t="shared" si="26"/>
        <v>#N/A</v>
      </c>
      <c r="H201" s="12" t="e">
        <f t="shared" si="27"/>
        <v>#N/A</v>
      </c>
      <c r="I201" s="13" t="e">
        <f t="shared" si="28"/>
        <v>#N/A</v>
      </c>
      <c r="J201" s="13" t="e">
        <f t="shared" si="29"/>
        <v>#N/A</v>
      </c>
      <c r="K201" s="5" t="e">
        <f>VLOOKUP(A201,'All Beta'!F:I,2,0)</f>
        <v>#N/A</v>
      </c>
      <c r="L201" s="6" t="e">
        <f>RTD("tradingapp",,INDEX($K:$K, ROW()), "BidLstClsΔ%")</f>
        <v>#N/A</v>
      </c>
      <c r="M201" s="6" t="e">
        <f>RTD("tradingapp",,INDEX($K:$K, ROW()), "AskLstClsΔ%")</f>
        <v>#N/A</v>
      </c>
      <c r="N201" s="14" t="e">
        <f t="shared" si="30"/>
        <v>#N/A</v>
      </c>
      <c r="O201" s="14" t="e">
        <f t="shared" si="31"/>
        <v>#N/A</v>
      </c>
    </row>
    <row r="202" spans="3:15" x14ac:dyDescent="0.3">
      <c r="C202" s="5">
        <f>VLOOKUP(A202,'All Beta'!A:E,4,0)</f>
        <v>0</v>
      </c>
      <c r="G202" s="12" t="e">
        <f t="shared" si="26"/>
        <v>#N/A</v>
      </c>
      <c r="H202" s="12" t="e">
        <f t="shared" si="27"/>
        <v>#N/A</v>
      </c>
      <c r="I202" s="13" t="e">
        <f t="shared" si="28"/>
        <v>#N/A</v>
      </c>
      <c r="J202" s="13" t="e">
        <f t="shared" si="29"/>
        <v>#N/A</v>
      </c>
      <c r="K202" s="5" t="e">
        <f>VLOOKUP(A202,'All Beta'!F:I,2,0)</f>
        <v>#N/A</v>
      </c>
      <c r="L202" s="6" t="e">
        <f>RTD("tradingapp",,INDEX($K:$K, ROW()), "BidLstClsΔ%")</f>
        <v>#N/A</v>
      </c>
      <c r="M202" s="6" t="e">
        <f>RTD("tradingapp",,INDEX($K:$K, ROW()), "AskLstClsΔ%")</f>
        <v>#N/A</v>
      </c>
      <c r="N202" s="14" t="e">
        <f t="shared" si="30"/>
        <v>#N/A</v>
      </c>
      <c r="O202" s="14" t="e">
        <f t="shared" si="31"/>
        <v>#N/A</v>
      </c>
    </row>
    <row r="203" spans="3:15" x14ac:dyDescent="0.3">
      <c r="C203" s="5">
        <f>VLOOKUP(A203,'All Beta'!A:E,4,0)</f>
        <v>0</v>
      </c>
      <c r="G203" s="12" t="e">
        <f t="shared" si="26"/>
        <v>#N/A</v>
      </c>
      <c r="H203" s="12" t="e">
        <f t="shared" si="27"/>
        <v>#N/A</v>
      </c>
      <c r="I203" s="13" t="e">
        <f t="shared" si="28"/>
        <v>#N/A</v>
      </c>
      <c r="J203" s="13" t="e">
        <f t="shared" si="29"/>
        <v>#N/A</v>
      </c>
      <c r="K203" s="5" t="e">
        <f>VLOOKUP(A203,'All Beta'!F:I,2,0)</f>
        <v>#N/A</v>
      </c>
      <c r="L203" s="6" t="e">
        <f>RTD("tradingapp",,INDEX($K:$K, ROW()), "BidLstClsΔ%")</f>
        <v>#N/A</v>
      </c>
      <c r="M203" s="6" t="e">
        <f>RTD("tradingapp",,INDEX($K:$K, ROW()), "AskLstClsΔ%")</f>
        <v>#N/A</v>
      </c>
      <c r="N203" s="14" t="e">
        <f t="shared" si="30"/>
        <v>#N/A</v>
      </c>
      <c r="O203" s="14" t="e">
        <f t="shared" si="31"/>
        <v>#N/A</v>
      </c>
    </row>
    <row r="204" spans="3:15" x14ac:dyDescent="0.3">
      <c r="C204" s="5">
        <f>VLOOKUP(A204,'All Beta'!A:E,4,0)</f>
        <v>0</v>
      </c>
      <c r="G204" s="12" t="e">
        <f t="shared" si="26"/>
        <v>#N/A</v>
      </c>
      <c r="H204" s="12" t="e">
        <f t="shared" si="27"/>
        <v>#N/A</v>
      </c>
      <c r="I204" s="13" t="e">
        <f t="shared" si="28"/>
        <v>#N/A</v>
      </c>
      <c r="J204" s="13" t="e">
        <f t="shared" si="29"/>
        <v>#N/A</v>
      </c>
      <c r="K204" s="5" t="e">
        <f>VLOOKUP(A204,'All Beta'!F:I,2,0)</f>
        <v>#N/A</v>
      </c>
      <c r="L204" s="6" t="e">
        <f>RTD("tradingapp",,INDEX($K:$K, ROW()), "BidLstClsΔ%")</f>
        <v>#N/A</v>
      </c>
      <c r="M204" s="6" t="e">
        <f>RTD("tradingapp",,INDEX($K:$K, ROW()), "AskLstClsΔ%")</f>
        <v>#N/A</v>
      </c>
      <c r="N204" s="14" t="e">
        <f t="shared" si="30"/>
        <v>#N/A</v>
      </c>
      <c r="O204" s="14" t="e">
        <f t="shared" si="31"/>
        <v>#N/A</v>
      </c>
    </row>
    <row r="205" spans="3:15" x14ac:dyDescent="0.3">
      <c r="C205" s="5">
        <f>VLOOKUP(A205,'All Beta'!A:E,4,0)</f>
        <v>0</v>
      </c>
      <c r="G205" s="12" t="e">
        <f t="shared" si="26"/>
        <v>#N/A</v>
      </c>
      <c r="H205" s="12" t="e">
        <f t="shared" si="27"/>
        <v>#N/A</v>
      </c>
      <c r="I205" s="13" t="e">
        <f t="shared" si="28"/>
        <v>#N/A</v>
      </c>
      <c r="J205" s="13" t="e">
        <f t="shared" si="29"/>
        <v>#N/A</v>
      </c>
      <c r="K205" s="5" t="e">
        <f>VLOOKUP(A205,'All Beta'!F:I,2,0)</f>
        <v>#N/A</v>
      </c>
      <c r="L205" s="6" t="e">
        <f>RTD("tradingapp",,INDEX($K:$K, ROW()), "BidLstClsΔ%")</f>
        <v>#N/A</v>
      </c>
      <c r="M205" s="6" t="e">
        <f>RTD("tradingapp",,INDEX($K:$K, ROW()), "AskLstClsΔ%")</f>
        <v>#N/A</v>
      </c>
      <c r="N205" s="14" t="e">
        <f t="shared" si="30"/>
        <v>#N/A</v>
      </c>
      <c r="O205" s="14" t="e">
        <f t="shared" si="31"/>
        <v>#N/A</v>
      </c>
    </row>
    <row r="206" spans="3:15" x14ac:dyDescent="0.3">
      <c r="C206" s="5">
        <f>VLOOKUP(A206,'All Beta'!A:E,4,0)</f>
        <v>0</v>
      </c>
      <c r="G206" s="12" t="e">
        <f t="shared" si="26"/>
        <v>#N/A</v>
      </c>
      <c r="H206" s="12" t="e">
        <f t="shared" si="27"/>
        <v>#N/A</v>
      </c>
      <c r="I206" s="13" t="e">
        <f t="shared" si="28"/>
        <v>#N/A</v>
      </c>
      <c r="J206" s="13" t="e">
        <f t="shared" si="29"/>
        <v>#N/A</v>
      </c>
      <c r="K206" s="5" t="e">
        <f>VLOOKUP(A206,'All Beta'!F:I,2,0)</f>
        <v>#N/A</v>
      </c>
      <c r="L206" s="6" t="e">
        <f>RTD("tradingapp",,INDEX($K:$K, ROW()), "BidLstClsΔ%")</f>
        <v>#N/A</v>
      </c>
      <c r="M206" s="6" t="e">
        <f>RTD("tradingapp",,INDEX($K:$K, ROW()), "AskLstClsΔ%")</f>
        <v>#N/A</v>
      </c>
      <c r="N206" s="14" t="e">
        <f t="shared" si="30"/>
        <v>#N/A</v>
      </c>
      <c r="O206" s="14" t="e">
        <f t="shared" si="31"/>
        <v>#N/A</v>
      </c>
    </row>
    <row r="207" spans="3:15" x14ac:dyDescent="0.3">
      <c r="C207" s="5">
        <f>VLOOKUP(A207,'All Beta'!A:E,4,0)</f>
        <v>0</v>
      </c>
      <c r="G207" s="12" t="e">
        <f t="shared" si="26"/>
        <v>#N/A</v>
      </c>
      <c r="H207" s="12" t="e">
        <f t="shared" si="27"/>
        <v>#N/A</v>
      </c>
      <c r="I207" s="13" t="e">
        <f t="shared" si="28"/>
        <v>#N/A</v>
      </c>
      <c r="J207" s="13" t="e">
        <f t="shared" si="29"/>
        <v>#N/A</v>
      </c>
      <c r="K207" s="5" t="e">
        <f>VLOOKUP(A207,'All Beta'!F:I,2,0)</f>
        <v>#N/A</v>
      </c>
      <c r="L207" s="6" t="e">
        <f>RTD("tradingapp",,INDEX($K:$K, ROW()), "BidLstClsΔ%")</f>
        <v>#N/A</v>
      </c>
      <c r="M207" s="6" t="e">
        <f>RTD("tradingapp",,INDEX($K:$K, ROW()), "AskLstClsΔ%")</f>
        <v>#N/A</v>
      </c>
      <c r="N207" s="14" t="e">
        <f t="shared" si="30"/>
        <v>#N/A</v>
      </c>
      <c r="O207" s="14" t="e">
        <f t="shared" si="31"/>
        <v>#N/A</v>
      </c>
    </row>
    <row r="208" spans="3:15" x14ac:dyDescent="0.3">
      <c r="C208" s="5">
        <f>VLOOKUP(A208,'All Beta'!A:E,4,0)</f>
        <v>0</v>
      </c>
      <c r="G208" s="12" t="e">
        <f t="shared" si="26"/>
        <v>#N/A</v>
      </c>
      <c r="H208" s="12" t="e">
        <f t="shared" si="27"/>
        <v>#N/A</v>
      </c>
      <c r="I208" s="13" t="e">
        <f t="shared" si="28"/>
        <v>#N/A</v>
      </c>
      <c r="J208" s="13" t="e">
        <f t="shared" si="29"/>
        <v>#N/A</v>
      </c>
      <c r="K208" s="5" t="e">
        <f>VLOOKUP(A208,'All Beta'!F:I,2,0)</f>
        <v>#N/A</v>
      </c>
      <c r="L208" s="6" t="e">
        <f>RTD("tradingapp",,INDEX($K:$K, ROW()), "BidLstClsΔ%")</f>
        <v>#N/A</v>
      </c>
      <c r="M208" s="6" t="e">
        <f>RTD("tradingapp",,INDEX($K:$K, ROW()), "AskLstClsΔ%")</f>
        <v>#N/A</v>
      </c>
      <c r="N208" s="14" t="e">
        <f t="shared" si="30"/>
        <v>#N/A</v>
      </c>
      <c r="O208" s="14" t="e">
        <f t="shared" si="31"/>
        <v>#N/A</v>
      </c>
    </row>
    <row r="209" spans="3:15" x14ac:dyDescent="0.3">
      <c r="C209" s="5">
        <f>VLOOKUP(A209,'All Beta'!A:E,4,0)</f>
        <v>0</v>
      </c>
      <c r="G209" s="12" t="e">
        <f t="shared" si="26"/>
        <v>#N/A</v>
      </c>
      <c r="H209" s="12" t="e">
        <f t="shared" si="27"/>
        <v>#N/A</v>
      </c>
      <c r="I209" s="13" t="e">
        <f t="shared" si="28"/>
        <v>#N/A</v>
      </c>
      <c r="J209" s="13" t="e">
        <f t="shared" si="29"/>
        <v>#N/A</v>
      </c>
      <c r="K209" s="5" t="e">
        <f>VLOOKUP(A209,'All Beta'!F:I,2,0)</f>
        <v>#N/A</v>
      </c>
      <c r="L209" s="6" t="e">
        <f>RTD("tradingapp",,INDEX($K:$K, ROW()), "BidLstClsΔ%")</f>
        <v>#N/A</v>
      </c>
      <c r="M209" s="6" t="e">
        <f>RTD("tradingapp",,INDEX($K:$K, ROW()), "AskLstClsΔ%")</f>
        <v>#N/A</v>
      </c>
      <c r="N209" s="14" t="e">
        <f t="shared" si="30"/>
        <v>#N/A</v>
      </c>
      <c r="O209" s="14" t="e">
        <f t="shared" si="31"/>
        <v>#N/A</v>
      </c>
    </row>
    <row r="210" spans="3:15" x14ac:dyDescent="0.3">
      <c r="C210" s="5">
        <f>VLOOKUP(A210,'All Beta'!A:E,4,0)</f>
        <v>0</v>
      </c>
      <c r="G210" s="12" t="e">
        <f t="shared" si="26"/>
        <v>#N/A</v>
      </c>
      <c r="H210" s="12" t="e">
        <f t="shared" si="27"/>
        <v>#N/A</v>
      </c>
      <c r="I210" s="13" t="e">
        <f t="shared" si="28"/>
        <v>#N/A</v>
      </c>
      <c r="J210" s="13" t="e">
        <f t="shared" si="29"/>
        <v>#N/A</v>
      </c>
      <c r="K210" s="5" t="e">
        <f>VLOOKUP(A210,'All Beta'!F:I,2,0)</f>
        <v>#N/A</v>
      </c>
      <c r="L210" s="6" t="e">
        <f>RTD("tradingapp",,INDEX($K:$K, ROW()), "BidLstClsΔ%")</f>
        <v>#N/A</v>
      </c>
      <c r="M210" s="6" t="e">
        <f>RTD("tradingapp",,INDEX($K:$K, ROW()), "AskLstClsΔ%")</f>
        <v>#N/A</v>
      </c>
      <c r="N210" s="14" t="e">
        <f t="shared" si="30"/>
        <v>#N/A</v>
      </c>
      <c r="O210" s="14" t="e">
        <f t="shared" si="31"/>
        <v>#N/A</v>
      </c>
    </row>
    <row r="211" spans="3:15" x14ac:dyDescent="0.3">
      <c r="C211" s="5">
        <f>VLOOKUP(A211,'All Beta'!A:E,4,0)</f>
        <v>0</v>
      </c>
      <c r="G211" s="12" t="e">
        <f t="shared" si="26"/>
        <v>#N/A</v>
      </c>
      <c r="H211" s="12" t="e">
        <f t="shared" si="27"/>
        <v>#N/A</v>
      </c>
      <c r="I211" s="13" t="e">
        <f t="shared" si="28"/>
        <v>#N/A</v>
      </c>
      <c r="J211" s="13" t="e">
        <f t="shared" si="29"/>
        <v>#N/A</v>
      </c>
      <c r="K211" s="5" t="e">
        <f>VLOOKUP(A211,'All Beta'!F:I,2,0)</f>
        <v>#N/A</v>
      </c>
      <c r="L211" s="6" t="e">
        <f>RTD("tradingapp",,INDEX($K:$K, ROW()), "BidLstClsΔ%")</f>
        <v>#N/A</v>
      </c>
      <c r="M211" s="6" t="e">
        <f>RTD("tradingapp",,INDEX($K:$K, ROW()), "AskLstClsΔ%")</f>
        <v>#N/A</v>
      </c>
      <c r="N211" s="14" t="e">
        <f t="shared" si="30"/>
        <v>#N/A</v>
      </c>
      <c r="O211" s="14" t="e">
        <f t="shared" si="31"/>
        <v>#N/A</v>
      </c>
    </row>
    <row r="212" spans="3:15" x14ac:dyDescent="0.3">
      <c r="C212" s="5">
        <f>VLOOKUP(A212,'All Beta'!A:E,4,0)</f>
        <v>0</v>
      </c>
      <c r="G212" s="12" t="e">
        <f t="shared" si="26"/>
        <v>#N/A</v>
      </c>
      <c r="H212" s="12" t="e">
        <f t="shared" si="27"/>
        <v>#N/A</v>
      </c>
      <c r="I212" s="13" t="e">
        <f t="shared" si="28"/>
        <v>#N/A</v>
      </c>
      <c r="J212" s="13" t="e">
        <f t="shared" si="29"/>
        <v>#N/A</v>
      </c>
      <c r="K212" s="5" t="e">
        <f>VLOOKUP(A212,'All Beta'!F:I,2,0)</f>
        <v>#N/A</v>
      </c>
      <c r="L212" s="6" t="e">
        <f>RTD("tradingapp",,INDEX($K:$K, ROW()), "BidLstClsΔ%")</f>
        <v>#N/A</v>
      </c>
      <c r="M212" s="6" t="e">
        <f>RTD("tradingapp",,INDEX($K:$K, ROW()), "AskLstClsΔ%")</f>
        <v>#N/A</v>
      </c>
      <c r="N212" s="14" t="e">
        <f t="shared" si="30"/>
        <v>#N/A</v>
      </c>
      <c r="O212" s="14" t="e">
        <f t="shared" si="31"/>
        <v>#N/A</v>
      </c>
    </row>
    <row r="213" spans="3:15" x14ac:dyDescent="0.3">
      <c r="C213" s="5">
        <f>VLOOKUP(A213,'All Beta'!A:E,4,0)</f>
        <v>0</v>
      </c>
      <c r="G213" s="12" t="e">
        <f t="shared" si="26"/>
        <v>#N/A</v>
      </c>
      <c r="H213" s="12" t="e">
        <f t="shared" si="27"/>
        <v>#N/A</v>
      </c>
      <c r="I213" s="13" t="e">
        <f t="shared" si="28"/>
        <v>#N/A</v>
      </c>
      <c r="J213" s="13" t="e">
        <f t="shared" si="29"/>
        <v>#N/A</v>
      </c>
      <c r="K213" s="5" t="e">
        <f>VLOOKUP(A213,'All Beta'!F:I,2,0)</f>
        <v>#N/A</v>
      </c>
      <c r="L213" s="6" t="e">
        <f>RTD("tradingapp",,INDEX($K:$K, ROW()), "BidLstClsΔ%")</f>
        <v>#N/A</v>
      </c>
      <c r="M213" s="6" t="e">
        <f>RTD("tradingapp",,INDEX($K:$K, ROW()), "AskLstClsΔ%")</f>
        <v>#N/A</v>
      </c>
      <c r="N213" s="14" t="e">
        <f t="shared" si="30"/>
        <v>#N/A</v>
      </c>
      <c r="O213" s="14" t="e">
        <f t="shared" si="31"/>
        <v>#N/A</v>
      </c>
    </row>
    <row r="214" spans="3:15" x14ac:dyDescent="0.3">
      <c r="C214" s="5">
        <f>VLOOKUP(A214,'All Beta'!A:E,4,0)</f>
        <v>0</v>
      </c>
      <c r="G214" s="12" t="e">
        <f t="shared" si="26"/>
        <v>#N/A</v>
      </c>
      <c r="H214" s="12" t="e">
        <f t="shared" si="27"/>
        <v>#N/A</v>
      </c>
      <c r="I214" s="13" t="e">
        <f t="shared" si="28"/>
        <v>#N/A</v>
      </c>
      <c r="J214" s="13" t="e">
        <f t="shared" si="29"/>
        <v>#N/A</v>
      </c>
      <c r="K214" s="5" t="e">
        <f>VLOOKUP(A214,'All Beta'!F:I,2,0)</f>
        <v>#N/A</v>
      </c>
      <c r="L214" s="6" t="e">
        <f>RTD("tradingapp",,INDEX($K:$K, ROW()), "BidLstClsΔ%")</f>
        <v>#N/A</v>
      </c>
      <c r="M214" s="6" t="e">
        <f>RTD("tradingapp",,INDEX($K:$K, ROW()), "AskLstClsΔ%")</f>
        <v>#N/A</v>
      </c>
      <c r="N214" s="14" t="e">
        <f t="shared" si="30"/>
        <v>#N/A</v>
      </c>
      <c r="O214" s="14" t="e">
        <f t="shared" si="31"/>
        <v>#N/A</v>
      </c>
    </row>
  </sheetData>
  <autoFilter ref="A1:Z88" xr:uid="{75742639-994A-43F3-8FC7-CB90A3FA7E28}"/>
  <conditionalFormatting sqref="A1">
    <cfRule type="duplicateValues" dxfId="46" priority="4"/>
    <cfRule type="duplicateValues" dxfId="45" priority="5"/>
    <cfRule type="duplicateValues" dxfId="44" priority="6"/>
    <cfRule type="duplicateValues" dxfId="43" priority="7"/>
    <cfRule type="duplicateValues" dxfId="42" priority="8"/>
    <cfRule type="duplicateValues" dxfId="41" priority="9"/>
    <cfRule type="duplicateValues" dxfId="40" priority="10"/>
    <cfRule type="duplicateValues" dxfId="39" priority="11"/>
    <cfRule type="duplicateValues" dxfId="38" priority="12"/>
    <cfRule type="duplicateValues" dxfId="37" priority="13"/>
    <cfRule type="duplicateValues" dxfId="36" priority="14"/>
  </conditionalFormatting>
  <conditionalFormatting sqref="Z3:Z88 A1:A1048576">
    <cfRule type="duplicateValues" dxfId="35" priority="1"/>
  </conditionalFormatting>
  <conditionalFormatting sqref="Z3:Z88">
    <cfRule type="duplicateValues" dxfId="34" priority="2"/>
    <cfRule type="duplicateValues" dxfId="33" priority="3"/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E9CC1-1A22-4EBC-96C5-F4735B1B29E9}">
  <dimension ref="A1:AI116"/>
  <sheetViews>
    <sheetView zoomScale="85" zoomScaleNormal="85" workbookViewId="0">
      <selection activeCell="P19" sqref="P19"/>
    </sheetView>
  </sheetViews>
  <sheetFormatPr defaultRowHeight="14.4" x14ac:dyDescent="0.3"/>
  <cols>
    <col min="1" max="1" width="9.109375" customWidth="1"/>
    <col min="2" max="2" width="0.44140625" customWidth="1"/>
  </cols>
  <sheetData>
    <row r="1" spans="1:35" x14ac:dyDescent="0.3">
      <c r="A1" s="10" t="s">
        <v>404</v>
      </c>
      <c r="B1" s="58"/>
      <c r="C1" s="58" t="s">
        <v>108</v>
      </c>
      <c r="D1" s="58" t="s">
        <v>444</v>
      </c>
      <c r="E1" s="10" t="s">
        <v>349</v>
      </c>
      <c r="F1" s="10" t="s">
        <v>350</v>
      </c>
      <c r="G1" s="59" t="s">
        <v>351</v>
      </c>
      <c r="H1" s="59" t="s">
        <v>352</v>
      </c>
      <c r="I1" s="59" t="s">
        <v>353</v>
      </c>
      <c r="J1" s="59" t="s">
        <v>354</v>
      </c>
      <c r="K1" s="58" t="s">
        <v>347</v>
      </c>
      <c r="L1" s="9" t="s">
        <v>579</v>
      </c>
      <c r="M1" s="9" t="s">
        <v>580</v>
      </c>
      <c r="N1" s="60" t="s">
        <v>535</v>
      </c>
      <c r="O1" s="60" t="s">
        <v>536</v>
      </c>
      <c r="P1" s="11" t="s">
        <v>540</v>
      </c>
      <c r="Q1" s="9" t="s">
        <v>348</v>
      </c>
      <c r="R1" s="19" t="s">
        <v>355</v>
      </c>
      <c r="S1" s="9" t="s">
        <v>108</v>
      </c>
      <c r="T1" s="9" t="s">
        <v>447</v>
      </c>
      <c r="U1" s="11" t="s">
        <v>540</v>
      </c>
      <c r="V1" s="9" t="s">
        <v>348</v>
      </c>
      <c r="W1" s="18" t="s">
        <v>355</v>
      </c>
      <c r="X1" s="9" t="s">
        <v>108</v>
      </c>
      <c r="Y1" s="9" t="s">
        <v>447</v>
      </c>
      <c r="Z1" s="11"/>
      <c r="AA1" s="9"/>
      <c r="AB1" s="19"/>
      <c r="AC1" s="9"/>
      <c r="AD1" s="9"/>
      <c r="AE1" s="11"/>
      <c r="AF1" s="9"/>
      <c r="AG1" s="18"/>
      <c r="AH1" s="9"/>
      <c r="AI1" s="9"/>
    </row>
    <row r="2" spans="1:35" x14ac:dyDescent="0.3">
      <c r="A2" s="3" t="str">
        <f>IFERROR(INDEX(Soxl1!A$2:A$1000, ROW(A1)), "")</f>
        <v>ALGM</v>
      </c>
      <c r="B2" s="5"/>
      <c r="C2" s="5">
        <f>VLOOKUP(A2,Soxl1!A:J,8,0)</f>
        <v>0.47</v>
      </c>
      <c r="D2" s="5">
        <f>VLOOKUP(A2,Soxl1!A:J,9,0)</f>
        <v>0.52</v>
      </c>
      <c r="E2" s="8" t="str">
        <f>RTD("tradingapp",,INDEX($A:$A, ROW()), "BidLstClsΔ%")</f>
        <v>-1.83</v>
      </c>
      <c r="F2" s="8" t="str">
        <f>RTD("tradingapp",,INDEX($A:$A, ROW()), "AskLstClsΔ%")</f>
        <v>0.57</v>
      </c>
      <c r="G2" s="12">
        <f>C2*M2</f>
        <v>-2.35E-2</v>
      </c>
      <c r="H2" s="12">
        <f>C2*L2</f>
        <v>-5.1699999999999996E-2</v>
      </c>
      <c r="I2" s="13">
        <f>G2-E2</f>
        <v>1.8065</v>
      </c>
      <c r="J2" s="13">
        <f>H2-F2</f>
        <v>-0.62169999999999992</v>
      </c>
      <c r="K2" s="5" t="str">
        <f>VLOOKUP(A2,Soxl1!A:J,7,0)</f>
        <v>SOXL</v>
      </c>
      <c r="L2" s="6" t="str">
        <f>RTD("tradingapp",,INDEX($K:$K, ROW()), "BidLstClsΔ%")</f>
        <v>-0.11</v>
      </c>
      <c r="M2" s="6" t="str">
        <f>RTD("tradingapp",,INDEX($K:$K, ROW()), "AskLstClsΔ%")</f>
        <v>-0.05</v>
      </c>
      <c r="N2" s="14">
        <f>I2+D2</f>
        <v>2.3265000000000002</v>
      </c>
      <c r="O2" s="14">
        <f>J2-D2</f>
        <v>-1.1416999999999999</v>
      </c>
      <c r="P2" s="5" t="e">
        <f t="array" ref="P2:P38">INDEX(K2:K1067,SMALL(IFERROR(IF((MAIN!$B$1&gt;I2:I1067)*(N2:N1067&lt;MAIN!B2),ROW(K2:K1067),""),"Нет"),ROW(K2:K1067)-ROW($B$1))-ROW($B$1))</f>
        <v>#NUM!</v>
      </c>
      <c r="Q2" s="5" t="e">
        <f t="array" ref="Q2:Q38">INDEX(A2:A1067,SMALL(IFERROR(IF((MAIN!$B$1&gt;I2:I1067)*(N2:N1067&lt;MAIN!B2),ROW(I2:I1067),""),"Нет"),ROW(I2:I1067)-ROW($I$1))-ROW($I$1))</f>
        <v>#NUM!</v>
      </c>
      <c r="R2" s="14" t="e">
        <f t="array" ref="R2:R38">INDEX(I2:I1067,SMALL(IFERROR(IF((MAIN!$B$1&gt;I2:I1067)*(N2:N1067&lt;MAIN!B2),ROW(I2:I1067),""),"Нет"),ROW(I2:I1067)-ROW($I$1))-ROW($I$1))</f>
        <v>#NUM!</v>
      </c>
      <c r="S2" s="5" t="e">
        <f t="array" ref="S2:S38">INDEX(C2:C1067,SMALL(IFERROR(IF((MAIN!$B$1&gt;I2:I1067)*(N2:N1067&lt;MAIN!B2),ROW(C2:C1067),""),"Нет"),ROW(C2:C1067)-ROW($B$1))-ROW($B$1))</f>
        <v>#NUM!</v>
      </c>
      <c r="T2" s="16" t="e">
        <f t="shared" ref="T2:T38" si="0">INDEX(R:R,MATCH(Q2,Q:Q,0)) + SUMIF(A:A,Q2, D:D)</f>
        <v>#NUM!</v>
      </c>
      <c r="U2" s="5" t="e">
        <f t="array" ref="U2:U38">INDEX(K2:K1000, SMALL(IFERROR(IF((MAIN!$C$1&lt;J2:J1000)*(O2:O1000&gt;MAIN!C2), ROW(K2:K1000), ""), "Нет"), ROW(K2:K1000) - ROW($B$1)) - ROW($B$1))</f>
        <v>#NUM!</v>
      </c>
      <c r="V2" s="5" t="e">
        <f t="array" ref="V2:V38">INDEX(A2:A1067, SMALL(IFERROR(IF((MAIN!$C$1&lt;J2:J1067)*(O2:O1067&gt;MAIN!C2), ROW(J2:J1067), ""), "Нет"), ROW(J2:J1067) - ROW($J$1)) - ROW($J$1))</f>
        <v>#NUM!</v>
      </c>
      <c r="W2" s="14" t="e">
        <f t="array" ref="W2:W38">INDEX(J2:J1067, SMALL(IFERROR(IF((MAIN!$C$1&lt;J2:J1067)*(O2:O1067&gt;MAIN!C2), ROW(J2:J1067), ""), "Нет"), ROW(J2:J1067) - ROW($J$1)) - ROW($J$1))</f>
        <v>#NUM!</v>
      </c>
      <c r="X2" s="5" t="e">
        <f t="array" ref="X2:X38">INDEX(C2:C1067, SMALL(IFERROR(IF((MAIN!$C$1&lt;J2:J1067)*(O2:O1067&gt;MAIN!C2), ROW(C2:C1067), ""), "Нет"), ROW(C2:C1067) - ROW($C$1)) - ROW($C$1))</f>
        <v>#NUM!</v>
      </c>
      <c r="Y2" s="16" t="e">
        <f t="shared" ref="Y2:Y38" si="1">INDEX(W:W,MATCH(V2,V:V,0)) -SUMIF(A:A,V2, D:D)</f>
        <v>#NUM!</v>
      </c>
      <c r="Z2" s="5"/>
      <c r="AA2" s="5"/>
      <c r="AB2" s="14"/>
      <c r="AC2" s="5"/>
      <c r="AD2" s="16"/>
      <c r="AE2" s="5"/>
      <c r="AF2" s="5"/>
      <c r="AG2" s="14"/>
      <c r="AH2" s="5"/>
      <c r="AI2" s="16"/>
    </row>
    <row r="3" spans="1:35" x14ac:dyDescent="0.3">
      <c r="A3" s="3" t="str">
        <f>IFERROR(INDEX(Soxl1!A$2:A$1000, ROW(A2)), "")</f>
        <v>AMAT</v>
      </c>
      <c r="B3" s="5"/>
      <c r="C3" s="5">
        <f>VLOOKUP(A3,Soxl1!A:J,8,0)</f>
        <v>0.31</v>
      </c>
      <c r="D3" s="5">
        <f>VLOOKUP(A3,Soxl1!A:J,9,0)</f>
        <v>0.45</v>
      </c>
      <c r="E3" s="8" t="str">
        <f>RTD("tradingapp",,INDEX($A:$A, ROW()), "BidLstClsΔ%")</f>
        <v>0.00</v>
      </c>
      <c r="F3" s="8" t="str">
        <f>RTD("tradingapp",,INDEX($A:$A, ROW()), "AskLstClsΔ%")</f>
        <v>0.27</v>
      </c>
      <c r="G3" s="12">
        <f t="shared" ref="G3:G66" si="2">C3*M3</f>
        <v>-1.55E-2</v>
      </c>
      <c r="H3" s="12">
        <f t="shared" ref="H3:H66" si="3">C3*L3</f>
        <v>-3.4099999999999998E-2</v>
      </c>
      <c r="I3" s="13">
        <f t="shared" ref="I3:J66" si="4">G3-E3</f>
        <v>-1.55E-2</v>
      </c>
      <c r="J3" s="13">
        <f t="shared" si="4"/>
        <v>-0.30410000000000004</v>
      </c>
      <c r="K3" s="5" t="str">
        <f>VLOOKUP(A3,Soxl1!A:J,7,0)</f>
        <v>SOXL</v>
      </c>
      <c r="L3" s="6" t="str">
        <f>RTD("tradingapp",,INDEX($K:$K, ROW()), "BidLstClsΔ%")</f>
        <v>-0.11</v>
      </c>
      <c r="M3" s="6" t="str">
        <f>RTD("tradingapp",,INDEX($K:$K, ROW()), "AskLstClsΔ%")</f>
        <v>-0.05</v>
      </c>
      <c r="N3" s="14">
        <f t="shared" ref="N3:N66" si="5">I3+D3</f>
        <v>0.4345</v>
      </c>
      <c r="O3" s="14">
        <f t="shared" ref="O3:O66" si="6">J3-D3</f>
        <v>-0.75409999999999999</v>
      </c>
      <c r="P3" s="5" t="e">
        <v>#NUM!</v>
      </c>
      <c r="Q3" s="5" t="e">
        <v>#NUM!</v>
      </c>
      <c r="R3" s="14" t="e">
        <v>#NUM!</v>
      </c>
      <c r="S3" s="5" t="e">
        <v>#NUM!</v>
      </c>
      <c r="T3" s="16" t="e">
        <f t="shared" si="0"/>
        <v>#NUM!</v>
      </c>
      <c r="U3" s="5" t="e">
        <v>#NUM!</v>
      </c>
      <c r="V3" s="5" t="e">
        <v>#NUM!</v>
      </c>
      <c r="W3" s="14" t="e">
        <v>#NUM!</v>
      </c>
      <c r="X3" s="5" t="e">
        <v>#NUM!</v>
      </c>
      <c r="Y3" s="16" t="e">
        <f t="shared" si="1"/>
        <v>#NUM!</v>
      </c>
      <c r="Z3" s="1"/>
    </row>
    <row r="4" spans="1:35" x14ac:dyDescent="0.3">
      <c r="A4" s="3" t="str">
        <f>IFERROR(INDEX(Soxl1!A$2:A$1000, ROW(A3)), "")</f>
        <v>AMBA</v>
      </c>
      <c r="B4" s="5"/>
      <c r="C4" s="5">
        <f>VLOOKUP(A4,Soxl1!A:J,8,0)</f>
        <v>0.43</v>
      </c>
      <c r="D4" s="5">
        <f>VLOOKUP(A4,Soxl1!A:J,9,0)</f>
        <v>0.52</v>
      </c>
      <c r="E4" s="8" t="str">
        <f>RTD("tradingapp",,INDEX($A:$A, ROW()), "BidLstClsΔ%")</f>
        <v>-1.39</v>
      </c>
      <c r="F4" s="8" t="str">
        <f>RTD("tradingapp",,INDEX($A:$A, ROW()), "AskLstClsΔ%")</f>
        <v>0.37</v>
      </c>
      <c r="G4" s="12">
        <f t="shared" si="2"/>
        <v>-2.1500000000000002E-2</v>
      </c>
      <c r="H4" s="12">
        <f t="shared" si="3"/>
        <v>-4.7300000000000002E-2</v>
      </c>
      <c r="I4" s="13">
        <f t="shared" si="4"/>
        <v>1.3684999999999998</v>
      </c>
      <c r="J4" s="13">
        <f t="shared" si="4"/>
        <v>-0.4173</v>
      </c>
      <c r="K4" s="5" t="str">
        <f>VLOOKUP(A4,Soxl1!A:J,7,0)</f>
        <v>SOXL</v>
      </c>
      <c r="L4" s="6" t="str">
        <f>RTD("tradingapp",,INDEX($K:$K, ROW()), "BidLstClsΔ%")</f>
        <v>-0.11</v>
      </c>
      <c r="M4" s="6" t="str">
        <f>RTD("tradingapp",,INDEX($K:$K, ROW()), "AskLstClsΔ%")</f>
        <v>-0.05</v>
      </c>
      <c r="N4" s="14">
        <f t="shared" si="5"/>
        <v>1.8884999999999998</v>
      </c>
      <c r="O4" s="14">
        <f t="shared" si="6"/>
        <v>-0.93730000000000002</v>
      </c>
      <c r="P4" s="5" t="e">
        <v>#NUM!</v>
      </c>
      <c r="Q4" s="5" t="e">
        <v>#NUM!</v>
      </c>
      <c r="R4" s="14" t="e">
        <v>#NUM!</v>
      </c>
      <c r="S4" s="5" t="e">
        <v>#NUM!</v>
      </c>
      <c r="T4" s="16" t="e">
        <f t="shared" si="0"/>
        <v>#NUM!</v>
      </c>
      <c r="U4" s="5" t="e">
        <v>#NUM!</v>
      </c>
      <c r="V4" s="5" t="e">
        <v>#NUM!</v>
      </c>
      <c r="W4" s="14" t="e">
        <v>#NUM!</v>
      </c>
      <c r="X4" s="5" t="e">
        <v>#NUM!</v>
      </c>
      <c r="Y4" s="16" t="e">
        <f t="shared" si="1"/>
        <v>#NUM!</v>
      </c>
      <c r="Z4" s="1"/>
    </row>
    <row r="5" spans="1:35" x14ac:dyDescent="0.3">
      <c r="A5" s="3" t="str">
        <f>IFERROR(INDEX(Soxl1!A$2:A$1000, ROW(A4)), "")</f>
        <v>AMKR</v>
      </c>
      <c r="B5" s="5"/>
      <c r="C5" s="5">
        <f>VLOOKUP(A5,Soxl1!A:J,8,0)</f>
        <v>0.38</v>
      </c>
      <c r="D5" s="5">
        <f>VLOOKUP(A5,Soxl1!A:J,9,0)</f>
        <v>0.39</v>
      </c>
      <c r="E5" s="8" t="str">
        <f>RTD("tradingapp",,INDEX($A:$A, ROW()), "BidLstClsΔ%")</f>
        <v>-0.11</v>
      </c>
      <c r="F5" s="8" t="str">
        <f>RTD("tradingapp",,INDEX($A:$A, ROW()), "AskLstClsΔ%")</f>
        <v>0.83</v>
      </c>
      <c r="G5" s="12">
        <f t="shared" si="2"/>
        <v>-1.9000000000000003E-2</v>
      </c>
      <c r="H5" s="12">
        <f t="shared" si="3"/>
        <v>-4.1800000000000004E-2</v>
      </c>
      <c r="I5" s="13">
        <f t="shared" si="4"/>
        <v>9.0999999999999998E-2</v>
      </c>
      <c r="J5" s="13">
        <f t="shared" si="4"/>
        <v>-0.87179999999999991</v>
      </c>
      <c r="K5" s="5" t="str">
        <f>VLOOKUP(A5,Soxl1!A:J,7,0)</f>
        <v>SOXL</v>
      </c>
      <c r="L5" s="6" t="str">
        <f>RTD("tradingapp",,INDEX($K:$K, ROW()), "BidLstClsΔ%")</f>
        <v>-0.11</v>
      </c>
      <c r="M5" s="6" t="str">
        <f>RTD("tradingapp",,INDEX($K:$K, ROW()), "AskLstClsΔ%")</f>
        <v>-0.05</v>
      </c>
      <c r="N5" s="14">
        <f t="shared" si="5"/>
        <v>0.48099999999999998</v>
      </c>
      <c r="O5" s="14">
        <f t="shared" si="6"/>
        <v>-1.2618</v>
      </c>
      <c r="P5" s="5" t="e">
        <v>#NUM!</v>
      </c>
      <c r="Q5" s="5" t="e">
        <v>#NUM!</v>
      </c>
      <c r="R5" s="14" t="e">
        <v>#NUM!</v>
      </c>
      <c r="S5" s="5" t="e">
        <v>#NUM!</v>
      </c>
      <c r="T5" s="16" t="e">
        <f t="shared" si="0"/>
        <v>#NUM!</v>
      </c>
      <c r="U5" s="5" t="e">
        <v>#NUM!</v>
      </c>
      <c r="V5" s="5" t="e">
        <v>#NUM!</v>
      </c>
      <c r="W5" s="14" t="e">
        <v>#NUM!</v>
      </c>
      <c r="X5" s="5" t="e">
        <v>#NUM!</v>
      </c>
      <c r="Y5" s="16" t="e">
        <f t="shared" si="1"/>
        <v>#NUM!</v>
      </c>
      <c r="Z5" s="1"/>
    </row>
    <row r="6" spans="1:35" x14ac:dyDescent="0.3">
      <c r="A6" s="3" t="str">
        <f>IFERROR(INDEX(Soxl1!A$2:A$1000, ROW(A5)), "")</f>
        <v>ASML</v>
      </c>
      <c r="B6" s="5"/>
      <c r="C6" s="5">
        <f>VLOOKUP(A6,Soxl1!A:J,8,0)</f>
        <v>0.34</v>
      </c>
      <c r="D6" s="5">
        <f>VLOOKUP(A6,Soxl1!A:J,9,0)</f>
        <v>0.75</v>
      </c>
      <c r="E6" s="8" t="str">
        <f>RTD("tradingapp",,INDEX($A:$A, ROW()), "BidLstClsΔ%")</f>
        <v>0.00</v>
      </c>
      <c r="F6" s="8" t="str">
        <f>RTD("tradingapp",,INDEX($A:$A, ROW()), "AskLstClsΔ%")</f>
        <v>0.18</v>
      </c>
      <c r="G6" s="12">
        <f t="shared" si="2"/>
        <v>-1.7000000000000001E-2</v>
      </c>
      <c r="H6" s="12">
        <f t="shared" si="3"/>
        <v>-3.7400000000000003E-2</v>
      </c>
      <c r="I6" s="13">
        <f t="shared" si="4"/>
        <v>-1.7000000000000001E-2</v>
      </c>
      <c r="J6" s="13">
        <f t="shared" si="4"/>
        <v>-0.21739999999999998</v>
      </c>
      <c r="K6" s="5" t="str">
        <f>VLOOKUP(A6,Soxl1!A:J,7,0)</f>
        <v>SOXL</v>
      </c>
      <c r="L6" s="6" t="str">
        <f>RTD("tradingapp",,INDEX($K:$K, ROW()), "BidLstClsΔ%")</f>
        <v>-0.11</v>
      </c>
      <c r="M6" s="6" t="str">
        <f>RTD("tradingapp",,INDEX($K:$K, ROW()), "AskLstClsΔ%")</f>
        <v>-0.05</v>
      </c>
      <c r="N6" s="14">
        <f t="shared" si="5"/>
        <v>0.73299999999999998</v>
      </c>
      <c r="O6" s="14">
        <f t="shared" si="6"/>
        <v>-0.96740000000000004</v>
      </c>
      <c r="P6" s="5" t="e">
        <v>#NUM!</v>
      </c>
      <c r="Q6" s="5" t="e">
        <v>#NUM!</v>
      </c>
      <c r="R6" s="14" t="e">
        <v>#NUM!</v>
      </c>
      <c r="S6" s="5" t="e">
        <v>#NUM!</v>
      </c>
      <c r="T6" s="16" t="e">
        <f t="shared" si="0"/>
        <v>#NUM!</v>
      </c>
      <c r="U6" s="5" t="e">
        <v>#NUM!</v>
      </c>
      <c r="V6" s="5" t="e">
        <v>#NUM!</v>
      </c>
      <c r="W6" s="14" t="e">
        <v>#NUM!</v>
      </c>
      <c r="X6" s="5" t="e">
        <v>#NUM!</v>
      </c>
      <c r="Y6" s="16" t="e">
        <f t="shared" si="1"/>
        <v>#NUM!</v>
      </c>
      <c r="Z6" s="1"/>
    </row>
    <row r="7" spans="1:35" x14ac:dyDescent="0.3">
      <c r="A7" s="3" t="str">
        <f>IFERROR(INDEX(Soxl1!A$2:A$1000, ROW(A6)), "")</f>
        <v>ENTG</v>
      </c>
      <c r="B7" s="5"/>
      <c r="C7" s="5">
        <f>VLOOKUP(A7,Soxl1!A:J,8,0)</f>
        <v>0.43</v>
      </c>
      <c r="D7" s="5">
        <f>VLOOKUP(A7,Soxl1!A:J,9,0)</f>
        <v>0.68</v>
      </c>
      <c r="E7" s="8" t="str">
        <f>RTD("tradingapp",,INDEX($A:$A, ROW()), "BidLstClsΔ%")</f>
        <v>-4.06</v>
      </c>
      <c r="F7" s="8" t="str">
        <f>RTD("tradingapp",,INDEX($A:$A, ROW()), "AskLstClsΔ%")</f>
        <v>6.95</v>
      </c>
      <c r="G7" s="12">
        <f t="shared" si="2"/>
        <v>-2.1500000000000002E-2</v>
      </c>
      <c r="H7" s="12">
        <f t="shared" si="3"/>
        <v>-4.7300000000000002E-2</v>
      </c>
      <c r="I7" s="13">
        <f t="shared" si="4"/>
        <v>4.0385</v>
      </c>
      <c r="J7" s="13">
        <f t="shared" si="4"/>
        <v>-6.9973000000000001</v>
      </c>
      <c r="K7" s="5" t="str">
        <f>VLOOKUP(A7,Soxl1!A:J,7,0)</f>
        <v>SOXL</v>
      </c>
      <c r="L7" s="6" t="str">
        <f>RTD("tradingapp",,INDEX($K:$K, ROW()), "BidLstClsΔ%")</f>
        <v>-0.11</v>
      </c>
      <c r="M7" s="6" t="str">
        <f>RTD("tradingapp",,INDEX($K:$K, ROW()), "AskLstClsΔ%")</f>
        <v>-0.05</v>
      </c>
      <c r="N7" s="14">
        <f t="shared" si="5"/>
        <v>4.7184999999999997</v>
      </c>
      <c r="O7" s="14">
        <f t="shared" si="6"/>
        <v>-7.6772999999999998</v>
      </c>
      <c r="P7" s="5" t="e">
        <v>#NUM!</v>
      </c>
      <c r="Q7" s="5" t="e">
        <v>#NUM!</v>
      </c>
      <c r="R7" s="14" t="e">
        <v>#NUM!</v>
      </c>
      <c r="S7" s="5" t="e">
        <v>#NUM!</v>
      </c>
      <c r="T7" s="16" t="e">
        <f t="shared" si="0"/>
        <v>#NUM!</v>
      </c>
      <c r="U7" s="5" t="e">
        <v>#NUM!</v>
      </c>
      <c r="V7" s="5" t="e">
        <v>#NUM!</v>
      </c>
      <c r="W7" s="14" t="e">
        <v>#NUM!</v>
      </c>
      <c r="X7" s="5" t="e">
        <v>#NUM!</v>
      </c>
      <c r="Y7" s="16" t="e">
        <f t="shared" si="1"/>
        <v>#NUM!</v>
      </c>
      <c r="Z7" s="1"/>
    </row>
    <row r="8" spans="1:35" x14ac:dyDescent="0.3">
      <c r="A8" s="3" t="str">
        <f>IFERROR(INDEX(Soxl1!A$2:A$1000, ROW(A7)), "")</f>
        <v>GFS</v>
      </c>
      <c r="B8" s="5"/>
      <c r="C8" s="5">
        <f>VLOOKUP(A8,Soxl1!A:J,8,0)</f>
        <v>0.37</v>
      </c>
      <c r="D8" s="5">
        <f>VLOOKUP(A8,Soxl1!A:J,9,0)</f>
        <v>0.47</v>
      </c>
      <c r="E8" s="8" t="str">
        <f>RTD("tradingapp",,INDEX($A:$A, ROW()), "BidLstClsΔ%")</f>
        <v>-0.45</v>
      </c>
      <c r="F8" s="8" t="str">
        <f>RTD("tradingapp",,INDEX($A:$A, ROW()), "AskLstClsΔ%")</f>
        <v>1.02</v>
      </c>
      <c r="G8" s="12">
        <f t="shared" si="2"/>
        <v>-1.8499999999999999E-2</v>
      </c>
      <c r="H8" s="12">
        <f t="shared" si="3"/>
        <v>-4.07E-2</v>
      </c>
      <c r="I8" s="13">
        <f t="shared" si="4"/>
        <v>0.43149999999999999</v>
      </c>
      <c r="J8" s="13">
        <f t="shared" si="4"/>
        <v>-1.0607</v>
      </c>
      <c r="K8" s="5" t="str">
        <f>VLOOKUP(A8,Soxl1!A:J,7,0)</f>
        <v>SOXL</v>
      </c>
      <c r="L8" s="6" t="str">
        <f>RTD("tradingapp",,INDEX($K:$K, ROW()), "BidLstClsΔ%")</f>
        <v>-0.11</v>
      </c>
      <c r="M8" s="6" t="str">
        <f>RTD("tradingapp",,INDEX($K:$K, ROW()), "AskLstClsΔ%")</f>
        <v>-0.05</v>
      </c>
      <c r="N8" s="14">
        <f t="shared" si="5"/>
        <v>0.90149999999999997</v>
      </c>
      <c r="O8" s="14">
        <f t="shared" si="6"/>
        <v>-1.5306999999999999</v>
      </c>
      <c r="P8" s="5" t="e">
        <v>#NUM!</v>
      </c>
      <c r="Q8" s="5" t="e">
        <v>#NUM!</v>
      </c>
      <c r="R8" s="14" t="e">
        <v>#NUM!</v>
      </c>
      <c r="S8" s="5" t="e">
        <v>#NUM!</v>
      </c>
      <c r="T8" s="16" t="e">
        <f t="shared" si="0"/>
        <v>#NUM!</v>
      </c>
      <c r="U8" s="5" t="e">
        <v>#NUM!</v>
      </c>
      <c r="V8" s="5" t="e">
        <v>#NUM!</v>
      </c>
      <c r="W8" s="14" t="e">
        <v>#NUM!</v>
      </c>
      <c r="X8" s="5" t="e">
        <v>#NUM!</v>
      </c>
      <c r="Y8" s="16" t="e">
        <f t="shared" si="1"/>
        <v>#NUM!</v>
      </c>
      <c r="Z8" s="1"/>
    </row>
    <row r="9" spans="1:35" x14ac:dyDescent="0.3">
      <c r="A9" s="3" t="str">
        <f>IFERROR(INDEX(Soxl1!A$2:A$1000, ROW(A8)), "")</f>
        <v>KLAC</v>
      </c>
      <c r="B9" s="5"/>
      <c r="C9" s="5">
        <f>VLOOKUP(A9,Soxl1!A:J,8,0)</f>
        <v>0.23</v>
      </c>
      <c r="D9" s="5">
        <f>VLOOKUP(A9,Soxl1!A:J,9,0)</f>
        <v>0.56000000000000005</v>
      </c>
      <c r="E9" s="8" t="str">
        <f>RTD("tradingapp",,INDEX($A:$A, ROW()), "BidLstClsΔ%")</f>
        <v>-4.83</v>
      </c>
      <c r="F9" s="8" t="str">
        <f>RTD("tradingapp",,INDEX($A:$A, ROW()), "AskLstClsΔ%")</f>
        <v>0.20</v>
      </c>
      <c r="G9" s="12">
        <f t="shared" si="2"/>
        <v>-1.1500000000000002E-2</v>
      </c>
      <c r="H9" s="12">
        <f t="shared" si="3"/>
        <v>-2.53E-2</v>
      </c>
      <c r="I9" s="13">
        <f t="shared" si="4"/>
        <v>4.8185000000000002</v>
      </c>
      <c r="J9" s="13">
        <f t="shared" si="4"/>
        <v>-0.2253</v>
      </c>
      <c r="K9" s="5" t="str">
        <f>VLOOKUP(A9,Soxl1!A:J,7,0)</f>
        <v>SOXL</v>
      </c>
      <c r="L9" s="6" t="str">
        <f>RTD("tradingapp",,INDEX($K:$K, ROW()), "BidLstClsΔ%")</f>
        <v>-0.11</v>
      </c>
      <c r="M9" s="6" t="str">
        <f>RTD("tradingapp",,INDEX($K:$K, ROW()), "AskLstClsΔ%")</f>
        <v>-0.05</v>
      </c>
      <c r="N9" s="14">
        <f t="shared" si="5"/>
        <v>5.3785000000000007</v>
      </c>
      <c r="O9" s="14">
        <f t="shared" si="6"/>
        <v>-0.78530000000000011</v>
      </c>
      <c r="P9" s="5" t="e">
        <v>#NUM!</v>
      </c>
      <c r="Q9" s="5" t="e">
        <v>#NUM!</v>
      </c>
      <c r="R9" s="14" t="e">
        <v>#NUM!</v>
      </c>
      <c r="S9" s="5" t="e">
        <v>#NUM!</v>
      </c>
      <c r="T9" s="16" t="e">
        <f t="shared" si="0"/>
        <v>#NUM!</v>
      </c>
      <c r="U9" s="5" t="e">
        <v>#NUM!</v>
      </c>
      <c r="V9" s="5" t="e">
        <v>#NUM!</v>
      </c>
      <c r="W9" s="14" t="e">
        <v>#NUM!</v>
      </c>
      <c r="X9" s="5" t="e">
        <v>#NUM!</v>
      </c>
      <c r="Y9" s="16" t="e">
        <f t="shared" si="1"/>
        <v>#NUM!</v>
      </c>
      <c r="Z9" s="1"/>
    </row>
    <row r="10" spans="1:35" x14ac:dyDescent="0.3">
      <c r="A10" s="3" t="str">
        <f>IFERROR(INDEX(Soxl1!A$2:A$1000, ROW(A9)), "")</f>
        <v>LRCX</v>
      </c>
      <c r="B10" s="5"/>
      <c r="C10" s="5">
        <f>VLOOKUP(A10,Soxl1!A:J,8,0)</f>
        <v>0.33</v>
      </c>
      <c r="D10" s="5">
        <f>VLOOKUP(A10,Soxl1!A:J,9,0)</f>
        <v>0.43</v>
      </c>
      <c r="E10" s="8" t="str">
        <f>RTD("tradingapp",,INDEX($A:$A, ROW()), "BidLstClsΔ%")</f>
        <v>0.04</v>
      </c>
      <c r="F10" s="8" t="str">
        <f>RTD("tradingapp",,INDEX($A:$A, ROW()), "AskLstClsΔ%")</f>
        <v>0.67</v>
      </c>
      <c r="G10" s="12">
        <f t="shared" si="2"/>
        <v>-1.6500000000000001E-2</v>
      </c>
      <c r="H10" s="12">
        <f t="shared" si="3"/>
        <v>-3.6299999999999999E-2</v>
      </c>
      <c r="I10" s="13">
        <f t="shared" si="4"/>
        <v>-5.6500000000000002E-2</v>
      </c>
      <c r="J10" s="13">
        <f t="shared" si="4"/>
        <v>-0.70630000000000004</v>
      </c>
      <c r="K10" s="5" t="str">
        <f>VLOOKUP(A10,Soxl1!A:J,7,0)</f>
        <v>SOXL</v>
      </c>
      <c r="L10" s="6" t="str">
        <f>RTD("tradingapp",,INDEX($K:$K, ROW()), "BidLstClsΔ%")</f>
        <v>-0.11</v>
      </c>
      <c r="M10" s="6" t="str">
        <f>RTD("tradingapp",,INDEX($K:$K, ROW()), "AskLstClsΔ%")</f>
        <v>-0.05</v>
      </c>
      <c r="N10" s="14">
        <f t="shared" si="5"/>
        <v>0.3735</v>
      </c>
      <c r="O10" s="14">
        <f t="shared" si="6"/>
        <v>-1.1363000000000001</v>
      </c>
      <c r="P10" s="5" t="e">
        <v>#NUM!</v>
      </c>
      <c r="Q10" s="5" t="e">
        <v>#NUM!</v>
      </c>
      <c r="R10" s="14" t="e">
        <v>#NUM!</v>
      </c>
      <c r="S10" s="5" t="e">
        <v>#NUM!</v>
      </c>
      <c r="T10" s="16" t="e">
        <f t="shared" si="0"/>
        <v>#NUM!</v>
      </c>
      <c r="U10" s="5" t="e">
        <v>#NUM!</v>
      </c>
      <c r="V10" s="5" t="e">
        <v>#NUM!</v>
      </c>
      <c r="W10" s="14" t="e">
        <v>#NUM!</v>
      </c>
      <c r="X10" s="5" t="e">
        <v>#NUM!</v>
      </c>
      <c r="Y10" s="16" t="e">
        <f t="shared" si="1"/>
        <v>#NUM!</v>
      </c>
      <c r="Z10" s="1"/>
    </row>
    <row r="11" spans="1:35" x14ac:dyDescent="0.3">
      <c r="A11" s="3" t="str">
        <f>IFERROR(INDEX(Soxl1!A$2:A$1000, ROW(A10)), "")</f>
        <v>LSCC</v>
      </c>
      <c r="B11" s="5"/>
      <c r="C11" s="5">
        <f>VLOOKUP(A11,Soxl1!A:J,8,0)</f>
        <v>0.42</v>
      </c>
      <c r="D11" s="5">
        <f>VLOOKUP(A11,Soxl1!A:J,9,0)</f>
        <v>0.48</v>
      </c>
      <c r="E11" s="8" t="str">
        <f>RTD("tradingapp",,INDEX($A:$A, ROW()), "BidLstClsΔ%")</f>
        <v>-1.31</v>
      </c>
      <c r="F11" s="8" t="str">
        <f>RTD("tradingapp",,INDEX($A:$A, ROW()), "AskLstClsΔ%")</f>
        <v>4.98</v>
      </c>
      <c r="G11" s="12">
        <f t="shared" si="2"/>
        <v>-2.1000000000000001E-2</v>
      </c>
      <c r="H11" s="12">
        <f t="shared" si="3"/>
        <v>-4.6199999999999998E-2</v>
      </c>
      <c r="I11" s="13">
        <f t="shared" si="4"/>
        <v>1.2890000000000001</v>
      </c>
      <c r="J11" s="13">
        <f t="shared" si="4"/>
        <v>-5.0262000000000002</v>
      </c>
      <c r="K11" s="5" t="str">
        <f>VLOOKUP(A11,Soxl1!A:J,7,0)</f>
        <v>SOXL</v>
      </c>
      <c r="L11" s="6" t="str">
        <f>RTD("tradingapp",,INDEX($K:$K, ROW()), "BidLstClsΔ%")</f>
        <v>-0.11</v>
      </c>
      <c r="M11" s="6" t="str">
        <f>RTD("tradingapp",,INDEX($K:$K, ROW()), "AskLstClsΔ%")</f>
        <v>-0.05</v>
      </c>
      <c r="N11" s="14">
        <f t="shared" si="5"/>
        <v>1.7690000000000001</v>
      </c>
      <c r="O11" s="14">
        <f t="shared" si="6"/>
        <v>-5.5061999999999998</v>
      </c>
      <c r="P11" s="5" t="e">
        <v>#NUM!</v>
      </c>
      <c r="Q11" s="5" t="e">
        <v>#NUM!</v>
      </c>
      <c r="R11" s="14" t="e">
        <v>#NUM!</v>
      </c>
      <c r="S11" s="5" t="e">
        <v>#NUM!</v>
      </c>
      <c r="T11" s="16" t="e">
        <f t="shared" si="0"/>
        <v>#NUM!</v>
      </c>
      <c r="U11" s="5" t="e">
        <v>#NUM!</v>
      </c>
      <c r="V11" s="5" t="e">
        <v>#NUM!</v>
      </c>
      <c r="W11" s="14" t="e">
        <v>#NUM!</v>
      </c>
      <c r="X11" s="5" t="e">
        <v>#NUM!</v>
      </c>
      <c r="Y11" s="16" t="e">
        <f t="shared" si="1"/>
        <v>#NUM!</v>
      </c>
      <c r="Z11" s="1"/>
    </row>
    <row r="12" spans="1:35" x14ac:dyDescent="0.3">
      <c r="A12" s="3" t="str">
        <f>IFERROR(INDEX(Soxl1!A$2:A$1000, ROW(A11)), "")</f>
        <v>MCHP</v>
      </c>
      <c r="B12" s="5"/>
      <c r="C12" s="5">
        <f>VLOOKUP(A12,Soxl1!A:J,8,0)</f>
        <v>0.33</v>
      </c>
      <c r="D12" s="5">
        <f>VLOOKUP(A12,Soxl1!A:J,9,0)</f>
        <v>0.62</v>
      </c>
      <c r="E12" s="8" t="str">
        <f>RTD("tradingapp",,INDEX($A:$A, ROW()), "BidLstClsΔ%")</f>
        <v>-1.79</v>
      </c>
      <c r="F12" s="8" t="str">
        <f>RTD("tradingapp",,INDEX($A:$A, ROW()), "AskLstClsΔ%")</f>
        <v>0.01</v>
      </c>
      <c r="G12" s="12">
        <f t="shared" si="2"/>
        <v>-1.6500000000000001E-2</v>
      </c>
      <c r="H12" s="12">
        <f t="shared" si="3"/>
        <v>-3.6299999999999999E-2</v>
      </c>
      <c r="I12" s="13">
        <f t="shared" si="4"/>
        <v>1.7735000000000001</v>
      </c>
      <c r="J12" s="13">
        <f t="shared" si="4"/>
        <v>-4.6300000000000001E-2</v>
      </c>
      <c r="K12" s="5" t="str">
        <f>VLOOKUP(A12,Soxl1!A:J,7,0)</f>
        <v>SOXL</v>
      </c>
      <c r="L12" s="6" t="str">
        <f>RTD("tradingapp",,INDEX($K:$K, ROW()), "BidLstClsΔ%")</f>
        <v>-0.11</v>
      </c>
      <c r="M12" s="6" t="str">
        <f>RTD("tradingapp",,INDEX($K:$K, ROW()), "AskLstClsΔ%")</f>
        <v>-0.05</v>
      </c>
      <c r="N12" s="14">
        <f t="shared" si="5"/>
        <v>2.3935</v>
      </c>
      <c r="O12" s="14">
        <f t="shared" si="6"/>
        <v>-0.6663</v>
      </c>
      <c r="P12" s="5" t="e">
        <v>#NUM!</v>
      </c>
      <c r="Q12" s="5" t="e">
        <v>#NUM!</v>
      </c>
      <c r="R12" s="14" t="e">
        <v>#NUM!</v>
      </c>
      <c r="S12" s="5" t="e">
        <v>#NUM!</v>
      </c>
      <c r="T12" s="16" t="e">
        <f t="shared" si="0"/>
        <v>#NUM!</v>
      </c>
      <c r="U12" s="5" t="e">
        <v>#NUM!</v>
      </c>
      <c r="V12" s="5" t="e">
        <v>#NUM!</v>
      </c>
      <c r="W12" s="14" t="e">
        <v>#NUM!</v>
      </c>
      <c r="X12" s="5" t="e">
        <v>#NUM!</v>
      </c>
      <c r="Y12" s="16" t="e">
        <f t="shared" si="1"/>
        <v>#NUM!</v>
      </c>
      <c r="Z12" s="1"/>
    </row>
    <row r="13" spans="1:35" x14ac:dyDescent="0.3">
      <c r="A13" s="3" t="str">
        <f>IFERROR(INDEX(Soxl1!A$2:A$1000, ROW(A12)), "")</f>
        <v>MPWR</v>
      </c>
      <c r="B13" s="5"/>
      <c r="C13" s="5">
        <f>VLOOKUP(A13,Soxl1!A:J,8,0)</f>
        <v>0.36</v>
      </c>
      <c r="D13" s="5">
        <f>VLOOKUP(A13,Soxl1!A:J,9,0)</f>
        <v>0.42</v>
      </c>
      <c r="E13" s="8" t="str">
        <f>RTD("tradingapp",,INDEX($A:$A, ROW()), "BidLstClsΔ%")</f>
        <v>-3.13</v>
      </c>
      <c r="F13" s="8" t="str">
        <f>RTD("tradingapp",,INDEX($A:$A, ROW()), "AskLstClsΔ%")</f>
        <v>2.32</v>
      </c>
      <c r="G13" s="12">
        <f t="shared" si="2"/>
        <v>-1.7999999999999999E-2</v>
      </c>
      <c r="H13" s="12">
        <f t="shared" si="3"/>
        <v>-3.9599999999999996E-2</v>
      </c>
      <c r="I13" s="13">
        <f t="shared" si="4"/>
        <v>3.1120000000000001</v>
      </c>
      <c r="J13" s="13">
        <f t="shared" si="4"/>
        <v>-2.3595999999999999</v>
      </c>
      <c r="K13" s="5" t="str">
        <f>VLOOKUP(A13,Soxl1!A:J,7,0)</f>
        <v>SOXL</v>
      </c>
      <c r="L13" s="6" t="str">
        <f>RTD("tradingapp",,INDEX($K:$K, ROW()), "BidLstClsΔ%")</f>
        <v>-0.11</v>
      </c>
      <c r="M13" s="6" t="str">
        <f>RTD("tradingapp",,INDEX($K:$K, ROW()), "AskLstClsΔ%")</f>
        <v>-0.05</v>
      </c>
      <c r="N13" s="14">
        <f t="shared" si="5"/>
        <v>3.532</v>
      </c>
      <c r="O13" s="14">
        <f t="shared" si="6"/>
        <v>-2.7795999999999998</v>
      </c>
      <c r="P13" s="5" t="e">
        <v>#NUM!</v>
      </c>
      <c r="Q13" s="5" t="e">
        <v>#NUM!</v>
      </c>
      <c r="R13" s="14" t="e">
        <v>#NUM!</v>
      </c>
      <c r="S13" s="5" t="e">
        <v>#NUM!</v>
      </c>
      <c r="T13" s="16" t="e">
        <f t="shared" si="0"/>
        <v>#NUM!</v>
      </c>
      <c r="U13" s="5" t="e">
        <v>#NUM!</v>
      </c>
      <c r="V13" s="5" t="e">
        <v>#NUM!</v>
      </c>
      <c r="W13" s="14" t="e">
        <v>#NUM!</v>
      </c>
      <c r="X13" s="5" t="e">
        <v>#NUM!</v>
      </c>
      <c r="Y13" s="16" t="e">
        <f t="shared" si="1"/>
        <v>#NUM!</v>
      </c>
      <c r="Z13" s="1"/>
    </row>
    <row r="14" spans="1:35" x14ac:dyDescent="0.3">
      <c r="A14" s="3" t="str">
        <f>IFERROR(INDEX(Soxl1!A$2:A$1000, ROW(A13)), "")</f>
        <v>MRVL</v>
      </c>
      <c r="B14" s="5"/>
      <c r="C14" s="5">
        <f>VLOOKUP(A14,Soxl1!A:J,8,0)</f>
        <v>0.35</v>
      </c>
      <c r="D14" s="5">
        <f>VLOOKUP(A14,Soxl1!A:J,9,0)</f>
        <v>1</v>
      </c>
      <c r="E14" s="8" t="str">
        <f>RTD("tradingapp",,INDEX($A:$A, ROW()), "BidLstClsΔ%")</f>
        <v>-0.59</v>
      </c>
      <c r="F14" s="8" t="str">
        <f>RTD("tradingapp",,INDEX($A:$A, ROW()), "AskLstClsΔ%")</f>
        <v>-0.46</v>
      </c>
      <c r="G14" s="12">
        <f t="shared" si="2"/>
        <v>-1.7499999999999998E-2</v>
      </c>
      <c r="H14" s="12">
        <f t="shared" si="3"/>
        <v>-3.85E-2</v>
      </c>
      <c r="I14" s="13">
        <f t="shared" si="4"/>
        <v>0.57250000000000001</v>
      </c>
      <c r="J14" s="13">
        <f t="shared" si="4"/>
        <v>0.42150000000000004</v>
      </c>
      <c r="K14" s="5" t="str">
        <f>VLOOKUP(A14,Soxl1!A:J,7,0)</f>
        <v>SOXL</v>
      </c>
      <c r="L14" s="6" t="str">
        <f>RTD("tradingapp",,INDEX($K:$K, ROW()), "BidLstClsΔ%")</f>
        <v>-0.11</v>
      </c>
      <c r="M14" s="6" t="str">
        <f>RTD("tradingapp",,INDEX($K:$K, ROW()), "AskLstClsΔ%")</f>
        <v>-0.05</v>
      </c>
      <c r="N14" s="14">
        <f t="shared" si="5"/>
        <v>1.5725</v>
      </c>
      <c r="O14" s="14">
        <f t="shared" si="6"/>
        <v>-0.57850000000000001</v>
      </c>
      <c r="P14" s="5" t="e">
        <v>#NUM!</v>
      </c>
      <c r="Q14" s="5" t="e">
        <v>#NUM!</v>
      </c>
      <c r="R14" s="14" t="e">
        <v>#NUM!</v>
      </c>
      <c r="S14" s="5" t="e">
        <v>#NUM!</v>
      </c>
      <c r="T14" s="16" t="e">
        <f t="shared" si="0"/>
        <v>#NUM!</v>
      </c>
      <c r="U14" s="5" t="e">
        <v>#NUM!</v>
      </c>
      <c r="V14" s="5" t="e">
        <v>#NUM!</v>
      </c>
      <c r="W14" s="14" t="e">
        <v>#NUM!</v>
      </c>
      <c r="X14" s="5" t="e">
        <v>#NUM!</v>
      </c>
      <c r="Y14" s="16" t="e">
        <f t="shared" si="1"/>
        <v>#NUM!</v>
      </c>
      <c r="Z14" s="1"/>
    </row>
    <row r="15" spans="1:35" x14ac:dyDescent="0.3">
      <c r="A15" s="3" t="str">
        <f>IFERROR(INDEX(Soxl1!A$2:A$1000, ROW(A14)), "")</f>
        <v>MU</v>
      </c>
      <c r="B15" s="5"/>
      <c r="C15" s="5">
        <f>VLOOKUP(A15,Soxl1!A:J,8,0)</f>
        <v>0.34</v>
      </c>
      <c r="D15" s="5">
        <f>VLOOKUP(A15,Soxl1!A:J,9,0)</f>
        <v>0.8</v>
      </c>
      <c r="E15" s="8" t="str">
        <f>RTD("tradingapp",,INDEX($A:$A, ROW()), "BidLstClsΔ%")</f>
        <v>0.03</v>
      </c>
      <c r="F15" s="8" t="str">
        <f>RTD("tradingapp",,INDEX($A:$A, ROW()), "AskLstClsΔ%")</f>
        <v>0.17</v>
      </c>
      <c r="G15" s="12">
        <f t="shared" si="2"/>
        <v>-1.7000000000000001E-2</v>
      </c>
      <c r="H15" s="12">
        <f t="shared" si="3"/>
        <v>-3.7400000000000003E-2</v>
      </c>
      <c r="I15" s="13">
        <f t="shared" si="4"/>
        <v>-4.7E-2</v>
      </c>
      <c r="J15" s="13">
        <f t="shared" si="4"/>
        <v>-0.20740000000000003</v>
      </c>
      <c r="K15" s="5" t="str">
        <f>VLOOKUP(A15,Soxl1!A:J,7,0)</f>
        <v>SOXL</v>
      </c>
      <c r="L15" s="6" t="str">
        <f>RTD("tradingapp",,INDEX($K:$K, ROW()), "BidLstClsΔ%")</f>
        <v>-0.11</v>
      </c>
      <c r="M15" s="6" t="str">
        <f>RTD("tradingapp",,INDEX($K:$K, ROW()), "AskLstClsΔ%")</f>
        <v>-0.05</v>
      </c>
      <c r="N15" s="14">
        <f t="shared" si="5"/>
        <v>0.753</v>
      </c>
      <c r="O15" s="14">
        <f t="shared" si="6"/>
        <v>-1.0074000000000001</v>
      </c>
      <c r="P15" s="5" t="e">
        <v>#NUM!</v>
      </c>
      <c r="Q15" s="5" t="e">
        <v>#NUM!</v>
      </c>
      <c r="R15" s="14" t="e">
        <v>#NUM!</v>
      </c>
      <c r="S15" s="5" t="e">
        <v>#NUM!</v>
      </c>
      <c r="T15" s="16" t="e">
        <f t="shared" si="0"/>
        <v>#NUM!</v>
      </c>
      <c r="U15" s="5" t="e">
        <v>#NUM!</v>
      </c>
      <c r="V15" s="5" t="e">
        <v>#NUM!</v>
      </c>
      <c r="W15" s="14" t="e">
        <v>#NUM!</v>
      </c>
      <c r="X15" s="5" t="e">
        <v>#NUM!</v>
      </c>
      <c r="Y15" s="16" t="e">
        <f t="shared" si="1"/>
        <v>#NUM!</v>
      </c>
      <c r="Z15" s="1"/>
    </row>
    <row r="16" spans="1:35" x14ac:dyDescent="0.3">
      <c r="A16" s="3" t="str">
        <f>IFERROR(INDEX(Soxl1!A$2:A$1000, ROW(A15)), "")</f>
        <v>NXPI</v>
      </c>
      <c r="B16" s="5"/>
      <c r="C16" s="5">
        <f>VLOOKUP(A16,Soxl1!A:J,8,0)</f>
        <v>0.33</v>
      </c>
      <c r="D16" s="5">
        <f>VLOOKUP(A16,Soxl1!A:J,9,0)</f>
        <v>0.5</v>
      </c>
      <c r="E16" s="8" t="str">
        <f>RTD("tradingapp",,INDEX($A:$A, ROW()), "BidLstClsΔ%")</f>
        <v>-3.27</v>
      </c>
      <c r="F16" s="8" t="str">
        <f>RTD("tradingapp",,INDEX($A:$A, ROW()), "AskLstClsΔ%")</f>
        <v>0.36</v>
      </c>
      <c r="G16" s="12">
        <f t="shared" si="2"/>
        <v>-1.6500000000000001E-2</v>
      </c>
      <c r="H16" s="12">
        <f t="shared" si="3"/>
        <v>-3.6299999999999999E-2</v>
      </c>
      <c r="I16" s="13">
        <f t="shared" si="4"/>
        <v>3.2534999999999998</v>
      </c>
      <c r="J16" s="13">
        <f t="shared" si="4"/>
        <v>-0.39629999999999999</v>
      </c>
      <c r="K16" s="5" t="str">
        <f>VLOOKUP(A16,Soxl1!A:J,7,0)</f>
        <v>SOXL</v>
      </c>
      <c r="L16" s="6" t="str">
        <f>RTD("tradingapp",,INDEX($K:$K, ROW()), "BidLstClsΔ%")</f>
        <v>-0.11</v>
      </c>
      <c r="M16" s="6" t="str">
        <f>RTD("tradingapp",,INDEX($K:$K, ROW()), "AskLstClsΔ%")</f>
        <v>-0.05</v>
      </c>
      <c r="N16" s="14">
        <f t="shared" si="5"/>
        <v>3.7534999999999998</v>
      </c>
      <c r="O16" s="14">
        <f t="shared" si="6"/>
        <v>-0.89629999999999999</v>
      </c>
      <c r="P16" s="5" t="e">
        <v>#NUM!</v>
      </c>
      <c r="Q16" s="5" t="e">
        <v>#NUM!</v>
      </c>
      <c r="R16" s="14" t="e">
        <v>#NUM!</v>
      </c>
      <c r="S16" s="5" t="e">
        <v>#NUM!</v>
      </c>
      <c r="T16" s="16" t="e">
        <f t="shared" si="0"/>
        <v>#NUM!</v>
      </c>
      <c r="U16" s="5" t="e">
        <v>#NUM!</v>
      </c>
      <c r="V16" s="5" t="e">
        <v>#NUM!</v>
      </c>
      <c r="W16" s="14" t="e">
        <v>#NUM!</v>
      </c>
      <c r="X16" s="5" t="e">
        <v>#NUM!</v>
      </c>
      <c r="Y16" s="16" t="e">
        <f t="shared" si="1"/>
        <v>#NUM!</v>
      </c>
      <c r="Z16" s="1"/>
    </row>
    <row r="17" spans="1:26" x14ac:dyDescent="0.3">
      <c r="A17" s="3" t="str">
        <f>IFERROR(INDEX(Soxl1!A$2:A$1000, ROW(A16)), "")</f>
        <v>QRVO</v>
      </c>
      <c r="B17" s="5"/>
      <c r="C17" s="5">
        <f>VLOOKUP(A17,Soxl1!A:J,8,0)</f>
        <v>0.28000000000000003</v>
      </c>
      <c r="D17" s="5">
        <f>VLOOKUP(A17,Soxl1!A:J,9,0)</f>
        <v>0.44</v>
      </c>
      <c r="E17" s="8" t="str">
        <f>RTD("tradingapp",,INDEX($A:$A, ROW()), "BidLstClsΔ%")</f>
        <v>-1.73</v>
      </c>
      <c r="F17" s="8" t="str">
        <f>RTD("tradingapp",,INDEX($A:$A, ROW()), "AskLstClsΔ%")</f>
        <v>1.89</v>
      </c>
      <c r="G17" s="12">
        <f t="shared" si="2"/>
        <v>-1.4000000000000002E-2</v>
      </c>
      <c r="H17" s="12">
        <f t="shared" si="3"/>
        <v>-3.0800000000000004E-2</v>
      </c>
      <c r="I17" s="13">
        <f t="shared" si="4"/>
        <v>1.716</v>
      </c>
      <c r="J17" s="13">
        <f t="shared" si="4"/>
        <v>-1.9207999999999998</v>
      </c>
      <c r="K17" s="5" t="str">
        <f>VLOOKUP(A17,Soxl1!A:J,7,0)</f>
        <v>SOXL</v>
      </c>
      <c r="L17" s="6" t="str">
        <f>RTD("tradingapp",,INDEX($K:$K, ROW()), "BidLstClsΔ%")</f>
        <v>-0.11</v>
      </c>
      <c r="M17" s="6" t="str">
        <f>RTD("tradingapp",,INDEX($K:$K, ROW()), "AskLstClsΔ%")</f>
        <v>-0.05</v>
      </c>
      <c r="N17" s="14">
        <f t="shared" si="5"/>
        <v>2.1560000000000001</v>
      </c>
      <c r="O17" s="14">
        <f t="shared" si="6"/>
        <v>-2.3607999999999998</v>
      </c>
      <c r="P17" s="5" t="e">
        <v>#NUM!</v>
      </c>
      <c r="Q17" s="5" t="e">
        <v>#NUM!</v>
      </c>
      <c r="R17" s="14" t="e">
        <v>#NUM!</v>
      </c>
      <c r="S17" s="5" t="e">
        <v>#NUM!</v>
      </c>
      <c r="T17" s="16" t="e">
        <f t="shared" si="0"/>
        <v>#NUM!</v>
      </c>
      <c r="U17" s="5" t="e">
        <v>#NUM!</v>
      </c>
      <c r="V17" s="5" t="e">
        <v>#NUM!</v>
      </c>
      <c r="W17" s="14" t="e">
        <v>#NUM!</v>
      </c>
      <c r="X17" s="5" t="e">
        <v>#NUM!</v>
      </c>
      <c r="Y17" s="16" t="e">
        <f t="shared" si="1"/>
        <v>#NUM!</v>
      </c>
      <c r="Z17" s="1"/>
    </row>
    <row r="18" spans="1:26" x14ac:dyDescent="0.3">
      <c r="A18" s="3" t="str">
        <f>IFERROR(INDEX(Soxl1!A$2:A$1000, ROW(A17)), "")</f>
        <v>RMBS</v>
      </c>
      <c r="B18" s="5"/>
      <c r="C18" s="5">
        <f>VLOOKUP(A18,Soxl1!A:J,8,0)</f>
        <v>0.42</v>
      </c>
      <c r="D18" s="5">
        <f>VLOOKUP(A18,Soxl1!A:J,9,0)</f>
        <v>0.43</v>
      </c>
      <c r="E18" s="8" t="str">
        <f>RTD("tradingapp",,INDEX($A:$A, ROW()), "BidLstClsΔ%")</f>
        <v>-1.71</v>
      </c>
      <c r="F18" s="8" t="str">
        <f>RTD("tradingapp",,INDEX($A:$A, ROW()), "AskLstClsΔ%")</f>
        <v>0.26</v>
      </c>
      <c r="G18" s="12">
        <f t="shared" si="2"/>
        <v>-2.1000000000000001E-2</v>
      </c>
      <c r="H18" s="12">
        <f t="shared" si="3"/>
        <v>-4.6199999999999998E-2</v>
      </c>
      <c r="I18" s="13">
        <f t="shared" si="4"/>
        <v>1.6890000000000001</v>
      </c>
      <c r="J18" s="13">
        <f t="shared" si="4"/>
        <v>-0.30620000000000003</v>
      </c>
      <c r="K18" s="5" t="str">
        <f>VLOOKUP(A18,Soxl1!A:J,7,0)</f>
        <v>SOXL</v>
      </c>
      <c r="L18" s="6" t="str">
        <f>RTD("tradingapp",,INDEX($K:$K, ROW()), "BidLstClsΔ%")</f>
        <v>-0.11</v>
      </c>
      <c r="M18" s="6" t="str">
        <f>RTD("tradingapp",,INDEX($K:$K, ROW()), "AskLstClsΔ%")</f>
        <v>-0.05</v>
      </c>
      <c r="N18" s="14">
        <f t="shared" si="5"/>
        <v>2.1190000000000002</v>
      </c>
      <c r="O18" s="14">
        <f t="shared" si="6"/>
        <v>-0.73619999999999997</v>
      </c>
      <c r="P18" s="5" t="e">
        <v>#NUM!</v>
      </c>
      <c r="Q18" s="5" t="e">
        <v>#NUM!</v>
      </c>
      <c r="R18" s="14" t="e">
        <v>#NUM!</v>
      </c>
      <c r="S18" s="5" t="e">
        <v>#NUM!</v>
      </c>
      <c r="T18" s="16" t="e">
        <f t="shared" si="0"/>
        <v>#NUM!</v>
      </c>
      <c r="U18" s="5" t="e">
        <v>#NUM!</v>
      </c>
      <c r="V18" s="5" t="e">
        <v>#NUM!</v>
      </c>
      <c r="W18" s="14" t="e">
        <v>#NUM!</v>
      </c>
      <c r="X18" s="5" t="e">
        <v>#NUM!</v>
      </c>
      <c r="Y18" s="16" t="e">
        <f t="shared" si="1"/>
        <v>#NUM!</v>
      </c>
      <c r="Z18" s="1"/>
    </row>
    <row r="19" spans="1:26" x14ac:dyDescent="0.3">
      <c r="A19" s="3" t="str">
        <f>IFERROR(INDEX(Soxl1!A$2:A$1000, ROW(A18)), "")</f>
        <v>STM</v>
      </c>
      <c r="B19" s="5"/>
      <c r="C19" s="5">
        <f>VLOOKUP(A19,Soxl1!A:J,8,0)</f>
        <v>0.36</v>
      </c>
      <c r="D19" s="5">
        <f>VLOOKUP(A19,Soxl1!A:J,9,0)</f>
        <v>1.05</v>
      </c>
      <c r="E19" s="8" t="str">
        <f>RTD("tradingapp",,INDEX($A:$A, ROW()), "BidLstClsΔ%")</f>
        <v>-1.51</v>
      </c>
      <c r="F19" s="8" t="str">
        <f>RTD("tradingapp",,INDEX($A:$A, ROW()), "AskLstClsΔ%")</f>
        <v>0.20</v>
      </c>
      <c r="G19" s="12">
        <f t="shared" si="2"/>
        <v>-1.7999999999999999E-2</v>
      </c>
      <c r="H19" s="12">
        <f t="shared" si="3"/>
        <v>-3.9599999999999996E-2</v>
      </c>
      <c r="I19" s="13">
        <f t="shared" si="4"/>
        <v>1.492</v>
      </c>
      <c r="J19" s="13">
        <f t="shared" si="4"/>
        <v>-0.23960000000000001</v>
      </c>
      <c r="K19" s="5" t="str">
        <f>VLOOKUP(A19,Soxl1!A:J,7,0)</f>
        <v>SOXL</v>
      </c>
      <c r="L19" s="6" t="str">
        <f>RTD("tradingapp",,INDEX($K:$K, ROW()), "BidLstClsΔ%")</f>
        <v>-0.11</v>
      </c>
      <c r="M19" s="6" t="str">
        <f>RTD("tradingapp",,INDEX($K:$K, ROW()), "AskLstClsΔ%")</f>
        <v>-0.05</v>
      </c>
      <c r="N19" s="14">
        <f t="shared" si="5"/>
        <v>2.5419999999999998</v>
      </c>
      <c r="O19" s="14">
        <f t="shared" si="6"/>
        <v>-1.2896000000000001</v>
      </c>
      <c r="P19" s="5" t="e">
        <v>#NUM!</v>
      </c>
      <c r="Q19" s="5" t="e">
        <v>#NUM!</v>
      </c>
      <c r="R19" s="14" t="e">
        <v>#NUM!</v>
      </c>
      <c r="S19" s="5" t="e">
        <v>#NUM!</v>
      </c>
      <c r="T19" s="16" t="e">
        <f t="shared" si="0"/>
        <v>#NUM!</v>
      </c>
      <c r="U19" s="5" t="e">
        <v>#NUM!</v>
      </c>
      <c r="V19" s="5" t="e">
        <v>#NUM!</v>
      </c>
      <c r="W19" s="14" t="e">
        <v>#NUM!</v>
      </c>
      <c r="X19" s="5" t="e">
        <v>#NUM!</v>
      </c>
      <c r="Y19" s="16" t="e">
        <f t="shared" si="1"/>
        <v>#NUM!</v>
      </c>
      <c r="Z19" s="1"/>
    </row>
    <row r="20" spans="1:26" x14ac:dyDescent="0.3">
      <c r="A20" s="3" t="str">
        <f>IFERROR(INDEX(Soxl1!A$2:A$1000, ROW(A19)), "")</f>
        <v>TER</v>
      </c>
      <c r="B20" s="5"/>
      <c r="C20" s="5">
        <f>VLOOKUP(A20,Soxl1!A:J,8,0)</f>
        <v>0.32</v>
      </c>
      <c r="D20" s="5">
        <f>VLOOKUP(A20,Soxl1!A:J,9,0)</f>
        <v>0.49</v>
      </c>
      <c r="E20" s="8" t="str">
        <f>RTD("tradingapp",,INDEX($A:$A, ROW()), "BidLstClsΔ%")</f>
        <v>-0.83</v>
      </c>
      <c r="F20" s="8" t="str">
        <f>RTD("tradingapp",,INDEX($A:$A, ROW()), "AskLstClsΔ%")</f>
        <v>0.21</v>
      </c>
      <c r="G20" s="12">
        <f t="shared" si="2"/>
        <v>-1.6E-2</v>
      </c>
      <c r="H20" s="12">
        <f t="shared" si="3"/>
        <v>-3.5200000000000002E-2</v>
      </c>
      <c r="I20" s="13">
        <f t="shared" si="4"/>
        <v>0.81399999999999995</v>
      </c>
      <c r="J20" s="13">
        <f t="shared" si="4"/>
        <v>-0.2452</v>
      </c>
      <c r="K20" s="5" t="str">
        <f>VLOOKUP(A20,Soxl1!A:J,7,0)</f>
        <v>SOXL</v>
      </c>
      <c r="L20" s="6" t="str">
        <f>RTD("tradingapp",,INDEX($K:$K, ROW()), "BidLstClsΔ%")</f>
        <v>-0.11</v>
      </c>
      <c r="M20" s="6" t="str">
        <f>RTD("tradingapp",,INDEX($K:$K, ROW()), "AskLstClsΔ%")</f>
        <v>-0.05</v>
      </c>
      <c r="N20" s="14">
        <f t="shared" si="5"/>
        <v>1.3039999999999998</v>
      </c>
      <c r="O20" s="14">
        <f t="shared" si="6"/>
        <v>-0.73519999999999996</v>
      </c>
      <c r="P20" s="5" t="e">
        <v>#NUM!</v>
      </c>
      <c r="Q20" s="5" t="e">
        <v>#NUM!</v>
      </c>
      <c r="R20" s="14" t="e">
        <v>#NUM!</v>
      </c>
      <c r="S20" s="5" t="e">
        <v>#NUM!</v>
      </c>
      <c r="T20" s="16" t="e">
        <f t="shared" si="0"/>
        <v>#NUM!</v>
      </c>
      <c r="U20" s="5" t="e">
        <v>#NUM!</v>
      </c>
      <c r="V20" s="5" t="e">
        <v>#NUM!</v>
      </c>
      <c r="W20" s="14" t="e">
        <v>#NUM!</v>
      </c>
      <c r="X20" s="5" t="e">
        <v>#NUM!</v>
      </c>
      <c r="Y20" s="16" t="e">
        <f t="shared" si="1"/>
        <v>#NUM!</v>
      </c>
      <c r="Z20" s="1"/>
    </row>
    <row r="21" spans="1:26" x14ac:dyDescent="0.3">
      <c r="A21" s="3" t="str">
        <f>IFERROR(INDEX(Soxl1!A$2:A$1000, ROW(A20)), "")</f>
        <v>TSM</v>
      </c>
      <c r="B21" s="5"/>
      <c r="C21" s="5">
        <f>VLOOKUP(A21,Soxl1!A:J,8,0)</f>
        <v>1.23</v>
      </c>
      <c r="D21" s="5">
        <f>VLOOKUP(A21,Soxl1!A:J,9,0)</f>
        <v>0.76</v>
      </c>
      <c r="E21" s="8" t="str">
        <f>RTD("tradingapp",,INDEX($A:$A, ROW()), "BidLstClsΔ%")</f>
        <v>0.17</v>
      </c>
      <c r="F21" s="8" t="str">
        <f>RTD("tradingapp",,INDEX($A:$A, ROW()), "AskLstClsΔ%")</f>
        <v>0.24</v>
      </c>
      <c r="G21" s="12">
        <f t="shared" si="2"/>
        <v>2.46E-2</v>
      </c>
      <c r="H21" s="12">
        <f t="shared" si="3"/>
        <v>0</v>
      </c>
      <c r="I21" s="13">
        <f t="shared" si="4"/>
        <v>-0.1454</v>
      </c>
      <c r="J21" s="13">
        <f t="shared" si="4"/>
        <v>-0.24</v>
      </c>
      <c r="K21" s="5" t="str">
        <f>VLOOKUP(A21,Soxl1!A:J,7,0)</f>
        <v>QQQ</v>
      </c>
      <c r="L21" s="6" t="str">
        <f>RTD("tradingapp",,INDEX($K:$K, ROW()), "BidLstClsΔ%")</f>
        <v>0.00</v>
      </c>
      <c r="M21" s="6" t="str">
        <f>RTD("tradingapp",,INDEX($K:$K, ROW()), "AskLstClsΔ%")</f>
        <v>0.02</v>
      </c>
      <c r="N21" s="14">
        <f t="shared" si="5"/>
        <v>0.61460000000000004</v>
      </c>
      <c r="O21" s="14">
        <f t="shared" si="6"/>
        <v>-1</v>
      </c>
      <c r="P21" s="5" t="e">
        <v>#NUM!</v>
      </c>
      <c r="Q21" s="5" t="e">
        <v>#NUM!</v>
      </c>
      <c r="R21" s="14" t="e">
        <v>#NUM!</v>
      </c>
      <c r="S21" s="5" t="e">
        <v>#NUM!</v>
      </c>
      <c r="T21" s="16" t="e">
        <f t="shared" si="0"/>
        <v>#NUM!</v>
      </c>
      <c r="U21" s="5" t="e">
        <v>#NUM!</v>
      </c>
      <c r="V21" s="5" t="e">
        <v>#NUM!</v>
      </c>
      <c r="W21" s="14" t="e">
        <v>#NUM!</v>
      </c>
      <c r="X21" s="5" t="e">
        <v>#NUM!</v>
      </c>
      <c r="Y21" s="16" t="e">
        <f t="shared" si="1"/>
        <v>#NUM!</v>
      </c>
      <c r="Z21" s="1"/>
    </row>
    <row r="22" spans="1:26" x14ac:dyDescent="0.3">
      <c r="A22" s="3" t="str">
        <f>IFERROR(INDEX(Soxl1!A$2:A$1000, ROW(A21)), "")</f>
        <v>USD</v>
      </c>
      <c r="B22" s="5"/>
      <c r="C22" s="5">
        <f>VLOOKUP(A22,Soxl1!A:J,8,0)</f>
        <v>0.53</v>
      </c>
      <c r="D22" s="5">
        <f>VLOOKUP(A22,Soxl1!A:J,9,0)</f>
        <v>0.56000000000000005</v>
      </c>
      <c r="E22" s="8" t="str">
        <f>RTD("tradingapp",,INDEX($A:$A, ROW()), "BidLstClsΔ%")</f>
        <v>-0.54</v>
      </c>
      <c r="F22" s="8" t="str">
        <f>RTD("tradingapp",,INDEX($A:$A, ROW()), "AskLstClsΔ%")</f>
        <v>-0.08</v>
      </c>
      <c r="G22" s="12">
        <f t="shared" si="2"/>
        <v>-2.6500000000000003E-2</v>
      </c>
      <c r="H22" s="12">
        <f t="shared" si="3"/>
        <v>-5.8300000000000005E-2</v>
      </c>
      <c r="I22" s="13">
        <f t="shared" si="4"/>
        <v>0.51350000000000007</v>
      </c>
      <c r="J22" s="13">
        <f t="shared" si="4"/>
        <v>2.1699999999999997E-2</v>
      </c>
      <c r="K22" s="5" t="str">
        <f>VLOOKUP(A22,Soxl1!A:J,7,0)</f>
        <v>SOXL</v>
      </c>
      <c r="L22" s="6" t="str">
        <f>RTD("tradingapp",,INDEX($K:$K, ROW()), "BidLstClsΔ%")</f>
        <v>-0.11</v>
      </c>
      <c r="M22" s="6" t="str">
        <f>RTD("tradingapp",,INDEX($K:$K, ROW()), "AskLstClsΔ%")</f>
        <v>-0.05</v>
      </c>
      <c r="N22" s="14">
        <f t="shared" si="5"/>
        <v>1.0735000000000001</v>
      </c>
      <c r="O22" s="14">
        <f t="shared" si="6"/>
        <v>-0.5383</v>
      </c>
      <c r="P22" s="5" t="e">
        <v>#NUM!</v>
      </c>
      <c r="Q22" s="5" t="e">
        <v>#NUM!</v>
      </c>
      <c r="R22" s="14" t="e">
        <v>#NUM!</v>
      </c>
      <c r="S22" s="5" t="e">
        <v>#NUM!</v>
      </c>
      <c r="T22" s="16" t="e">
        <f t="shared" si="0"/>
        <v>#NUM!</v>
      </c>
      <c r="U22" s="5" t="e">
        <v>#NUM!</v>
      </c>
      <c r="V22" s="5" t="e">
        <v>#NUM!</v>
      </c>
      <c r="W22" s="14" t="e">
        <v>#NUM!</v>
      </c>
      <c r="X22" s="5" t="e">
        <v>#NUM!</v>
      </c>
      <c r="Y22" s="16" t="e">
        <f t="shared" si="1"/>
        <v>#NUM!</v>
      </c>
      <c r="Z22" s="1"/>
    </row>
    <row r="23" spans="1:26" x14ac:dyDescent="0.3">
      <c r="A23" s="3" t="str">
        <f>IFERROR(INDEX(Soxl1!A$2:A$1000, ROW(A22)), "")</f>
        <v>ACLS</v>
      </c>
      <c r="B23" s="5"/>
      <c r="C23" s="5">
        <f>VLOOKUP(A23,Soxl1!A:J,8,0)</f>
        <v>0.42</v>
      </c>
      <c r="D23" s="5">
        <f>VLOOKUP(A23,Soxl1!A:J,9,0)</f>
        <v>0.52</v>
      </c>
      <c r="E23" s="8" t="str">
        <f>RTD("tradingapp",,INDEX($A:$A, ROW()), "BidLstClsΔ%")</f>
        <v>-0.47</v>
      </c>
      <c r="F23" s="8" t="str">
        <f>RTD("tradingapp",,INDEX($A:$A, ROW()), "AskLstClsΔ%")</f>
        <v>-0.01</v>
      </c>
      <c r="G23" s="12">
        <f t="shared" si="2"/>
        <v>-2.1000000000000001E-2</v>
      </c>
      <c r="H23" s="12">
        <f t="shared" si="3"/>
        <v>-4.6199999999999998E-2</v>
      </c>
      <c r="I23" s="13">
        <f t="shared" si="4"/>
        <v>0.44899999999999995</v>
      </c>
      <c r="J23" s="13">
        <f t="shared" si="4"/>
        <v>-3.6199999999999996E-2</v>
      </c>
      <c r="K23" s="5" t="str">
        <f>VLOOKUP(A23,Soxl1!A:J,7,0)</f>
        <v>SOXL</v>
      </c>
      <c r="L23" s="6" t="str">
        <f>RTD("tradingapp",,INDEX($K:$K, ROW()), "BidLstClsΔ%")</f>
        <v>-0.11</v>
      </c>
      <c r="M23" s="6" t="str">
        <f>RTD("tradingapp",,INDEX($K:$K, ROW()), "AskLstClsΔ%")</f>
        <v>-0.05</v>
      </c>
      <c r="N23" s="14">
        <f t="shared" si="5"/>
        <v>0.96899999999999997</v>
      </c>
      <c r="O23" s="14">
        <f t="shared" si="6"/>
        <v>-0.55620000000000003</v>
      </c>
      <c r="P23" s="5" t="e">
        <v>#NUM!</v>
      </c>
      <c r="Q23" s="5" t="e">
        <v>#NUM!</v>
      </c>
      <c r="R23" s="14" t="e">
        <v>#NUM!</v>
      </c>
      <c r="S23" s="5" t="e">
        <v>#NUM!</v>
      </c>
      <c r="T23" s="16" t="e">
        <f t="shared" si="0"/>
        <v>#NUM!</v>
      </c>
      <c r="U23" s="5" t="e">
        <v>#NUM!</v>
      </c>
      <c r="V23" s="5" t="e">
        <v>#NUM!</v>
      </c>
      <c r="W23" s="14" t="e">
        <v>#NUM!</v>
      </c>
      <c r="X23" s="5" t="e">
        <v>#NUM!</v>
      </c>
      <c r="Y23" s="16" t="e">
        <f t="shared" si="1"/>
        <v>#NUM!</v>
      </c>
      <c r="Z23" s="1"/>
    </row>
    <row r="24" spans="1:26" x14ac:dyDescent="0.3">
      <c r="A24" s="3" t="str">
        <f>IFERROR(INDEX(Soxl1!A$2:A$1000, ROW(A23)), "")</f>
        <v>ADI</v>
      </c>
      <c r="B24" s="5"/>
      <c r="C24" s="5">
        <f>VLOOKUP(A24,Soxl1!A:J,8,0)</f>
        <v>0.23</v>
      </c>
      <c r="D24" s="5">
        <f>VLOOKUP(A24,Soxl1!A:J,9,0)</f>
        <v>0.35</v>
      </c>
      <c r="E24" s="8" t="str">
        <f>RTD("tradingapp",,INDEX($A:$A, ROW()), "BidLstClsΔ%")</f>
        <v>0.00</v>
      </c>
      <c r="F24" s="8" t="str">
        <f>RTD("tradingapp",,INDEX($A:$A, ROW()), "AskLstClsΔ%")</f>
        <v>0.11</v>
      </c>
      <c r="G24" s="12">
        <f t="shared" si="2"/>
        <v>-1.1500000000000002E-2</v>
      </c>
      <c r="H24" s="12">
        <f t="shared" si="3"/>
        <v>-2.53E-2</v>
      </c>
      <c r="I24" s="13">
        <f t="shared" si="4"/>
        <v>-1.1500000000000002E-2</v>
      </c>
      <c r="J24" s="13">
        <f t="shared" si="4"/>
        <v>-0.1353</v>
      </c>
      <c r="K24" s="5" t="str">
        <f>VLOOKUP(A24,Soxl1!A:J,7,0)</f>
        <v>SOXL</v>
      </c>
      <c r="L24" s="6" t="str">
        <f>RTD("tradingapp",,INDEX($K:$K, ROW()), "BidLstClsΔ%")</f>
        <v>-0.11</v>
      </c>
      <c r="M24" s="6" t="str">
        <f>RTD("tradingapp",,INDEX($K:$K, ROW()), "AskLstClsΔ%")</f>
        <v>-0.05</v>
      </c>
      <c r="N24" s="14">
        <f t="shared" si="5"/>
        <v>0.33849999999999997</v>
      </c>
      <c r="O24" s="14">
        <f t="shared" si="6"/>
        <v>-0.48529999999999995</v>
      </c>
      <c r="P24" s="5" t="e">
        <v>#NUM!</v>
      </c>
      <c r="Q24" s="5" t="e">
        <v>#NUM!</v>
      </c>
      <c r="R24" s="14" t="e">
        <v>#NUM!</v>
      </c>
      <c r="S24" s="5" t="e">
        <v>#NUM!</v>
      </c>
      <c r="T24" s="16" t="e">
        <f t="shared" si="0"/>
        <v>#NUM!</v>
      </c>
      <c r="U24" s="5" t="e">
        <v>#NUM!</v>
      </c>
      <c r="V24" s="5" t="e">
        <v>#NUM!</v>
      </c>
      <c r="W24" s="14" t="e">
        <v>#NUM!</v>
      </c>
      <c r="X24" s="5" t="e">
        <v>#NUM!</v>
      </c>
      <c r="Y24" s="16" t="e">
        <f t="shared" si="1"/>
        <v>#NUM!</v>
      </c>
      <c r="Z24" s="1"/>
    </row>
    <row r="25" spans="1:26" x14ac:dyDescent="0.3">
      <c r="A25" s="3">
        <f>IFERROR(INDEX(Soxl1!A$2:A$1000, ROW(A24)), "")</f>
        <v>0</v>
      </c>
      <c r="B25" s="5"/>
      <c r="C25" s="5" t="e">
        <f>VLOOKUP(A25,Soxl1!A:J,8,0)</f>
        <v>#N/A</v>
      </c>
      <c r="D25" s="5" t="e">
        <f>VLOOKUP(A25,Soxl1!A:J,9,0)</f>
        <v>#N/A</v>
      </c>
      <c r="E25" s="8" t="str">
        <f>RTD("tradingapp",,INDEX($A:$A, ROW()), "BidLstClsΔ%")</f>
        <v/>
      </c>
      <c r="F25" s="8" t="str">
        <f>RTD("tradingapp",,INDEX($A:$A, ROW()), "AskLstClsΔ%")</f>
        <v/>
      </c>
      <c r="G25" s="12" t="e">
        <f t="shared" si="2"/>
        <v>#N/A</v>
      </c>
      <c r="H25" s="12" t="e">
        <f t="shared" si="3"/>
        <v>#N/A</v>
      </c>
      <c r="I25" s="13" t="e">
        <f t="shared" si="4"/>
        <v>#N/A</v>
      </c>
      <c r="J25" s="13" t="e">
        <f t="shared" si="4"/>
        <v>#N/A</v>
      </c>
      <c r="K25" s="5" t="e">
        <f>VLOOKUP(A25,Soxl1!A:J,7,0)</f>
        <v>#N/A</v>
      </c>
      <c r="L25" s="6" t="e">
        <f>RTD("tradingapp",,INDEX($K:$K, ROW()), "BidLstClsΔ%")</f>
        <v>#N/A</v>
      </c>
      <c r="M25" s="6" t="e">
        <f>RTD("tradingapp",,INDEX($K:$K, ROW()), "AskLstClsΔ%")</f>
        <v>#N/A</v>
      </c>
      <c r="N25" s="14" t="e">
        <f t="shared" si="5"/>
        <v>#N/A</v>
      </c>
      <c r="O25" s="14" t="e">
        <f t="shared" si="6"/>
        <v>#N/A</v>
      </c>
      <c r="P25" s="5" t="e">
        <v>#NUM!</v>
      </c>
      <c r="Q25" s="5" t="e">
        <v>#NUM!</v>
      </c>
      <c r="R25" s="14" t="e">
        <v>#NUM!</v>
      </c>
      <c r="S25" s="5" t="e">
        <v>#NUM!</v>
      </c>
      <c r="T25" s="16" t="e">
        <f t="shared" si="0"/>
        <v>#NUM!</v>
      </c>
      <c r="U25" s="5" t="e">
        <v>#NUM!</v>
      </c>
      <c r="V25" s="5" t="e">
        <v>#NUM!</v>
      </c>
      <c r="W25" s="14" t="e">
        <v>#NUM!</v>
      </c>
      <c r="X25" s="5" t="e">
        <v>#NUM!</v>
      </c>
      <c r="Y25" s="16" t="e">
        <f t="shared" si="1"/>
        <v>#NUM!</v>
      </c>
      <c r="Z25" s="1"/>
    </row>
    <row r="26" spans="1:26" x14ac:dyDescent="0.3">
      <c r="A26" s="3">
        <f>IFERROR(INDEX(Soxl1!A$2:A$1000, ROW(A25)), "")</f>
        <v>0</v>
      </c>
      <c r="B26" s="5"/>
      <c r="C26" s="5" t="e">
        <f>VLOOKUP(A26,Soxl1!A:J,8,0)</f>
        <v>#N/A</v>
      </c>
      <c r="D26" s="5" t="e">
        <f>VLOOKUP(A26,Soxl1!A:J,9,0)</f>
        <v>#N/A</v>
      </c>
      <c r="E26" s="8" t="str">
        <f>RTD("tradingapp",,INDEX($A:$A, ROW()), "BidLstClsΔ%")</f>
        <v/>
      </c>
      <c r="F26" s="8" t="str">
        <f>RTD("tradingapp",,INDEX($A:$A, ROW()), "AskLstClsΔ%")</f>
        <v/>
      </c>
      <c r="G26" s="12" t="e">
        <f t="shared" si="2"/>
        <v>#N/A</v>
      </c>
      <c r="H26" s="12" t="e">
        <f t="shared" si="3"/>
        <v>#N/A</v>
      </c>
      <c r="I26" s="13" t="e">
        <f t="shared" si="4"/>
        <v>#N/A</v>
      </c>
      <c r="J26" s="13" t="e">
        <f t="shared" si="4"/>
        <v>#N/A</v>
      </c>
      <c r="K26" s="5" t="e">
        <f>VLOOKUP(A26,Soxl1!A:J,7,0)</f>
        <v>#N/A</v>
      </c>
      <c r="L26" s="6" t="e">
        <f>RTD("tradingapp",,INDEX($K:$K, ROW()), "BidLstClsΔ%")</f>
        <v>#N/A</v>
      </c>
      <c r="M26" s="6" t="e">
        <f>RTD("tradingapp",,INDEX($K:$K, ROW()), "AskLstClsΔ%")</f>
        <v>#N/A</v>
      </c>
      <c r="N26" s="14" t="e">
        <f t="shared" si="5"/>
        <v>#N/A</v>
      </c>
      <c r="O26" s="14" t="e">
        <f t="shared" si="6"/>
        <v>#N/A</v>
      </c>
      <c r="P26" s="5" t="e">
        <v>#NUM!</v>
      </c>
      <c r="Q26" s="5" t="e">
        <v>#NUM!</v>
      </c>
      <c r="R26" s="14" t="e">
        <v>#NUM!</v>
      </c>
      <c r="S26" s="5" t="e">
        <v>#NUM!</v>
      </c>
      <c r="T26" s="16" t="e">
        <f t="shared" si="0"/>
        <v>#NUM!</v>
      </c>
      <c r="U26" s="5" t="e">
        <v>#NUM!</v>
      </c>
      <c r="V26" s="5" t="e">
        <v>#NUM!</v>
      </c>
      <c r="W26" s="14" t="e">
        <v>#NUM!</v>
      </c>
      <c r="X26" s="5" t="e">
        <v>#NUM!</v>
      </c>
      <c r="Y26" s="16" t="e">
        <f t="shared" si="1"/>
        <v>#NUM!</v>
      </c>
      <c r="Z26" s="1"/>
    </row>
    <row r="27" spans="1:26" x14ac:dyDescent="0.3">
      <c r="A27" s="3">
        <f>IFERROR(INDEX(Soxl1!A$2:A$1000, ROW(A26)), "")</f>
        <v>0</v>
      </c>
      <c r="B27" s="5"/>
      <c r="C27" s="5" t="e">
        <f>VLOOKUP(A27,Soxl1!A:J,8,0)</f>
        <v>#N/A</v>
      </c>
      <c r="D27" s="5" t="e">
        <f>VLOOKUP(A27,Soxl1!A:J,9,0)</f>
        <v>#N/A</v>
      </c>
      <c r="E27" s="8" t="str">
        <f>RTD("tradingapp",,INDEX($A:$A, ROW()), "BidLstClsΔ%")</f>
        <v/>
      </c>
      <c r="F27" s="8" t="str">
        <f>RTD("tradingapp",,INDEX($A:$A, ROW()), "AskLstClsΔ%")</f>
        <v/>
      </c>
      <c r="G27" s="12" t="e">
        <f t="shared" si="2"/>
        <v>#N/A</v>
      </c>
      <c r="H27" s="12" t="e">
        <f t="shared" si="3"/>
        <v>#N/A</v>
      </c>
      <c r="I27" s="13" t="e">
        <f t="shared" si="4"/>
        <v>#N/A</v>
      </c>
      <c r="J27" s="13" t="e">
        <f t="shared" si="4"/>
        <v>#N/A</v>
      </c>
      <c r="K27" s="5" t="e">
        <f>VLOOKUP(A27,Soxl1!A:J,7,0)</f>
        <v>#N/A</v>
      </c>
      <c r="L27" s="6" t="e">
        <f>RTD("tradingapp",,INDEX($K:$K, ROW()), "BidLstClsΔ%")</f>
        <v>#N/A</v>
      </c>
      <c r="M27" s="6" t="e">
        <f>RTD("tradingapp",,INDEX($K:$K, ROW()), "AskLstClsΔ%")</f>
        <v>#N/A</v>
      </c>
      <c r="N27" s="14" t="e">
        <f t="shared" si="5"/>
        <v>#N/A</v>
      </c>
      <c r="O27" s="14" t="e">
        <f t="shared" si="6"/>
        <v>#N/A</v>
      </c>
      <c r="P27" s="5" t="e">
        <v>#NUM!</v>
      </c>
      <c r="Q27" s="5" t="e">
        <v>#NUM!</v>
      </c>
      <c r="R27" s="14" t="e">
        <v>#NUM!</v>
      </c>
      <c r="S27" s="5" t="e">
        <v>#NUM!</v>
      </c>
      <c r="T27" s="16" t="e">
        <f t="shared" si="0"/>
        <v>#NUM!</v>
      </c>
      <c r="U27" s="5" t="e">
        <v>#NUM!</v>
      </c>
      <c r="V27" s="5" t="e">
        <v>#NUM!</v>
      </c>
      <c r="W27" s="14" t="e">
        <v>#NUM!</v>
      </c>
      <c r="X27" s="5" t="e">
        <v>#NUM!</v>
      </c>
      <c r="Y27" s="16" t="e">
        <f t="shared" si="1"/>
        <v>#NUM!</v>
      </c>
      <c r="Z27" s="1"/>
    </row>
    <row r="28" spans="1:26" x14ac:dyDescent="0.3">
      <c r="A28" s="3">
        <f>IFERROR(INDEX(Soxl1!A$2:A$1000, ROW(A27)), "")</f>
        <v>0</v>
      </c>
      <c r="B28" s="5"/>
      <c r="C28" s="5" t="e">
        <f>VLOOKUP(A28,Soxl1!A:J,8,0)</f>
        <v>#N/A</v>
      </c>
      <c r="D28" s="5" t="e">
        <f>VLOOKUP(A28,Soxl1!A:J,9,0)</f>
        <v>#N/A</v>
      </c>
      <c r="E28" s="8" t="str">
        <f>RTD("tradingapp",,INDEX($A:$A, ROW()), "BidLstClsΔ%")</f>
        <v/>
      </c>
      <c r="F28" s="8" t="str">
        <f>RTD("tradingapp",,INDEX($A:$A, ROW()), "AskLstClsΔ%")</f>
        <v/>
      </c>
      <c r="G28" s="12" t="e">
        <f t="shared" si="2"/>
        <v>#N/A</v>
      </c>
      <c r="H28" s="12" t="e">
        <f t="shared" si="3"/>
        <v>#N/A</v>
      </c>
      <c r="I28" s="13" t="e">
        <f t="shared" si="4"/>
        <v>#N/A</v>
      </c>
      <c r="J28" s="13" t="e">
        <f t="shared" si="4"/>
        <v>#N/A</v>
      </c>
      <c r="K28" s="5" t="e">
        <f>VLOOKUP(A28,Soxl1!A:J,7,0)</f>
        <v>#N/A</v>
      </c>
      <c r="L28" s="6" t="e">
        <f>RTD("tradingapp",,INDEX($K:$K, ROW()), "BidLstClsΔ%")</f>
        <v>#N/A</v>
      </c>
      <c r="M28" s="6" t="e">
        <f>RTD("tradingapp",,INDEX($K:$K, ROW()), "AskLstClsΔ%")</f>
        <v>#N/A</v>
      </c>
      <c r="N28" s="14" t="e">
        <f t="shared" si="5"/>
        <v>#N/A</v>
      </c>
      <c r="O28" s="14" t="e">
        <f t="shared" si="6"/>
        <v>#N/A</v>
      </c>
      <c r="P28" s="5" t="e">
        <v>#NUM!</v>
      </c>
      <c r="Q28" s="5" t="e">
        <v>#NUM!</v>
      </c>
      <c r="R28" s="14" t="e">
        <v>#NUM!</v>
      </c>
      <c r="S28" s="5" t="e">
        <v>#NUM!</v>
      </c>
      <c r="T28" s="16" t="e">
        <f t="shared" si="0"/>
        <v>#NUM!</v>
      </c>
      <c r="U28" s="5" t="e">
        <v>#NUM!</v>
      </c>
      <c r="V28" s="5" t="e">
        <v>#NUM!</v>
      </c>
      <c r="W28" s="14" t="e">
        <v>#NUM!</v>
      </c>
      <c r="X28" s="5" t="e">
        <v>#NUM!</v>
      </c>
      <c r="Y28" s="16" t="e">
        <f t="shared" si="1"/>
        <v>#NUM!</v>
      </c>
      <c r="Z28" s="1"/>
    </row>
    <row r="29" spans="1:26" x14ac:dyDescent="0.3">
      <c r="A29" s="3">
        <f>IFERROR(INDEX(Soxl1!A$2:A$1000, ROW(A28)), "")</f>
        <v>0</v>
      </c>
      <c r="B29" s="5"/>
      <c r="C29" s="5" t="e">
        <f>VLOOKUP(A29,Soxl1!A:J,8,0)</f>
        <v>#N/A</v>
      </c>
      <c r="D29" s="5" t="e">
        <f>VLOOKUP(A29,Soxl1!A:J,9,0)</f>
        <v>#N/A</v>
      </c>
      <c r="E29" s="8" t="str">
        <f>RTD("tradingapp",,INDEX($A:$A, ROW()), "BidLstClsΔ%")</f>
        <v/>
      </c>
      <c r="F29" s="8" t="str">
        <f>RTD("tradingapp",,INDEX($A:$A, ROW()), "AskLstClsΔ%")</f>
        <v/>
      </c>
      <c r="G29" s="12" t="e">
        <f t="shared" si="2"/>
        <v>#N/A</v>
      </c>
      <c r="H29" s="12" t="e">
        <f t="shared" si="3"/>
        <v>#N/A</v>
      </c>
      <c r="I29" s="13" t="e">
        <f t="shared" si="4"/>
        <v>#N/A</v>
      </c>
      <c r="J29" s="13" t="e">
        <f t="shared" si="4"/>
        <v>#N/A</v>
      </c>
      <c r="K29" s="5" t="e">
        <f>VLOOKUP(A29,Soxl1!A:J,7,0)</f>
        <v>#N/A</v>
      </c>
      <c r="L29" s="6" t="e">
        <f>RTD("tradingapp",,INDEX($K:$K, ROW()), "BidLstClsΔ%")</f>
        <v>#N/A</v>
      </c>
      <c r="M29" s="6" t="e">
        <f>RTD("tradingapp",,INDEX($K:$K, ROW()), "AskLstClsΔ%")</f>
        <v>#N/A</v>
      </c>
      <c r="N29" s="14" t="e">
        <f t="shared" si="5"/>
        <v>#N/A</v>
      </c>
      <c r="O29" s="14" t="e">
        <f t="shared" si="6"/>
        <v>#N/A</v>
      </c>
      <c r="P29" s="5" t="e">
        <v>#NUM!</v>
      </c>
      <c r="Q29" s="5" t="e">
        <v>#NUM!</v>
      </c>
      <c r="R29" s="14" t="e">
        <v>#NUM!</v>
      </c>
      <c r="S29" s="5" t="e">
        <v>#NUM!</v>
      </c>
      <c r="T29" s="16" t="e">
        <f t="shared" si="0"/>
        <v>#NUM!</v>
      </c>
      <c r="U29" s="5" t="e">
        <v>#NUM!</v>
      </c>
      <c r="V29" s="5" t="e">
        <v>#NUM!</v>
      </c>
      <c r="W29" s="14" t="e">
        <v>#NUM!</v>
      </c>
      <c r="X29" s="5" t="e">
        <v>#NUM!</v>
      </c>
      <c r="Y29" s="16" t="e">
        <f t="shared" si="1"/>
        <v>#NUM!</v>
      </c>
      <c r="Z29" s="1"/>
    </row>
    <row r="30" spans="1:26" x14ac:dyDescent="0.3">
      <c r="A30" s="3">
        <f>IFERROR(INDEX(Soxl1!A$2:A$1000, ROW(A29)), "")</f>
        <v>0</v>
      </c>
      <c r="B30" s="5"/>
      <c r="C30" s="5" t="e">
        <f>VLOOKUP(A30,Soxl1!A:J,8,0)</f>
        <v>#N/A</v>
      </c>
      <c r="D30" s="5" t="e">
        <f>VLOOKUP(A30,Soxl1!A:J,9,0)</f>
        <v>#N/A</v>
      </c>
      <c r="E30" s="8" t="str">
        <f>RTD("tradingapp",,INDEX($A:$A, ROW()), "BidLstClsΔ%")</f>
        <v/>
      </c>
      <c r="F30" s="8" t="str">
        <f>RTD("tradingapp",,INDEX($A:$A, ROW()), "AskLstClsΔ%")</f>
        <v/>
      </c>
      <c r="G30" s="12" t="e">
        <f t="shared" si="2"/>
        <v>#N/A</v>
      </c>
      <c r="H30" s="12" t="e">
        <f t="shared" si="3"/>
        <v>#N/A</v>
      </c>
      <c r="I30" s="13" t="e">
        <f t="shared" si="4"/>
        <v>#N/A</v>
      </c>
      <c r="J30" s="13" t="e">
        <f t="shared" si="4"/>
        <v>#N/A</v>
      </c>
      <c r="K30" s="5" t="e">
        <f>VLOOKUP(A30,Soxl1!A:J,7,0)</f>
        <v>#N/A</v>
      </c>
      <c r="L30" s="6" t="e">
        <f>RTD("tradingapp",,INDEX($K:$K, ROW()), "BidLstClsΔ%")</f>
        <v>#N/A</v>
      </c>
      <c r="M30" s="6" t="e">
        <f>RTD("tradingapp",,INDEX($K:$K, ROW()), "AskLstClsΔ%")</f>
        <v>#N/A</v>
      </c>
      <c r="N30" s="14" t="e">
        <f t="shared" si="5"/>
        <v>#N/A</v>
      </c>
      <c r="O30" s="14" t="e">
        <f t="shared" si="6"/>
        <v>#N/A</v>
      </c>
      <c r="P30" s="5" t="e">
        <v>#NUM!</v>
      </c>
      <c r="Q30" s="5" t="e">
        <v>#NUM!</v>
      </c>
      <c r="R30" s="14" t="e">
        <v>#NUM!</v>
      </c>
      <c r="S30" s="5" t="e">
        <v>#NUM!</v>
      </c>
      <c r="T30" s="16" t="e">
        <f t="shared" si="0"/>
        <v>#NUM!</v>
      </c>
      <c r="U30" s="5" t="e">
        <v>#NUM!</v>
      </c>
      <c r="V30" s="5" t="e">
        <v>#NUM!</v>
      </c>
      <c r="W30" s="14" t="e">
        <v>#NUM!</v>
      </c>
      <c r="X30" s="5" t="e">
        <v>#NUM!</v>
      </c>
      <c r="Y30" s="16" t="e">
        <f t="shared" si="1"/>
        <v>#NUM!</v>
      </c>
      <c r="Z30" s="1"/>
    </row>
    <row r="31" spans="1:26" x14ac:dyDescent="0.3">
      <c r="A31" s="3">
        <f>IFERROR(INDEX(Soxl1!A$2:A$1000, ROW(A30)), "")</f>
        <v>0</v>
      </c>
      <c r="B31" s="5"/>
      <c r="C31" s="5" t="e">
        <f>VLOOKUP(A31,Soxl1!A:J,8,0)</f>
        <v>#N/A</v>
      </c>
      <c r="D31" s="5" t="e">
        <f>VLOOKUP(A31,Soxl1!A:J,9,0)</f>
        <v>#N/A</v>
      </c>
      <c r="E31" s="8" t="str">
        <f>RTD("tradingapp",,INDEX($A:$A, ROW()), "BidLstClsΔ%")</f>
        <v/>
      </c>
      <c r="F31" s="8" t="str">
        <f>RTD("tradingapp",,INDEX($A:$A, ROW()), "AskLstClsΔ%")</f>
        <v/>
      </c>
      <c r="G31" s="12" t="e">
        <f t="shared" si="2"/>
        <v>#N/A</v>
      </c>
      <c r="H31" s="12" t="e">
        <f t="shared" si="3"/>
        <v>#N/A</v>
      </c>
      <c r="I31" s="13" t="e">
        <f t="shared" si="4"/>
        <v>#N/A</v>
      </c>
      <c r="J31" s="13" t="e">
        <f t="shared" si="4"/>
        <v>#N/A</v>
      </c>
      <c r="K31" s="5" t="e">
        <f>VLOOKUP(A31,Soxl1!A:J,7,0)</f>
        <v>#N/A</v>
      </c>
      <c r="L31" s="6" t="e">
        <f>RTD("tradingapp",,INDEX($K:$K, ROW()), "BidLstClsΔ%")</f>
        <v>#N/A</v>
      </c>
      <c r="M31" s="6" t="e">
        <f>RTD("tradingapp",,INDEX($K:$K, ROW()), "AskLstClsΔ%")</f>
        <v>#N/A</v>
      </c>
      <c r="N31" s="14" t="e">
        <f t="shared" si="5"/>
        <v>#N/A</v>
      </c>
      <c r="O31" s="14" t="e">
        <f t="shared" si="6"/>
        <v>#N/A</v>
      </c>
      <c r="P31" s="5" t="e">
        <v>#NUM!</v>
      </c>
      <c r="Q31" s="5" t="e">
        <v>#NUM!</v>
      </c>
      <c r="R31" s="14" t="e">
        <v>#NUM!</v>
      </c>
      <c r="S31" s="5" t="e">
        <v>#NUM!</v>
      </c>
      <c r="T31" s="16" t="e">
        <f t="shared" si="0"/>
        <v>#NUM!</v>
      </c>
      <c r="U31" s="5" t="e">
        <v>#NUM!</v>
      </c>
      <c r="V31" s="5" t="e">
        <v>#NUM!</v>
      </c>
      <c r="W31" s="14" t="e">
        <v>#NUM!</v>
      </c>
      <c r="X31" s="5" t="e">
        <v>#NUM!</v>
      </c>
      <c r="Y31" s="16" t="e">
        <f t="shared" si="1"/>
        <v>#NUM!</v>
      </c>
      <c r="Z31" s="1"/>
    </row>
    <row r="32" spans="1:26" x14ac:dyDescent="0.3">
      <c r="A32" s="3">
        <f>IFERROR(INDEX(Soxl1!A$2:A$1000, ROW(A31)), "")</f>
        <v>0</v>
      </c>
      <c r="B32" s="5"/>
      <c r="C32" s="5" t="e">
        <f>VLOOKUP(A32,Soxl1!A:J,8,0)</f>
        <v>#N/A</v>
      </c>
      <c r="D32" s="5" t="e">
        <f>VLOOKUP(A32,Soxl1!A:J,9,0)</f>
        <v>#N/A</v>
      </c>
      <c r="E32" s="8" t="str">
        <f>RTD("tradingapp",,INDEX($A:$A, ROW()), "BidLstClsΔ%")</f>
        <v/>
      </c>
      <c r="F32" s="8" t="str">
        <f>RTD("tradingapp",,INDEX($A:$A, ROW()), "AskLstClsΔ%")</f>
        <v/>
      </c>
      <c r="G32" s="12" t="e">
        <f t="shared" si="2"/>
        <v>#N/A</v>
      </c>
      <c r="H32" s="12" t="e">
        <f t="shared" si="3"/>
        <v>#N/A</v>
      </c>
      <c r="I32" s="13" t="e">
        <f t="shared" si="4"/>
        <v>#N/A</v>
      </c>
      <c r="J32" s="13" t="e">
        <f t="shared" si="4"/>
        <v>#N/A</v>
      </c>
      <c r="K32" s="5" t="e">
        <f>VLOOKUP(A32,Soxl1!A:J,7,0)</f>
        <v>#N/A</v>
      </c>
      <c r="L32" s="6" t="e">
        <f>RTD("tradingapp",,INDEX($K:$K, ROW()), "BidLstClsΔ%")</f>
        <v>#N/A</v>
      </c>
      <c r="M32" s="6" t="e">
        <f>RTD("tradingapp",,INDEX($K:$K, ROW()), "AskLstClsΔ%")</f>
        <v>#N/A</v>
      </c>
      <c r="N32" s="14" t="e">
        <f t="shared" si="5"/>
        <v>#N/A</v>
      </c>
      <c r="O32" s="14" t="e">
        <f t="shared" si="6"/>
        <v>#N/A</v>
      </c>
      <c r="P32" s="5" t="e">
        <v>#NUM!</v>
      </c>
      <c r="Q32" s="5" t="e">
        <v>#NUM!</v>
      </c>
      <c r="R32" s="14" t="e">
        <v>#NUM!</v>
      </c>
      <c r="S32" s="5" t="e">
        <v>#NUM!</v>
      </c>
      <c r="T32" s="16" t="e">
        <f t="shared" si="0"/>
        <v>#NUM!</v>
      </c>
      <c r="U32" s="5" t="e">
        <v>#NUM!</v>
      </c>
      <c r="V32" s="5" t="e">
        <v>#NUM!</v>
      </c>
      <c r="W32" s="14" t="e">
        <v>#NUM!</v>
      </c>
      <c r="X32" s="5" t="e">
        <v>#NUM!</v>
      </c>
      <c r="Y32" s="16" t="e">
        <f t="shared" si="1"/>
        <v>#NUM!</v>
      </c>
      <c r="Z32" s="1"/>
    </row>
    <row r="33" spans="1:26" x14ac:dyDescent="0.3">
      <c r="A33" s="3">
        <f>IFERROR(INDEX(Soxl1!A$2:A$1000, ROW(A32)), "")</f>
        <v>0</v>
      </c>
      <c r="B33" s="5"/>
      <c r="C33" s="5" t="e">
        <f>VLOOKUP(A33,Soxl1!A:J,8,0)</f>
        <v>#N/A</v>
      </c>
      <c r="D33" s="5" t="e">
        <f>VLOOKUP(A33,Soxl1!A:J,9,0)</f>
        <v>#N/A</v>
      </c>
      <c r="E33" s="8" t="str">
        <f>RTD("tradingapp",,INDEX($A:$A, ROW()), "BidLstClsΔ%")</f>
        <v/>
      </c>
      <c r="F33" s="8" t="str">
        <f>RTD("tradingapp",,INDEX($A:$A, ROW()), "AskLstClsΔ%")</f>
        <v/>
      </c>
      <c r="G33" s="12" t="e">
        <f t="shared" si="2"/>
        <v>#N/A</v>
      </c>
      <c r="H33" s="12" t="e">
        <f t="shared" si="3"/>
        <v>#N/A</v>
      </c>
      <c r="I33" s="13" t="e">
        <f t="shared" si="4"/>
        <v>#N/A</v>
      </c>
      <c r="J33" s="13" t="e">
        <f t="shared" si="4"/>
        <v>#N/A</v>
      </c>
      <c r="K33" s="5" t="e">
        <f>VLOOKUP(A33,Soxl1!A:J,7,0)</f>
        <v>#N/A</v>
      </c>
      <c r="L33" s="6" t="e">
        <f>RTD("tradingapp",,INDEX($K:$K, ROW()), "BidLstClsΔ%")</f>
        <v>#N/A</v>
      </c>
      <c r="M33" s="6" t="e">
        <f>RTD("tradingapp",,INDEX($K:$K, ROW()), "AskLstClsΔ%")</f>
        <v>#N/A</v>
      </c>
      <c r="N33" s="14" t="e">
        <f t="shared" si="5"/>
        <v>#N/A</v>
      </c>
      <c r="O33" s="14" t="e">
        <f t="shared" si="6"/>
        <v>#N/A</v>
      </c>
      <c r="P33" s="5" t="e">
        <v>#NUM!</v>
      </c>
      <c r="Q33" s="5" t="e">
        <v>#NUM!</v>
      </c>
      <c r="R33" s="14" t="e">
        <v>#NUM!</v>
      </c>
      <c r="S33" s="5" t="e">
        <v>#NUM!</v>
      </c>
      <c r="T33" s="16" t="e">
        <f t="shared" si="0"/>
        <v>#NUM!</v>
      </c>
      <c r="U33" s="5" t="e">
        <v>#NUM!</v>
      </c>
      <c r="V33" s="5" t="e">
        <v>#NUM!</v>
      </c>
      <c r="W33" s="14" t="e">
        <v>#NUM!</v>
      </c>
      <c r="X33" s="5" t="e">
        <v>#NUM!</v>
      </c>
      <c r="Y33" s="16" t="e">
        <f t="shared" si="1"/>
        <v>#NUM!</v>
      </c>
      <c r="Z33" s="1"/>
    </row>
    <row r="34" spans="1:26" x14ac:dyDescent="0.3">
      <c r="A34" s="3">
        <f>IFERROR(INDEX(Soxl1!A$2:A$1000, ROW(A33)), "")</f>
        <v>0</v>
      </c>
      <c r="B34" s="5"/>
      <c r="C34" s="5" t="e">
        <f>VLOOKUP(A34,Soxl1!A:J,8,0)</f>
        <v>#N/A</v>
      </c>
      <c r="D34" s="5" t="e">
        <f>VLOOKUP(A34,Soxl1!A:J,9,0)</f>
        <v>#N/A</v>
      </c>
      <c r="E34" s="8" t="str">
        <f>RTD("tradingapp",,INDEX($A:$A, ROW()), "BidLstClsΔ%")</f>
        <v/>
      </c>
      <c r="F34" s="8" t="str">
        <f>RTD("tradingapp",,INDEX($A:$A, ROW()), "AskLstClsΔ%")</f>
        <v/>
      </c>
      <c r="G34" s="12" t="e">
        <f t="shared" si="2"/>
        <v>#N/A</v>
      </c>
      <c r="H34" s="12" t="e">
        <f t="shared" si="3"/>
        <v>#N/A</v>
      </c>
      <c r="I34" s="13" t="e">
        <f t="shared" si="4"/>
        <v>#N/A</v>
      </c>
      <c r="J34" s="13" t="e">
        <f t="shared" si="4"/>
        <v>#N/A</v>
      </c>
      <c r="K34" s="5" t="e">
        <f>VLOOKUP(A34,Soxl1!A:J,7,0)</f>
        <v>#N/A</v>
      </c>
      <c r="L34" s="6" t="e">
        <f>RTD("tradingapp",,INDEX($K:$K, ROW()), "BidLstClsΔ%")</f>
        <v>#N/A</v>
      </c>
      <c r="M34" s="6" t="e">
        <f>RTD("tradingapp",,INDEX($K:$K, ROW()), "AskLstClsΔ%")</f>
        <v>#N/A</v>
      </c>
      <c r="N34" s="14" t="e">
        <f t="shared" si="5"/>
        <v>#N/A</v>
      </c>
      <c r="O34" s="14" t="e">
        <f t="shared" si="6"/>
        <v>#N/A</v>
      </c>
      <c r="P34" s="5" t="e">
        <v>#NUM!</v>
      </c>
      <c r="Q34" s="5" t="e">
        <v>#NUM!</v>
      </c>
      <c r="R34" s="14" t="e">
        <v>#NUM!</v>
      </c>
      <c r="S34" s="5" t="e">
        <v>#NUM!</v>
      </c>
      <c r="T34" s="16" t="e">
        <f t="shared" si="0"/>
        <v>#NUM!</v>
      </c>
      <c r="U34" s="5" t="e">
        <v>#NUM!</v>
      </c>
      <c r="V34" s="5" t="e">
        <v>#NUM!</v>
      </c>
      <c r="W34" s="14" t="e">
        <v>#NUM!</v>
      </c>
      <c r="X34" s="5" t="e">
        <v>#NUM!</v>
      </c>
      <c r="Y34" s="16" t="e">
        <f t="shared" si="1"/>
        <v>#NUM!</v>
      </c>
      <c r="Z34" s="1"/>
    </row>
    <row r="35" spans="1:26" x14ac:dyDescent="0.3">
      <c r="A35" s="3">
        <f>IFERROR(INDEX(Soxl1!A$2:A$1000, ROW(A34)), "")</f>
        <v>0</v>
      </c>
      <c r="B35" s="5"/>
      <c r="C35" s="5" t="e">
        <f>VLOOKUP(A35,Soxl1!A:J,8,0)</f>
        <v>#N/A</v>
      </c>
      <c r="D35" s="5" t="e">
        <f>VLOOKUP(A35,Soxl1!A:J,9,0)</f>
        <v>#N/A</v>
      </c>
      <c r="E35" s="8" t="str">
        <f>RTD("tradingapp",,INDEX($A:$A, ROW()), "BidLstClsΔ%")</f>
        <v/>
      </c>
      <c r="F35" s="8" t="str">
        <f>RTD("tradingapp",,INDEX($A:$A, ROW()), "AskLstClsΔ%")</f>
        <v/>
      </c>
      <c r="G35" s="12" t="e">
        <f t="shared" si="2"/>
        <v>#N/A</v>
      </c>
      <c r="H35" s="12" t="e">
        <f t="shared" si="3"/>
        <v>#N/A</v>
      </c>
      <c r="I35" s="13" t="e">
        <f t="shared" si="4"/>
        <v>#N/A</v>
      </c>
      <c r="J35" s="13" t="e">
        <f t="shared" si="4"/>
        <v>#N/A</v>
      </c>
      <c r="K35" s="5" t="e">
        <f>VLOOKUP(A35,Soxl1!A:J,7,0)</f>
        <v>#N/A</v>
      </c>
      <c r="L35" s="6" t="e">
        <f>RTD("tradingapp",,INDEX($K:$K, ROW()), "BidLstClsΔ%")</f>
        <v>#N/A</v>
      </c>
      <c r="M35" s="6" t="e">
        <f>RTD("tradingapp",,INDEX($K:$K, ROW()), "AskLstClsΔ%")</f>
        <v>#N/A</v>
      </c>
      <c r="N35" s="14" t="e">
        <f t="shared" si="5"/>
        <v>#N/A</v>
      </c>
      <c r="O35" s="14" t="e">
        <f t="shared" si="6"/>
        <v>#N/A</v>
      </c>
      <c r="P35" s="5" t="e">
        <v>#NUM!</v>
      </c>
      <c r="Q35" s="5" t="e">
        <v>#NUM!</v>
      </c>
      <c r="R35" s="14" t="e">
        <v>#NUM!</v>
      </c>
      <c r="S35" s="5" t="e">
        <v>#NUM!</v>
      </c>
      <c r="T35" s="16" t="e">
        <f t="shared" si="0"/>
        <v>#NUM!</v>
      </c>
      <c r="U35" s="5" t="e">
        <v>#NUM!</v>
      </c>
      <c r="V35" s="5" t="e">
        <v>#NUM!</v>
      </c>
      <c r="W35" s="14" t="e">
        <v>#NUM!</v>
      </c>
      <c r="X35" s="5" t="e">
        <v>#NUM!</v>
      </c>
      <c r="Y35" s="16" t="e">
        <f t="shared" si="1"/>
        <v>#NUM!</v>
      </c>
      <c r="Z35" s="1"/>
    </row>
    <row r="36" spans="1:26" x14ac:dyDescent="0.3">
      <c r="A36" s="3">
        <f>IFERROR(INDEX(Soxl1!A$2:A$1000, ROW(A35)), "")</f>
        <v>0</v>
      </c>
      <c r="B36" s="5"/>
      <c r="C36" s="5" t="e">
        <f>VLOOKUP(A36,Soxl1!A:J,8,0)</f>
        <v>#N/A</v>
      </c>
      <c r="D36" s="5" t="e">
        <f>VLOOKUP(A36,Soxl1!A:J,9,0)</f>
        <v>#N/A</v>
      </c>
      <c r="E36" s="8" t="str">
        <f>RTD("tradingapp",,INDEX($A:$A, ROW()), "BidLstClsΔ%")</f>
        <v/>
      </c>
      <c r="F36" s="8" t="str">
        <f>RTD("tradingapp",,INDEX($A:$A, ROW()), "AskLstClsΔ%")</f>
        <v/>
      </c>
      <c r="G36" s="12" t="e">
        <f t="shared" si="2"/>
        <v>#N/A</v>
      </c>
      <c r="H36" s="12" t="e">
        <f t="shared" si="3"/>
        <v>#N/A</v>
      </c>
      <c r="I36" s="13" t="e">
        <f t="shared" si="4"/>
        <v>#N/A</v>
      </c>
      <c r="J36" s="13" t="e">
        <f t="shared" si="4"/>
        <v>#N/A</v>
      </c>
      <c r="K36" s="5" t="e">
        <f>VLOOKUP(A36,Soxl1!A:J,7,0)</f>
        <v>#N/A</v>
      </c>
      <c r="L36" s="6" t="e">
        <f>RTD("tradingapp",,INDEX($K:$K, ROW()), "BidLstClsΔ%")</f>
        <v>#N/A</v>
      </c>
      <c r="M36" s="6" t="e">
        <f>RTD("tradingapp",,INDEX($K:$K, ROW()), "AskLstClsΔ%")</f>
        <v>#N/A</v>
      </c>
      <c r="N36" s="14" t="e">
        <f t="shared" si="5"/>
        <v>#N/A</v>
      </c>
      <c r="O36" s="14" t="e">
        <f t="shared" si="6"/>
        <v>#N/A</v>
      </c>
      <c r="P36" s="5" t="e">
        <v>#NUM!</v>
      </c>
      <c r="Q36" s="5" t="e">
        <v>#NUM!</v>
      </c>
      <c r="R36" s="14" t="e">
        <v>#NUM!</v>
      </c>
      <c r="S36" s="5" t="e">
        <v>#NUM!</v>
      </c>
      <c r="T36" s="16" t="e">
        <f t="shared" si="0"/>
        <v>#NUM!</v>
      </c>
      <c r="U36" s="5" t="e">
        <v>#NUM!</v>
      </c>
      <c r="V36" s="5" t="e">
        <v>#NUM!</v>
      </c>
      <c r="W36" s="14" t="e">
        <v>#NUM!</v>
      </c>
      <c r="X36" s="5" t="e">
        <v>#NUM!</v>
      </c>
      <c r="Y36" s="16" t="e">
        <f t="shared" si="1"/>
        <v>#NUM!</v>
      </c>
      <c r="Z36" s="1"/>
    </row>
    <row r="37" spans="1:26" x14ac:dyDescent="0.3">
      <c r="A37" s="3">
        <f>IFERROR(INDEX(Soxl1!A$2:A$1000, ROW(A36)), "")</f>
        <v>0</v>
      </c>
      <c r="B37" s="5"/>
      <c r="C37" s="5" t="e">
        <f>VLOOKUP(A37,Soxl1!A:J,8,0)</f>
        <v>#N/A</v>
      </c>
      <c r="D37" s="5" t="e">
        <f>VLOOKUP(A37,Soxl1!A:J,9,0)</f>
        <v>#N/A</v>
      </c>
      <c r="E37" s="8" t="str">
        <f>RTD("tradingapp",,INDEX($A:$A, ROW()), "BidLstClsΔ%")</f>
        <v/>
      </c>
      <c r="F37" s="8" t="str">
        <f>RTD("tradingapp",,INDEX($A:$A, ROW()), "AskLstClsΔ%")</f>
        <v/>
      </c>
      <c r="G37" s="12" t="e">
        <f t="shared" si="2"/>
        <v>#N/A</v>
      </c>
      <c r="H37" s="12" t="e">
        <f t="shared" si="3"/>
        <v>#N/A</v>
      </c>
      <c r="I37" s="13" t="e">
        <f t="shared" si="4"/>
        <v>#N/A</v>
      </c>
      <c r="J37" s="13" t="e">
        <f t="shared" si="4"/>
        <v>#N/A</v>
      </c>
      <c r="K37" s="5" t="e">
        <f>VLOOKUP(A37,Soxl1!A:J,7,0)</f>
        <v>#N/A</v>
      </c>
      <c r="L37" s="6" t="e">
        <f>RTD("tradingapp",,INDEX($K:$K, ROW()), "BidLstClsΔ%")</f>
        <v>#N/A</v>
      </c>
      <c r="M37" s="6" t="e">
        <f>RTD("tradingapp",,INDEX($K:$K, ROW()), "AskLstClsΔ%")</f>
        <v>#N/A</v>
      </c>
      <c r="N37" s="14" t="e">
        <f t="shared" si="5"/>
        <v>#N/A</v>
      </c>
      <c r="O37" s="14" t="e">
        <f t="shared" si="6"/>
        <v>#N/A</v>
      </c>
      <c r="P37" s="5" t="e">
        <v>#NUM!</v>
      </c>
      <c r="Q37" s="5" t="e">
        <v>#NUM!</v>
      </c>
      <c r="R37" s="14" t="e">
        <v>#NUM!</v>
      </c>
      <c r="S37" s="5" t="e">
        <v>#NUM!</v>
      </c>
      <c r="T37" s="16" t="e">
        <f t="shared" si="0"/>
        <v>#NUM!</v>
      </c>
      <c r="U37" s="5" t="e">
        <v>#NUM!</v>
      </c>
      <c r="V37" s="5" t="e">
        <v>#NUM!</v>
      </c>
      <c r="W37" s="14" t="e">
        <v>#NUM!</v>
      </c>
      <c r="X37" s="5" t="e">
        <v>#NUM!</v>
      </c>
      <c r="Y37" s="16" t="e">
        <f t="shared" si="1"/>
        <v>#NUM!</v>
      </c>
      <c r="Z37" s="1"/>
    </row>
    <row r="38" spans="1:26" x14ac:dyDescent="0.3">
      <c r="A38" s="3">
        <f>IFERROR(INDEX(Soxl1!A$2:A$1000, ROW(A37)), "")</f>
        <v>0</v>
      </c>
      <c r="B38" s="5"/>
      <c r="C38" s="5" t="e">
        <f>VLOOKUP(A38,Soxl1!A:J,8,0)</f>
        <v>#N/A</v>
      </c>
      <c r="D38" s="5" t="e">
        <f>VLOOKUP(A38,Soxl1!A:J,9,0)</f>
        <v>#N/A</v>
      </c>
      <c r="E38" s="8" t="str">
        <f>RTD("tradingapp",,INDEX($A:$A, ROW()), "BidLstClsΔ%")</f>
        <v/>
      </c>
      <c r="F38" s="8" t="str">
        <f>RTD("tradingapp",,INDEX($A:$A, ROW()), "AskLstClsΔ%")</f>
        <v/>
      </c>
      <c r="G38" s="12" t="e">
        <f t="shared" si="2"/>
        <v>#N/A</v>
      </c>
      <c r="H38" s="12" t="e">
        <f t="shared" si="3"/>
        <v>#N/A</v>
      </c>
      <c r="I38" s="13" t="e">
        <f t="shared" si="4"/>
        <v>#N/A</v>
      </c>
      <c r="J38" s="13" t="e">
        <f t="shared" si="4"/>
        <v>#N/A</v>
      </c>
      <c r="K38" s="5" t="e">
        <f>VLOOKUP(A38,Soxl1!A:J,7,0)</f>
        <v>#N/A</v>
      </c>
      <c r="L38" s="6" t="e">
        <f>RTD("tradingapp",,INDEX($K:$K, ROW()), "BidLstClsΔ%")</f>
        <v>#N/A</v>
      </c>
      <c r="M38" s="6" t="e">
        <f>RTD("tradingapp",,INDEX($K:$K, ROW()), "AskLstClsΔ%")</f>
        <v>#N/A</v>
      </c>
      <c r="N38" s="14" t="e">
        <f t="shared" si="5"/>
        <v>#N/A</v>
      </c>
      <c r="O38" s="14" t="e">
        <f t="shared" si="6"/>
        <v>#N/A</v>
      </c>
      <c r="P38" s="5" t="e">
        <v>#NUM!</v>
      </c>
      <c r="Q38" s="5" t="e">
        <v>#NUM!</v>
      </c>
      <c r="R38" s="14" t="e">
        <v>#NUM!</v>
      </c>
      <c r="S38" s="5" t="e">
        <v>#NUM!</v>
      </c>
      <c r="T38" s="16" t="e">
        <f t="shared" si="0"/>
        <v>#NUM!</v>
      </c>
      <c r="U38" s="5" t="e">
        <v>#NUM!</v>
      </c>
      <c r="V38" s="5" t="e">
        <v>#NUM!</v>
      </c>
      <c r="W38" s="14" t="e">
        <v>#NUM!</v>
      </c>
      <c r="X38" s="5" t="e">
        <v>#NUM!</v>
      </c>
      <c r="Y38" s="16" t="e">
        <f t="shared" si="1"/>
        <v>#NUM!</v>
      </c>
      <c r="Z38" s="1"/>
    </row>
    <row r="39" spans="1:26" x14ac:dyDescent="0.3">
      <c r="A39" s="3">
        <f>IFERROR(INDEX(Soxl1!A$2:A$1000, ROW(A38)), "")</f>
        <v>0</v>
      </c>
      <c r="B39" s="5"/>
      <c r="C39" s="5" t="e">
        <f>VLOOKUP(A39,Soxl1!A:J,8,0)</f>
        <v>#N/A</v>
      </c>
      <c r="D39" s="5" t="e">
        <f>VLOOKUP(A39,Soxl1!A:J,9,0)</f>
        <v>#N/A</v>
      </c>
      <c r="E39" s="8" t="str">
        <f>RTD("tradingapp",,INDEX($A:$A, ROW()), "BidLstClsΔ%")</f>
        <v/>
      </c>
      <c r="F39" s="8" t="str">
        <f>RTD("tradingapp",,INDEX($A:$A, ROW()), "AskLstClsΔ%")</f>
        <v/>
      </c>
      <c r="G39" s="12" t="e">
        <f t="shared" si="2"/>
        <v>#N/A</v>
      </c>
      <c r="H39" s="12" t="e">
        <f t="shared" si="3"/>
        <v>#N/A</v>
      </c>
      <c r="I39" s="13" t="e">
        <f t="shared" si="4"/>
        <v>#N/A</v>
      </c>
      <c r="J39" s="13" t="e">
        <f t="shared" si="4"/>
        <v>#N/A</v>
      </c>
      <c r="K39" s="5" t="e">
        <f>VLOOKUP(A39,Soxl1!A:J,7,0)</f>
        <v>#N/A</v>
      </c>
      <c r="L39" s="6" t="e">
        <f>RTD("tradingapp",,INDEX($K:$K, ROW()), "BidLstClsΔ%")</f>
        <v>#N/A</v>
      </c>
      <c r="M39" s="6" t="e">
        <f>RTD("tradingapp",,INDEX($K:$K, ROW()), "AskLstClsΔ%")</f>
        <v>#N/A</v>
      </c>
      <c r="N39" s="14" t="e">
        <f t="shared" si="5"/>
        <v>#N/A</v>
      </c>
      <c r="O39" s="14" t="e">
        <f t="shared" si="6"/>
        <v>#N/A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1"/>
    </row>
    <row r="40" spans="1:26" x14ac:dyDescent="0.3">
      <c r="A40" s="3">
        <f>IFERROR(INDEX(Soxl1!A$2:A$1000, ROW(A39)), "")</f>
        <v>0</v>
      </c>
      <c r="B40" s="5"/>
      <c r="C40" s="5" t="e">
        <f>VLOOKUP(A40,Soxl1!A:J,8,0)</f>
        <v>#N/A</v>
      </c>
      <c r="D40" s="5" t="e">
        <f>VLOOKUP(A40,Soxl1!A:J,9,0)</f>
        <v>#N/A</v>
      </c>
      <c r="E40" s="8" t="str">
        <f>RTD("tradingapp",,INDEX($A:$A, ROW()), "BidLstClsΔ%")</f>
        <v/>
      </c>
      <c r="F40" s="8" t="str">
        <f>RTD("tradingapp",,INDEX($A:$A, ROW()), "AskLstClsΔ%")</f>
        <v/>
      </c>
      <c r="G40" s="12" t="e">
        <f t="shared" si="2"/>
        <v>#N/A</v>
      </c>
      <c r="H40" s="12" t="e">
        <f t="shared" si="3"/>
        <v>#N/A</v>
      </c>
      <c r="I40" s="13" t="e">
        <f t="shared" si="4"/>
        <v>#N/A</v>
      </c>
      <c r="J40" s="13" t="e">
        <f t="shared" si="4"/>
        <v>#N/A</v>
      </c>
      <c r="K40" s="5" t="e">
        <f>VLOOKUP(A40,Soxl1!A:J,7,0)</f>
        <v>#N/A</v>
      </c>
      <c r="L40" s="6" t="e">
        <f>RTD("tradingapp",,INDEX($K:$K, ROW()), "BidLstClsΔ%")</f>
        <v>#N/A</v>
      </c>
      <c r="M40" s="6" t="e">
        <f>RTD("tradingapp",,INDEX($K:$K, ROW()), "AskLstClsΔ%")</f>
        <v>#N/A</v>
      </c>
      <c r="N40" s="14" t="e">
        <f t="shared" si="5"/>
        <v>#N/A</v>
      </c>
      <c r="O40" s="14" t="e">
        <f t="shared" si="6"/>
        <v>#N/A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1"/>
    </row>
    <row r="41" spans="1:26" x14ac:dyDescent="0.3">
      <c r="A41" s="3">
        <f>IFERROR(INDEX(Soxl1!A$2:A$1000, ROW(A40)), "")</f>
        <v>0</v>
      </c>
      <c r="B41" s="5"/>
      <c r="C41" s="5" t="e">
        <f>VLOOKUP(A41,Soxl1!A:J,8,0)</f>
        <v>#N/A</v>
      </c>
      <c r="D41" s="5" t="e">
        <f>VLOOKUP(A41,Soxl1!A:J,9,0)</f>
        <v>#N/A</v>
      </c>
      <c r="E41" s="8" t="str">
        <f>RTD("tradingapp",,INDEX($A:$A, ROW()), "BidLstClsΔ%")</f>
        <v/>
      </c>
      <c r="F41" s="8" t="str">
        <f>RTD("tradingapp",,INDEX($A:$A, ROW()), "AskLstClsΔ%")</f>
        <v/>
      </c>
      <c r="G41" s="12" t="e">
        <f t="shared" si="2"/>
        <v>#N/A</v>
      </c>
      <c r="H41" s="12" t="e">
        <f t="shared" si="3"/>
        <v>#N/A</v>
      </c>
      <c r="I41" s="13" t="e">
        <f t="shared" si="4"/>
        <v>#N/A</v>
      </c>
      <c r="J41" s="13" t="e">
        <f t="shared" si="4"/>
        <v>#N/A</v>
      </c>
      <c r="K41" s="5" t="e">
        <f>VLOOKUP(A41,Soxl1!A:J,7,0)</f>
        <v>#N/A</v>
      </c>
      <c r="L41" s="6" t="e">
        <f>RTD("tradingapp",,INDEX($K:$K, ROW()), "BidLstClsΔ%")</f>
        <v>#N/A</v>
      </c>
      <c r="M41" s="6" t="e">
        <f>RTD("tradingapp",,INDEX($K:$K, ROW()), "AskLstClsΔ%")</f>
        <v>#N/A</v>
      </c>
      <c r="N41" s="14" t="e">
        <f t="shared" si="5"/>
        <v>#N/A</v>
      </c>
      <c r="O41" s="14" t="e">
        <f t="shared" si="6"/>
        <v>#N/A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1"/>
    </row>
    <row r="42" spans="1:26" x14ac:dyDescent="0.3">
      <c r="A42" s="3">
        <f>IFERROR(INDEX(Soxl1!A$2:A$1000, ROW(A41)), "")</f>
        <v>0</v>
      </c>
      <c r="B42" s="5"/>
      <c r="C42" s="5" t="e">
        <f>VLOOKUP(A42,Soxl1!A:J,8,0)</f>
        <v>#N/A</v>
      </c>
      <c r="D42" s="5" t="e">
        <f>VLOOKUP(A42,Soxl1!A:J,9,0)</f>
        <v>#N/A</v>
      </c>
      <c r="E42" s="8" t="str">
        <f>RTD("tradingapp",,INDEX($A:$A, ROW()), "BidLstClsΔ%")</f>
        <v/>
      </c>
      <c r="F42" s="8" t="str">
        <f>RTD("tradingapp",,INDEX($A:$A, ROW()), "AskLstClsΔ%")</f>
        <v/>
      </c>
      <c r="G42" s="12" t="e">
        <f t="shared" si="2"/>
        <v>#N/A</v>
      </c>
      <c r="H42" s="12" t="e">
        <f t="shared" si="3"/>
        <v>#N/A</v>
      </c>
      <c r="I42" s="13" t="e">
        <f t="shared" si="4"/>
        <v>#N/A</v>
      </c>
      <c r="J42" s="13" t="e">
        <f t="shared" si="4"/>
        <v>#N/A</v>
      </c>
      <c r="K42" s="5" t="e">
        <f>VLOOKUP(A42,Soxl1!A:J,7,0)</f>
        <v>#N/A</v>
      </c>
      <c r="L42" s="6" t="e">
        <f>RTD("tradingapp",,INDEX($K:$K, ROW()), "BidLstClsΔ%")</f>
        <v>#N/A</v>
      </c>
      <c r="M42" s="6" t="e">
        <f>RTD("tradingapp",,INDEX($K:$K, ROW()), "AskLstClsΔ%")</f>
        <v>#N/A</v>
      </c>
      <c r="N42" s="14" t="e">
        <f t="shared" si="5"/>
        <v>#N/A</v>
      </c>
      <c r="O42" s="14" t="e">
        <f t="shared" si="6"/>
        <v>#N/A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1"/>
    </row>
    <row r="43" spans="1:26" x14ac:dyDescent="0.3">
      <c r="A43" s="3">
        <f>IFERROR(INDEX(Soxl1!A$2:A$1000, ROW(A42)), "")</f>
        <v>0</v>
      </c>
      <c r="B43" s="5"/>
      <c r="C43" s="5" t="e">
        <f>VLOOKUP(A43,Soxl1!A:J,8,0)</f>
        <v>#N/A</v>
      </c>
      <c r="D43" s="5" t="e">
        <f>VLOOKUP(A43,Soxl1!A:J,9,0)</f>
        <v>#N/A</v>
      </c>
      <c r="E43" s="8" t="str">
        <f>RTD("tradingapp",,INDEX($A:$A, ROW()), "BidLstClsΔ%")</f>
        <v/>
      </c>
      <c r="F43" s="8" t="str">
        <f>RTD("tradingapp",,INDEX($A:$A, ROW()), "AskLstClsΔ%")</f>
        <v/>
      </c>
      <c r="G43" s="12" t="e">
        <f t="shared" si="2"/>
        <v>#N/A</v>
      </c>
      <c r="H43" s="12" t="e">
        <f t="shared" si="3"/>
        <v>#N/A</v>
      </c>
      <c r="I43" s="13" t="e">
        <f t="shared" si="4"/>
        <v>#N/A</v>
      </c>
      <c r="J43" s="13" t="e">
        <f t="shared" si="4"/>
        <v>#N/A</v>
      </c>
      <c r="K43" s="5" t="e">
        <f>VLOOKUP(A43,Soxl1!A:J,7,0)</f>
        <v>#N/A</v>
      </c>
      <c r="L43" s="6" t="e">
        <f>RTD("tradingapp",,INDEX($K:$K, ROW()), "BidLstClsΔ%")</f>
        <v>#N/A</v>
      </c>
      <c r="M43" s="6" t="e">
        <f>RTD("tradingapp",,INDEX($K:$K, ROW()), "AskLstClsΔ%")</f>
        <v>#N/A</v>
      </c>
      <c r="N43" s="14" t="e">
        <f t="shared" si="5"/>
        <v>#N/A</v>
      </c>
      <c r="O43" s="14" t="e">
        <f t="shared" si="6"/>
        <v>#N/A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1"/>
    </row>
    <row r="44" spans="1:26" x14ac:dyDescent="0.3">
      <c r="A44" s="3">
        <f>IFERROR(INDEX(Soxl1!A$2:A$1000, ROW(A43)), "")</f>
        <v>0</v>
      </c>
      <c r="B44" s="5"/>
      <c r="C44" s="5" t="e">
        <f>VLOOKUP(A44,Soxl1!A:J,8,0)</f>
        <v>#N/A</v>
      </c>
      <c r="D44" s="5" t="e">
        <f>VLOOKUP(A44,Soxl1!A:J,9,0)</f>
        <v>#N/A</v>
      </c>
      <c r="E44" s="8" t="str">
        <f>RTD("tradingapp",,INDEX($A:$A, ROW()), "BidLstClsΔ%")</f>
        <v/>
      </c>
      <c r="F44" s="8" t="str">
        <f>RTD("tradingapp",,INDEX($A:$A, ROW()), "AskLstClsΔ%")</f>
        <v/>
      </c>
      <c r="G44" s="12" t="e">
        <f t="shared" si="2"/>
        <v>#N/A</v>
      </c>
      <c r="H44" s="12" t="e">
        <f t="shared" si="3"/>
        <v>#N/A</v>
      </c>
      <c r="I44" s="13" t="e">
        <f t="shared" si="4"/>
        <v>#N/A</v>
      </c>
      <c r="J44" s="13" t="e">
        <f t="shared" si="4"/>
        <v>#N/A</v>
      </c>
      <c r="K44" s="5" t="e">
        <f>VLOOKUP(A44,Soxl1!A:J,7,0)</f>
        <v>#N/A</v>
      </c>
      <c r="L44" s="6" t="e">
        <f>RTD("tradingapp",,INDEX($K:$K, ROW()), "BidLstClsΔ%")</f>
        <v>#N/A</v>
      </c>
      <c r="M44" s="6" t="e">
        <f>RTD("tradingapp",,INDEX($K:$K, ROW()), "AskLstClsΔ%")</f>
        <v>#N/A</v>
      </c>
      <c r="N44" s="14" t="e">
        <f t="shared" si="5"/>
        <v>#N/A</v>
      </c>
      <c r="O44" s="14" t="e">
        <f t="shared" si="6"/>
        <v>#N/A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1"/>
    </row>
    <row r="45" spans="1:26" x14ac:dyDescent="0.3">
      <c r="A45" s="3">
        <f>IFERROR(INDEX(Soxl1!A$2:A$1000, ROW(A44)), "")</f>
        <v>0</v>
      </c>
      <c r="B45" s="5"/>
      <c r="C45" s="5" t="e">
        <f>VLOOKUP(A45,Soxl1!A:J,8,0)</f>
        <v>#N/A</v>
      </c>
      <c r="D45" s="5" t="e">
        <f>VLOOKUP(A45,Soxl1!A:J,9,0)</f>
        <v>#N/A</v>
      </c>
      <c r="E45" s="8" t="str">
        <f>RTD("tradingapp",,INDEX($A:$A, ROW()), "BidLstClsΔ%")</f>
        <v/>
      </c>
      <c r="F45" s="8" t="str">
        <f>RTD("tradingapp",,INDEX($A:$A, ROW()), "AskLstClsΔ%")</f>
        <v/>
      </c>
      <c r="G45" s="12" t="e">
        <f t="shared" si="2"/>
        <v>#N/A</v>
      </c>
      <c r="H45" s="12" t="e">
        <f t="shared" si="3"/>
        <v>#N/A</v>
      </c>
      <c r="I45" s="13" t="e">
        <f t="shared" si="4"/>
        <v>#N/A</v>
      </c>
      <c r="J45" s="13" t="e">
        <f t="shared" si="4"/>
        <v>#N/A</v>
      </c>
      <c r="K45" s="5" t="e">
        <f>VLOOKUP(A45,Soxl1!A:J,7,0)</f>
        <v>#N/A</v>
      </c>
      <c r="L45" s="6" t="e">
        <f>RTD("tradingapp",,INDEX($K:$K, ROW()), "BidLstClsΔ%")</f>
        <v>#N/A</v>
      </c>
      <c r="M45" s="6" t="e">
        <f>RTD("tradingapp",,INDEX($K:$K, ROW()), "AskLstClsΔ%")</f>
        <v>#N/A</v>
      </c>
      <c r="N45" s="14" t="e">
        <f t="shared" si="5"/>
        <v>#N/A</v>
      </c>
      <c r="O45" s="14" t="e">
        <f t="shared" si="6"/>
        <v>#N/A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1"/>
    </row>
    <row r="46" spans="1:26" x14ac:dyDescent="0.3">
      <c r="A46" s="3">
        <f>IFERROR(INDEX(Soxl1!A$2:A$1000, ROW(A45)), "")</f>
        <v>0</v>
      </c>
      <c r="B46" s="5"/>
      <c r="C46" s="5" t="e">
        <f>VLOOKUP(A46,Soxl1!A:J,8,0)</f>
        <v>#N/A</v>
      </c>
      <c r="D46" s="5" t="e">
        <f>VLOOKUP(A46,Soxl1!A:J,9,0)</f>
        <v>#N/A</v>
      </c>
      <c r="E46" s="8" t="str">
        <f>RTD("tradingapp",,INDEX($A:$A, ROW()), "BidLstClsΔ%")</f>
        <v/>
      </c>
      <c r="F46" s="8" t="str">
        <f>RTD("tradingapp",,INDEX($A:$A, ROW()), "AskLstClsΔ%")</f>
        <v/>
      </c>
      <c r="G46" s="12" t="e">
        <f t="shared" si="2"/>
        <v>#N/A</v>
      </c>
      <c r="H46" s="12" t="e">
        <f t="shared" si="3"/>
        <v>#N/A</v>
      </c>
      <c r="I46" s="13" t="e">
        <f t="shared" si="4"/>
        <v>#N/A</v>
      </c>
      <c r="J46" s="13" t="e">
        <f t="shared" si="4"/>
        <v>#N/A</v>
      </c>
      <c r="K46" s="5" t="e">
        <f>VLOOKUP(A46,Soxl1!A:J,7,0)</f>
        <v>#N/A</v>
      </c>
      <c r="L46" s="6" t="e">
        <f>RTD("tradingapp",,INDEX($K:$K, ROW()), "BidLstClsΔ%")</f>
        <v>#N/A</v>
      </c>
      <c r="M46" s="6" t="e">
        <f>RTD("tradingapp",,INDEX($K:$K, ROW()), "AskLstClsΔ%")</f>
        <v>#N/A</v>
      </c>
      <c r="N46" s="14" t="e">
        <f t="shared" si="5"/>
        <v>#N/A</v>
      </c>
      <c r="O46" s="14" t="e">
        <f t="shared" si="6"/>
        <v>#N/A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1"/>
    </row>
    <row r="47" spans="1:26" x14ac:dyDescent="0.3">
      <c r="A47" s="3">
        <f>IFERROR(INDEX(Soxl1!A$2:A$1000, ROW(A46)), "")</f>
        <v>0</v>
      </c>
      <c r="B47" s="5"/>
      <c r="C47" s="5" t="e">
        <f>VLOOKUP(A47,Soxl1!A:J,8,0)</f>
        <v>#N/A</v>
      </c>
      <c r="D47" s="5" t="e">
        <f>VLOOKUP(A47,Soxl1!A:J,9,0)</f>
        <v>#N/A</v>
      </c>
      <c r="E47" s="8" t="str">
        <f>RTD("tradingapp",,INDEX($A:$A, ROW()), "BidLstClsΔ%")</f>
        <v/>
      </c>
      <c r="F47" s="8" t="str">
        <f>RTD("tradingapp",,INDEX($A:$A, ROW()), "AskLstClsΔ%")</f>
        <v/>
      </c>
      <c r="G47" s="12" t="e">
        <f t="shared" si="2"/>
        <v>#N/A</v>
      </c>
      <c r="H47" s="12" t="e">
        <f t="shared" si="3"/>
        <v>#N/A</v>
      </c>
      <c r="I47" s="13" t="e">
        <f t="shared" si="4"/>
        <v>#N/A</v>
      </c>
      <c r="J47" s="13" t="e">
        <f t="shared" si="4"/>
        <v>#N/A</v>
      </c>
      <c r="K47" s="5" t="e">
        <f>VLOOKUP(A47,Soxl1!A:J,7,0)</f>
        <v>#N/A</v>
      </c>
      <c r="L47" s="6" t="e">
        <f>RTD("tradingapp",,INDEX($K:$K, ROW()), "BidLstClsΔ%")</f>
        <v>#N/A</v>
      </c>
      <c r="M47" s="6" t="e">
        <f>RTD("tradingapp",,INDEX($K:$K, ROW()), "AskLstClsΔ%")</f>
        <v>#N/A</v>
      </c>
      <c r="N47" s="14" t="e">
        <f t="shared" si="5"/>
        <v>#N/A</v>
      </c>
      <c r="O47" s="14" t="e">
        <f t="shared" si="6"/>
        <v>#N/A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1"/>
    </row>
    <row r="48" spans="1:26" x14ac:dyDescent="0.3">
      <c r="A48" s="3">
        <f>IFERROR(INDEX(Soxl1!A$2:A$1000, ROW(A47)), "")</f>
        <v>0</v>
      </c>
      <c r="B48" s="5"/>
      <c r="C48" s="5" t="e">
        <f>VLOOKUP(A48,Soxl1!A:J,8,0)</f>
        <v>#N/A</v>
      </c>
      <c r="D48" s="5" t="e">
        <f>VLOOKUP(A48,Soxl1!A:J,9,0)</f>
        <v>#N/A</v>
      </c>
      <c r="E48" s="8" t="str">
        <f>RTD("tradingapp",,INDEX($A:$A, ROW()), "BidLstClsΔ%")</f>
        <v/>
      </c>
      <c r="F48" s="8" t="str">
        <f>RTD("tradingapp",,INDEX($A:$A, ROW()), "AskLstClsΔ%")</f>
        <v/>
      </c>
      <c r="G48" s="12" t="e">
        <f t="shared" si="2"/>
        <v>#N/A</v>
      </c>
      <c r="H48" s="12" t="e">
        <f t="shared" si="3"/>
        <v>#N/A</v>
      </c>
      <c r="I48" s="13" t="e">
        <f t="shared" si="4"/>
        <v>#N/A</v>
      </c>
      <c r="J48" s="13" t="e">
        <f t="shared" si="4"/>
        <v>#N/A</v>
      </c>
      <c r="K48" s="5" t="e">
        <f>VLOOKUP(A48,Soxl1!A:J,7,0)</f>
        <v>#N/A</v>
      </c>
      <c r="L48" s="6" t="e">
        <f>RTD("tradingapp",,INDEX($K:$K, ROW()), "BidLstClsΔ%")</f>
        <v>#N/A</v>
      </c>
      <c r="M48" s="6" t="e">
        <f>RTD("tradingapp",,INDEX($K:$K, ROW()), "AskLstClsΔ%")</f>
        <v>#N/A</v>
      </c>
      <c r="N48" s="14" t="e">
        <f t="shared" si="5"/>
        <v>#N/A</v>
      </c>
      <c r="O48" s="14" t="e">
        <f t="shared" si="6"/>
        <v>#N/A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1"/>
    </row>
    <row r="49" spans="1:26" x14ac:dyDescent="0.3">
      <c r="A49" s="3">
        <f>IFERROR(INDEX(Soxl1!A$2:A$1000, ROW(A48)), "")</f>
        <v>0</v>
      </c>
      <c r="B49" s="5"/>
      <c r="C49" s="5" t="e">
        <f>VLOOKUP(A49,Soxl1!A:J,8,0)</f>
        <v>#N/A</v>
      </c>
      <c r="D49" s="5" t="e">
        <f>VLOOKUP(A49,Soxl1!A:J,9,0)</f>
        <v>#N/A</v>
      </c>
      <c r="E49" s="8" t="str">
        <f>RTD("tradingapp",,INDEX($A:$A, ROW()), "BidLstClsΔ%")</f>
        <v/>
      </c>
      <c r="F49" s="8" t="str">
        <f>RTD("tradingapp",,INDEX($A:$A, ROW()), "AskLstClsΔ%")</f>
        <v/>
      </c>
      <c r="G49" s="12" t="e">
        <f t="shared" si="2"/>
        <v>#N/A</v>
      </c>
      <c r="H49" s="12" t="e">
        <f t="shared" si="3"/>
        <v>#N/A</v>
      </c>
      <c r="I49" s="13" t="e">
        <f t="shared" si="4"/>
        <v>#N/A</v>
      </c>
      <c r="J49" s="13" t="e">
        <f t="shared" si="4"/>
        <v>#N/A</v>
      </c>
      <c r="K49" s="5" t="e">
        <f>VLOOKUP(A49,Soxl1!A:J,7,0)</f>
        <v>#N/A</v>
      </c>
      <c r="L49" s="6" t="e">
        <f>RTD("tradingapp",,INDEX($K:$K, ROW()), "BidLstClsΔ%")</f>
        <v>#N/A</v>
      </c>
      <c r="M49" s="6" t="e">
        <f>RTD("tradingapp",,INDEX($K:$K, ROW()), "AskLstClsΔ%")</f>
        <v>#N/A</v>
      </c>
      <c r="N49" s="14" t="e">
        <f t="shared" si="5"/>
        <v>#N/A</v>
      </c>
      <c r="O49" s="14" t="e">
        <f t="shared" si="6"/>
        <v>#N/A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1"/>
    </row>
    <row r="50" spans="1:26" x14ac:dyDescent="0.3">
      <c r="A50" s="3">
        <f>IFERROR(INDEX(Soxl1!A$2:A$1000, ROW(A49)), "")</f>
        <v>0</v>
      </c>
      <c r="B50" s="5"/>
      <c r="C50" s="5" t="e">
        <f>VLOOKUP(A50,Soxl1!A:J,8,0)</f>
        <v>#N/A</v>
      </c>
      <c r="D50" s="5" t="e">
        <f>VLOOKUP(A50,Soxl1!A:J,9,0)</f>
        <v>#N/A</v>
      </c>
      <c r="E50" s="8" t="str">
        <f>RTD("tradingapp",,INDEX($A:$A, ROW()), "BidLstClsΔ%")</f>
        <v/>
      </c>
      <c r="F50" s="8" t="str">
        <f>RTD("tradingapp",,INDEX($A:$A, ROW()), "AskLstClsΔ%")</f>
        <v/>
      </c>
      <c r="G50" s="12" t="e">
        <f t="shared" si="2"/>
        <v>#N/A</v>
      </c>
      <c r="H50" s="12" t="e">
        <f t="shared" si="3"/>
        <v>#N/A</v>
      </c>
      <c r="I50" s="13" t="e">
        <f t="shared" si="4"/>
        <v>#N/A</v>
      </c>
      <c r="J50" s="13" t="e">
        <f t="shared" si="4"/>
        <v>#N/A</v>
      </c>
      <c r="K50" s="5" t="e">
        <f>VLOOKUP(A50,Soxl1!A:J,7,0)</f>
        <v>#N/A</v>
      </c>
      <c r="L50" s="6" t="e">
        <f>RTD("tradingapp",,INDEX($K:$K, ROW()), "BidLstClsΔ%")</f>
        <v>#N/A</v>
      </c>
      <c r="M50" s="6" t="e">
        <f>RTD("tradingapp",,INDEX($K:$K, ROW()), "AskLstClsΔ%")</f>
        <v>#N/A</v>
      </c>
      <c r="N50" s="14" t="e">
        <f t="shared" si="5"/>
        <v>#N/A</v>
      </c>
      <c r="O50" s="14" t="e">
        <f t="shared" si="6"/>
        <v>#N/A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1"/>
    </row>
    <row r="51" spans="1:26" x14ac:dyDescent="0.3">
      <c r="A51" s="3">
        <f>IFERROR(INDEX(Soxl1!A$2:A$1000, ROW(A50)), "")</f>
        <v>0</v>
      </c>
      <c r="B51" s="5"/>
      <c r="C51" s="5" t="e">
        <f>VLOOKUP(A51,Soxl1!A:J,8,0)</f>
        <v>#N/A</v>
      </c>
      <c r="D51" s="5" t="e">
        <f>VLOOKUP(A51,Soxl1!A:J,9,0)</f>
        <v>#N/A</v>
      </c>
      <c r="E51" s="8" t="str">
        <f>RTD("tradingapp",,INDEX($A:$A, ROW()), "BidLstClsΔ%")</f>
        <v/>
      </c>
      <c r="F51" s="8" t="str">
        <f>RTD("tradingapp",,INDEX($A:$A, ROW()), "AskLstClsΔ%")</f>
        <v/>
      </c>
      <c r="G51" s="12" t="e">
        <f t="shared" si="2"/>
        <v>#N/A</v>
      </c>
      <c r="H51" s="12" t="e">
        <f t="shared" si="3"/>
        <v>#N/A</v>
      </c>
      <c r="I51" s="13" t="e">
        <f t="shared" si="4"/>
        <v>#N/A</v>
      </c>
      <c r="J51" s="13" t="e">
        <f t="shared" si="4"/>
        <v>#N/A</v>
      </c>
      <c r="K51" s="5" t="e">
        <f>VLOOKUP(A51,Soxl1!A:J,7,0)</f>
        <v>#N/A</v>
      </c>
      <c r="L51" s="6" t="e">
        <f>RTD("tradingapp",,INDEX($K:$K, ROW()), "BidLstClsΔ%")</f>
        <v>#N/A</v>
      </c>
      <c r="M51" s="6" t="e">
        <f>RTD("tradingapp",,INDEX($K:$K, ROW()), "AskLstClsΔ%")</f>
        <v>#N/A</v>
      </c>
      <c r="N51" s="14" t="e">
        <f t="shared" si="5"/>
        <v>#N/A</v>
      </c>
      <c r="O51" s="14" t="e">
        <f t="shared" si="6"/>
        <v>#N/A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1"/>
    </row>
    <row r="52" spans="1:26" x14ac:dyDescent="0.3">
      <c r="A52" s="3">
        <f>IFERROR(INDEX(Soxl1!A$2:A$1000, ROW(A51)), "")</f>
        <v>0</v>
      </c>
      <c r="B52" s="5"/>
      <c r="C52" s="5" t="e">
        <f>VLOOKUP(A52,Soxl1!A:J,8,0)</f>
        <v>#N/A</v>
      </c>
      <c r="D52" s="5" t="e">
        <f>VLOOKUP(A52,Soxl1!A:J,9,0)</f>
        <v>#N/A</v>
      </c>
      <c r="E52" s="8" t="str">
        <f>RTD("tradingapp",,INDEX($A:$A, ROW()), "BidLstClsΔ%")</f>
        <v/>
      </c>
      <c r="F52" s="8" t="str">
        <f>RTD("tradingapp",,INDEX($A:$A, ROW()), "AskLstClsΔ%")</f>
        <v/>
      </c>
      <c r="G52" s="12" t="e">
        <f t="shared" si="2"/>
        <v>#N/A</v>
      </c>
      <c r="H52" s="12" t="e">
        <f t="shared" si="3"/>
        <v>#N/A</v>
      </c>
      <c r="I52" s="13" t="e">
        <f t="shared" si="4"/>
        <v>#N/A</v>
      </c>
      <c r="J52" s="13" t="e">
        <f t="shared" si="4"/>
        <v>#N/A</v>
      </c>
      <c r="K52" s="5" t="e">
        <f>VLOOKUP(A52,Soxl1!A:J,7,0)</f>
        <v>#N/A</v>
      </c>
      <c r="L52" s="6" t="e">
        <f>RTD("tradingapp",,INDEX($K:$K, ROW()), "BidLstClsΔ%")</f>
        <v>#N/A</v>
      </c>
      <c r="M52" s="6" t="e">
        <f>RTD("tradingapp",,INDEX($K:$K, ROW()), "AskLstClsΔ%")</f>
        <v>#N/A</v>
      </c>
      <c r="N52" s="14" t="e">
        <f t="shared" si="5"/>
        <v>#N/A</v>
      </c>
      <c r="O52" s="14" t="e">
        <f t="shared" si="6"/>
        <v>#N/A</v>
      </c>
      <c r="P52" s="5"/>
      <c r="Q52" s="5"/>
      <c r="R52" s="5"/>
      <c r="S52" s="5"/>
      <c r="T52" s="5"/>
      <c r="U52" s="5"/>
      <c r="V52" s="5"/>
      <c r="W52" s="5"/>
      <c r="X52" s="5"/>
      <c r="Y52" s="5"/>
      <c r="Z52" s="1"/>
    </row>
    <row r="53" spans="1:26" x14ac:dyDescent="0.3">
      <c r="A53" s="3">
        <f>IFERROR(INDEX(Soxl1!A$2:A$1000, ROW(A52)), "")</f>
        <v>0</v>
      </c>
      <c r="B53" s="5"/>
      <c r="C53" s="5" t="e">
        <f>VLOOKUP(A53,Soxl1!A:J,8,0)</f>
        <v>#N/A</v>
      </c>
      <c r="D53" s="5" t="e">
        <f>VLOOKUP(A53,Soxl1!A:J,9,0)</f>
        <v>#N/A</v>
      </c>
      <c r="E53" s="8" t="str">
        <f>RTD("tradingapp",,INDEX($A:$A, ROW()), "BidLstClsΔ%")</f>
        <v/>
      </c>
      <c r="F53" s="8" t="str">
        <f>RTD("tradingapp",,INDEX($A:$A, ROW()), "AskLstClsΔ%")</f>
        <v/>
      </c>
      <c r="G53" s="12" t="e">
        <f t="shared" si="2"/>
        <v>#N/A</v>
      </c>
      <c r="H53" s="12" t="e">
        <f t="shared" si="3"/>
        <v>#N/A</v>
      </c>
      <c r="I53" s="13" t="e">
        <f t="shared" si="4"/>
        <v>#N/A</v>
      </c>
      <c r="J53" s="13" t="e">
        <f t="shared" si="4"/>
        <v>#N/A</v>
      </c>
      <c r="K53" s="5" t="e">
        <f>VLOOKUP(A53,Soxl1!A:J,7,0)</f>
        <v>#N/A</v>
      </c>
      <c r="L53" s="6" t="e">
        <f>RTD("tradingapp",,INDEX($K:$K, ROW()), "BidLstClsΔ%")</f>
        <v>#N/A</v>
      </c>
      <c r="M53" s="6" t="e">
        <f>RTD("tradingapp",,INDEX($K:$K, ROW()), "AskLstClsΔ%")</f>
        <v>#N/A</v>
      </c>
      <c r="N53" s="14" t="e">
        <f t="shared" si="5"/>
        <v>#N/A</v>
      </c>
      <c r="O53" s="14" t="e">
        <f t="shared" si="6"/>
        <v>#N/A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1"/>
    </row>
    <row r="54" spans="1:26" x14ac:dyDescent="0.3">
      <c r="A54" s="3">
        <f>IFERROR(INDEX(Soxl1!A$2:A$1000, ROW(A53)), "")</f>
        <v>0</v>
      </c>
      <c r="B54" s="5"/>
      <c r="C54" s="5" t="e">
        <f>VLOOKUP(A54,Soxl1!A:J,8,0)</f>
        <v>#N/A</v>
      </c>
      <c r="D54" s="5" t="e">
        <f>VLOOKUP(A54,Soxl1!A:J,9,0)</f>
        <v>#N/A</v>
      </c>
      <c r="E54" s="8" t="str">
        <f>RTD("tradingapp",,INDEX($A:$A, ROW()), "BidLstClsΔ%")</f>
        <v/>
      </c>
      <c r="F54" s="8" t="str">
        <f>RTD("tradingapp",,INDEX($A:$A, ROW()), "AskLstClsΔ%")</f>
        <v/>
      </c>
      <c r="G54" s="12" t="e">
        <f t="shared" si="2"/>
        <v>#N/A</v>
      </c>
      <c r="H54" s="12" t="e">
        <f t="shared" si="3"/>
        <v>#N/A</v>
      </c>
      <c r="I54" s="13" t="e">
        <f t="shared" si="4"/>
        <v>#N/A</v>
      </c>
      <c r="J54" s="13" t="e">
        <f t="shared" si="4"/>
        <v>#N/A</v>
      </c>
      <c r="K54" s="5" t="e">
        <f>VLOOKUP(A54,Soxl1!A:J,7,0)</f>
        <v>#N/A</v>
      </c>
      <c r="L54" s="6" t="e">
        <f>RTD("tradingapp",,INDEX($K:$K, ROW()), "BidLstClsΔ%")</f>
        <v>#N/A</v>
      </c>
      <c r="M54" s="6" t="e">
        <f>RTD("tradingapp",,INDEX($K:$K, ROW()), "AskLstClsΔ%")</f>
        <v>#N/A</v>
      </c>
      <c r="N54" s="14" t="e">
        <f t="shared" si="5"/>
        <v>#N/A</v>
      </c>
      <c r="O54" s="14" t="e">
        <f t="shared" si="6"/>
        <v>#N/A</v>
      </c>
      <c r="P54" s="5"/>
      <c r="Q54" s="5"/>
      <c r="R54" s="5"/>
      <c r="S54" s="5"/>
      <c r="T54" s="5"/>
      <c r="U54" s="5"/>
      <c r="V54" s="5"/>
      <c r="W54" s="5"/>
      <c r="X54" s="5"/>
      <c r="Y54" s="5"/>
      <c r="Z54" s="1"/>
    </row>
    <row r="55" spans="1:26" x14ac:dyDescent="0.3">
      <c r="A55" s="3">
        <f>IFERROR(INDEX(Soxl1!A$2:A$1000, ROW(A54)), "")</f>
        <v>0</v>
      </c>
      <c r="B55" s="5"/>
      <c r="C55" s="5" t="e">
        <f>VLOOKUP(A55,Soxl1!A:J,8,0)</f>
        <v>#N/A</v>
      </c>
      <c r="D55" s="5" t="e">
        <f>VLOOKUP(A55,Soxl1!A:J,9,0)</f>
        <v>#N/A</v>
      </c>
      <c r="E55" s="8" t="str">
        <f>RTD("tradingapp",,INDEX($A:$A, ROW()), "BidLstClsΔ%")</f>
        <v/>
      </c>
      <c r="F55" s="8" t="str">
        <f>RTD("tradingapp",,INDEX($A:$A, ROW()), "AskLstClsΔ%")</f>
        <v/>
      </c>
      <c r="G55" s="12" t="e">
        <f t="shared" si="2"/>
        <v>#N/A</v>
      </c>
      <c r="H55" s="12" t="e">
        <f t="shared" si="3"/>
        <v>#N/A</v>
      </c>
      <c r="I55" s="13" t="e">
        <f t="shared" si="4"/>
        <v>#N/A</v>
      </c>
      <c r="J55" s="13" t="e">
        <f t="shared" si="4"/>
        <v>#N/A</v>
      </c>
      <c r="K55" s="5" t="e">
        <f>VLOOKUP(A55,Soxl1!A:J,7,0)</f>
        <v>#N/A</v>
      </c>
      <c r="L55" s="6" t="e">
        <f>RTD("tradingapp",,INDEX($K:$K, ROW()), "BidLstClsΔ%")</f>
        <v>#N/A</v>
      </c>
      <c r="M55" s="6" t="e">
        <f>RTD("tradingapp",,INDEX($K:$K, ROW()), "AskLstClsΔ%")</f>
        <v>#N/A</v>
      </c>
      <c r="N55" s="14" t="e">
        <f t="shared" si="5"/>
        <v>#N/A</v>
      </c>
      <c r="O55" s="14" t="e">
        <f t="shared" si="6"/>
        <v>#N/A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1"/>
    </row>
    <row r="56" spans="1:26" x14ac:dyDescent="0.3">
      <c r="A56" s="3">
        <f>IFERROR(INDEX(Soxl1!A$2:A$1000, ROW(A55)), "")</f>
        <v>0</v>
      </c>
      <c r="B56" s="5"/>
      <c r="C56" s="5" t="e">
        <f>VLOOKUP(A56,Soxl1!A:J,8,0)</f>
        <v>#N/A</v>
      </c>
      <c r="D56" s="5" t="e">
        <f>VLOOKUP(A56,Soxl1!A:J,9,0)</f>
        <v>#N/A</v>
      </c>
      <c r="E56" s="8" t="str">
        <f>RTD("tradingapp",,INDEX($A:$A, ROW()), "BidLstClsΔ%")</f>
        <v/>
      </c>
      <c r="F56" s="8" t="str">
        <f>RTD("tradingapp",,INDEX($A:$A, ROW()), "AskLstClsΔ%")</f>
        <v/>
      </c>
      <c r="G56" s="12" t="e">
        <f t="shared" si="2"/>
        <v>#N/A</v>
      </c>
      <c r="H56" s="12" t="e">
        <f t="shared" si="3"/>
        <v>#N/A</v>
      </c>
      <c r="I56" s="13" t="e">
        <f t="shared" si="4"/>
        <v>#N/A</v>
      </c>
      <c r="J56" s="13" t="e">
        <f t="shared" si="4"/>
        <v>#N/A</v>
      </c>
      <c r="K56" s="5" t="e">
        <f>VLOOKUP(A56,Soxl1!A:J,7,0)</f>
        <v>#N/A</v>
      </c>
      <c r="L56" s="6" t="e">
        <f>RTD("tradingapp",,INDEX($K:$K, ROW()), "BidLstClsΔ%")</f>
        <v>#N/A</v>
      </c>
      <c r="M56" s="6" t="e">
        <f>RTD("tradingapp",,INDEX($K:$K, ROW()), "AskLstClsΔ%")</f>
        <v>#N/A</v>
      </c>
      <c r="N56" s="14" t="e">
        <f t="shared" si="5"/>
        <v>#N/A</v>
      </c>
      <c r="O56" s="14" t="e">
        <f t="shared" si="6"/>
        <v>#N/A</v>
      </c>
      <c r="P56" s="5"/>
      <c r="Q56" s="5"/>
      <c r="R56" s="5"/>
      <c r="S56" s="5"/>
      <c r="T56" s="5"/>
      <c r="U56" s="5"/>
      <c r="V56" s="5"/>
      <c r="W56" s="5"/>
      <c r="X56" s="5"/>
      <c r="Y56" s="5"/>
      <c r="Z56" s="1"/>
    </row>
    <row r="57" spans="1:26" x14ac:dyDescent="0.3">
      <c r="A57" s="3">
        <f>IFERROR(INDEX(Soxl1!A$2:A$1000, ROW(A56)), "")</f>
        <v>0</v>
      </c>
      <c r="B57" s="5"/>
      <c r="C57" s="5" t="e">
        <f>VLOOKUP(A57,Soxl1!A:J,8,0)</f>
        <v>#N/A</v>
      </c>
      <c r="D57" s="5" t="e">
        <f>VLOOKUP(A57,Soxl1!A:J,9,0)</f>
        <v>#N/A</v>
      </c>
      <c r="E57" s="8" t="str">
        <f>RTD("tradingapp",,INDEX($A:$A, ROW()), "BidLstClsΔ%")</f>
        <v/>
      </c>
      <c r="F57" s="8" t="str">
        <f>RTD("tradingapp",,INDEX($A:$A, ROW()), "AskLstClsΔ%")</f>
        <v/>
      </c>
      <c r="G57" s="12" t="e">
        <f t="shared" si="2"/>
        <v>#N/A</v>
      </c>
      <c r="H57" s="12" t="e">
        <f t="shared" si="3"/>
        <v>#N/A</v>
      </c>
      <c r="I57" s="13" t="e">
        <f t="shared" si="4"/>
        <v>#N/A</v>
      </c>
      <c r="J57" s="13" t="e">
        <f t="shared" si="4"/>
        <v>#N/A</v>
      </c>
      <c r="K57" s="5" t="e">
        <f>VLOOKUP(A57,Soxl1!A:J,7,0)</f>
        <v>#N/A</v>
      </c>
      <c r="L57" s="6" t="e">
        <f>RTD("tradingapp",,INDEX($K:$K, ROW()), "BidLstClsΔ%")</f>
        <v>#N/A</v>
      </c>
      <c r="M57" s="6" t="e">
        <f>RTD("tradingapp",,INDEX($K:$K, ROW()), "AskLstClsΔ%")</f>
        <v>#N/A</v>
      </c>
      <c r="N57" s="14" t="e">
        <f t="shared" si="5"/>
        <v>#N/A</v>
      </c>
      <c r="O57" s="14" t="e">
        <f t="shared" si="6"/>
        <v>#N/A</v>
      </c>
      <c r="P57" s="5"/>
      <c r="Q57" s="5"/>
      <c r="R57" s="5"/>
      <c r="S57" s="5"/>
      <c r="T57" s="5"/>
      <c r="U57" s="5"/>
      <c r="V57" s="5"/>
      <c r="W57" s="5"/>
      <c r="X57" s="5"/>
      <c r="Y57" s="5"/>
      <c r="Z57" s="1"/>
    </row>
    <row r="58" spans="1:26" x14ac:dyDescent="0.3">
      <c r="A58" s="3">
        <f>IFERROR(INDEX(Soxl1!A$2:A$1000, ROW(A57)), "")</f>
        <v>0</v>
      </c>
      <c r="B58" s="5"/>
      <c r="C58" s="5" t="e">
        <f>VLOOKUP(A58,Soxl1!A:J,8,0)</f>
        <v>#N/A</v>
      </c>
      <c r="D58" s="5" t="e">
        <f>VLOOKUP(A58,Soxl1!A:J,9,0)</f>
        <v>#N/A</v>
      </c>
      <c r="E58" s="8" t="str">
        <f>RTD("tradingapp",,INDEX($A:$A, ROW()), "BidLstClsΔ%")</f>
        <v/>
      </c>
      <c r="F58" s="8" t="str">
        <f>RTD("tradingapp",,INDEX($A:$A, ROW()), "AskLstClsΔ%")</f>
        <v/>
      </c>
      <c r="G58" s="12" t="e">
        <f t="shared" si="2"/>
        <v>#N/A</v>
      </c>
      <c r="H58" s="12" t="e">
        <f t="shared" si="3"/>
        <v>#N/A</v>
      </c>
      <c r="I58" s="13" t="e">
        <f t="shared" si="4"/>
        <v>#N/A</v>
      </c>
      <c r="J58" s="13" t="e">
        <f t="shared" si="4"/>
        <v>#N/A</v>
      </c>
      <c r="K58" s="5" t="e">
        <f>VLOOKUP(A58,Soxl1!A:J,7,0)</f>
        <v>#N/A</v>
      </c>
      <c r="L58" s="6" t="e">
        <f>RTD("tradingapp",,INDEX($K:$K, ROW()), "BidLstClsΔ%")</f>
        <v>#N/A</v>
      </c>
      <c r="M58" s="6" t="e">
        <f>RTD("tradingapp",,INDEX($K:$K, ROW()), "AskLstClsΔ%")</f>
        <v>#N/A</v>
      </c>
      <c r="N58" s="14" t="e">
        <f t="shared" si="5"/>
        <v>#N/A</v>
      </c>
      <c r="O58" s="14" t="e">
        <f t="shared" si="6"/>
        <v>#N/A</v>
      </c>
      <c r="P58" s="5"/>
      <c r="Q58" s="5"/>
      <c r="R58" s="5"/>
      <c r="S58" s="5"/>
      <c r="T58" s="5"/>
      <c r="U58" s="5"/>
      <c r="V58" s="5"/>
      <c r="W58" s="5"/>
      <c r="X58" s="5"/>
      <c r="Y58" s="5"/>
      <c r="Z58" s="1"/>
    </row>
    <row r="59" spans="1:26" x14ac:dyDescent="0.3">
      <c r="A59" s="3">
        <f>IFERROR(INDEX(Soxl1!A$2:A$1000, ROW(A58)), "")</f>
        <v>0</v>
      </c>
      <c r="B59" s="5"/>
      <c r="C59" s="5" t="e">
        <f>VLOOKUP(A59,Soxl1!A:J,8,0)</f>
        <v>#N/A</v>
      </c>
      <c r="D59" s="5" t="e">
        <f>VLOOKUP(A59,Soxl1!A:J,9,0)</f>
        <v>#N/A</v>
      </c>
      <c r="E59" s="8" t="str">
        <f>RTD("tradingapp",,INDEX($A:$A, ROW()), "BidLstClsΔ%")</f>
        <v/>
      </c>
      <c r="F59" s="8" t="str">
        <f>RTD("tradingapp",,INDEX($A:$A, ROW()), "AskLstClsΔ%")</f>
        <v/>
      </c>
      <c r="G59" s="12" t="e">
        <f t="shared" si="2"/>
        <v>#N/A</v>
      </c>
      <c r="H59" s="12" t="e">
        <f t="shared" si="3"/>
        <v>#N/A</v>
      </c>
      <c r="I59" s="13" t="e">
        <f t="shared" si="4"/>
        <v>#N/A</v>
      </c>
      <c r="J59" s="13" t="e">
        <f t="shared" si="4"/>
        <v>#N/A</v>
      </c>
      <c r="K59" s="5" t="e">
        <f>VLOOKUP(A59,Soxl1!A:J,7,0)</f>
        <v>#N/A</v>
      </c>
      <c r="L59" s="6" t="e">
        <f>RTD("tradingapp",,INDEX($K:$K, ROW()), "BidLstClsΔ%")</f>
        <v>#N/A</v>
      </c>
      <c r="M59" s="6" t="e">
        <f>RTD("tradingapp",,INDEX($K:$K, ROW()), "AskLstClsΔ%")</f>
        <v>#N/A</v>
      </c>
      <c r="N59" s="14" t="e">
        <f t="shared" si="5"/>
        <v>#N/A</v>
      </c>
      <c r="O59" s="14" t="e">
        <f t="shared" si="6"/>
        <v>#N/A</v>
      </c>
      <c r="P59" s="5"/>
      <c r="Q59" s="5"/>
      <c r="R59" s="5"/>
      <c r="S59" s="5"/>
      <c r="T59" s="5"/>
      <c r="U59" s="5"/>
      <c r="V59" s="5"/>
      <c r="W59" s="5"/>
      <c r="X59" s="5"/>
      <c r="Y59" s="5"/>
      <c r="Z59" s="1"/>
    </row>
    <row r="60" spans="1:26" x14ac:dyDescent="0.3">
      <c r="A60" s="3">
        <f>IFERROR(INDEX(Soxl1!A$2:A$1000, ROW(A59)), "")</f>
        <v>0</v>
      </c>
      <c r="B60" s="5"/>
      <c r="C60" s="5" t="e">
        <f>VLOOKUP(A60,Soxl1!A:J,8,0)</f>
        <v>#N/A</v>
      </c>
      <c r="D60" s="5" t="e">
        <f>VLOOKUP(A60,Soxl1!A:J,9,0)</f>
        <v>#N/A</v>
      </c>
      <c r="E60" s="8" t="str">
        <f>RTD("tradingapp",,INDEX($A:$A, ROW()), "BidLstClsΔ%")</f>
        <v/>
      </c>
      <c r="F60" s="8" t="str">
        <f>RTD("tradingapp",,INDEX($A:$A, ROW()), "AskLstClsΔ%")</f>
        <v/>
      </c>
      <c r="G60" s="12" t="e">
        <f t="shared" si="2"/>
        <v>#N/A</v>
      </c>
      <c r="H60" s="12" t="e">
        <f t="shared" si="3"/>
        <v>#N/A</v>
      </c>
      <c r="I60" s="13" t="e">
        <f t="shared" si="4"/>
        <v>#N/A</v>
      </c>
      <c r="J60" s="13" t="e">
        <f t="shared" si="4"/>
        <v>#N/A</v>
      </c>
      <c r="K60" s="5" t="e">
        <f>VLOOKUP(A60,Soxl1!A:J,7,0)</f>
        <v>#N/A</v>
      </c>
      <c r="L60" s="6" t="e">
        <f>RTD("tradingapp",,INDEX($K:$K, ROW()), "BidLstClsΔ%")</f>
        <v>#N/A</v>
      </c>
      <c r="M60" s="6" t="e">
        <f>RTD("tradingapp",,INDEX($K:$K, ROW()), "AskLstClsΔ%")</f>
        <v>#N/A</v>
      </c>
      <c r="N60" s="14" t="e">
        <f t="shared" si="5"/>
        <v>#N/A</v>
      </c>
      <c r="O60" s="14" t="e">
        <f t="shared" si="6"/>
        <v>#N/A</v>
      </c>
      <c r="P60" s="5"/>
      <c r="Q60" s="5"/>
      <c r="R60" s="5"/>
      <c r="S60" s="5"/>
      <c r="T60" s="5"/>
      <c r="U60" s="5"/>
      <c r="V60" s="5"/>
      <c r="W60" s="5"/>
      <c r="X60" s="5"/>
      <c r="Y60" s="5"/>
      <c r="Z60" s="1"/>
    </row>
    <row r="61" spans="1:26" x14ac:dyDescent="0.3">
      <c r="A61" s="3">
        <f>IFERROR(INDEX(Soxl1!A$2:A$1000, ROW(A60)), "")</f>
        <v>0</v>
      </c>
      <c r="B61" s="5"/>
      <c r="C61" s="5" t="e">
        <f>VLOOKUP(A61,Soxl1!A:J,8,0)</f>
        <v>#N/A</v>
      </c>
      <c r="D61" s="5" t="e">
        <f>VLOOKUP(A61,Soxl1!A:J,9,0)</f>
        <v>#N/A</v>
      </c>
      <c r="E61" s="8" t="str">
        <f>RTD("tradingapp",,INDEX($A:$A, ROW()), "BidLstClsΔ%")</f>
        <v/>
      </c>
      <c r="F61" s="8" t="str">
        <f>RTD("tradingapp",,INDEX($A:$A, ROW()), "AskLstClsΔ%")</f>
        <v/>
      </c>
      <c r="G61" s="12" t="e">
        <f t="shared" si="2"/>
        <v>#N/A</v>
      </c>
      <c r="H61" s="12" t="e">
        <f t="shared" si="3"/>
        <v>#N/A</v>
      </c>
      <c r="I61" s="13" t="e">
        <f t="shared" si="4"/>
        <v>#N/A</v>
      </c>
      <c r="J61" s="13" t="e">
        <f t="shared" si="4"/>
        <v>#N/A</v>
      </c>
      <c r="K61" s="5" t="e">
        <f>VLOOKUP(A61,Soxl1!A:J,7,0)</f>
        <v>#N/A</v>
      </c>
      <c r="L61" s="6" t="e">
        <f>RTD("tradingapp",,INDEX($K:$K, ROW()), "BidLstClsΔ%")</f>
        <v>#N/A</v>
      </c>
      <c r="M61" s="6" t="e">
        <f>RTD("tradingapp",,INDEX($K:$K, ROW()), "AskLstClsΔ%")</f>
        <v>#N/A</v>
      </c>
      <c r="N61" s="14" t="e">
        <f t="shared" si="5"/>
        <v>#N/A</v>
      </c>
      <c r="O61" s="14" t="e">
        <f t="shared" si="6"/>
        <v>#N/A</v>
      </c>
      <c r="P61" s="5"/>
      <c r="Q61" s="5"/>
      <c r="R61" s="5"/>
      <c r="S61" s="5"/>
      <c r="T61" s="5"/>
      <c r="U61" s="5"/>
      <c r="V61" s="5"/>
      <c r="W61" s="5"/>
      <c r="X61" s="5"/>
      <c r="Y61" s="5"/>
      <c r="Z61" s="1"/>
    </row>
    <row r="62" spans="1:26" x14ac:dyDescent="0.3">
      <c r="A62" s="3">
        <f>IFERROR(INDEX(Soxl1!A$2:A$1000, ROW(A61)), "")</f>
        <v>0</v>
      </c>
      <c r="B62" s="5"/>
      <c r="C62" s="5" t="e">
        <f>VLOOKUP(A62,Soxl1!A:J,8,0)</f>
        <v>#N/A</v>
      </c>
      <c r="D62" s="5" t="e">
        <f>VLOOKUP(A62,Soxl1!A:J,9,0)</f>
        <v>#N/A</v>
      </c>
      <c r="E62" s="8" t="str">
        <f>RTD("tradingapp",,INDEX($A:$A, ROW()), "BidLstClsΔ%")</f>
        <v/>
      </c>
      <c r="F62" s="8" t="str">
        <f>RTD("tradingapp",,INDEX($A:$A, ROW()), "AskLstClsΔ%")</f>
        <v/>
      </c>
      <c r="G62" s="12" t="e">
        <f t="shared" si="2"/>
        <v>#N/A</v>
      </c>
      <c r="H62" s="12" t="e">
        <f t="shared" si="3"/>
        <v>#N/A</v>
      </c>
      <c r="I62" s="13" t="e">
        <f t="shared" si="4"/>
        <v>#N/A</v>
      </c>
      <c r="J62" s="13" t="e">
        <f t="shared" si="4"/>
        <v>#N/A</v>
      </c>
      <c r="K62" s="5" t="e">
        <f>VLOOKUP(A62,Soxl1!A:J,7,0)</f>
        <v>#N/A</v>
      </c>
      <c r="L62" s="6" t="e">
        <f>RTD("tradingapp",,INDEX($K:$K, ROW()), "BidLstClsΔ%")</f>
        <v>#N/A</v>
      </c>
      <c r="M62" s="6" t="e">
        <f>RTD("tradingapp",,INDEX($K:$K, ROW()), "AskLstClsΔ%")</f>
        <v>#N/A</v>
      </c>
      <c r="N62" s="14" t="e">
        <f t="shared" si="5"/>
        <v>#N/A</v>
      </c>
      <c r="O62" s="14" t="e">
        <f t="shared" si="6"/>
        <v>#N/A</v>
      </c>
      <c r="P62" s="5"/>
      <c r="Q62" s="5"/>
      <c r="R62" s="5"/>
      <c r="S62" s="5"/>
      <c r="T62" s="5"/>
      <c r="U62" s="5"/>
      <c r="V62" s="5"/>
      <c r="W62" s="5"/>
      <c r="X62" s="5"/>
      <c r="Y62" s="5"/>
      <c r="Z62" s="1"/>
    </row>
    <row r="63" spans="1:26" x14ac:dyDescent="0.3">
      <c r="A63" s="3">
        <f>IFERROR(INDEX(Soxl1!A$2:A$1000, ROW(A62)), "")</f>
        <v>0</v>
      </c>
      <c r="B63" s="5"/>
      <c r="C63" s="5" t="e">
        <f>VLOOKUP(A63,Soxl1!A:J,8,0)</f>
        <v>#N/A</v>
      </c>
      <c r="D63" s="5" t="e">
        <f>VLOOKUP(A63,Soxl1!A:J,9,0)</f>
        <v>#N/A</v>
      </c>
      <c r="E63" s="8" t="str">
        <f>RTD("tradingapp",,INDEX($A:$A, ROW()), "BidLstClsΔ%")</f>
        <v/>
      </c>
      <c r="F63" s="8" t="str">
        <f>RTD("tradingapp",,INDEX($A:$A, ROW()), "AskLstClsΔ%")</f>
        <v/>
      </c>
      <c r="G63" s="12" t="e">
        <f t="shared" si="2"/>
        <v>#N/A</v>
      </c>
      <c r="H63" s="12" t="e">
        <f t="shared" si="3"/>
        <v>#N/A</v>
      </c>
      <c r="I63" s="13" t="e">
        <f t="shared" si="4"/>
        <v>#N/A</v>
      </c>
      <c r="J63" s="13" t="e">
        <f t="shared" si="4"/>
        <v>#N/A</v>
      </c>
      <c r="K63" s="5" t="e">
        <f>VLOOKUP(A63,Soxl1!A:J,7,0)</f>
        <v>#N/A</v>
      </c>
      <c r="L63" s="6" t="e">
        <f>RTD("tradingapp",,INDEX($K:$K, ROW()), "BidLstClsΔ%")</f>
        <v>#N/A</v>
      </c>
      <c r="M63" s="6" t="e">
        <f>RTD("tradingapp",,INDEX($K:$K, ROW()), "AskLstClsΔ%")</f>
        <v>#N/A</v>
      </c>
      <c r="N63" s="14" t="e">
        <f t="shared" si="5"/>
        <v>#N/A</v>
      </c>
      <c r="O63" s="14" t="e">
        <f t="shared" si="6"/>
        <v>#N/A</v>
      </c>
      <c r="P63" s="5"/>
      <c r="Q63" s="5"/>
      <c r="R63" s="5"/>
      <c r="S63" s="5"/>
      <c r="T63" s="5"/>
      <c r="U63" s="5"/>
      <c r="V63" s="5"/>
      <c r="W63" s="5"/>
      <c r="X63" s="5"/>
      <c r="Y63" s="5"/>
      <c r="Z63" s="1"/>
    </row>
    <row r="64" spans="1:26" x14ac:dyDescent="0.3">
      <c r="A64" s="3">
        <f>IFERROR(INDEX(Soxl1!A$2:A$1000, ROW(A63)), "")</f>
        <v>0</v>
      </c>
      <c r="B64" s="5"/>
      <c r="C64" s="5" t="e">
        <f>VLOOKUP(A64,Soxl1!A:J,8,0)</f>
        <v>#N/A</v>
      </c>
      <c r="D64" s="5" t="e">
        <f>VLOOKUP(A64,Soxl1!A:J,9,0)</f>
        <v>#N/A</v>
      </c>
      <c r="E64" s="8" t="str">
        <f>RTD("tradingapp",,INDEX($A:$A, ROW()), "BidLstClsΔ%")</f>
        <v/>
      </c>
      <c r="F64" s="8" t="str">
        <f>RTD("tradingapp",,INDEX($A:$A, ROW()), "AskLstClsΔ%")</f>
        <v/>
      </c>
      <c r="G64" s="12" t="e">
        <f t="shared" si="2"/>
        <v>#N/A</v>
      </c>
      <c r="H64" s="12" t="e">
        <f t="shared" si="3"/>
        <v>#N/A</v>
      </c>
      <c r="I64" s="13" t="e">
        <f t="shared" si="4"/>
        <v>#N/A</v>
      </c>
      <c r="J64" s="13" t="e">
        <f t="shared" si="4"/>
        <v>#N/A</v>
      </c>
      <c r="K64" s="5" t="e">
        <f>VLOOKUP(A64,Soxl1!A:J,7,0)</f>
        <v>#N/A</v>
      </c>
      <c r="L64" s="6" t="e">
        <f>RTD("tradingapp",,INDEX($K:$K, ROW()), "BidLstClsΔ%")</f>
        <v>#N/A</v>
      </c>
      <c r="M64" s="6" t="e">
        <f>RTD("tradingapp",,INDEX($K:$K, ROW()), "AskLstClsΔ%")</f>
        <v>#N/A</v>
      </c>
      <c r="N64" s="14" t="e">
        <f t="shared" si="5"/>
        <v>#N/A</v>
      </c>
      <c r="O64" s="14" t="e">
        <f t="shared" si="6"/>
        <v>#N/A</v>
      </c>
      <c r="P64" s="5"/>
      <c r="Q64" s="5"/>
      <c r="R64" s="5"/>
      <c r="S64" s="5"/>
      <c r="T64" s="5"/>
      <c r="U64" s="5"/>
      <c r="V64" s="5"/>
      <c r="W64" s="5"/>
      <c r="X64" s="5"/>
      <c r="Y64" s="5"/>
      <c r="Z64" s="1"/>
    </row>
    <row r="65" spans="1:26" x14ac:dyDescent="0.3">
      <c r="A65" s="3">
        <f>IFERROR(INDEX(Soxl1!A$2:A$1000, ROW(A64)), "")</f>
        <v>0</v>
      </c>
      <c r="B65" s="5"/>
      <c r="C65" s="5" t="e">
        <f>VLOOKUP(A65,Soxl1!A:J,8,0)</f>
        <v>#N/A</v>
      </c>
      <c r="D65" s="5" t="e">
        <f>VLOOKUP(A65,Soxl1!A:J,9,0)</f>
        <v>#N/A</v>
      </c>
      <c r="E65" s="8" t="str">
        <f>RTD("tradingapp",,INDEX($A:$A, ROW()), "BidLstClsΔ%")</f>
        <v/>
      </c>
      <c r="F65" s="8" t="str">
        <f>RTD("tradingapp",,INDEX($A:$A, ROW()), "AskLstClsΔ%")</f>
        <v/>
      </c>
      <c r="G65" s="12" t="e">
        <f t="shared" si="2"/>
        <v>#N/A</v>
      </c>
      <c r="H65" s="12" t="e">
        <f t="shared" si="3"/>
        <v>#N/A</v>
      </c>
      <c r="I65" s="13" t="e">
        <f t="shared" si="4"/>
        <v>#N/A</v>
      </c>
      <c r="J65" s="13" t="e">
        <f t="shared" si="4"/>
        <v>#N/A</v>
      </c>
      <c r="K65" s="5" t="e">
        <f>VLOOKUP(A65,Soxl1!A:J,7,0)</f>
        <v>#N/A</v>
      </c>
      <c r="L65" s="6" t="e">
        <f>RTD("tradingapp",,INDEX($K:$K, ROW()), "BidLstClsΔ%")</f>
        <v>#N/A</v>
      </c>
      <c r="M65" s="6" t="e">
        <f>RTD("tradingapp",,INDEX($K:$K, ROW()), "AskLstClsΔ%")</f>
        <v>#N/A</v>
      </c>
      <c r="N65" s="14" t="e">
        <f t="shared" si="5"/>
        <v>#N/A</v>
      </c>
      <c r="O65" s="14" t="e">
        <f t="shared" si="6"/>
        <v>#N/A</v>
      </c>
      <c r="P65" s="5"/>
      <c r="Q65" s="5"/>
      <c r="R65" s="5"/>
      <c r="S65" s="5"/>
      <c r="T65" s="5"/>
      <c r="U65" s="5"/>
      <c r="V65" s="5"/>
      <c r="W65" s="5"/>
      <c r="X65" s="5"/>
      <c r="Y65" s="5"/>
      <c r="Z65" s="1"/>
    </row>
    <row r="66" spans="1:26" x14ac:dyDescent="0.3">
      <c r="A66" s="3">
        <f>IFERROR(INDEX(Soxl1!A$2:A$1000, ROW(A65)), "")</f>
        <v>0</v>
      </c>
      <c r="B66" s="5"/>
      <c r="C66" s="5" t="e">
        <f>VLOOKUP(A66,Soxl1!A:J,8,0)</f>
        <v>#N/A</v>
      </c>
      <c r="D66" s="5" t="e">
        <f>VLOOKUP(A66,Soxl1!A:J,9,0)</f>
        <v>#N/A</v>
      </c>
      <c r="E66" s="8" t="str">
        <f>RTD("tradingapp",,INDEX($A:$A, ROW()), "BidLstClsΔ%")</f>
        <v/>
      </c>
      <c r="F66" s="8" t="str">
        <f>RTD("tradingapp",,INDEX($A:$A, ROW()), "AskLstClsΔ%")</f>
        <v/>
      </c>
      <c r="G66" s="12" t="e">
        <f t="shared" si="2"/>
        <v>#N/A</v>
      </c>
      <c r="H66" s="12" t="e">
        <f t="shared" si="3"/>
        <v>#N/A</v>
      </c>
      <c r="I66" s="13" t="e">
        <f t="shared" si="4"/>
        <v>#N/A</v>
      </c>
      <c r="J66" s="13" t="e">
        <f t="shared" si="4"/>
        <v>#N/A</v>
      </c>
      <c r="K66" s="5" t="e">
        <f>VLOOKUP(A66,Soxl1!A:J,7,0)</f>
        <v>#N/A</v>
      </c>
      <c r="L66" s="6" t="e">
        <f>RTD("tradingapp",,INDEX($K:$K, ROW()), "BidLstClsΔ%")</f>
        <v>#N/A</v>
      </c>
      <c r="M66" s="6" t="e">
        <f>RTD("tradingapp",,INDEX($K:$K, ROW()), "AskLstClsΔ%")</f>
        <v>#N/A</v>
      </c>
      <c r="N66" s="14" t="e">
        <f t="shared" si="5"/>
        <v>#N/A</v>
      </c>
      <c r="O66" s="14" t="e">
        <f t="shared" si="6"/>
        <v>#N/A</v>
      </c>
      <c r="P66" s="5"/>
      <c r="Q66" s="5"/>
      <c r="R66" s="5"/>
      <c r="S66" s="5"/>
      <c r="T66" s="5"/>
      <c r="U66" s="5"/>
      <c r="V66" s="5"/>
      <c r="W66" s="5"/>
      <c r="X66" s="5"/>
      <c r="Y66" s="5"/>
      <c r="Z66" s="1"/>
    </row>
    <row r="67" spans="1:26" x14ac:dyDescent="0.3">
      <c r="A67" s="3"/>
      <c r="B67" s="5"/>
      <c r="C67" s="5"/>
      <c r="D67" s="5"/>
      <c r="E67" s="8"/>
      <c r="F67" s="8"/>
      <c r="G67" s="12"/>
      <c r="H67" s="12"/>
      <c r="I67" s="13"/>
      <c r="J67" s="13"/>
      <c r="K67" s="5"/>
      <c r="L67" s="6"/>
      <c r="M67" s="6"/>
      <c r="N67" s="14"/>
      <c r="O67" s="14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6" x14ac:dyDescent="0.3">
      <c r="A68" s="3"/>
      <c r="B68" s="5"/>
      <c r="C68" s="5"/>
      <c r="D68" s="5"/>
      <c r="E68" s="8"/>
      <c r="F68" s="8"/>
      <c r="G68" s="12"/>
      <c r="H68" s="12"/>
      <c r="I68" s="13"/>
      <c r="J68" s="13"/>
      <c r="K68" s="5"/>
      <c r="L68" s="6"/>
      <c r="M68" s="6"/>
      <c r="N68" s="14"/>
      <c r="O68" s="14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6" x14ac:dyDescent="0.3">
      <c r="A69" s="3"/>
      <c r="B69" s="5"/>
      <c r="C69" s="5"/>
      <c r="D69" s="5"/>
      <c r="E69" s="8"/>
      <c r="F69" s="8"/>
      <c r="G69" s="12"/>
      <c r="H69" s="12"/>
      <c r="I69" s="13"/>
      <c r="J69" s="13"/>
      <c r="K69" s="5"/>
      <c r="L69" s="6"/>
      <c r="M69" s="6"/>
      <c r="N69" s="14"/>
      <c r="O69" s="14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6" x14ac:dyDescent="0.3">
      <c r="A70" s="3"/>
      <c r="B70" s="5"/>
      <c r="C70" s="5"/>
      <c r="D70" s="5"/>
      <c r="E70" s="8"/>
      <c r="F70" s="8"/>
      <c r="G70" s="12"/>
      <c r="H70" s="12"/>
      <c r="I70" s="13"/>
      <c r="J70" s="13"/>
      <c r="K70" s="5"/>
      <c r="L70" s="6"/>
      <c r="M70" s="6"/>
      <c r="N70" s="14"/>
      <c r="O70" s="14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6" x14ac:dyDescent="0.3">
      <c r="A71" s="3"/>
      <c r="B71" s="5"/>
      <c r="C71" s="5"/>
      <c r="D71" s="5"/>
      <c r="E71" s="8"/>
      <c r="F71" s="8"/>
      <c r="G71" s="12"/>
      <c r="H71" s="12"/>
      <c r="I71" s="13"/>
      <c r="J71" s="13"/>
      <c r="K71" s="5"/>
      <c r="L71" s="6"/>
      <c r="M71" s="6"/>
      <c r="N71" s="14"/>
      <c r="O71" s="14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6" x14ac:dyDescent="0.3">
      <c r="A72" s="3"/>
      <c r="B72" s="5"/>
      <c r="C72" s="5"/>
      <c r="D72" s="5"/>
      <c r="E72" s="8"/>
      <c r="F72" s="8"/>
      <c r="G72" s="12"/>
      <c r="H72" s="12"/>
      <c r="I72" s="13"/>
      <c r="J72" s="13"/>
      <c r="K72" s="5"/>
      <c r="L72" s="6"/>
      <c r="M72" s="6"/>
      <c r="N72" s="14"/>
      <c r="O72" s="14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6" x14ac:dyDescent="0.3">
      <c r="A73" s="3"/>
      <c r="B73" s="5"/>
      <c r="C73" s="5"/>
      <c r="D73" s="5"/>
      <c r="E73" s="8"/>
      <c r="F73" s="8"/>
      <c r="G73" s="12"/>
      <c r="H73" s="12"/>
      <c r="I73" s="13"/>
      <c r="J73" s="13"/>
      <c r="K73" s="5"/>
      <c r="L73" s="6"/>
      <c r="M73" s="6"/>
      <c r="N73" s="14"/>
      <c r="O73" s="14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6" x14ac:dyDescent="0.3">
      <c r="A74" s="3"/>
      <c r="B74" s="5"/>
      <c r="C74" s="5"/>
      <c r="D74" s="5"/>
      <c r="E74" s="8"/>
      <c r="F74" s="8"/>
      <c r="G74" s="12"/>
      <c r="H74" s="12"/>
      <c r="I74" s="13"/>
      <c r="J74" s="13"/>
      <c r="K74" s="5"/>
      <c r="L74" s="6"/>
      <c r="M74" s="6"/>
      <c r="N74" s="14"/>
      <c r="O74" s="14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6" x14ac:dyDescent="0.3">
      <c r="A75" s="3"/>
      <c r="B75" s="5"/>
      <c r="C75" s="5"/>
      <c r="D75" s="5"/>
      <c r="E75" s="8"/>
      <c r="F75" s="8"/>
      <c r="G75" s="12"/>
      <c r="H75" s="12"/>
      <c r="I75" s="13"/>
      <c r="J75" s="13"/>
      <c r="K75" s="5"/>
      <c r="L75" s="6"/>
      <c r="M75" s="6"/>
      <c r="N75" s="14"/>
      <c r="O75" s="14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6" x14ac:dyDescent="0.3">
      <c r="A76" s="3"/>
      <c r="B76" s="5"/>
      <c r="C76" s="5"/>
      <c r="D76" s="5"/>
      <c r="E76" s="8"/>
      <c r="F76" s="8"/>
      <c r="G76" s="12"/>
      <c r="H76" s="12"/>
      <c r="I76" s="13"/>
      <c r="J76" s="13"/>
      <c r="K76" s="5"/>
      <c r="L76" s="6"/>
      <c r="M76" s="6"/>
      <c r="N76" s="14"/>
      <c r="O76" s="14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6" x14ac:dyDescent="0.3">
      <c r="A77" s="3"/>
      <c r="B77" s="5"/>
      <c r="C77" s="5"/>
      <c r="D77" s="5"/>
      <c r="E77" s="8"/>
      <c r="F77" s="8"/>
      <c r="G77" s="12"/>
      <c r="H77" s="12"/>
      <c r="I77" s="13"/>
      <c r="J77" s="13"/>
      <c r="K77" s="5"/>
      <c r="L77" s="6"/>
      <c r="M77" s="6"/>
      <c r="N77" s="14"/>
      <c r="O77" s="14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6" x14ac:dyDescent="0.3">
      <c r="A78" s="3"/>
      <c r="B78" s="5"/>
      <c r="C78" s="5"/>
      <c r="D78" s="5"/>
      <c r="E78" s="8"/>
      <c r="F78" s="8"/>
      <c r="G78" s="12"/>
      <c r="H78" s="12"/>
      <c r="I78" s="13"/>
      <c r="J78" s="13"/>
      <c r="K78" s="5"/>
      <c r="L78" s="6"/>
      <c r="M78" s="6"/>
      <c r="N78" s="14"/>
      <c r="O78" s="14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6" x14ac:dyDescent="0.3">
      <c r="A79" s="3"/>
      <c r="B79" s="5"/>
      <c r="C79" s="5"/>
      <c r="D79" s="5"/>
      <c r="E79" s="8"/>
      <c r="F79" s="8"/>
      <c r="G79" s="12"/>
      <c r="H79" s="12"/>
      <c r="I79" s="13"/>
      <c r="J79" s="13"/>
      <c r="K79" s="5"/>
      <c r="L79" s="6"/>
      <c r="M79" s="6"/>
      <c r="N79" s="14"/>
      <c r="O79" s="14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6" x14ac:dyDescent="0.3">
      <c r="A80" s="3"/>
      <c r="B80" s="5"/>
      <c r="C80" s="5"/>
      <c r="D80" s="5"/>
      <c r="E80" s="8"/>
      <c r="F80" s="8"/>
      <c r="G80" s="12"/>
      <c r="H80" s="12"/>
      <c r="I80" s="13"/>
      <c r="J80" s="13"/>
      <c r="K80" s="5"/>
      <c r="L80" s="6"/>
      <c r="M80" s="6"/>
      <c r="N80" s="14"/>
      <c r="O80" s="14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x14ac:dyDescent="0.3">
      <c r="A81" s="3"/>
      <c r="B81" s="5"/>
      <c r="C81" s="5"/>
      <c r="D81" s="5"/>
      <c r="E81" s="8"/>
      <c r="F81" s="8"/>
      <c r="G81" s="12"/>
      <c r="H81" s="12"/>
      <c r="I81" s="13"/>
      <c r="J81" s="13"/>
      <c r="K81" s="5"/>
      <c r="L81" s="6"/>
      <c r="M81" s="6"/>
      <c r="N81" s="14"/>
      <c r="O81" s="14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x14ac:dyDescent="0.3">
      <c r="A82" s="3"/>
      <c r="B82" s="5"/>
      <c r="C82" s="5"/>
      <c r="D82" s="5"/>
      <c r="E82" s="8"/>
      <c r="F82" s="8"/>
      <c r="G82" s="12"/>
      <c r="H82" s="12"/>
      <c r="I82" s="13"/>
      <c r="J82" s="13"/>
      <c r="K82" s="5"/>
      <c r="L82" s="6"/>
      <c r="M82" s="6"/>
      <c r="N82" s="14"/>
      <c r="O82" s="14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x14ac:dyDescent="0.3">
      <c r="A83" s="3"/>
      <c r="B83" s="5"/>
      <c r="C83" s="5"/>
      <c r="D83" s="5"/>
      <c r="E83" s="8"/>
      <c r="F83" s="8"/>
      <c r="G83" s="12"/>
      <c r="H83" s="12"/>
      <c r="I83" s="13"/>
      <c r="J83" s="13"/>
      <c r="K83" s="5"/>
      <c r="L83" s="6"/>
      <c r="M83" s="6"/>
      <c r="N83" s="14"/>
      <c r="O83" s="14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x14ac:dyDescent="0.3">
      <c r="A84" s="3"/>
      <c r="B84" s="5"/>
      <c r="C84" s="5"/>
      <c r="D84" s="5"/>
      <c r="E84" s="8"/>
      <c r="F84" s="8"/>
      <c r="G84" s="12"/>
      <c r="H84" s="12"/>
      <c r="I84" s="13"/>
      <c r="J84" s="13"/>
      <c r="K84" s="5"/>
      <c r="L84" s="6"/>
      <c r="M84" s="6"/>
      <c r="N84" s="14"/>
      <c r="O84" s="14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x14ac:dyDescent="0.3">
      <c r="A85" s="3"/>
      <c r="B85" s="5"/>
      <c r="C85" s="5"/>
      <c r="D85" s="5"/>
      <c r="E85" s="8"/>
      <c r="F85" s="8"/>
      <c r="G85" s="12"/>
      <c r="H85" s="12"/>
      <c r="I85" s="13"/>
      <c r="J85" s="13"/>
      <c r="K85" s="5"/>
      <c r="L85" s="6"/>
      <c r="M85" s="6"/>
      <c r="N85" s="14"/>
      <c r="O85" s="14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x14ac:dyDescent="0.3">
      <c r="A86" s="3"/>
      <c r="B86" s="5"/>
      <c r="C86" s="5"/>
      <c r="D86" s="5"/>
      <c r="E86" s="8"/>
      <c r="F86" s="8"/>
      <c r="G86" s="12"/>
      <c r="H86" s="12"/>
      <c r="I86" s="13"/>
      <c r="J86" s="13"/>
      <c r="K86" s="5"/>
      <c r="L86" s="6"/>
      <c r="M86" s="6"/>
      <c r="N86" s="14"/>
      <c r="O86" s="14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x14ac:dyDescent="0.3">
      <c r="A87" s="3"/>
      <c r="B87" s="5"/>
      <c r="C87" s="5"/>
      <c r="D87" s="5"/>
      <c r="E87" s="8"/>
      <c r="F87" s="8"/>
      <c r="G87" s="12"/>
      <c r="H87" s="12"/>
      <c r="I87" s="13"/>
      <c r="J87" s="13"/>
      <c r="K87" s="5"/>
      <c r="L87" s="6"/>
      <c r="M87" s="6"/>
      <c r="N87" s="14"/>
      <c r="O87" s="14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x14ac:dyDescent="0.3">
      <c r="A88" s="3"/>
      <c r="B88" s="5"/>
      <c r="C88" s="5"/>
      <c r="D88" s="5"/>
      <c r="E88" s="8"/>
      <c r="F88" s="8"/>
      <c r="G88" s="12"/>
      <c r="H88" s="12"/>
      <c r="I88" s="13"/>
      <c r="J88" s="13"/>
      <c r="K88" s="5"/>
      <c r="L88" s="6"/>
      <c r="M88" s="6"/>
      <c r="N88" s="14"/>
      <c r="O88" s="14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x14ac:dyDescent="0.3">
      <c r="A89" s="3"/>
      <c r="B89" s="5"/>
      <c r="C89" s="5"/>
      <c r="D89" s="5"/>
      <c r="E89" s="8"/>
      <c r="F89" s="8"/>
      <c r="G89" s="12"/>
      <c r="H89" s="12"/>
      <c r="I89" s="13"/>
      <c r="J89" s="13"/>
      <c r="K89" s="5"/>
      <c r="L89" s="6"/>
      <c r="M89" s="6"/>
      <c r="N89" s="14"/>
      <c r="O89" s="14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x14ac:dyDescent="0.3">
      <c r="A90" s="3"/>
      <c r="B90" s="5"/>
      <c r="C90" s="5"/>
      <c r="D90" s="5"/>
      <c r="E90" s="8"/>
      <c r="F90" s="8"/>
      <c r="G90" s="12"/>
      <c r="H90" s="12"/>
      <c r="I90" s="13"/>
      <c r="J90" s="13"/>
      <c r="K90" s="5"/>
      <c r="L90" s="6"/>
      <c r="M90" s="6"/>
      <c r="N90" s="14"/>
      <c r="O90" s="14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x14ac:dyDescent="0.3">
      <c r="A91" s="3"/>
      <c r="B91" s="5"/>
      <c r="C91" s="5"/>
      <c r="D91" s="5"/>
      <c r="E91" s="8"/>
      <c r="F91" s="8"/>
      <c r="G91" s="12"/>
      <c r="H91" s="12"/>
      <c r="I91" s="13"/>
      <c r="J91" s="13"/>
      <c r="K91" s="5"/>
      <c r="L91" s="6"/>
      <c r="M91" s="6"/>
      <c r="N91" s="14"/>
      <c r="O91" s="14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x14ac:dyDescent="0.3">
      <c r="A92" s="3"/>
      <c r="B92" s="5"/>
      <c r="C92" s="5"/>
      <c r="D92" s="5"/>
      <c r="E92" s="8"/>
      <c r="F92" s="8"/>
      <c r="G92" s="12"/>
      <c r="H92" s="12"/>
      <c r="I92" s="13"/>
      <c r="J92" s="13"/>
      <c r="K92" s="5"/>
      <c r="L92" s="6"/>
      <c r="M92" s="6"/>
      <c r="N92" s="14"/>
      <c r="O92" s="14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x14ac:dyDescent="0.3">
      <c r="A93" s="3"/>
      <c r="B93" s="5"/>
      <c r="C93" s="5"/>
      <c r="D93" s="5"/>
      <c r="E93" s="8"/>
      <c r="F93" s="8"/>
      <c r="G93" s="12"/>
      <c r="H93" s="12"/>
      <c r="I93" s="13"/>
      <c r="J93" s="13"/>
      <c r="K93" s="5"/>
      <c r="L93" s="6"/>
      <c r="M93" s="6"/>
      <c r="N93" s="14"/>
      <c r="O93" s="14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x14ac:dyDescent="0.3">
      <c r="A94" s="3"/>
      <c r="B94" s="5"/>
      <c r="C94" s="5"/>
      <c r="D94" s="5"/>
      <c r="E94" s="8"/>
      <c r="F94" s="8"/>
      <c r="G94" s="12"/>
      <c r="H94" s="12"/>
      <c r="I94" s="13"/>
      <c r="J94" s="13"/>
      <c r="K94" s="5"/>
      <c r="L94" s="6"/>
      <c r="M94" s="6"/>
      <c r="N94" s="14"/>
      <c r="O94" s="14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x14ac:dyDescent="0.3">
      <c r="A95" s="3"/>
      <c r="B95" s="5"/>
      <c r="C95" s="5"/>
      <c r="D95" s="5"/>
      <c r="E95" s="8"/>
      <c r="F95" s="8"/>
      <c r="G95" s="12"/>
      <c r="H95" s="12"/>
      <c r="I95" s="13"/>
      <c r="J95" s="13"/>
      <c r="K95" s="5"/>
      <c r="L95" s="6"/>
      <c r="M95" s="6"/>
      <c r="N95" s="14"/>
      <c r="O95" s="14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x14ac:dyDescent="0.3">
      <c r="A96" s="3"/>
      <c r="B96" s="5"/>
      <c r="C96" s="5"/>
      <c r="D96" s="5"/>
      <c r="E96" s="8"/>
      <c r="F96" s="8"/>
      <c r="G96" s="12"/>
      <c r="H96" s="12"/>
      <c r="I96" s="13"/>
      <c r="J96" s="13"/>
      <c r="K96" s="5"/>
      <c r="L96" s="6"/>
      <c r="M96" s="6"/>
      <c r="N96" s="14"/>
      <c r="O96" s="14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x14ac:dyDescent="0.3">
      <c r="A97" s="3"/>
      <c r="B97" s="5"/>
      <c r="C97" s="5"/>
      <c r="D97" s="5"/>
      <c r="E97" s="8"/>
      <c r="F97" s="8"/>
      <c r="G97" s="12"/>
      <c r="H97" s="12"/>
      <c r="I97" s="13"/>
      <c r="J97" s="13"/>
      <c r="K97" s="5"/>
      <c r="L97" s="6"/>
      <c r="M97" s="6"/>
      <c r="N97" s="14"/>
      <c r="O97" s="14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x14ac:dyDescent="0.3">
      <c r="A98" s="3"/>
      <c r="B98" s="5"/>
      <c r="C98" s="5"/>
      <c r="D98" s="5"/>
      <c r="E98" s="8"/>
      <c r="F98" s="8"/>
      <c r="G98" s="12"/>
      <c r="H98" s="12"/>
      <c r="I98" s="13"/>
      <c r="J98" s="13"/>
      <c r="K98" s="5"/>
      <c r="L98" s="6"/>
      <c r="M98" s="6"/>
      <c r="N98" s="14"/>
      <c r="O98" s="14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x14ac:dyDescent="0.3">
      <c r="A99" s="3"/>
      <c r="B99" s="5"/>
      <c r="C99" s="5"/>
      <c r="D99" s="5"/>
      <c r="E99" s="8"/>
      <c r="F99" s="8"/>
      <c r="G99" s="12"/>
      <c r="H99" s="12"/>
      <c r="I99" s="13"/>
      <c r="J99" s="13"/>
      <c r="K99" s="5"/>
      <c r="L99" s="6"/>
      <c r="M99" s="6"/>
      <c r="N99" s="14"/>
      <c r="O99" s="14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x14ac:dyDescent="0.3">
      <c r="A100" s="3"/>
      <c r="B100" s="5"/>
      <c r="C100" s="5"/>
      <c r="D100" s="5"/>
      <c r="E100" s="8"/>
      <c r="F100" s="8"/>
      <c r="G100" s="12"/>
      <c r="H100" s="12"/>
      <c r="I100" s="13"/>
      <c r="J100" s="13"/>
      <c r="K100" s="5"/>
      <c r="L100" s="6"/>
      <c r="M100" s="6"/>
      <c r="N100" s="14"/>
      <c r="O100" s="14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x14ac:dyDescent="0.3">
      <c r="A101" s="3"/>
      <c r="B101" s="5"/>
      <c r="C101" s="5"/>
      <c r="D101" s="5"/>
      <c r="E101" s="8"/>
      <c r="F101" s="8"/>
      <c r="G101" s="12"/>
      <c r="H101" s="12"/>
      <c r="I101" s="13"/>
      <c r="J101" s="13"/>
      <c r="K101" s="5"/>
      <c r="L101" s="6"/>
      <c r="M101" s="6"/>
      <c r="N101" s="14"/>
      <c r="O101" s="14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x14ac:dyDescent="0.3">
      <c r="A102" s="3"/>
      <c r="B102" s="5"/>
      <c r="C102" s="5"/>
      <c r="D102" s="5"/>
      <c r="E102" s="8"/>
      <c r="F102" s="8"/>
      <c r="G102" s="12"/>
      <c r="H102" s="12"/>
      <c r="I102" s="13"/>
      <c r="J102" s="13"/>
      <c r="K102" s="5"/>
      <c r="L102" s="6"/>
      <c r="M102" s="6"/>
      <c r="N102" s="14"/>
      <c r="O102" s="14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x14ac:dyDescent="0.3">
      <c r="A103" s="3"/>
      <c r="B103" s="5"/>
      <c r="C103" s="5"/>
      <c r="D103" s="5"/>
      <c r="E103" s="8"/>
      <c r="F103" s="8"/>
      <c r="G103" s="12"/>
      <c r="H103" s="12"/>
      <c r="I103" s="13"/>
      <c r="J103" s="13"/>
      <c r="K103" s="5"/>
      <c r="L103" s="6"/>
      <c r="M103" s="6"/>
      <c r="N103" s="14"/>
      <c r="O103" s="14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x14ac:dyDescent="0.3">
      <c r="A104" s="3"/>
      <c r="B104" s="5"/>
      <c r="C104" s="5"/>
      <c r="D104" s="5"/>
      <c r="E104" s="8"/>
      <c r="F104" s="8"/>
      <c r="G104" s="12"/>
      <c r="H104" s="12"/>
      <c r="I104" s="13"/>
      <c r="J104" s="13"/>
      <c r="K104" s="5"/>
      <c r="L104" s="6"/>
      <c r="M104" s="6"/>
      <c r="N104" s="14"/>
      <c r="O104" s="14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x14ac:dyDescent="0.3">
      <c r="A105" s="3"/>
      <c r="B105" s="5"/>
      <c r="C105" s="5"/>
      <c r="D105" s="5"/>
      <c r="E105" s="8"/>
      <c r="F105" s="8"/>
      <c r="G105" s="12"/>
      <c r="H105" s="12"/>
      <c r="I105" s="13"/>
      <c r="J105" s="13"/>
      <c r="K105" s="5"/>
      <c r="L105" s="6"/>
      <c r="M105" s="6"/>
      <c r="N105" s="14"/>
      <c r="O105" s="14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x14ac:dyDescent="0.3">
      <c r="A106" s="3"/>
      <c r="B106" s="5"/>
      <c r="C106" s="5"/>
      <c r="D106" s="5"/>
      <c r="E106" s="8"/>
      <c r="F106" s="8"/>
      <c r="G106" s="12"/>
      <c r="H106" s="12"/>
      <c r="I106" s="13"/>
      <c r="J106" s="13"/>
      <c r="K106" s="5"/>
      <c r="L106" s="6"/>
      <c r="M106" s="6"/>
      <c r="N106" s="14"/>
      <c r="O106" s="14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x14ac:dyDescent="0.3">
      <c r="A107" s="3"/>
      <c r="B107" s="5"/>
      <c r="C107" s="5"/>
      <c r="D107" s="5"/>
      <c r="E107" s="8"/>
      <c r="F107" s="8"/>
      <c r="G107" s="12"/>
      <c r="H107" s="12"/>
      <c r="I107" s="13"/>
      <c r="J107" s="13"/>
      <c r="K107" s="5"/>
      <c r="L107" s="6"/>
      <c r="M107" s="6"/>
      <c r="N107" s="14"/>
      <c r="O107" s="14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x14ac:dyDescent="0.3">
      <c r="A108" s="3"/>
      <c r="B108" s="5"/>
      <c r="C108" s="5"/>
      <c r="D108" s="5"/>
      <c r="E108" s="8"/>
      <c r="F108" s="8"/>
      <c r="G108" s="12"/>
      <c r="H108" s="12"/>
      <c r="I108" s="13"/>
      <c r="J108" s="13"/>
      <c r="K108" s="5"/>
      <c r="L108" s="6"/>
      <c r="M108" s="6"/>
      <c r="N108" s="14"/>
      <c r="O108" s="14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x14ac:dyDescent="0.3">
      <c r="A109" s="3"/>
      <c r="B109" s="5"/>
      <c r="C109" s="5"/>
      <c r="D109" s="5"/>
      <c r="E109" s="8"/>
      <c r="F109" s="8"/>
      <c r="G109" s="12"/>
      <c r="H109" s="12"/>
      <c r="I109" s="13"/>
      <c r="J109" s="13"/>
      <c r="K109" s="5"/>
      <c r="L109" s="6"/>
      <c r="M109" s="6"/>
      <c r="N109" s="14"/>
      <c r="O109" s="14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x14ac:dyDescent="0.3">
      <c r="A110" s="3"/>
      <c r="B110" s="5"/>
      <c r="C110" s="5"/>
      <c r="D110" s="5"/>
      <c r="E110" s="8"/>
      <c r="F110" s="8"/>
      <c r="G110" s="12"/>
      <c r="H110" s="12"/>
      <c r="I110" s="13"/>
      <c r="J110" s="13"/>
      <c r="K110" s="5"/>
      <c r="L110" s="6"/>
      <c r="M110" s="6"/>
      <c r="N110" s="14"/>
      <c r="O110" s="14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x14ac:dyDescent="0.3">
      <c r="A111" s="3"/>
      <c r="B111" s="5"/>
      <c r="C111" s="5"/>
      <c r="D111" s="5"/>
      <c r="E111" s="8"/>
      <c r="F111" s="8"/>
      <c r="G111" s="12"/>
      <c r="H111" s="12"/>
      <c r="I111" s="13"/>
      <c r="J111" s="13"/>
      <c r="K111" s="5"/>
      <c r="L111" s="6"/>
      <c r="M111" s="6"/>
      <c r="N111" s="14"/>
      <c r="O111" s="14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x14ac:dyDescent="0.3">
      <c r="A112" s="3"/>
      <c r="B112" s="5"/>
      <c r="C112" s="5"/>
      <c r="D112" s="5"/>
      <c r="E112" s="8"/>
      <c r="F112" s="8"/>
      <c r="G112" s="12"/>
      <c r="H112" s="12"/>
      <c r="I112" s="13"/>
      <c r="J112" s="13"/>
      <c r="K112" s="5"/>
      <c r="L112" s="6"/>
      <c r="M112" s="6"/>
      <c r="N112" s="14"/>
      <c r="O112" s="14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x14ac:dyDescent="0.3">
      <c r="A113" s="3"/>
      <c r="B113" s="5"/>
      <c r="C113" s="5"/>
      <c r="D113" s="5"/>
      <c r="E113" s="8"/>
      <c r="F113" s="8"/>
      <c r="G113" s="12"/>
      <c r="H113" s="12"/>
      <c r="I113" s="13"/>
      <c r="J113" s="13"/>
      <c r="K113" s="5"/>
      <c r="L113" s="6"/>
      <c r="M113" s="6"/>
      <c r="N113" s="14"/>
      <c r="O113" s="14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x14ac:dyDescent="0.3">
      <c r="A114" s="1"/>
      <c r="B114" s="7"/>
      <c r="C114" s="7"/>
      <c r="D114" s="7"/>
      <c r="E114" s="52"/>
      <c r="F114" s="52"/>
      <c r="G114" s="53"/>
      <c r="H114" s="53"/>
      <c r="I114" s="61"/>
      <c r="J114" s="61"/>
      <c r="K114" s="7"/>
      <c r="L114" s="54"/>
      <c r="M114" s="54"/>
      <c r="N114" s="55"/>
      <c r="O114" s="55"/>
    </row>
    <row r="115" spans="1:25" x14ac:dyDescent="0.3">
      <c r="A115" s="1"/>
      <c r="B115" s="7"/>
      <c r="C115" s="7"/>
      <c r="D115" s="7"/>
      <c r="E115" s="52"/>
      <c r="F115" s="52"/>
      <c r="G115" s="53"/>
      <c r="H115" s="53"/>
      <c r="I115" s="61"/>
      <c r="J115" s="61"/>
      <c r="K115" s="7"/>
      <c r="L115" s="54"/>
      <c r="M115" s="54"/>
      <c r="N115" s="55"/>
      <c r="O115" s="55"/>
    </row>
    <row r="116" spans="1:25" x14ac:dyDescent="0.3">
      <c r="A116" s="1"/>
      <c r="B116" s="7"/>
      <c r="C116" s="7"/>
      <c r="D116" s="7"/>
      <c r="E116" s="52"/>
      <c r="F116" s="52"/>
      <c r="G116" s="53"/>
      <c r="H116" s="53"/>
      <c r="I116" s="61"/>
      <c r="J116" s="61"/>
      <c r="K116" s="7"/>
      <c r="L116" s="54"/>
      <c r="M116" s="54"/>
      <c r="N116" s="55"/>
      <c r="O116" s="55"/>
    </row>
  </sheetData>
  <conditionalFormatting sqref="Z3:Z66 A1:A1048576">
    <cfRule type="duplicateValues" dxfId="32" priority="1"/>
  </conditionalFormatting>
  <conditionalFormatting sqref="Z3:Z66">
    <cfRule type="duplicateValues" dxfId="31" priority="2"/>
    <cfRule type="duplicateValues" dxfId="30" priority="3"/>
  </conditionalFormatting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7DA48-2130-4F25-8DA7-6891DA4593BC}">
  <dimension ref="A1:AI116"/>
  <sheetViews>
    <sheetView zoomScale="85" zoomScaleNormal="85" workbookViewId="0">
      <selection activeCell="A2" sqref="A2:A54"/>
    </sheetView>
  </sheetViews>
  <sheetFormatPr defaultRowHeight="14.4" x14ac:dyDescent="0.3"/>
  <cols>
    <col min="1" max="1" width="9.109375" customWidth="1"/>
    <col min="2" max="2" width="0.44140625" customWidth="1"/>
  </cols>
  <sheetData>
    <row r="1" spans="1:35" x14ac:dyDescent="0.3">
      <c r="A1" s="10" t="s">
        <v>404</v>
      </c>
      <c r="B1" s="58"/>
      <c r="C1" s="58" t="s">
        <v>108</v>
      </c>
      <c r="D1" s="58" t="s">
        <v>444</v>
      </c>
      <c r="E1" s="10" t="s">
        <v>349</v>
      </c>
      <c r="F1" s="10" t="s">
        <v>350</v>
      </c>
      <c r="G1" s="59" t="s">
        <v>351</v>
      </c>
      <c r="H1" s="59" t="s">
        <v>352</v>
      </c>
      <c r="I1" s="59" t="s">
        <v>353</v>
      </c>
      <c r="J1" s="59" t="s">
        <v>354</v>
      </c>
      <c r="K1" s="58" t="s">
        <v>347</v>
      </c>
      <c r="L1" s="9" t="s">
        <v>579</v>
      </c>
      <c r="M1" s="9" t="s">
        <v>580</v>
      </c>
      <c r="N1" s="60" t="s">
        <v>535</v>
      </c>
      <c r="O1" s="60" t="s">
        <v>536</v>
      </c>
      <c r="P1" s="11" t="s">
        <v>540</v>
      </c>
      <c r="Q1" s="9" t="s">
        <v>348</v>
      </c>
      <c r="R1" s="19" t="s">
        <v>355</v>
      </c>
      <c r="S1" s="9" t="s">
        <v>108</v>
      </c>
      <c r="T1" s="9" t="s">
        <v>447</v>
      </c>
      <c r="U1" s="11" t="s">
        <v>540</v>
      </c>
      <c r="V1" s="9" t="s">
        <v>348</v>
      </c>
      <c r="W1" s="18" t="s">
        <v>355</v>
      </c>
      <c r="X1" s="9" t="s">
        <v>108</v>
      </c>
      <c r="Y1" s="9" t="s">
        <v>447</v>
      </c>
      <c r="Z1" s="11"/>
      <c r="AA1" s="9"/>
      <c r="AB1" s="19"/>
      <c r="AC1" s="9"/>
      <c r="AD1" s="9"/>
      <c r="AE1" s="11"/>
      <c r="AF1" s="9"/>
      <c r="AG1" s="18"/>
      <c r="AH1" s="9"/>
      <c r="AI1" s="9"/>
    </row>
    <row r="2" spans="1:35" x14ac:dyDescent="0.3">
      <c r="A2" s="3" t="str">
        <f>IFERROR(INDEX('Bito,kweb'!A$2:A$1000, ROW(A1)), "")</f>
        <v>ARKB</v>
      </c>
      <c r="B2" s="5"/>
      <c r="C2" s="5">
        <f>VLOOKUP(A2,'Bito,kweb'!A:J,8,0)</f>
        <v>0.99</v>
      </c>
      <c r="D2" s="5">
        <f>VLOOKUP(A2,'Bito,kweb'!A:J,9,0)</f>
        <v>0.05</v>
      </c>
      <c r="E2" s="8" t="str">
        <f>RTD("tradingapp",,INDEX($A:$A, ROW()), "BidLstClsΔ%")</f>
        <v>-0.29</v>
      </c>
      <c r="F2" s="8" t="str">
        <f>RTD("tradingapp",,INDEX($A:$A, ROW()), "AskLstClsΔ%")</f>
        <v>0.34</v>
      </c>
      <c r="G2" s="12">
        <f>C2*M2</f>
        <v>6.93E-2</v>
      </c>
      <c r="H2" s="12">
        <f>C2*L2</f>
        <v>5.9399999999999994E-2</v>
      </c>
      <c r="I2" s="13">
        <f>G2-E2</f>
        <v>0.35929999999999995</v>
      </c>
      <c r="J2" s="13">
        <f>H2-F2</f>
        <v>-0.28060000000000002</v>
      </c>
      <c r="K2" s="5" t="str">
        <f>VLOOKUP(A2,'Bito,kweb'!A:J,7,0)</f>
        <v>IBIT</v>
      </c>
      <c r="L2" s="6" t="str">
        <f>RTD("tradingapp",,INDEX($K:$K, ROW()), "BidLstClsΔ%")</f>
        <v>0.06</v>
      </c>
      <c r="M2" s="6" t="str">
        <f>RTD("tradingapp",,INDEX($K:$K, ROW()), "AskLstClsΔ%")</f>
        <v>0.07</v>
      </c>
      <c r="N2" s="14">
        <f>I2+D2</f>
        <v>0.40929999999999994</v>
      </c>
      <c r="O2" s="14">
        <f>J2-D2</f>
        <v>-0.3306</v>
      </c>
      <c r="P2" s="5" t="str">
        <f t="array" ref="P2:P38">INDEX(K2:K1067,SMALL(IFERROR(IF((MAIN!$E$1&gt;I2:I1067)*(N2:N1067&lt;MAIN!E2),ROW(K2:K1067),""),"Нет"),ROW(K2:K1067)-ROW($B$1))-ROW($B$1))</f>
        <v>IBIT</v>
      </c>
      <c r="Q2" s="5" t="str">
        <f t="array" ref="Q2:Q38">INDEX(A2:A1067,SMALL(IFERROR(IF((MAIN!$E$1&gt;I2:I1067)*(N2:N1067&lt;MAIN!E2),ROW(I2:I1067),""),"Нет"),ROW(I2:I1067)-ROW($I$1))-ROW($I$1))</f>
        <v>CIFR</v>
      </c>
      <c r="R2" s="14">
        <f t="array" ref="R2:R38">INDEX(I2:I1067,SMALL(IFERROR(IF((MAIN!$E$1&gt;I2:I1067)*(N2:N1067&lt;MAIN!E2),ROW(I2:I1067),""),"Нет"),ROW(I2:I1067)-ROW($I$1))-ROW($I$1))</f>
        <v>-1.875</v>
      </c>
      <c r="S2" s="5">
        <f t="array" ref="S2:S38">INDEX(C2:C1067,SMALL(IFERROR(IF((MAIN!$E$1&gt;I2:I1067)*(N2:N1067&lt;MAIN!E2),ROW(C2:C1067),""),"Нет"),ROW(C2:C1067)-ROW($B$1))-ROW($B$1))</f>
        <v>1.5</v>
      </c>
      <c r="T2" s="16">
        <f t="shared" ref="T2:T38" si="0">INDEX(R:R,MATCH(Q2,Q:Q,0)) + SUMIF(A:A,Q2, D:D)</f>
        <v>-0.38500000000000001</v>
      </c>
      <c r="U2" s="5" t="e">
        <f t="array" ref="U2:U38">INDEX(K2:K1000, SMALL(IFERROR(IF((MAIN!$F$1&lt;J2:J1000)*(O2:O1000&gt;MAIN!F2), ROW(K2:K1000), ""), "Нет"), ROW(K2:K1000) - ROW($B$1)) - ROW($B$1))</f>
        <v>#NUM!</v>
      </c>
      <c r="V2" s="5" t="e">
        <f t="array" ref="V2:V38">INDEX(A2:A1067, SMALL(IFERROR(IF((MAIN!$F$1&lt;J2:J1067)*(O2:O1067&gt;MAIN!F2), ROW(J2:J1067), ""), "Нет"), ROW(J2:J1067) - ROW($J$1)) - ROW($J$1))</f>
        <v>#NUM!</v>
      </c>
      <c r="W2" s="14" t="e">
        <f t="array" ref="W2:W38">INDEX(J2:J1067, SMALL(IFERROR(IF((MAIN!$F$1&lt;J2:J1067)*(O2:O1067&gt;MAIN!F2), ROW(J2:J1067), ""), "Нет"), ROW(J2:J1067) - ROW($J$1)) - ROW($J$1))</f>
        <v>#NUM!</v>
      </c>
      <c r="X2" s="5" t="e">
        <f t="array" ref="X2:X38">INDEX(C2:C1067, SMALL(IFERROR(IF((MAIN!$F$1&lt;J2:J1067)*(O2:O1067&gt;MAIN!F2), ROW(C2:C1067), ""), "Нет"), ROW(C2:C1067) - ROW($C$1)) - ROW($C$1))</f>
        <v>#NUM!</v>
      </c>
      <c r="Y2" s="16" t="e">
        <f t="shared" ref="Y2:Y38" si="1">INDEX(W:W,MATCH(V2,V:V,0)) -SUMIF(A:A,V2, D:D)</f>
        <v>#NUM!</v>
      </c>
      <c r="Z2" s="5"/>
      <c r="AA2" s="5"/>
      <c r="AB2" s="14"/>
      <c r="AC2" s="5"/>
      <c r="AD2" s="16"/>
      <c r="AE2" s="5"/>
      <c r="AF2" s="5"/>
      <c r="AG2" s="14"/>
      <c r="AH2" s="5"/>
      <c r="AI2" s="16"/>
    </row>
    <row r="3" spans="1:35" x14ac:dyDescent="0.3">
      <c r="A3" s="3" t="str">
        <f>IFERROR(INDEX('Bito,kweb'!A$2:A$1000, ROW(A2)), "")</f>
        <v>BABA</v>
      </c>
      <c r="B3" s="5"/>
      <c r="C3" s="5">
        <f>VLOOKUP(A3,'Bito,kweb'!A:J,8,0)</f>
        <v>1.1200000000000001</v>
      </c>
      <c r="D3" s="5">
        <f>VLOOKUP(A3,'Bito,kweb'!A:J,9,0)</f>
        <v>0.81</v>
      </c>
      <c r="E3" s="8" t="str">
        <f>RTD("tradingapp",,INDEX($A:$A, ROW()), "BidLstClsΔ%")</f>
        <v>-0.03</v>
      </c>
      <c r="F3" s="8" t="str">
        <f>RTD("tradingapp",,INDEX($A:$A, ROW()), "AskLstClsΔ%")</f>
        <v>0.03</v>
      </c>
      <c r="G3" s="12">
        <f t="shared" ref="G3:G66" si="2">C3*M3</f>
        <v>0.63839999999999997</v>
      </c>
      <c r="H3" s="12">
        <f t="shared" ref="H3:H66" si="3">C3*L3</f>
        <v>0.23520000000000002</v>
      </c>
      <c r="I3" s="13">
        <f t="shared" ref="I3:I66" si="4">G3-E3</f>
        <v>0.66839999999999999</v>
      </c>
      <c r="J3" s="13">
        <f t="shared" ref="J3:J66" si="5">H3-F3</f>
        <v>0.20520000000000002</v>
      </c>
      <c r="K3" s="5" t="str">
        <f>VLOOKUP(A3,'Bito,kweb'!A:J,7,0)</f>
        <v>KWEB</v>
      </c>
      <c r="L3" s="6" t="str">
        <f>RTD("tradingapp",,INDEX($K:$K, ROW()), "BidLstClsΔ%")</f>
        <v>0.21</v>
      </c>
      <c r="M3" s="6" t="str">
        <f>RTD("tradingapp",,INDEX($K:$K, ROW()), "AskLstClsΔ%")</f>
        <v>0.57</v>
      </c>
      <c r="N3" s="14">
        <f t="shared" ref="N3:N66" si="6">I3+D3</f>
        <v>1.4784000000000002</v>
      </c>
      <c r="O3" s="14">
        <f t="shared" ref="O3:O66" si="7">J3-D3</f>
        <v>-0.6048</v>
      </c>
      <c r="P3" s="5" t="str">
        <v>IBIT</v>
      </c>
      <c r="Q3" s="5" t="str">
        <v>IREN</v>
      </c>
      <c r="R3" s="14">
        <v>-1.3110999999999999</v>
      </c>
      <c r="S3" s="5">
        <v>1.27</v>
      </c>
      <c r="T3" s="16">
        <f t="shared" si="0"/>
        <v>0.2289000000000001</v>
      </c>
      <c r="U3" s="5" t="e">
        <v>#NUM!</v>
      </c>
      <c r="V3" s="5" t="e">
        <v>#NUM!</v>
      </c>
      <c r="W3" s="14" t="e">
        <v>#NUM!</v>
      </c>
      <c r="X3" s="5" t="e">
        <v>#NUM!</v>
      </c>
      <c r="Y3" s="16" t="e">
        <f t="shared" si="1"/>
        <v>#NUM!</v>
      </c>
      <c r="Z3" s="1"/>
    </row>
    <row r="4" spans="1:35" x14ac:dyDescent="0.3">
      <c r="A4" s="3" t="str">
        <f>IFERROR(INDEX('Bito,kweb'!A$2:A$1000, ROW(A3)), "")</f>
        <v>BEKE</v>
      </c>
      <c r="B4" s="5"/>
      <c r="C4" s="5">
        <f>VLOOKUP(A4,'Bito,kweb'!A:J,8,0)</f>
        <v>0.33</v>
      </c>
      <c r="D4" s="5">
        <f>VLOOKUP(A4,'Bito,kweb'!A:J,9,0)</f>
        <v>0.89</v>
      </c>
      <c r="E4" s="8" t="str">
        <f>RTD("tradingapp",,INDEX($A:$A, ROW()), "BidLstClsΔ%")</f>
        <v>-0.46</v>
      </c>
      <c r="F4" s="8" t="str">
        <f>RTD("tradingapp",,INDEX($A:$A, ROW()), "AskLstClsΔ%")</f>
        <v>1.97</v>
      </c>
      <c r="G4" s="12">
        <f t="shared" si="2"/>
        <v>0.18809999999999999</v>
      </c>
      <c r="H4" s="12">
        <f t="shared" si="3"/>
        <v>6.93E-2</v>
      </c>
      <c r="I4" s="13">
        <f t="shared" si="4"/>
        <v>0.64810000000000001</v>
      </c>
      <c r="J4" s="13">
        <f t="shared" si="5"/>
        <v>-1.9007000000000001</v>
      </c>
      <c r="K4" s="5" t="str">
        <f>VLOOKUP(A4,'Bito,kweb'!A:J,7,0)</f>
        <v>KWEB</v>
      </c>
      <c r="L4" s="6" t="str">
        <f>RTD("tradingapp",,INDEX($K:$K, ROW()), "BidLstClsΔ%")</f>
        <v>0.21</v>
      </c>
      <c r="M4" s="6" t="str">
        <f>RTD("tradingapp",,INDEX($K:$K, ROW()), "AskLstClsΔ%")</f>
        <v>0.57</v>
      </c>
      <c r="N4" s="14">
        <f t="shared" si="6"/>
        <v>1.5381</v>
      </c>
      <c r="O4" s="14">
        <f t="shared" si="7"/>
        <v>-2.7907000000000002</v>
      </c>
      <c r="P4" s="5" t="e">
        <v>#NUM!</v>
      </c>
      <c r="Q4" s="5" t="e">
        <v>#NUM!</v>
      </c>
      <c r="R4" s="14" t="e">
        <v>#NUM!</v>
      </c>
      <c r="S4" s="5" t="e">
        <v>#NUM!</v>
      </c>
      <c r="T4" s="16" t="e">
        <f t="shared" si="0"/>
        <v>#NUM!</v>
      </c>
      <c r="U4" s="5" t="e">
        <v>#NUM!</v>
      </c>
      <c r="V4" s="5" t="e">
        <v>#NUM!</v>
      </c>
      <c r="W4" s="14" t="e">
        <v>#NUM!</v>
      </c>
      <c r="X4" s="5" t="e">
        <v>#NUM!</v>
      </c>
      <c r="Y4" s="16" t="e">
        <f t="shared" si="1"/>
        <v>#NUM!</v>
      </c>
      <c r="Z4" s="1"/>
    </row>
    <row r="5" spans="1:35" x14ac:dyDescent="0.3">
      <c r="A5" s="3" t="str">
        <f>IFERROR(INDEX('Bito,kweb'!A$2:A$1000, ROW(A4)), "")</f>
        <v>BIDU</v>
      </c>
      <c r="B5" s="5"/>
      <c r="C5" s="5">
        <f>VLOOKUP(A5,'Bito,kweb'!A:J,8,0)</f>
        <v>0.83</v>
      </c>
      <c r="D5" s="5">
        <f>VLOOKUP(A5,'Bito,kweb'!A:J,9,0)</f>
        <v>1.02</v>
      </c>
      <c r="E5" s="8" t="str">
        <f>RTD("tradingapp",,INDEX($A:$A, ROW()), "BidLstClsΔ%")</f>
        <v>0.30</v>
      </c>
      <c r="F5" s="8" t="str">
        <f>RTD("tradingapp",,INDEX($A:$A, ROW()), "AskLstClsΔ%")</f>
        <v>0.39</v>
      </c>
      <c r="G5" s="12">
        <f t="shared" si="2"/>
        <v>0.47309999999999991</v>
      </c>
      <c r="H5" s="12">
        <f t="shared" si="3"/>
        <v>0.17429999999999998</v>
      </c>
      <c r="I5" s="13">
        <f t="shared" si="4"/>
        <v>0.17309999999999992</v>
      </c>
      <c r="J5" s="13">
        <f t="shared" si="5"/>
        <v>-0.21570000000000003</v>
      </c>
      <c r="K5" s="5" t="str">
        <f>VLOOKUP(A5,'Bito,kweb'!A:J,7,0)</f>
        <v>KWEB</v>
      </c>
      <c r="L5" s="6" t="str">
        <f>RTD("tradingapp",,INDEX($K:$K, ROW()), "BidLstClsΔ%")</f>
        <v>0.21</v>
      </c>
      <c r="M5" s="6" t="str">
        <f>RTD("tradingapp",,INDEX($K:$K, ROW()), "AskLstClsΔ%")</f>
        <v>0.57</v>
      </c>
      <c r="N5" s="14">
        <f t="shared" si="6"/>
        <v>1.1930999999999998</v>
      </c>
      <c r="O5" s="14">
        <f t="shared" si="7"/>
        <v>-1.2357</v>
      </c>
      <c r="P5" s="5" t="e">
        <v>#NUM!</v>
      </c>
      <c r="Q5" s="5" t="e">
        <v>#NUM!</v>
      </c>
      <c r="R5" s="14" t="e">
        <v>#NUM!</v>
      </c>
      <c r="S5" s="5" t="e">
        <v>#NUM!</v>
      </c>
      <c r="T5" s="16" t="e">
        <f t="shared" si="0"/>
        <v>#NUM!</v>
      </c>
      <c r="U5" s="5" t="e">
        <v>#NUM!</v>
      </c>
      <c r="V5" s="5" t="e">
        <v>#NUM!</v>
      </c>
      <c r="W5" s="14" t="e">
        <v>#NUM!</v>
      </c>
      <c r="X5" s="5" t="e">
        <v>#NUM!</v>
      </c>
      <c r="Y5" s="16" t="e">
        <f t="shared" si="1"/>
        <v>#NUM!</v>
      </c>
      <c r="Z5" s="1"/>
    </row>
    <row r="6" spans="1:35" x14ac:dyDescent="0.3">
      <c r="A6" s="3" t="str">
        <f>IFERROR(INDEX('Bito,kweb'!A$2:A$1000, ROW(A5)), "")</f>
        <v>BILI</v>
      </c>
      <c r="B6" s="5"/>
      <c r="C6" s="5">
        <f>VLOOKUP(A6,'Bito,kweb'!A:J,8,0)</f>
        <v>1.1499999999999999</v>
      </c>
      <c r="D6" s="5">
        <f>VLOOKUP(A6,'Bito,kweb'!A:J,9,0)</f>
        <v>1.19</v>
      </c>
      <c r="E6" s="8" t="str">
        <f>RTD("tradingapp",,INDEX($A:$A, ROW()), "BidLstClsΔ%")</f>
        <v>0.11</v>
      </c>
      <c r="F6" s="8" t="str">
        <f>RTD("tradingapp",,INDEX($A:$A, ROW()), "AskLstClsΔ%")</f>
        <v>0.38</v>
      </c>
      <c r="G6" s="12">
        <f t="shared" si="2"/>
        <v>0.65549999999999986</v>
      </c>
      <c r="H6" s="12">
        <f t="shared" si="3"/>
        <v>0.24149999999999996</v>
      </c>
      <c r="I6" s="13">
        <f t="shared" si="4"/>
        <v>0.54549999999999987</v>
      </c>
      <c r="J6" s="13">
        <f t="shared" si="5"/>
        <v>-0.13850000000000004</v>
      </c>
      <c r="K6" s="5" t="str">
        <f>VLOOKUP(A6,'Bito,kweb'!A:J,7,0)</f>
        <v>KWEB</v>
      </c>
      <c r="L6" s="6" t="str">
        <f>RTD("tradingapp",,INDEX($K:$K, ROW()), "BidLstClsΔ%")</f>
        <v>0.21</v>
      </c>
      <c r="M6" s="6" t="str">
        <f>RTD("tradingapp",,INDEX($K:$K, ROW()), "AskLstClsΔ%")</f>
        <v>0.57</v>
      </c>
      <c r="N6" s="14">
        <f t="shared" si="6"/>
        <v>1.7354999999999998</v>
      </c>
      <c r="O6" s="14">
        <f t="shared" si="7"/>
        <v>-1.3285</v>
      </c>
      <c r="P6" s="5" t="e">
        <v>#NUM!</v>
      </c>
      <c r="Q6" s="5" t="e">
        <v>#NUM!</v>
      </c>
      <c r="R6" s="14" t="e">
        <v>#NUM!</v>
      </c>
      <c r="S6" s="5" t="e">
        <v>#NUM!</v>
      </c>
      <c r="T6" s="16" t="e">
        <f t="shared" si="0"/>
        <v>#NUM!</v>
      </c>
      <c r="U6" s="5" t="e">
        <v>#NUM!</v>
      </c>
      <c r="V6" s="5" t="e">
        <v>#NUM!</v>
      </c>
      <c r="W6" s="14" t="e">
        <v>#NUM!</v>
      </c>
      <c r="X6" s="5" t="e">
        <v>#NUM!</v>
      </c>
      <c r="Y6" s="16" t="e">
        <f t="shared" si="1"/>
        <v>#NUM!</v>
      </c>
      <c r="Z6" s="1"/>
    </row>
    <row r="7" spans="1:35" x14ac:dyDescent="0.3">
      <c r="A7" s="3" t="str">
        <f>IFERROR(INDEX('Bito,kweb'!A$2:A$1000, ROW(A6)), "")</f>
        <v>BITB</v>
      </c>
      <c r="B7" s="5"/>
      <c r="C7" s="5">
        <f>VLOOKUP(A7,'Bito,kweb'!A:J,8,0)</f>
        <v>0.99</v>
      </c>
      <c r="D7" s="5">
        <f>VLOOKUP(A7,'Bito,kweb'!A:J,9,0)</f>
        <v>0.04</v>
      </c>
      <c r="E7" s="8" t="str">
        <f>RTD("tradingapp",,INDEX($A:$A, ROW()), "BidLstClsΔ%")</f>
        <v>-0.17</v>
      </c>
      <c r="F7" s="8" t="str">
        <f>RTD("tradingapp",,INDEX($A:$A, ROW()), "AskLstClsΔ%")</f>
        <v>0.34</v>
      </c>
      <c r="G7" s="12">
        <f t="shared" si="2"/>
        <v>6.93E-2</v>
      </c>
      <c r="H7" s="12">
        <f t="shared" si="3"/>
        <v>5.9399999999999994E-2</v>
      </c>
      <c r="I7" s="13">
        <f t="shared" si="4"/>
        <v>0.23930000000000001</v>
      </c>
      <c r="J7" s="13">
        <f t="shared" si="5"/>
        <v>-0.28060000000000002</v>
      </c>
      <c r="K7" s="5" t="str">
        <f>VLOOKUP(A7,'Bito,kweb'!A:J,7,0)</f>
        <v>IBIT</v>
      </c>
      <c r="L7" s="6" t="str">
        <f>RTD("tradingapp",,INDEX($K:$K, ROW()), "BidLstClsΔ%")</f>
        <v>0.06</v>
      </c>
      <c r="M7" s="6" t="str">
        <f>RTD("tradingapp",,INDEX($K:$K, ROW()), "AskLstClsΔ%")</f>
        <v>0.07</v>
      </c>
      <c r="N7" s="14">
        <f t="shared" si="6"/>
        <v>0.27929999999999999</v>
      </c>
      <c r="O7" s="14">
        <f t="shared" si="7"/>
        <v>-0.3206</v>
      </c>
      <c r="P7" s="5" t="e">
        <v>#NUM!</v>
      </c>
      <c r="Q7" s="5" t="e">
        <v>#NUM!</v>
      </c>
      <c r="R7" s="14" t="e">
        <v>#NUM!</v>
      </c>
      <c r="S7" s="5" t="e">
        <v>#NUM!</v>
      </c>
      <c r="T7" s="16" t="e">
        <f t="shared" si="0"/>
        <v>#NUM!</v>
      </c>
      <c r="U7" s="5" t="e">
        <v>#NUM!</v>
      </c>
      <c r="V7" s="5" t="e">
        <v>#NUM!</v>
      </c>
      <c r="W7" s="14" t="e">
        <v>#NUM!</v>
      </c>
      <c r="X7" s="5" t="e">
        <v>#NUM!</v>
      </c>
      <c r="Y7" s="16" t="e">
        <f t="shared" si="1"/>
        <v>#NUM!</v>
      </c>
      <c r="Z7" s="1"/>
    </row>
    <row r="8" spans="1:35" x14ac:dyDescent="0.3">
      <c r="A8" s="3" t="str">
        <f>IFERROR(INDEX('Bito,kweb'!A$2:A$1000, ROW(A7)), "")</f>
        <v>BITO</v>
      </c>
      <c r="B8" s="5"/>
      <c r="C8" s="5">
        <f>VLOOKUP(A8,'Bito,kweb'!A:J,8,0)</f>
        <v>0.98</v>
      </c>
      <c r="D8" s="5">
        <f>VLOOKUP(A8,'Bito,kweb'!A:J,9,0)</f>
        <v>0.06</v>
      </c>
      <c r="E8" s="8" t="str">
        <f>RTD("tradingapp",,INDEX($A:$A, ROW()), "BidLstClsΔ%")</f>
        <v>0.15</v>
      </c>
      <c r="F8" s="8" t="str">
        <f>RTD("tradingapp",,INDEX($A:$A, ROW()), "AskLstClsΔ%")</f>
        <v>0.20</v>
      </c>
      <c r="G8" s="12">
        <f t="shared" si="2"/>
        <v>6.8600000000000008E-2</v>
      </c>
      <c r="H8" s="12">
        <f t="shared" si="3"/>
        <v>5.8799999999999998E-2</v>
      </c>
      <c r="I8" s="13">
        <f t="shared" si="4"/>
        <v>-8.1399999999999986E-2</v>
      </c>
      <c r="J8" s="13">
        <f t="shared" si="5"/>
        <v>-0.14120000000000002</v>
      </c>
      <c r="K8" s="5" t="str">
        <f>VLOOKUP(A8,'Bito,kweb'!A:J,7,0)</f>
        <v>IBIT</v>
      </c>
      <c r="L8" s="6" t="str">
        <f>RTD("tradingapp",,INDEX($K:$K, ROW()), "BidLstClsΔ%")</f>
        <v>0.06</v>
      </c>
      <c r="M8" s="6" t="str">
        <f>RTD("tradingapp",,INDEX($K:$K, ROW()), "AskLstClsΔ%")</f>
        <v>0.07</v>
      </c>
      <c r="N8" s="14">
        <f t="shared" si="6"/>
        <v>-2.1399999999999988E-2</v>
      </c>
      <c r="O8" s="14">
        <f t="shared" si="7"/>
        <v>-0.20120000000000002</v>
      </c>
      <c r="P8" s="5" t="e">
        <v>#NUM!</v>
      </c>
      <c r="Q8" s="5" t="e">
        <v>#NUM!</v>
      </c>
      <c r="R8" s="14" t="e">
        <v>#NUM!</v>
      </c>
      <c r="S8" s="5" t="e">
        <v>#NUM!</v>
      </c>
      <c r="T8" s="16" t="e">
        <f t="shared" si="0"/>
        <v>#NUM!</v>
      </c>
      <c r="U8" s="5" t="e">
        <v>#NUM!</v>
      </c>
      <c r="V8" s="5" t="e">
        <v>#NUM!</v>
      </c>
      <c r="W8" s="14" t="e">
        <v>#NUM!</v>
      </c>
      <c r="X8" s="5" t="e">
        <v>#NUM!</v>
      </c>
      <c r="Y8" s="16" t="e">
        <f t="shared" si="1"/>
        <v>#NUM!</v>
      </c>
      <c r="Z8" s="1"/>
    </row>
    <row r="9" spans="1:35" x14ac:dyDescent="0.3">
      <c r="A9" s="3" t="str">
        <f>IFERROR(INDEX('Bito,kweb'!A$2:A$1000, ROW(A8)), "")</f>
        <v>BKKT</v>
      </c>
      <c r="B9" s="5"/>
      <c r="C9" s="5" t="e">
        <f>VLOOKUP(A9,'Bito,kweb'!A:J,8,0)</f>
        <v>#N/A</v>
      </c>
      <c r="D9" s="5" t="e">
        <f>VLOOKUP(A9,'Bito,kweb'!A:J,9,0)</f>
        <v>#N/A</v>
      </c>
      <c r="E9" s="8" t="str">
        <f>RTD("tradingapp",,INDEX($A:$A, ROW()), "BidLstClsΔ%")</f>
        <v>-0.44</v>
      </c>
      <c r="F9" s="8" t="str">
        <f>RTD("tradingapp",,INDEX($A:$A, ROW()), "AskLstClsΔ%")</f>
        <v>-0.30</v>
      </c>
      <c r="G9" s="12" t="e">
        <f t="shared" si="2"/>
        <v>#N/A</v>
      </c>
      <c r="H9" s="12" t="e">
        <f t="shared" si="3"/>
        <v>#N/A</v>
      </c>
      <c r="I9" s="13" t="e">
        <f t="shared" si="4"/>
        <v>#N/A</v>
      </c>
      <c r="J9" s="13" t="e">
        <f t="shared" si="5"/>
        <v>#N/A</v>
      </c>
      <c r="K9" s="5" t="e">
        <f>VLOOKUP(A9,'Bito,kweb'!A:J,7,0)</f>
        <v>#N/A</v>
      </c>
      <c r="L9" s="6" t="e">
        <f>RTD("tradingapp",,INDEX($K:$K, ROW()), "BidLstClsΔ%")</f>
        <v>#N/A</v>
      </c>
      <c r="M9" s="6" t="e">
        <f>RTD("tradingapp",,INDEX($K:$K, ROW()), "AskLstClsΔ%")</f>
        <v>#N/A</v>
      </c>
      <c r="N9" s="14" t="e">
        <f t="shared" si="6"/>
        <v>#N/A</v>
      </c>
      <c r="O9" s="14" t="e">
        <f t="shared" si="7"/>
        <v>#N/A</v>
      </c>
      <c r="P9" s="5" t="e">
        <v>#NUM!</v>
      </c>
      <c r="Q9" s="5" t="e">
        <v>#NUM!</v>
      </c>
      <c r="R9" s="14" t="e">
        <v>#NUM!</v>
      </c>
      <c r="S9" s="5" t="e">
        <v>#NUM!</v>
      </c>
      <c r="T9" s="16" t="e">
        <f t="shared" si="0"/>
        <v>#NUM!</v>
      </c>
      <c r="U9" s="5" t="e">
        <v>#NUM!</v>
      </c>
      <c r="V9" s="5" t="e">
        <v>#NUM!</v>
      </c>
      <c r="W9" s="14" t="e">
        <v>#NUM!</v>
      </c>
      <c r="X9" s="5" t="e">
        <v>#NUM!</v>
      </c>
      <c r="Y9" s="16" t="e">
        <f t="shared" si="1"/>
        <v>#NUM!</v>
      </c>
      <c r="Z9" s="1"/>
    </row>
    <row r="10" spans="1:35" x14ac:dyDescent="0.3">
      <c r="A10" s="3" t="str">
        <f>IFERROR(INDEX('Bito,kweb'!A$2:A$1000, ROW(A9)), "")</f>
        <v>BMNR</v>
      </c>
      <c r="B10" s="5"/>
      <c r="C10" s="5">
        <f>VLOOKUP(A10,'Bito,kweb'!A:J,8,0)</f>
        <v>1.07</v>
      </c>
      <c r="D10" s="5">
        <f>VLOOKUP(A10,'Bito,kweb'!A:J,9,0)</f>
        <v>13.18</v>
      </c>
      <c r="E10" s="8" t="str">
        <f>RTD("tradingapp",,INDEX($A:$A, ROW()), "BidLstClsΔ%")</f>
        <v>0.21</v>
      </c>
      <c r="F10" s="8" t="str">
        <f>RTD("tradingapp",,INDEX($A:$A, ROW()), "AskLstClsΔ%")</f>
        <v>0.25</v>
      </c>
      <c r="G10" s="12">
        <f t="shared" si="2"/>
        <v>0.23540000000000003</v>
      </c>
      <c r="H10" s="12">
        <f t="shared" si="3"/>
        <v>0.1605</v>
      </c>
      <c r="I10" s="13">
        <f t="shared" si="4"/>
        <v>2.5400000000000034E-2</v>
      </c>
      <c r="J10" s="13">
        <f t="shared" si="5"/>
        <v>-8.9499999999999996E-2</v>
      </c>
      <c r="K10" s="5" t="str">
        <f>VLOOKUP(A10,'Bito,kweb'!A:J,7,0)</f>
        <v>ETHA</v>
      </c>
      <c r="L10" s="6" t="str">
        <f>RTD("tradingapp",,INDEX($K:$K, ROW()), "BidLstClsΔ%")</f>
        <v>0.15</v>
      </c>
      <c r="M10" s="6" t="str">
        <f>RTD("tradingapp",,INDEX($K:$K, ROW()), "AskLstClsΔ%")</f>
        <v>0.22</v>
      </c>
      <c r="N10" s="14">
        <f t="shared" si="6"/>
        <v>13.205399999999999</v>
      </c>
      <c r="O10" s="14">
        <f t="shared" si="7"/>
        <v>-13.269499999999999</v>
      </c>
      <c r="P10" s="5" t="e">
        <v>#NUM!</v>
      </c>
      <c r="Q10" s="5" t="e">
        <v>#NUM!</v>
      </c>
      <c r="R10" s="14" t="e">
        <v>#NUM!</v>
      </c>
      <c r="S10" s="5" t="e">
        <v>#NUM!</v>
      </c>
      <c r="T10" s="16" t="e">
        <f t="shared" si="0"/>
        <v>#NUM!</v>
      </c>
      <c r="U10" s="5" t="e">
        <v>#NUM!</v>
      </c>
      <c r="V10" s="5" t="e">
        <v>#NUM!</v>
      </c>
      <c r="W10" s="14" t="e">
        <v>#NUM!</v>
      </c>
      <c r="X10" s="5" t="e">
        <v>#NUM!</v>
      </c>
      <c r="Y10" s="16" t="e">
        <f t="shared" si="1"/>
        <v>#NUM!</v>
      </c>
      <c r="Z10" s="1"/>
    </row>
    <row r="11" spans="1:35" x14ac:dyDescent="0.3">
      <c r="A11" s="3" t="str">
        <f>IFERROR(INDEX('Bito,kweb'!A$2:A$1000, ROW(A10)), "")</f>
        <v>BTBT</v>
      </c>
      <c r="B11" s="5"/>
      <c r="C11" s="5">
        <f>VLOOKUP(A11,'Bito,kweb'!A:J,8,0)</f>
        <v>0.68</v>
      </c>
      <c r="D11" s="5">
        <f>VLOOKUP(A11,'Bito,kweb'!A:J,9,0)</f>
        <v>1.88</v>
      </c>
      <c r="E11" s="8" t="str">
        <f>RTD("tradingapp",,INDEX($A:$A, ROW()), "BidLstClsΔ%")</f>
        <v>0.00</v>
      </c>
      <c r="F11" s="8" t="str">
        <f>RTD("tradingapp",,INDEX($A:$A, ROW()), "AskLstClsΔ%")</f>
        <v>0.31</v>
      </c>
      <c r="G11" s="12">
        <f t="shared" si="2"/>
        <v>0.14960000000000001</v>
      </c>
      <c r="H11" s="12">
        <f t="shared" si="3"/>
        <v>0.10200000000000001</v>
      </c>
      <c r="I11" s="13">
        <f t="shared" si="4"/>
        <v>0.14960000000000001</v>
      </c>
      <c r="J11" s="13">
        <f t="shared" si="5"/>
        <v>-0.20799999999999999</v>
      </c>
      <c r="K11" s="5" t="str">
        <f>VLOOKUP(A11,'Bito,kweb'!A:J,7,0)</f>
        <v>ETHA</v>
      </c>
      <c r="L11" s="6" t="str">
        <f>RTD("tradingapp",,INDEX($K:$K, ROW()), "BidLstClsΔ%")</f>
        <v>0.15</v>
      </c>
      <c r="M11" s="6" t="str">
        <f>RTD("tradingapp",,INDEX($K:$K, ROW()), "AskLstClsΔ%")</f>
        <v>0.22</v>
      </c>
      <c r="N11" s="14">
        <f t="shared" si="6"/>
        <v>2.0295999999999998</v>
      </c>
      <c r="O11" s="14">
        <f t="shared" si="7"/>
        <v>-2.0880000000000001</v>
      </c>
      <c r="P11" s="5" t="e">
        <v>#NUM!</v>
      </c>
      <c r="Q11" s="5" t="e">
        <v>#NUM!</v>
      </c>
      <c r="R11" s="14" t="e">
        <v>#NUM!</v>
      </c>
      <c r="S11" s="5" t="e">
        <v>#NUM!</v>
      </c>
      <c r="T11" s="16" t="e">
        <f t="shared" si="0"/>
        <v>#NUM!</v>
      </c>
      <c r="U11" s="5" t="e">
        <v>#NUM!</v>
      </c>
      <c r="V11" s="5" t="e">
        <v>#NUM!</v>
      </c>
      <c r="W11" s="14" t="e">
        <v>#NUM!</v>
      </c>
      <c r="X11" s="5" t="e">
        <v>#NUM!</v>
      </c>
      <c r="Y11" s="16" t="e">
        <f t="shared" si="1"/>
        <v>#NUM!</v>
      </c>
      <c r="Z11" s="1"/>
    </row>
    <row r="12" spans="1:35" x14ac:dyDescent="0.3">
      <c r="A12" s="3" t="str">
        <f>IFERROR(INDEX('Bito,kweb'!A$2:A$1000, ROW(A11)), "")</f>
        <v>BTC</v>
      </c>
      <c r="B12" s="5"/>
      <c r="C12" s="5">
        <f>VLOOKUP(A12,'Bito,kweb'!A:J,8,0)</f>
        <v>0.98</v>
      </c>
      <c r="D12" s="5">
        <f>VLOOKUP(A12,'Bito,kweb'!A:J,9,0)</f>
        <v>0.06</v>
      </c>
      <c r="E12" s="8" t="str">
        <f>RTD("tradingapp",,INDEX($A:$A, ROW()), "BidLstClsΔ%")</f>
        <v>-0.03</v>
      </c>
      <c r="F12" s="8" t="str">
        <f>RTD("tradingapp",,INDEX($A:$A, ROW()), "AskLstClsΔ%")</f>
        <v>0.19</v>
      </c>
      <c r="G12" s="12">
        <f t="shared" si="2"/>
        <v>6.8600000000000008E-2</v>
      </c>
      <c r="H12" s="12">
        <f t="shared" si="3"/>
        <v>5.8799999999999998E-2</v>
      </c>
      <c r="I12" s="13">
        <f t="shared" si="4"/>
        <v>9.8600000000000007E-2</v>
      </c>
      <c r="J12" s="13">
        <f t="shared" si="5"/>
        <v>-0.13120000000000001</v>
      </c>
      <c r="K12" s="5" t="str">
        <f>VLOOKUP(A12,'Bito,kweb'!A:J,7,0)</f>
        <v>IBIT</v>
      </c>
      <c r="L12" s="6" t="str">
        <f>RTD("tradingapp",,INDEX($K:$K, ROW()), "BidLstClsΔ%")</f>
        <v>0.06</v>
      </c>
      <c r="M12" s="6" t="str">
        <f>RTD("tradingapp",,INDEX($K:$K, ROW()), "AskLstClsΔ%")</f>
        <v>0.07</v>
      </c>
      <c r="N12" s="14">
        <f t="shared" si="6"/>
        <v>0.15860000000000002</v>
      </c>
      <c r="O12" s="14">
        <f t="shared" si="7"/>
        <v>-0.19120000000000001</v>
      </c>
      <c r="P12" s="5" t="e">
        <v>#NUM!</v>
      </c>
      <c r="Q12" s="5" t="e">
        <v>#NUM!</v>
      </c>
      <c r="R12" s="14" t="e">
        <v>#NUM!</v>
      </c>
      <c r="S12" s="5" t="e">
        <v>#NUM!</v>
      </c>
      <c r="T12" s="16" t="e">
        <f t="shared" si="0"/>
        <v>#NUM!</v>
      </c>
      <c r="U12" s="5" t="e">
        <v>#NUM!</v>
      </c>
      <c r="V12" s="5" t="e">
        <v>#NUM!</v>
      </c>
      <c r="W12" s="14" t="e">
        <v>#NUM!</v>
      </c>
      <c r="X12" s="5" t="e">
        <v>#NUM!</v>
      </c>
      <c r="Y12" s="16" t="e">
        <f t="shared" si="1"/>
        <v>#NUM!</v>
      </c>
      <c r="Z12" s="1"/>
    </row>
    <row r="13" spans="1:35" x14ac:dyDescent="0.3">
      <c r="A13" s="3" t="str">
        <f>IFERROR(INDEX('Bito,kweb'!A$2:A$1000, ROW(A12)), "")</f>
        <v>BTDR</v>
      </c>
      <c r="B13" s="5"/>
      <c r="C13" s="5">
        <f>VLOOKUP(A13,'Bito,kweb'!A:J,8,0)</f>
        <v>1.29</v>
      </c>
      <c r="D13" s="5">
        <f>VLOOKUP(A13,'Bito,kweb'!A:J,9,0)</f>
        <v>1.1200000000000001</v>
      </c>
      <c r="E13" s="8" t="str">
        <f>RTD("tradingapp",,INDEX($A:$A, ROW()), "BidLstClsΔ%")</f>
        <v>0.45</v>
      </c>
      <c r="F13" s="8" t="str">
        <f>RTD("tradingapp",,INDEX($A:$A, ROW()), "AskLstClsΔ%")</f>
        <v>0.62</v>
      </c>
      <c r="G13" s="12">
        <f t="shared" si="2"/>
        <v>9.0300000000000005E-2</v>
      </c>
      <c r="H13" s="12">
        <f t="shared" si="3"/>
        <v>7.7399999999999997E-2</v>
      </c>
      <c r="I13" s="13">
        <f t="shared" si="4"/>
        <v>-0.35970000000000002</v>
      </c>
      <c r="J13" s="13">
        <f t="shared" si="5"/>
        <v>-0.54259999999999997</v>
      </c>
      <c r="K13" s="5" t="str">
        <f>VLOOKUP(A13,'Bito,kweb'!A:J,7,0)</f>
        <v>IBIT</v>
      </c>
      <c r="L13" s="6" t="str">
        <f>RTD("tradingapp",,INDEX($K:$K, ROW()), "BidLstClsΔ%")</f>
        <v>0.06</v>
      </c>
      <c r="M13" s="6" t="str">
        <f>RTD("tradingapp",,INDEX($K:$K, ROW()), "AskLstClsΔ%")</f>
        <v>0.07</v>
      </c>
      <c r="N13" s="14">
        <f t="shared" si="6"/>
        <v>0.76030000000000009</v>
      </c>
      <c r="O13" s="14">
        <f t="shared" si="7"/>
        <v>-1.6626000000000001</v>
      </c>
      <c r="P13" s="5" t="e">
        <v>#NUM!</v>
      </c>
      <c r="Q13" s="5" t="e">
        <v>#NUM!</v>
      </c>
      <c r="R13" s="14" t="e">
        <v>#NUM!</v>
      </c>
      <c r="S13" s="5" t="e">
        <v>#NUM!</v>
      </c>
      <c r="T13" s="16" t="e">
        <f t="shared" si="0"/>
        <v>#NUM!</v>
      </c>
      <c r="U13" s="5" t="e">
        <v>#NUM!</v>
      </c>
      <c r="V13" s="5" t="e">
        <v>#NUM!</v>
      </c>
      <c r="W13" s="14" t="e">
        <v>#NUM!</v>
      </c>
      <c r="X13" s="5" t="e">
        <v>#NUM!</v>
      </c>
      <c r="Y13" s="16" t="e">
        <f t="shared" si="1"/>
        <v>#NUM!</v>
      </c>
      <c r="Z13" s="1"/>
    </row>
    <row r="14" spans="1:35" x14ac:dyDescent="0.3">
      <c r="A14" s="3" t="str">
        <f>IFERROR(INDEX('Bito,kweb'!A$2:A$1000, ROW(A13)), "")</f>
        <v>CAN</v>
      </c>
      <c r="B14" s="5"/>
      <c r="C14" s="5">
        <f>VLOOKUP(A14,'Bito,kweb'!A:J,8,0)</f>
        <v>1.22</v>
      </c>
      <c r="D14" s="5">
        <f>VLOOKUP(A14,'Bito,kweb'!A:J,9,0)</f>
        <v>1.47</v>
      </c>
      <c r="E14" s="8" t="str">
        <f>RTD("tradingapp",,INDEX($A:$A, ROW()), "BidLstClsΔ%")</f>
        <v>0.22</v>
      </c>
      <c r="F14" s="8" t="str">
        <f>RTD("tradingapp",,INDEX($A:$A, ROW()), "AskLstClsΔ%")</f>
        <v>0.33</v>
      </c>
      <c r="G14" s="12">
        <f t="shared" si="2"/>
        <v>8.5400000000000004E-2</v>
      </c>
      <c r="H14" s="12">
        <f t="shared" si="3"/>
        <v>7.3200000000000001E-2</v>
      </c>
      <c r="I14" s="13">
        <f t="shared" si="4"/>
        <v>-0.1346</v>
      </c>
      <c r="J14" s="13">
        <f t="shared" si="5"/>
        <v>-0.25680000000000003</v>
      </c>
      <c r="K14" s="5" t="str">
        <f>VLOOKUP(A14,'Bito,kweb'!A:J,7,0)</f>
        <v>IBIT</v>
      </c>
      <c r="L14" s="6" t="str">
        <f>RTD("tradingapp",,INDEX($K:$K, ROW()), "BidLstClsΔ%")</f>
        <v>0.06</v>
      </c>
      <c r="M14" s="6" t="str">
        <f>RTD("tradingapp",,INDEX($K:$K, ROW()), "AskLstClsΔ%")</f>
        <v>0.07</v>
      </c>
      <c r="N14" s="14">
        <f t="shared" si="6"/>
        <v>1.3353999999999999</v>
      </c>
      <c r="O14" s="14">
        <f t="shared" si="7"/>
        <v>-1.7267999999999999</v>
      </c>
      <c r="P14" s="5" t="e">
        <v>#NUM!</v>
      </c>
      <c r="Q14" s="5" t="e">
        <v>#NUM!</v>
      </c>
      <c r="R14" s="14" t="e">
        <v>#NUM!</v>
      </c>
      <c r="S14" s="5" t="e">
        <v>#NUM!</v>
      </c>
      <c r="T14" s="16" t="e">
        <f t="shared" si="0"/>
        <v>#NUM!</v>
      </c>
      <c r="U14" s="5" t="e">
        <v>#NUM!</v>
      </c>
      <c r="V14" s="5" t="e">
        <v>#NUM!</v>
      </c>
      <c r="W14" s="14" t="e">
        <v>#NUM!</v>
      </c>
      <c r="X14" s="5" t="e">
        <v>#NUM!</v>
      </c>
      <c r="Y14" s="16" t="e">
        <f t="shared" si="1"/>
        <v>#NUM!</v>
      </c>
      <c r="Z14" s="1"/>
    </row>
    <row r="15" spans="1:35" x14ac:dyDescent="0.3">
      <c r="A15" s="3" t="str">
        <f>IFERROR(INDEX('Bito,kweb'!A$2:A$1000, ROW(A14)), "")</f>
        <v>CIFR</v>
      </c>
      <c r="B15" s="5"/>
      <c r="C15" s="5">
        <f>VLOOKUP(A15,'Bito,kweb'!A:J,8,0)</f>
        <v>1.5</v>
      </c>
      <c r="D15" s="5">
        <f>VLOOKUP(A15,'Bito,kweb'!A:J,9,0)</f>
        <v>1.49</v>
      </c>
      <c r="E15" s="8" t="str">
        <f>RTD("tradingapp",,INDEX($A:$A, ROW()), "BidLstClsΔ%")</f>
        <v>1.98</v>
      </c>
      <c r="F15" s="8" t="str">
        <f>RTD("tradingapp",,INDEX($A:$A, ROW()), "AskLstClsΔ%")</f>
        <v>2.12</v>
      </c>
      <c r="G15" s="12">
        <f t="shared" si="2"/>
        <v>0.10500000000000001</v>
      </c>
      <c r="H15" s="12">
        <f t="shared" si="3"/>
        <v>0.09</v>
      </c>
      <c r="I15" s="13">
        <f t="shared" si="4"/>
        <v>-1.875</v>
      </c>
      <c r="J15" s="13">
        <f t="shared" si="5"/>
        <v>-2.0300000000000002</v>
      </c>
      <c r="K15" s="5" t="str">
        <f>VLOOKUP(A15,'Bito,kweb'!A:J,7,0)</f>
        <v>IBIT</v>
      </c>
      <c r="L15" s="6" t="str">
        <f>RTD("tradingapp",,INDEX($K:$K, ROW()), "BidLstClsΔ%")</f>
        <v>0.06</v>
      </c>
      <c r="M15" s="6" t="str">
        <f>RTD("tradingapp",,INDEX($K:$K, ROW()), "AskLstClsΔ%")</f>
        <v>0.07</v>
      </c>
      <c r="N15" s="14">
        <f t="shared" si="6"/>
        <v>-0.38500000000000001</v>
      </c>
      <c r="O15" s="14">
        <f t="shared" si="7"/>
        <v>-3.5200000000000005</v>
      </c>
      <c r="P15" s="5" t="e">
        <v>#NUM!</v>
      </c>
      <c r="Q15" s="5" t="e">
        <v>#NUM!</v>
      </c>
      <c r="R15" s="14" t="e">
        <v>#NUM!</v>
      </c>
      <c r="S15" s="5" t="e">
        <v>#NUM!</v>
      </c>
      <c r="T15" s="16" t="e">
        <f t="shared" si="0"/>
        <v>#NUM!</v>
      </c>
      <c r="U15" s="5" t="e">
        <v>#NUM!</v>
      </c>
      <c r="V15" s="5" t="e">
        <v>#NUM!</v>
      </c>
      <c r="W15" s="14" t="e">
        <v>#NUM!</v>
      </c>
      <c r="X15" s="5" t="e">
        <v>#NUM!</v>
      </c>
      <c r="Y15" s="16" t="e">
        <f t="shared" si="1"/>
        <v>#NUM!</v>
      </c>
      <c r="Z15" s="1"/>
    </row>
    <row r="16" spans="1:35" x14ac:dyDescent="0.3">
      <c r="A16" s="3" t="str">
        <f>IFERROR(INDEX('Bito,kweb'!A$2:A$1000, ROW(A15)), "")</f>
        <v>CLSK</v>
      </c>
      <c r="B16" s="5"/>
      <c r="C16" s="5">
        <f>VLOOKUP(A16,'Bito,kweb'!A:J,8,0)</f>
        <v>1.04</v>
      </c>
      <c r="D16" s="5">
        <f>VLOOKUP(A16,'Bito,kweb'!A:J,9,0)</f>
        <v>0.89</v>
      </c>
      <c r="E16" s="8" t="str">
        <f>RTD("tradingapp",,INDEX($A:$A, ROW()), "BidLstClsΔ%")</f>
        <v>0.48</v>
      </c>
      <c r="F16" s="8" t="str">
        <f>RTD("tradingapp",,INDEX($A:$A, ROW()), "AskLstClsΔ%")</f>
        <v>0.69</v>
      </c>
      <c r="G16" s="12">
        <f t="shared" si="2"/>
        <v>7.2800000000000004E-2</v>
      </c>
      <c r="H16" s="12">
        <f t="shared" si="3"/>
        <v>6.2399999999999997E-2</v>
      </c>
      <c r="I16" s="13">
        <f t="shared" si="4"/>
        <v>-0.40720000000000001</v>
      </c>
      <c r="J16" s="13">
        <f t="shared" si="5"/>
        <v>-0.62759999999999994</v>
      </c>
      <c r="K16" s="5" t="str">
        <f>VLOOKUP(A16,'Bito,kweb'!A:J,7,0)</f>
        <v>IBIT</v>
      </c>
      <c r="L16" s="6" t="str">
        <f>RTD("tradingapp",,INDEX($K:$K, ROW()), "BidLstClsΔ%")</f>
        <v>0.06</v>
      </c>
      <c r="M16" s="6" t="str">
        <f>RTD("tradingapp",,INDEX($K:$K, ROW()), "AskLstClsΔ%")</f>
        <v>0.07</v>
      </c>
      <c r="N16" s="14">
        <f t="shared" si="6"/>
        <v>0.48280000000000001</v>
      </c>
      <c r="O16" s="14">
        <f t="shared" si="7"/>
        <v>-1.5175999999999998</v>
      </c>
      <c r="P16" s="5" t="e">
        <v>#NUM!</v>
      </c>
      <c r="Q16" s="5" t="e">
        <v>#NUM!</v>
      </c>
      <c r="R16" s="14" t="e">
        <v>#NUM!</v>
      </c>
      <c r="S16" s="5" t="e">
        <v>#NUM!</v>
      </c>
      <c r="T16" s="16" t="e">
        <f t="shared" si="0"/>
        <v>#NUM!</v>
      </c>
      <c r="U16" s="5" t="e">
        <v>#NUM!</v>
      </c>
      <c r="V16" s="5" t="e">
        <v>#NUM!</v>
      </c>
      <c r="W16" s="14" t="e">
        <v>#NUM!</v>
      </c>
      <c r="X16" s="5" t="e">
        <v>#NUM!</v>
      </c>
      <c r="Y16" s="16" t="e">
        <f t="shared" si="1"/>
        <v>#NUM!</v>
      </c>
      <c r="Z16" s="1"/>
    </row>
    <row r="17" spans="1:26" x14ac:dyDescent="0.3">
      <c r="A17" s="3" t="str">
        <f>IFERROR(INDEX('Bito,kweb'!A$2:A$1000, ROW(A16)), "")</f>
        <v>COIN</v>
      </c>
      <c r="B17" s="5"/>
      <c r="C17" s="5">
        <f>VLOOKUP(A17,'Bito,kweb'!A:J,8,0)</f>
        <v>0.86</v>
      </c>
      <c r="D17" s="5">
        <f>VLOOKUP(A17,'Bito,kweb'!A:J,9,0)</f>
        <v>0.69</v>
      </c>
      <c r="E17" s="8" t="str">
        <f>RTD("tradingapp",,INDEX($A:$A, ROW()), "BidLstClsΔ%")</f>
        <v>0.16</v>
      </c>
      <c r="F17" s="8" t="str">
        <f>RTD("tradingapp",,INDEX($A:$A, ROW()), "AskLstClsΔ%")</f>
        <v>0.24</v>
      </c>
      <c r="G17" s="12">
        <f t="shared" si="2"/>
        <v>6.0200000000000004E-2</v>
      </c>
      <c r="H17" s="12">
        <f t="shared" si="3"/>
        <v>5.16E-2</v>
      </c>
      <c r="I17" s="13">
        <f t="shared" si="4"/>
        <v>-9.98E-2</v>
      </c>
      <c r="J17" s="13">
        <f t="shared" si="5"/>
        <v>-0.18839999999999998</v>
      </c>
      <c r="K17" s="5" t="str">
        <f>VLOOKUP(A17,'Bito,kweb'!A:J,7,0)</f>
        <v>IBIT</v>
      </c>
      <c r="L17" s="6" t="str">
        <f>RTD("tradingapp",,INDEX($K:$K, ROW()), "BidLstClsΔ%")</f>
        <v>0.06</v>
      </c>
      <c r="M17" s="6" t="str">
        <f>RTD("tradingapp",,INDEX($K:$K, ROW()), "AskLstClsΔ%")</f>
        <v>0.07</v>
      </c>
      <c r="N17" s="14">
        <f t="shared" si="6"/>
        <v>0.59019999999999995</v>
      </c>
      <c r="O17" s="14">
        <f t="shared" si="7"/>
        <v>-0.87839999999999996</v>
      </c>
      <c r="P17" s="5" t="e">
        <v>#NUM!</v>
      </c>
      <c r="Q17" s="5" t="e">
        <v>#NUM!</v>
      </c>
      <c r="R17" s="14" t="e">
        <v>#NUM!</v>
      </c>
      <c r="S17" s="5" t="e">
        <v>#NUM!</v>
      </c>
      <c r="T17" s="16" t="e">
        <f t="shared" si="0"/>
        <v>#NUM!</v>
      </c>
      <c r="U17" s="5" t="e">
        <v>#NUM!</v>
      </c>
      <c r="V17" s="5" t="e">
        <v>#NUM!</v>
      </c>
      <c r="W17" s="14" t="e">
        <v>#NUM!</v>
      </c>
      <c r="X17" s="5" t="e">
        <v>#NUM!</v>
      </c>
      <c r="Y17" s="16" t="e">
        <f t="shared" si="1"/>
        <v>#NUM!</v>
      </c>
      <c r="Z17" s="1"/>
    </row>
    <row r="18" spans="1:26" x14ac:dyDescent="0.3">
      <c r="A18" s="3" t="str">
        <f>IFERROR(INDEX('Bito,kweb'!A$2:A$1000, ROW(A17)), "")</f>
        <v>CORZ</v>
      </c>
      <c r="B18" s="5"/>
      <c r="C18" s="5">
        <f>VLOOKUP(A18,'Bito,kweb'!A:J,8,0)</f>
        <v>0.34</v>
      </c>
      <c r="D18" s="5">
        <f>VLOOKUP(A18,'Bito,kweb'!A:J,9,0)</f>
        <v>1.4</v>
      </c>
      <c r="E18" s="8" t="str">
        <f>RTD("tradingapp",,INDEX($A:$A, ROW()), "BidLstClsΔ%")</f>
        <v>-0.58</v>
      </c>
      <c r="F18" s="8" t="str">
        <f>RTD("tradingapp",,INDEX($A:$A, ROW()), "AskLstClsΔ%")</f>
        <v>0.11</v>
      </c>
      <c r="G18" s="12">
        <f t="shared" si="2"/>
        <v>7.4800000000000005E-2</v>
      </c>
      <c r="H18" s="12">
        <f t="shared" si="3"/>
        <v>5.1000000000000004E-2</v>
      </c>
      <c r="I18" s="13">
        <f t="shared" si="4"/>
        <v>0.65479999999999994</v>
      </c>
      <c r="J18" s="13">
        <f t="shared" si="5"/>
        <v>-5.8999999999999997E-2</v>
      </c>
      <c r="K18" s="5" t="str">
        <f>VLOOKUP(A18,'Bito,kweb'!A:J,7,0)</f>
        <v>ETHA</v>
      </c>
      <c r="L18" s="6" t="str">
        <f>RTD("tradingapp",,INDEX($K:$K, ROW()), "BidLstClsΔ%")</f>
        <v>0.15</v>
      </c>
      <c r="M18" s="6" t="str">
        <f>RTD("tradingapp",,INDEX($K:$K, ROW()), "AskLstClsΔ%")</f>
        <v>0.22</v>
      </c>
      <c r="N18" s="14">
        <f t="shared" si="6"/>
        <v>2.0547999999999997</v>
      </c>
      <c r="O18" s="14">
        <f t="shared" si="7"/>
        <v>-1.4589999999999999</v>
      </c>
      <c r="P18" s="5" t="e">
        <v>#NUM!</v>
      </c>
      <c r="Q18" s="5" t="e">
        <v>#NUM!</v>
      </c>
      <c r="R18" s="14" t="e">
        <v>#NUM!</v>
      </c>
      <c r="S18" s="5" t="e">
        <v>#NUM!</v>
      </c>
      <c r="T18" s="16" t="e">
        <f t="shared" si="0"/>
        <v>#NUM!</v>
      </c>
      <c r="U18" s="5" t="e">
        <v>#NUM!</v>
      </c>
      <c r="V18" s="5" t="e">
        <v>#NUM!</v>
      </c>
      <c r="W18" s="14" t="e">
        <v>#NUM!</v>
      </c>
      <c r="X18" s="5" t="e">
        <v>#NUM!</v>
      </c>
      <c r="Y18" s="16" t="e">
        <f t="shared" si="1"/>
        <v>#NUM!</v>
      </c>
      <c r="Z18" s="1"/>
    </row>
    <row r="19" spans="1:26" x14ac:dyDescent="0.3">
      <c r="A19" s="3" t="str">
        <f>IFERROR(INDEX('Bito,kweb'!A$2:A$1000, ROW(A18)), "")</f>
        <v>DQ</v>
      </c>
      <c r="B19" s="5"/>
      <c r="C19" s="5">
        <f>VLOOKUP(A19,'Bito,kweb'!A:J,8,0)</f>
        <v>0.43</v>
      </c>
      <c r="D19" s="5">
        <f>VLOOKUP(A19,'Bito,kweb'!A:J,9,0)</f>
        <v>2.15</v>
      </c>
      <c r="E19" s="8" t="str">
        <f>RTD("tradingapp",,INDEX($A:$A, ROW()), "BidLstClsΔ%")</f>
        <v>-1.33</v>
      </c>
      <c r="F19" s="8" t="str">
        <f>RTD("tradingapp",,INDEX($A:$A, ROW()), "AskLstClsΔ%")</f>
        <v>0.00</v>
      </c>
      <c r="G19" s="12">
        <f t="shared" si="2"/>
        <v>0.24509999999999998</v>
      </c>
      <c r="H19" s="12">
        <f t="shared" si="3"/>
        <v>9.0299999999999991E-2</v>
      </c>
      <c r="I19" s="13">
        <f t="shared" si="4"/>
        <v>1.5750999999999999</v>
      </c>
      <c r="J19" s="13">
        <f t="shared" si="5"/>
        <v>9.0299999999999991E-2</v>
      </c>
      <c r="K19" s="5" t="str">
        <f>VLOOKUP(A19,'Bito,kweb'!A:J,7,0)</f>
        <v>KWEB</v>
      </c>
      <c r="L19" s="6" t="str">
        <f>RTD("tradingapp",,INDEX($K:$K, ROW()), "BidLstClsΔ%")</f>
        <v>0.21</v>
      </c>
      <c r="M19" s="6" t="str">
        <f>RTD("tradingapp",,INDEX($K:$K, ROW()), "AskLstClsΔ%")</f>
        <v>0.57</v>
      </c>
      <c r="N19" s="14">
        <f t="shared" si="6"/>
        <v>3.7250999999999999</v>
      </c>
      <c r="O19" s="14">
        <f t="shared" si="7"/>
        <v>-2.0596999999999999</v>
      </c>
      <c r="P19" s="5" t="e">
        <v>#NUM!</v>
      </c>
      <c r="Q19" s="5" t="e">
        <v>#NUM!</v>
      </c>
      <c r="R19" s="14" t="e">
        <v>#NUM!</v>
      </c>
      <c r="S19" s="5" t="e">
        <v>#NUM!</v>
      </c>
      <c r="T19" s="16" t="e">
        <f t="shared" si="0"/>
        <v>#NUM!</v>
      </c>
      <c r="U19" s="5" t="e">
        <v>#NUM!</v>
      </c>
      <c r="V19" s="5" t="e">
        <v>#NUM!</v>
      </c>
      <c r="W19" s="14" t="e">
        <v>#NUM!</v>
      </c>
      <c r="X19" s="5" t="e">
        <v>#NUM!</v>
      </c>
      <c r="Y19" s="16" t="e">
        <f t="shared" si="1"/>
        <v>#NUM!</v>
      </c>
      <c r="Z19" s="1"/>
    </row>
    <row r="20" spans="1:26" x14ac:dyDescent="0.3">
      <c r="A20" s="3" t="str">
        <f>IFERROR(INDEX('Bito,kweb'!A$2:A$1000, ROW(A19)), "")</f>
        <v>EDU</v>
      </c>
      <c r="B20" s="5"/>
      <c r="C20" s="5">
        <f>VLOOKUP(A20,'Bito,kweb'!A:J,8,0)</f>
        <v>0.38</v>
      </c>
      <c r="D20" s="5">
        <f>VLOOKUP(A20,'Bito,kweb'!A:J,9,0)</f>
        <v>0.84</v>
      </c>
      <c r="E20" s="8" t="str">
        <f>RTD("tradingapp",,INDEX($A:$A, ROW()), "BidLstClsΔ%")</f>
        <v>-0.74</v>
      </c>
      <c r="F20" s="8" t="str">
        <f>RTD("tradingapp",,INDEX($A:$A, ROW()), "AskLstClsΔ%")</f>
        <v>1.02</v>
      </c>
      <c r="G20" s="12">
        <f t="shared" si="2"/>
        <v>0.21659999999999999</v>
      </c>
      <c r="H20" s="12">
        <f t="shared" si="3"/>
        <v>7.9799999999999996E-2</v>
      </c>
      <c r="I20" s="13">
        <f t="shared" si="4"/>
        <v>0.95660000000000001</v>
      </c>
      <c r="J20" s="13">
        <f t="shared" si="5"/>
        <v>-0.94020000000000004</v>
      </c>
      <c r="K20" s="5" t="str">
        <f>VLOOKUP(A20,'Bito,kweb'!A:J,7,0)</f>
        <v>KWEB</v>
      </c>
      <c r="L20" s="6" t="str">
        <f>RTD("tradingapp",,INDEX($K:$K, ROW()), "BidLstClsΔ%")</f>
        <v>0.21</v>
      </c>
      <c r="M20" s="6" t="str">
        <f>RTD("tradingapp",,INDEX($K:$K, ROW()), "AskLstClsΔ%")</f>
        <v>0.57</v>
      </c>
      <c r="N20" s="14">
        <f t="shared" si="6"/>
        <v>1.7966</v>
      </c>
      <c r="O20" s="14">
        <f t="shared" si="7"/>
        <v>-1.7802</v>
      </c>
      <c r="P20" s="5" t="e">
        <v>#NUM!</v>
      </c>
      <c r="Q20" s="5" t="e">
        <v>#NUM!</v>
      </c>
      <c r="R20" s="14" t="e">
        <v>#NUM!</v>
      </c>
      <c r="S20" s="5" t="e">
        <v>#NUM!</v>
      </c>
      <c r="T20" s="16" t="e">
        <f t="shared" si="0"/>
        <v>#NUM!</v>
      </c>
      <c r="U20" s="5" t="e">
        <v>#NUM!</v>
      </c>
      <c r="V20" s="5" t="e">
        <v>#NUM!</v>
      </c>
      <c r="W20" s="14" t="e">
        <v>#NUM!</v>
      </c>
      <c r="X20" s="5" t="e">
        <v>#NUM!</v>
      </c>
      <c r="Y20" s="16" t="e">
        <f t="shared" si="1"/>
        <v>#NUM!</v>
      </c>
      <c r="Z20" s="1"/>
    </row>
    <row r="21" spans="1:26" x14ac:dyDescent="0.3">
      <c r="A21" s="3" t="str">
        <f>IFERROR(INDEX('Bito,kweb'!A$2:A$1000, ROW(A20)), "")</f>
        <v>FBTC</v>
      </c>
      <c r="B21" s="5"/>
      <c r="C21" s="5">
        <f>VLOOKUP(A21,'Bito,kweb'!A:J,8,0)</f>
        <v>0.98</v>
      </c>
      <c r="D21" s="5">
        <f>VLOOKUP(A21,'Bito,kweb'!A:J,9,0)</f>
        <v>0.05</v>
      </c>
      <c r="E21" s="8" t="str">
        <f>RTD("tradingapp",,INDEX($A:$A, ROW()), "BidLstClsΔ%")</f>
        <v>0.03</v>
      </c>
      <c r="F21" s="8" t="str">
        <f>RTD("tradingapp",,INDEX($A:$A, ROW()), "AskLstClsΔ%")</f>
        <v>0.20</v>
      </c>
      <c r="G21" s="12">
        <f t="shared" si="2"/>
        <v>6.8600000000000008E-2</v>
      </c>
      <c r="H21" s="12">
        <f t="shared" si="3"/>
        <v>5.8799999999999998E-2</v>
      </c>
      <c r="I21" s="13">
        <f t="shared" si="4"/>
        <v>3.8600000000000009E-2</v>
      </c>
      <c r="J21" s="13">
        <f t="shared" si="5"/>
        <v>-0.14120000000000002</v>
      </c>
      <c r="K21" s="5" t="str">
        <f>VLOOKUP(A21,'Bito,kweb'!A:J,7,0)</f>
        <v>IBIT</v>
      </c>
      <c r="L21" s="6" t="str">
        <f>RTD("tradingapp",,INDEX($K:$K, ROW()), "BidLstClsΔ%")</f>
        <v>0.06</v>
      </c>
      <c r="M21" s="6" t="str">
        <f>RTD("tradingapp",,INDEX($K:$K, ROW()), "AskLstClsΔ%")</f>
        <v>0.07</v>
      </c>
      <c r="N21" s="14">
        <f t="shared" si="6"/>
        <v>8.8600000000000012E-2</v>
      </c>
      <c r="O21" s="14">
        <f t="shared" si="7"/>
        <v>-0.19120000000000004</v>
      </c>
      <c r="P21" s="5" t="e">
        <v>#NUM!</v>
      </c>
      <c r="Q21" s="5" t="e">
        <v>#NUM!</v>
      </c>
      <c r="R21" s="14" t="e">
        <v>#NUM!</v>
      </c>
      <c r="S21" s="5" t="e">
        <v>#NUM!</v>
      </c>
      <c r="T21" s="16" t="e">
        <f t="shared" si="0"/>
        <v>#NUM!</v>
      </c>
      <c r="U21" s="5" t="e">
        <v>#NUM!</v>
      </c>
      <c r="V21" s="5" t="e">
        <v>#NUM!</v>
      </c>
      <c r="W21" s="14" t="e">
        <v>#NUM!</v>
      </c>
      <c r="X21" s="5" t="e">
        <v>#NUM!</v>
      </c>
      <c r="Y21" s="16" t="e">
        <f t="shared" si="1"/>
        <v>#NUM!</v>
      </c>
      <c r="Z21" s="1"/>
    </row>
    <row r="22" spans="1:26" x14ac:dyDescent="0.3">
      <c r="A22" s="3" t="str">
        <f>IFERROR(INDEX('Bito,kweb'!A$2:A$1000, ROW(A21)), "")</f>
        <v>FUTU</v>
      </c>
      <c r="B22" s="5"/>
      <c r="C22" s="5">
        <f>VLOOKUP(A22,'Bito,kweb'!A:J,8,0)</f>
        <v>1.1399999999999999</v>
      </c>
      <c r="D22" s="5">
        <f>VLOOKUP(A22,'Bito,kweb'!A:J,9,0)</f>
        <v>1.02</v>
      </c>
      <c r="E22" s="8" t="str">
        <f>RTD("tradingapp",,INDEX($A:$A, ROW()), "BidLstClsΔ%")</f>
        <v>0.05</v>
      </c>
      <c r="F22" s="8" t="str">
        <f>RTD("tradingapp",,INDEX($A:$A, ROW()), "AskLstClsΔ%")</f>
        <v>0.53</v>
      </c>
      <c r="G22" s="12">
        <f t="shared" si="2"/>
        <v>0.64979999999999993</v>
      </c>
      <c r="H22" s="12">
        <f t="shared" si="3"/>
        <v>0.23939999999999997</v>
      </c>
      <c r="I22" s="13">
        <f t="shared" si="4"/>
        <v>0.59979999999999989</v>
      </c>
      <c r="J22" s="13">
        <f t="shared" si="5"/>
        <v>-0.29060000000000008</v>
      </c>
      <c r="K22" s="5" t="str">
        <f>VLOOKUP(A22,'Bito,kweb'!A:J,7,0)</f>
        <v>KWEB</v>
      </c>
      <c r="L22" s="6" t="str">
        <f>RTD("tradingapp",,INDEX($K:$K, ROW()), "BidLstClsΔ%")</f>
        <v>0.21</v>
      </c>
      <c r="M22" s="6" t="str">
        <f>RTD("tradingapp",,INDEX($K:$K, ROW()), "AskLstClsΔ%")</f>
        <v>0.57</v>
      </c>
      <c r="N22" s="14">
        <f t="shared" si="6"/>
        <v>1.6197999999999999</v>
      </c>
      <c r="O22" s="14">
        <f t="shared" si="7"/>
        <v>-1.3106</v>
      </c>
      <c r="P22" s="5" t="e">
        <v>#NUM!</v>
      </c>
      <c r="Q22" s="5" t="e">
        <v>#NUM!</v>
      </c>
      <c r="R22" s="14" t="e">
        <v>#NUM!</v>
      </c>
      <c r="S22" s="5" t="e">
        <v>#NUM!</v>
      </c>
      <c r="T22" s="16" t="e">
        <f t="shared" si="0"/>
        <v>#NUM!</v>
      </c>
      <c r="U22" s="5" t="e">
        <v>#NUM!</v>
      </c>
      <c r="V22" s="5" t="e">
        <v>#NUM!</v>
      </c>
      <c r="W22" s="14" t="e">
        <v>#NUM!</v>
      </c>
      <c r="X22" s="5" t="e">
        <v>#NUM!</v>
      </c>
      <c r="Y22" s="16" t="e">
        <f t="shared" si="1"/>
        <v>#NUM!</v>
      </c>
      <c r="Z22" s="1"/>
    </row>
    <row r="23" spans="1:26" x14ac:dyDescent="0.3">
      <c r="A23" s="3" t="str">
        <f>IFERROR(INDEX('Bito,kweb'!A$2:A$1000, ROW(A22)), "")</f>
        <v>GBTC</v>
      </c>
      <c r="B23" s="5"/>
      <c r="C23" s="5">
        <f>VLOOKUP(A23,'Bito,kweb'!A:J,8,0)</f>
        <v>1</v>
      </c>
      <c r="D23" s="5">
        <f>VLOOKUP(A23,'Bito,kweb'!A:J,9,0)</f>
        <v>0.04</v>
      </c>
      <c r="E23" s="8" t="str">
        <f>RTD("tradingapp",,INDEX($A:$A, ROW()), "BidLstClsΔ%")</f>
        <v>-0.20</v>
      </c>
      <c r="F23" s="8" t="str">
        <f>RTD("tradingapp",,INDEX($A:$A, ROW()), "AskLstClsΔ%")</f>
        <v>0.14</v>
      </c>
      <c r="G23" s="12">
        <f t="shared" si="2"/>
        <v>7.0000000000000007E-2</v>
      </c>
      <c r="H23" s="12">
        <f t="shared" si="3"/>
        <v>0.06</v>
      </c>
      <c r="I23" s="13">
        <f t="shared" si="4"/>
        <v>0.27</v>
      </c>
      <c r="J23" s="13">
        <f t="shared" si="5"/>
        <v>-8.0000000000000016E-2</v>
      </c>
      <c r="K23" s="5" t="str">
        <f>VLOOKUP(A23,'Bito,kweb'!A:J,7,0)</f>
        <v>IBIT</v>
      </c>
      <c r="L23" s="6" t="str">
        <f>RTD("tradingapp",,INDEX($K:$K, ROW()), "BidLstClsΔ%")</f>
        <v>0.06</v>
      </c>
      <c r="M23" s="6" t="str">
        <f>RTD("tradingapp",,INDEX($K:$K, ROW()), "AskLstClsΔ%")</f>
        <v>0.07</v>
      </c>
      <c r="N23" s="14">
        <f t="shared" si="6"/>
        <v>0.31</v>
      </c>
      <c r="O23" s="14">
        <f t="shared" si="7"/>
        <v>-0.12000000000000002</v>
      </c>
      <c r="P23" s="5" t="e">
        <v>#NUM!</v>
      </c>
      <c r="Q23" s="5" t="e">
        <v>#NUM!</v>
      </c>
      <c r="R23" s="14" t="e">
        <v>#NUM!</v>
      </c>
      <c r="S23" s="5" t="e">
        <v>#NUM!</v>
      </c>
      <c r="T23" s="16" t="e">
        <f t="shared" si="0"/>
        <v>#NUM!</v>
      </c>
      <c r="U23" s="5" t="e">
        <v>#NUM!</v>
      </c>
      <c r="V23" s="5" t="e">
        <v>#NUM!</v>
      </c>
      <c r="W23" s="14" t="e">
        <v>#NUM!</v>
      </c>
      <c r="X23" s="5" t="e">
        <v>#NUM!</v>
      </c>
      <c r="Y23" s="16" t="e">
        <f t="shared" si="1"/>
        <v>#NUM!</v>
      </c>
      <c r="Z23" s="1"/>
    </row>
    <row r="24" spans="1:26" x14ac:dyDescent="0.3">
      <c r="A24" s="3" t="str">
        <f>IFERROR(INDEX('Bito,kweb'!A$2:A$1000, ROW(A23)), "")</f>
        <v>GDS</v>
      </c>
      <c r="B24" s="5"/>
      <c r="C24" s="5">
        <f>VLOOKUP(A24,'Bito,kweb'!A:J,8,0)</f>
        <v>1.21</v>
      </c>
      <c r="D24" s="5">
        <f>VLOOKUP(A24,'Bito,kweb'!A:J,9,0)</f>
        <v>1.55</v>
      </c>
      <c r="E24" s="8" t="str">
        <f>RTD("tradingapp",,INDEX($A:$A, ROW()), "BidLstClsΔ%")</f>
        <v>-0.29</v>
      </c>
      <c r="F24" s="8" t="str">
        <f>RTD("tradingapp",,INDEX($A:$A, ROW()), "AskLstClsΔ%")</f>
        <v>0.78</v>
      </c>
      <c r="G24" s="12">
        <f t="shared" si="2"/>
        <v>0.68969999999999987</v>
      </c>
      <c r="H24" s="12">
        <f t="shared" si="3"/>
        <v>0.25409999999999999</v>
      </c>
      <c r="I24" s="13">
        <f t="shared" si="4"/>
        <v>0.97969999999999979</v>
      </c>
      <c r="J24" s="13">
        <f t="shared" si="5"/>
        <v>-0.52590000000000003</v>
      </c>
      <c r="K24" s="5" t="str">
        <f>VLOOKUP(A24,'Bito,kweb'!A:J,7,0)</f>
        <v>KWEB</v>
      </c>
      <c r="L24" s="6" t="str">
        <f>RTD("tradingapp",,INDEX($K:$K, ROW()), "BidLstClsΔ%")</f>
        <v>0.21</v>
      </c>
      <c r="M24" s="6" t="str">
        <f>RTD("tradingapp",,INDEX($K:$K, ROW()), "AskLstClsΔ%")</f>
        <v>0.57</v>
      </c>
      <c r="N24" s="14">
        <f t="shared" si="6"/>
        <v>2.5297000000000001</v>
      </c>
      <c r="O24" s="14">
        <f t="shared" si="7"/>
        <v>-2.0758999999999999</v>
      </c>
      <c r="P24" s="5" t="e">
        <v>#NUM!</v>
      </c>
      <c r="Q24" s="5" t="e">
        <v>#NUM!</v>
      </c>
      <c r="R24" s="14" t="e">
        <v>#NUM!</v>
      </c>
      <c r="S24" s="5" t="e">
        <v>#NUM!</v>
      </c>
      <c r="T24" s="16" t="e">
        <f t="shared" si="0"/>
        <v>#NUM!</v>
      </c>
      <c r="U24" s="5" t="e">
        <v>#NUM!</v>
      </c>
      <c r="V24" s="5" t="e">
        <v>#NUM!</v>
      </c>
      <c r="W24" s="14" t="e">
        <v>#NUM!</v>
      </c>
      <c r="X24" s="5" t="e">
        <v>#NUM!</v>
      </c>
      <c r="Y24" s="16" t="e">
        <f t="shared" si="1"/>
        <v>#NUM!</v>
      </c>
      <c r="Z24" s="1"/>
    </row>
    <row r="25" spans="1:26" x14ac:dyDescent="0.3">
      <c r="A25" s="3" t="str">
        <f>IFERROR(INDEX('Bito,kweb'!A$2:A$1000, ROW(A24)), "")</f>
        <v>GREE</v>
      </c>
      <c r="B25" s="5"/>
      <c r="C25" s="5">
        <f>VLOOKUP(A25,'Bito,kweb'!A:J,8,0)</f>
        <v>0.72</v>
      </c>
      <c r="D25" s="5">
        <f>VLOOKUP(A25,'Bito,kweb'!A:J,9,0)</f>
        <v>1.22</v>
      </c>
      <c r="E25" s="8" t="str">
        <f>RTD("tradingapp",,INDEX($A:$A, ROW()), "BidLstClsΔ%")</f>
        <v>-3.70</v>
      </c>
      <c r="F25" s="8" t="str">
        <f>RTD("tradingapp",,INDEX($A:$A, ROW()), "AskLstClsΔ%")</f>
        <v>2.11</v>
      </c>
      <c r="G25" s="12">
        <f t="shared" si="2"/>
        <v>5.04E-2</v>
      </c>
      <c r="H25" s="12">
        <f t="shared" si="3"/>
        <v>4.3199999999999995E-2</v>
      </c>
      <c r="I25" s="13">
        <f t="shared" si="4"/>
        <v>3.7504</v>
      </c>
      <c r="J25" s="13">
        <f t="shared" si="5"/>
        <v>-2.0667999999999997</v>
      </c>
      <c r="K25" s="5" t="str">
        <f>VLOOKUP(A25,'Bito,kweb'!A:J,7,0)</f>
        <v>IBIT</v>
      </c>
      <c r="L25" s="6" t="str">
        <f>RTD("tradingapp",,INDEX($K:$K, ROW()), "BidLstClsΔ%")</f>
        <v>0.06</v>
      </c>
      <c r="M25" s="6" t="str">
        <f>RTD("tradingapp",,INDEX($K:$K, ROW()), "AskLstClsΔ%")</f>
        <v>0.07</v>
      </c>
      <c r="N25" s="14">
        <f t="shared" si="6"/>
        <v>4.9703999999999997</v>
      </c>
      <c r="O25" s="14">
        <f t="shared" si="7"/>
        <v>-3.2867999999999995</v>
      </c>
      <c r="P25" s="5" t="e">
        <v>#NUM!</v>
      </c>
      <c r="Q25" s="5" t="e">
        <v>#NUM!</v>
      </c>
      <c r="R25" s="14" t="e">
        <v>#NUM!</v>
      </c>
      <c r="S25" s="5" t="e">
        <v>#NUM!</v>
      </c>
      <c r="T25" s="16" t="e">
        <f t="shared" si="0"/>
        <v>#NUM!</v>
      </c>
      <c r="U25" s="5" t="e">
        <v>#NUM!</v>
      </c>
      <c r="V25" s="5" t="e">
        <v>#NUM!</v>
      </c>
      <c r="W25" s="14" t="e">
        <v>#NUM!</v>
      </c>
      <c r="X25" s="5" t="e">
        <v>#NUM!</v>
      </c>
      <c r="Y25" s="16" t="e">
        <f t="shared" si="1"/>
        <v>#NUM!</v>
      </c>
      <c r="Z25" s="1"/>
    </row>
    <row r="26" spans="1:26" x14ac:dyDescent="0.3">
      <c r="A26" s="3" t="str">
        <f>IFERROR(INDEX('Bito,kweb'!A$2:A$1000, ROW(A25)), "")</f>
        <v>HIVE</v>
      </c>
      <c r="B26" s="5"/>
      <c r="C26" s="5">
        <f>VLOOKUP(A26,'Bito,kweb'!A:J,8,0)</f>
        <v>0.88</v>
      </c>
      <c r="D26" s="5">
        <f>VLOOKUP(A26,'Bito,kweb'!A:J,9,0)</f>
        <v>0.87</v>
      </c>
      <c r="E26" s="8" t="str">
        <f>RTD("tradingapp",,INDEX($A:$A, ROW()), "BidLstClsΔ%")</f>
        <v>0.24</v>
      </c>
      <c r="F26" s="8" t="str">
        <f>RTD("tradingapp",,INDEX($A:$A, ROW()), "AskLstClsΔ%")</f>
        <v>0.49</v>
      </c>
      <c r="G26" s="12">
        <f t="shared" si="2"/>
        <v>6.1600000000000009E-2</v>
      </c>
      <c r="H26" s="12">
        <f t="shared" si="3"/>
        <v>5.28E-2</v>
      </c>
      <c r="I26" s="13">
        <f t="shared" si="4"/>
        <v>-0.17839999999999998</v>
      </c>
      <c r="J26" s="13">
        <f t="shared" si="5"/>
        <v>-0.43719999999999998</v>
      </c>
      <c r="K26" s="5" t="str">
        <f>VLOOKUP(A26,'Bito,kweb'!A:J,7,0)</f>
        <v>IBIT</v>
      </c>
      <c r="L26" s="6" t="str">
        <f>RTD("tradingapp",,INDEX($K:$K, ROW()), "BidLstClsΔ%")</f>
        <v>0.06</v>
      </c>
      <c r="M26" s="6" t="str">
        <f>RTD("tradingapp",,INDEX($K:$K, ROW()), "AskLstClsΔ%")</f>
        <v>0.07</v>
      </c>
      <c r="N26" s="14">
        <f t="shared" si="6"/>
        <v>0.69159999999999999</v>
      </c>
      <c r="O26" s="14">
        <f t="shared" si="7"/>
        <v>-1.3071999999999999</v>
      </c>
      <c r="P26" s="5" t="e">
        <v>#NUM!</v>
      </c>
      <c r="Q26" s="5" t="e">
        <v>#NUM!</v>
      </c>
      <c r="R26" s="14" t="e">
        <v>#NUM!</v>
      </c>
      <c r="S26" s="5" t="e">
        <v>#NUM!</v>
      </c>
      <c r="T26" s="16" t="e">
        <f t="shared" si="0"/>
        <v>#NUM!</v>
      </c>
      <c r="U26" s="5" t="e">
        <v>#NUM!</v>
      </c>
      <c r="V26" s="5" t="e">
        <v>#NUM!</v>
      </c>
      <c r="W26" s="14" t="e">
        <v>#NUM!</v>
      </c>
      <c r="X26" s="5" t="e">
        <v>#NUM!</v>
      </c>
      <c r="Y26" s="16" t="e">
        <f t="shared" si="1"/>
        <v>#NUM!</v>
      </c>
      <c r="Z26" s="1"/>
    </row>
    <row r="27" spans="1:26" x14ac:dyDescent="0.3">
      <c r="A27" s="3" t="str">
        <f>IFERROR(INDEX('Bito,kweb'!A$2:A$1000, ROW(A26)), "")</f>
        <v>HTHT</v>
      </c>
      <c r="B27" s="5"/>
      <c r="C27" s="5">
        <f>VLOOKUP(A27,'Bito,kweb'!A:J,8,0)</f>
        <v>0.49</v>
      </c>
      <c r="D27" s="5">
        <f>VLOOKUP(A27,'Bito,kweb'!A:J,9,0)</f>
        <v>0.67</v>
      </c>
      <c r="E27" s="8" t="str">
        <f>RTD("tradingapp",,INDEX($A:$A, ROW()), "BidLstClsΔ%")</f>
        <v>-1.92</v>
      </c>
      <c r="F27" s="8" t="str">
        <f>RTD("tradingapp",,INDEX($A:$A, ROW()), "AskLstClsΔ%")</f>
        <v>0.57</v>
      </c>
      <c r="G27" s="12">
        <f t="shared" si="2"/>
        <v>0.27929999999999999</v>
      </c>
      <c r="H27" s="12">
        <f t="shared" si="3"/>
        <v>0.10289999999999999</v>
      </c>
      <c r="I27" s="13">
        <f t="shared" si="4"/>
        <v>2.1993</v>
      </c>
      <c r="J27" s="13">
        <f t="shared" si="5"/>
        <v>-0.46709999999999996</v>
      </c>
      <c r="K27" s="5" t="str">
        <f>VLOOKUP(A27,'Bito,kweb'!A:J,7,0)</f>
        <v>KWEB</v>
      </c>
      <c r="L27" s="6" t="str">
        <f>RTD("tradingapp",,INDEX($K:$K, ROW()), "BidLstClsΔ%")</f>
        <v>0.21</v>
      </c>
      <c r="M27" s="6" t="str">
        <f>RTD("tradingapp",,INDEX($K:$K, ROW()), "AskLstClsΔ%")</f>
        <v>0.57</v>
      </c>
      <c r="N27" s="14">
        <f t="shared" si="6"/>
        <v>2.8693</v>
      </c>
      <c r="O27" s="14">
        <f t="shared" si="7"/>
        <v>-1.1371</v>
      </c>
      <c r="P27" s="5" t="e">
        <v>#NUM!</v>
      </c>
      <c r="Q27" s="5" t="e">
        <v>#NUM!</v>
      </c>
      <c r="R27" s="14" t="e">
        <v>#NUM!</v>
      </c>
      <c r="S27" s="5" t="e">
        <v>#NUM!</v>
      </c>
      <c r="T27" s="16" t="e">
        <f t="shared" si="0"/>
        <v>#NUM!</v>
      </c>
      <c r="U27" s="5" t="e">
        <v>#NUM!</v>
      </c>
      <c r="V27" s="5" t="e">
        <v>#NUM!</v>
      </c>
      <c r="W27" s="14" t="e">
        <v>#NUM!</v>
      </c>
      <c r="X27" s="5" t="e">
        <v>#NUM!</v>
      </c>
      <c r="Y27" s="16" t="e">
        <f t="shared" si="1"/>
        <v>#NUM!</v>
      </c>
      <c r="Z27" s="1"/>
    </row>
    <row r="28" spans="1:26" x14ac:dyDescent="0.3">
      <c r="A28" s="3" t="str">
        <f>IFERROR(INDEX('Bito,kweb'!A$2:A$1000, ROW(A27)), "")</f>
        <v>HUT</v>
      </c>
      <c r="B28" s="5"/>
      <c r="C28" s="5">
        <f>VLOOKUP(A28,'Bito,kweb'!A:J,8,0)</f>
        <v>1.23</v>
      </c>
      <c r="D28" s="5">
        <f>VLOOKUP(A28,'Bito,kweb'!A:J,9,0)</f>
        <v>1.07</v>
      </c>
      <c r="E28" s="8" t="str">
        <f>RTD("tradingapp",,INDEX($A:$A, ROW()), "BidLstClsΔ%")</f>
        <v>-0.50</v>
      </c>
      <c r="F28" s="8" t="str">
        <f>RTD("tradingapp",,INDEX($A:$A, ROW()), "AskLstClsΔ%")</f>
        <v>0.52</v>
      </c>
      <c r="G28" s="12">
        <f t="shared" si="2"/>
        <v>8.610000000000001E-2</v>
      </c>
      <c r="H28" s="12">
        <f t="shared" si="3"/>
        <v>7.3799999999999991E-2</v>
      </c>
      <c r="I28" s="13">
        <f t="shared" si="4"/>
        <v>0.58610000000000007</v>
      </c>
      <c r="J28" s="13">
        <f t="shared" si="5"/>
        <v>-0.44620000000000004</v>
      </c>
      <c r="K28" s="5" t="str">
        <f>VLOOKUP(A28,'Bito,kweb'!A:J,7,0)</f>
        <v>IBIT</v>
      </c>
      <c r="L28" s="6" t="str">
        <f>RTD("tradingapp",,INDEX($K:$K, ROW()), "BidLstClsΔ%")</f>
        <v>0.06</v>
      </c>
      <c r="M28" s="6" t="str">
        <f>RTD("tradingapp",,INDEX($K:$K, ROW()), "AskLstClsΔ%")</f>
        <v>0.07</v>
      </c>
      <c r="N28" s="14">
        <f t="shared" si="6"/>
        <v>1.6561000000000001</v>
      </c>
      <c r="O28" s="14">
        <f t="shared" si="7"/>
        <v>-1.5162</v>
      </c>
      <c r="P28" s="5" t="e">
        <v>#NUM!</v>
      </c>
      <c r="Q28" s="5" t="e">
        <v>#NUM!</v>
      </c>
      <c r="R28" s="14" t="e">
        <v>#NUM!</v>
      </c>
      <c r="S28" s="5" t="e">
        <v>#NUM!</v>
      </c>
      <c r="T28" s="16" t="e">
        <f t="shared" si="0"/>
        <v>#NUM!</v>
      </c>
      <c r="U28" s="5" t="e">
        <v>#NUM!</v>
      </c>
      <c r="V28" s="5" t="e">
        <v>#NUM!</v>
      </c>
      <c r="W28" s="14" t="e">
        <v>#NUM!</v>
      </c>
      <c r="X28" s="5" t="e">
        <v>#NUM!</v>
      </c>
      <c r="Y28" s="16" t="e">
        <f t="shared" si="1"/>
        <v>#NUM!</v>
      </c>
      <c r="Z28" s="1"/>
    </row>
    <row r="29" spans="1:26" x14ac:dyDescent="0.3">
      <c r="A29" s="3" t="str">
        <f>IFERROR(INDEX('Bito,kweb'!A$2:A$1000, ROW(A28)), "")</f>
        <v>HUYA</v>
      </c>
      <c r="B29" s="5"/>
      <c r="C29" s="5">
        <f>VLOOKUP(A29,'Bito,kweb'!A:J,8,0)</f>
        <v>0.46</v>
      </c>
      <c r="D29" s="5">
        <f>VLOOKUP(A29,'Bito,kweb'!A:J,9,0)</f>
        <v>1.07</v>
      </c>
      <c r="E29" s="8" t="str">
        <f>RTD("tradingapp",,INDEX($A:$A, ROW()), "BidLstClsΔ%")</f>
        <v>0.00</v>
      </c>
      <c r="F29" s="8" t="str">
        <f>RTD("tradingapp",,INDEX($A:$A, ROW()), "AskLstClsΔ%")</f>
        <v>0.59</v>
      </c>
      <c r="G29" s="12">
        <f t="shared" si="2"/>
        <v>0.26219999999999999</v>
      </c>
      <c r="H29" s="12">
        <f t="shared" si="3"/>
        <v>9.6600000000000005E-2</v>
      </c>
      <c r="I29" s="13">
        <f t="shared" si="4"/>
        <v>0.26219999999999999</v>
      </c>
      <c r="J29" s="13">
        <f t="shared" si="5"/>
        <v>-0.49339999999999995</v>
      </c>
      <c r="K29" s="5" t="str">
        <f>VLOOKUP(A29,'Bito,kweb'!A:J,7,0)</f>
        <v>KWEB</v>
      </c>
      <c r="L29" s="6" t="str">
        <f>RTD("tradingapp",,INDEX($K:$K, ROW()), "BidLstClsΔ%")</f>
        <v>0.21</v>
      </c>
      <c r="M29" s="6" t="str">
        <f>RTD("tradingapp",,INDEX($K:$K, ROW()), "AskLstClsΔ%")</f>
        <v>0.57</v>
      </c>
      <c r="N29" s="14">
        <f t="shared" si="6"/>
        <v>1.3322000000000001</v>
      </c>
      <c r="O29" s="14">
        <f t="shared" si="7"/>
        <v>-1.5634000000000001</v>
      </c>
      <c r="P29" s="5" t="e">
        <v>#NUM!</v>
      </c>
      <c r="Q29" s="5" t="e">
        <v>#NUM!</v>
      </c>
      <c r="R29" s="14" t="e">
        <v>#NUM!</v>
      </c>
      <c r="S29" s="5" t="e">
        <v>#NUM!</v>
      </c>
      <c r="T29" s="16" t="e">
        <f t="shared" si="0"/>
        <v>#NUM!</v>
      </c>
      <c r="U29" s="5" t="e">
        <v>#NUM!</v>
      </c>
      <c r="V29" s="5" t="e">
        <v>#NUM!</v>
      </c>
      <c r="W29" s="14" t="e">
        <v>#NUM!</v>
      </c>
      <c r="X29" s="5" t="e">
        <v>#NUM!</v>
      </c>
      <c r="Y29" s="16" t="e">
        <f t="shared" si="1"/>
        <v>#NUM!</v>
      </c>
      <c r="Z29" s="1"/>
    </row>
    <row r="30" spans="1:26" x14ac:dyDescent="0.3">
      <c r="A30" s="3" t="str">
        <f>IFERROR(INDEX('Bito,kweb'!A$2:A$1000, ROW(A29)), "")</f>
        <v>IREN</v>
      </c>
      <c r="B30" s="5"/>
      <c r="C30" s="5">
        <f>VLOOKUP(A30,'Bito,kweb'!A:J,8,0)</f>
        <v>1.27</v>
      </c>
      <c r="D30" s="5">
        <f>VLOOKUP(A30,'Bito,kweb'!A:J,9,0)</f>
        <v>1.54</v>
      </c>
      <c r="E30" s="8" t="str">
        <f>RTD("tradingapp",,INDEX($A:$A, ROW()), "BidLstClsΔ%")</f>
        <v>1.40</v>
      </c>
      <c r="F30" s="8" t="str">
        <f>RTD("tradingapp",,INDEX($A:$A, ROW()), "AskLstClsΔ%")</f>
        <v>1.82</v>
      </c>
      <c r="G30" s="12">
        <f t="shared" si="2"/>
        <v>8.8900000000000007E-2</v>
      </c>
      <c r="H30" s="12">
        <f t="shared" si="3"/>
        <v>7.6200000000000004E-2</v>
      </c>
      <c r="I30" s="13">
        <f t="shared" si="4"/>
        <v>-1.3110999999999999</v>
      </c>
      <c r="J30" s="13">
        <f t="shared" si="5"/>
        <v>-1.7438</v>
      </c>
      <c r="K30" s="5" t="str">
        <f>VLOOKUP(A30,'Bito,kweb'!A:J,7,0)</f>
        <v>IBIT</v>
      </c>
      <c r="L30" s="6" t="str">
        <f>RTD("tradingapp",,INDEX($K:$K, ROW()), "BidLstClsΔ%")</f>
        <v>0.06</v>
      </c>
      <c r="M30" s="6" t="str">
        <f>RTD("tradingapp",,INDEX($K:$K, ROW()), "AskLstClsΔ%")</f>
        <v>0.07</v>
      </c>
      <c r="N30" s="14">
        <f t="shared" si="6"/>
        <v>0.2289000000000001</v>
      </c>
      <c r="O30" s="14">
        <f t="shared" si="7"/>
        <v>-3.2838000000000003</v>
      </c>
      <c r="P30" s="5" t="e">
        <v>#NUM!</v>
      </c>
      <c r="Q30" s="5" t="e">
        <v>#NUM!</v>
      </c>
      <c r="R30" s="14" t="e">
        <v>#NUM!</v>
      </c>
      <c r="S30" s="5" t="e">
        <v>#NUM!</v>
      </c>
      <c r="T30" s="16" t="e">
        <f t="shared" si="0"/>
        <v>#NUM!</v>
      </c>
      <c r="U30" s="5" t="e">
        <v>#NUM!</v>
      </c>
      <c r="V30" s="5" t="e">
        <v>#NUM!</v>
      </c>
      <c r="W30" s="14" t="e">
        <v>#NUM!</v>
      </c>
      <c r="X30" s="5" t="e">
        <v>#NUM!</v>
      </c>
      <c r="Y30" s="16" t="e">
        <f t="shared" si="1"/>
        <v>#NUM!</v>
      </c>
      <c r="Z30" s="1"/>
    </row>
    <row r="31" spans="1:26" x14ac:dyDescent="0.3">
      <c r="A31" s="3" t="str">
        <f>IFERROR(INDEX('Bito,kweb'!A$2:A$1000, ROW(A30)), "")</f>
        <v>JD</v>
      </c>
      <c r="B31" s="5"/>
      <c r="C31" s="5">
        <f>VLOOKUP(A31,'Bito,kweb'!A:J,8,0)</f>
        <v>0.93</v>
      </c>
      <c r="D31" s="5">
        <f>VLOOKUP(A31,'Bito,kweb'!A:J,9,0)</f>
        <v>0.65</v>
      </c>
      <c r="E31" s="8" t="str">
        <f>RTD("tradingapp",,INDEX($A:$A, ROW()), "BidLstClsΔ%")</f>
        <v>0.77</v>
      </c>
      <c r="F31" s="8" t="str">
        <f>RTD("tradingapp",,INDEX($A:$A, ROW()), "AskLstClsΔ%")</f>
        <v>0.91</v>
      </c>
      <c r="G31" s="12">
        <f t="shared" si="2"/>
        <v>0.53010000000000002</v>
      </c>
      <c r="H31" s="12">
        <f t="shared" si="3"/>
        <v>0.1953</v>
      </c>
      <c r="I31" s="13">
        <f t="shared" si="4"/>
        <v>-0.2399</v>
      </c>
      <c r="J31" s="13">
        <f t="shared" si="5"/>
        <v>-0.7147</v>
      </c>
      <c r="K31" s="5" t="str">
        <f>VLOOKUP(A31,'Bito,kweb'!A:J,7,0)</f>
        <v>KWEB</v>
      </c>
      <c r="L31" s="6" t="str">
        <f>RTD("tradingapp",,INDEX($K:$K, ROW()), "BidLstClsΔ%")</f>
        <v>0.21</v>
      </c>
      <c r="M31" s="6" t="str">
        <f>RTD("tradingapp",,INDEX($K:$K, ROW()), "AskLstClsΔ%")</f>
        <v>0.57</v>
      </c>
      <c r="N31" s="14">
        <f t="shared" si="6"/>
        <v>0.41010000000000002</v>
      </c>
      <c r="O31" s="14">
        <f t="shared" si="7"/>
        <v>-1.3647</v>
      </c>
      <c r="P31" s="5" t="e">
        <v>#NUM!</v>
      </c>
      <c r="Q31" s="5" t="e">
        <v>#NUM!</v>
      </c>
      <c r="R31" s="14" t="e">
        <v>#NUM!</v>
      </c>
      <c r="S31" s="5" t="e">
        <v>#NUM!</v>
      </c>
      <c r="T31" s="16" t="e">
        <f t="shared" si="0"/>
        <v>#NUM!</v>
      </c>
      <c r="U31" s="5" t="e">
        <v>#NUM!</v>
      </c>
      <c r="V31" s="5" t="e">
        <v>#NUM!</v>
      </c>
      <c r="W31" s="14" t="e">
        <v>#NUM!</v>
      </c>
      <c r="X31" s="5" t="e">
        <v>#NUM!</v>
      </c>
      <c r="Y31" s="16" t="e">
        <f t="shared" si="1"/>
        <v>#NUM!</v>
      </c>
      <c r="Z31" s="1"/>
    </row>
    <row r="32" spans="1:26" x14ac:dyDescent="0.3">
      <c r="A32" s="3" t="str">
        <f>IFERROR(INDEX('Bito,kweb'!A$2:A$1000, ROW(A31)), "")</f>
        <v>JKS</v>
      </c>
      <c r="B32" s="5"/>
      <c r="C32" s="5">
        <f>VLOOKUP(A32,'Bito,kweb'!A:J,8,0)</f>
        <v>0.28000000000000003</v>
      </c>
      <c r="D32" s="5">
        <f>VLOOKUP(A32,'Bito,kweb'!A:J,9,0)</f>
        <v>1.23</v>
      </c>
      <c r="E32" s="8" t="str">
        <f>RTD("tradingapp",,INDEX($A:$A, ROW()), "BidLstClsΔ%")</f>
        <v>0.00</v>
      </c>
      <c r="F32" s="8" t="str">
        <f>RTD("tradingapp",,INDEX($A:$A, ROW()), "AskLstClsΔ%")</f>
        <v>0.74</v>
      </c>
      <c r="G32" s="12">
        <f t="shared" si="2"/>
        <v>0.15959999999999999</v>
      </c>
      <c r="H32" s="12">
        <f t="shared" si="3"/>
        <v>5.8800000000000005E-2</v>
      </c>
      <c r="I32" s="13">
        <f t="shared" si="4"/>
        <v>0.15959999999999999</v>
      </c>
      <c r="J32" s="13">
        <f t="shared" si="5"/>
        <v>-0.68120000000000003</v>
      </c>
      <c r="K32" s="5" t="str">
        <f>VLOOKUP(A32,'Bito,kweb'!A:J,7,0)</f>
        <v>KWEB</v>
      </c>
      <c r="L32" s="6" t="str">
        <f>RTD("tradingapp",,INDEX($K:$K, ROW()), "BidLstClsΔ%")</f>
        <v>0.21</v>
      </c>
      <c r="M32" s="6" t="str">
        <f>RTD("tradingapp",,INDEX($K:$K, ROW()), "AskLstClsΔ%")</f>
        <v>0.57</v>
      </c>
      <c r="N32" s="14">
        <f t="shared" si="6"/>
        <v>1.3895999999999999</v>
      </c>
      <c r="O32" s="14">
        <f t="shared" si="7"/>
        <v>-1.9112</v>
      </c>
      <c r="P32" s="5" t="e">
        <v>#NUM!</v>
      </c>
      <c r="Q32" s="5" t="e">
        <v>#NUM!</v>
      </c>
      <c r="R32" s="14" t="e">
        <v>#NUM!</v>
      </c>
      <c r="S32" s="5" t="e">
        <v>#NUM!</v>
      </c>
      <c r="T32" s="16" t="e">
        <f t="shared" si="0"/>
        <v>#NUM!</v>
      </c>
      <c r="U32" s="5" t="e">
        <v>#NUM!</v>
      </c>
      <c r="V32" s="5" t="e">
        <v>#NUM!</v>
      </c>
      <c r="W32" s="14" t="e">
        <v>#NUM!</v>
      </c>
      <c r="X32" s="5" t="e">
        <v>#NUM!</v>
      </c>
      <c r="Y32" s="16" t="e">
        <f t="shared" si="1"/>
        <v>#NUM!</v>
      </c>
      <c r="Z32" s="1"/>
    </row>
    <row r="33" spans="1:26" x14ac:dyDescent="0.3">
      <c r="A33" s="3" t="str">
        <f>IFERROR(INDEX('Bito,kweb'!A$2:A$1000, ROW(A32)), "")</f>
        <v>LI</v>
      </c>
      <c r="B33" s="5"/>
      <c r="C33" s="5">
        <f>VLOOKUP(A33,'Bito,kweb'!A:J,8,0)</f>
        <v>0.66</v>
      </c>
      <c r="D33" s="5">
        <f>VLOOKUP(A33,'Bito,kweb'!A:J,9,0)</f>
        <v>1.04</v>
      </c>
      <c r="E33" s="8" t="str">
        <f>RTD("tradingapp",,INDEX($A:$A, ROW()), "BidLstClsΔ%")</f>
        <v>0.00</v>
      </c>
      <c r="F33" s="8" t="str">
        <f>RTD("tradingapp",,INDEX($A:$A, ROW()), "AskLstClsΔ%")</f>
        <v>0.31</v>
      </c>
      <c r="G33" s="12">
        <f t="shared" si="2"/>
        <v>0.37619999999999998</v>
      </c>
      <c r="H33" s="12">
        <f t="shared" si="3"/>
        <v>0.1386</v>
      </c>
      <c r="I33" s="13">
        <f t="shared" si="4"/>
        <v>0.37619999999999998</v>
      </c>
      <c r="J33" s="13">
        <f t="shared" si="5"/>
        <v>-0.1714</v>
      </c>
      <c r="K33" s="5" t="str">
        <f>VLOOKUP(A33,'Bito,kweb'!A:J,7,0)</f>
        <v>KWEB</v>
      </c>
      <c r="L33" s="6" t="str">
        <f>RTD("tradingapp",,INDEX($K:$K, ROW()), "BidLstClsΔ%")</f>
        <v>0.21</v>
      </c>
      <c r="M33" s="6" t="str">
        <f>RTD("tradingapp",,INDEX($K:$K, ROW()), "AskLstClsΔ%")</f>
        <v>0.57</v>
      </c>
      <c r="N33" s="14">
        <f t="shared" si="6"/>
        <v>1.4161999999999999</v>
      </c>
      <c r="O33" s="14">
        <f t="shared" si="7"/>
        <v>-1.2114</v>
      </c>
      <c r="P33" s="5" t="e">
        <v>#NUM!</v>
      </c>
      <c r="Q33" s="5" t="e">
        <v>#NUM!</v>
      </c>
      <c r="R33" s="14" t="e">
        <v>#NUM!</v>
      </c>
      <c r="S33" s="5" t="e">
        <v>#NUM!</v>
      </c>
      <c r="T33" s="16" t="e">
        <f t="shared" si="0"/>
        <v>#NUM!</v>
      </c>
      <c r="U33" s="5" t="e">
        <v>#NUM!</v>
      </c>
      <c r="V33" s="5" t="e">
        <v>#NUM!</v>
      </c>
      <c r="W33" s="14" t="e">
        <v>#NUM!</v>
      </c>
      <c r="X33" s="5" t="e">
        <v>#NUM!</v>
      </c>
      <c r="Y33" s="16" t="e">
        <f t="shared" si="1"/>
        <v>#NUM!</v>
      </c>
      <c r="Z33" s="1"/>
    </row>
    <row r="34" spans="1:26" x14ac:dyDescent="0.3">
      <c r="A34" s="3" t="str">
        <f>IFERROR(INDEX('Bito,kweb'!A$2:A$1000, ROW(A33)), "")</f>
        <v>MARA</v>
      </c>
      <c r="B34" s="5"/>
      <c r="C34" s="5">
        <f>VLOOKUP(A34,'Bito,kweb'!A:J,8,0)</f>
        <v>0.97</v>
      </c>
      <c r="D34" s="5">
        <f>VLOOKUP(A34,'Bito,kweb'!A:J,9,0)</f>
        <v>0.91</v>
      </c>
      <c r="E34" s="8" t="str">
        <f>RTD("tradingapp",,INDEX($A:$A, ROW()), "BidLstClsΔ%")</f>
        <v>0.90</v>
      </c>
      <c r="F34" s="8" t="str">
        <f>RTD("tradingapp",,INDEX($A:$A, ROW()), "AskLstClsΔ%")</f>
        <v>0.96</v>
      </c>
      <c r="G34" s="12">
        <f t="shared" si="2"/>
        <v>6.7900000000000002E-2</v>
      </c>
      <c r="H34" s="12">
        <f t="shared" si="3"/>
        <v>5.8199999999999995E-2</v>
      </c>
      <c r="I34" s="13">
        <f t="shared" si="4"/>
        <v>-0.83210000000000006</v>
      </c>
      <c r="J34" s="13">
        <f t="shared" si="5"/>
        <v>-0.90179999999999993</v>
      </c>
      <c r="K34" s="5" t="str">
        <f>VLOOKUP(A34,'Bito,kweb'!A:J,7,0)</f>
        <v>IBIT</v>
      </c>
      <c r="L34" s="6" t="str">
        <f>RTD("tradingapp",,INDEX($K:$K, ROW()), "BidLstClsΔ%")</f>
        <v>0.06</v>
      </c>
      <c r="M34" s="6" t="str">
        <f>RTD("tradingapp",,INDEX($K:$K, ROW()), "AskLstClsΔ%")</f>
        <v>0.07</v>
      </c>
      <c r="N34" s="14">
        <f t="shared" si="6"/>
        <v>7.7899999999999969E-2</v>
      </c>
      <c r="O34" s="14">
        <f t="shared" si="7"/>
        <v>-1.8117999999999999</v>
      </c>
      <c r="P34" s="5" t="e">
        <v>#NUM!</v>
      </c>
      <c r="Q34" s="5" t="e">
        <v>#NUM!</v>
      </c>
      <c r="R34" s="14" t="e">
        <v>#NUM!</v>
      </c>
      <c r="S34" s="5" t="e">
        <v>#NUM!</v>
      </c>
      <c r="T34" s="16" t="e">
        <f t="shared" si="0"/>
        <v>#NUM!</v>
      </c>
      <c r="U34" s="5" t="e">
        <v>#NUM!</v>
      </c>
      <c r="V34" s="5" t="e">
        <v>#NUM!</v>
      </c>
      <c r="W34" s="14" t="e">
        <v>#NUM!</v>
      </c>
      <c r="X34" s="5" t="e">
        <v>#NUM!</v>
      </c>
      <c r="Y34" s="16" t="e">
        <f t="shared" si="1"/>
        <v>#NUM!</v>
      </c>
      <c r="Z34" s="1"/>
    </row>
    <row r="35" spans="1:26" x14ac:dyDescent="0.3">
      <c r="A35" s="3" t="str">
        <f>IFERROR(INDEX('Bito,kweb'!A$2:A$1000, ROW(A34)), "")</f>
        <v>MSTR</v>
      </c>
      <c r="B35" s="5"/>
      <c r="C35" s="5">
        <f>VLOOKUP(A35,'Bito,kweb'!A:J,8,0)</f>
        <v>0.96</v>
      </c>
      <c r="D35" s="5">
        <f>VLOOKUP(A35,'Bito,kweb'!A:J,9,0)</f>
        <v>0.67</v>
      </c>
      <c r="E35" s="8" t="str">
        <f>RTD("tradingapp",,INDEX($A:$A, ROW()), "BidLstClsΔ%")</f>
        <v>0.30</v>
      </c>
      <c r="F35" s="8" t="str">
        <f>RTD("tradingapp",,INDEX($A:$A, ROW()), "AskLstClsΔ%")</f>
        <v>0.42</v>
      </c>
      <c r="G35" s="12">
        <f t="shared" si="2"/>
        <v>6.720000000000001E-2</v>
      </c>
      <c r="H35" s="12">
        <f t="shared" si="3"/>
        <v>5.7599999999999998E-2</v>
      </c>
      <c r="I35" s="13">
        <f t="shared" si="4"/>
        <v>-0.23279999999999998</v>
      </c>
      <c r="J35" s="13">
        <f t="shared" si="5"/>
        <v>-0.3624</v>
      </c>
      <c r="K35" s="5" t="str">
        <f>VLOOKUP(A35,'Bito,kweb'!A:J,7,0)</f>
        <v>IBIT</v>
      </c>
      <c r="L35" s="6" t="str">
        <f>RTD("tradingapp",,INDEX($K:$K, ROW()), "BidLstClsΔ%")</f>
        <v>0.06</v>
      </c>
      <c r="M35" s="6" t="str">
        <f>RTD("tradingapp",,INDEX($K:$K, ROW()), "AskLstClsΔ%")</f>
        <v>0.07</v>
      </c>
      <c r="N35" s="14">
        <f t="shared" si="6"/>
        <v>0.43720000000000003</v>
      </c>
      <c r="O35" s="14">
        <f t="shared" si="7"/>
        <v>-1.0324</v>
      </c>
      <c r="P35" s="5" t="e">
        <v>#NUM!</v>
      </c>
      <c r="Q35" s="5" t="e">
        <v>#NUM!</v>
      </c>
      <c r="R35" s="14" t="e">
        <v>#NUM!</v>
      </c>
      <c r="S35" s="5" t="e">
        <v>#NUM!</v>
      </c>
      <c r="T35" s="16" t="e">
        <f t="shared" si="0"/>
        <v>#NUM!</v>
      </c>
      <c r="U35" s="5" t="e">
        <v>#NUM!</v>
      </c>
      <c r="V35" s="5" t="e">
        <v>#NUM!</v>
      </c>
      <c r="W35" s="14" t="e">
        <v>#NUM!</v>
      </c>
      <c r="X35" s="5" t="e">
        <v>#NUM!</v>
      </c>
      <c r="Y35" s="16" t="e">
        <f t="shared" si="1"/>
        <v>#NUM!</v>
      </c>
      <c r="Z35" s="1"/>
    </row>
    <row r="36" spans="1:26" x14ac:dyDescent="0.3">
      <c r="A36" s="3" t="str">
        <f>IFERROR(INDEX('Bito,kweb'!A$2:A$1000, ROW(A35)), "")</f>
        <v>NIO</v>
      </c>
      <c r="B36" s="5"/>
      <c r="C36" s="5">
        <f>VLOOKUP(A36,'Bito,kweb'!A:J,8,0)</f>
        <v>0.89</v>
      </c>
      <c r="D36" s="5">
        <f>VLOOKUP(A36,'Bito,kweb'!A:J,9,0)</f>
        <v>1.38</v>
      </c>
      <c r="E36" s="8" t="str">
        <f>RTD("tradingapp",,INDEX($A:$A, ROW()), "BidLstClsΔ%")</f>
        <v>0.00</v>
      </c>
      <c r="F36" s="8" t="str">
        <f>RTD("tradingapp",,INDEX($A:$A, ROW()), "AskLstClsΔ%")</f>
        <v>0.14</v>
      </c>
      <c r="G36" s="12">
        <f t="shared" si="2"/>
        <v>0.50729999999999997</v>
      </c>
      <c r="H36" s="12">
        <f t="shared" si="3"/>
        <v>0.18689999999999998</v>
      </c>
      <c r="I36" s="13">
        <f t="shared" si="4"/>
        <v>0.50729999999999997</v>
      </c>
      <c r="J36" s="13">
        <f t="shared" si="5"/>
        <v>4.6899999999999969E-2</v>
      </c>
      <c r="K36" s="5" t="str">
        <f>VLOOKUP(A36,'Bito,kweb'!A:J,7,0)</f>
        <v>KWEB</v>
      </c>
      <c r="L36" s="6" t="str">
        <f>RTD("tradingapp",,INDEX($K:$K, ROW()), "BidLstClsΔ%")</f>
        <v>0.21</v>
      </c>
      <c r="M36" s="6" t="str">
        <f>RTD("tradingapp",,INDEX($K:$K, ROW()), "AskLstClsΔ%")</f>
        <v>0.57</v>
      </c>
      <c r="N36" s="14">
        <f t="shared" si="6"/>
        <v>1.8872999999999998</v>
      </c>
      <c r="O36" s="14">
        <f t="shared" si="7"/>
        <v>-1.3331</v>
      </c>
      <c r="P36" s="5" t="e">
        <v>#NUM!</v>
      </c>
      <c r="Q36" s="5" t="e">
        <v>#NUM!</v>
      </c>
      <c r="R36" s="14" t="e">
        <v>#NUM!</v>
      </c>
      <c r="S36" s="5" t="e">
        <v>#NUM!</v>
      </c>
      <c r="T36" s="16" t="e">
        <f t="shared" si="0"/>
        <v>#NUM!</v>
      </c>
      <c r="U36" s="5" t="e">
        <v>#NUM!</v>
      </c>
      <c r="V36" s="5" t="e">
        <v>#NUM!</v>
      </c>
      <c r="W36" s="14" t="e">
        <v>#NUM!</v>
      </c>
      <c r="X36" s="5" t="e">
        <v>#NUM!</v>
      </c>
      <c r="Y36" s="16" t="e">
        <f t="shared" si="1"/>
        <v>#NUM!</v>
      </c>
      <c r="Z36" s="1"/>
    </row>
    <row r="37" spans="1:26" x14ac:dyDescent="0.3">
      <c r="A37" s="3" t="str">
        <f>IFERROR(INDEX('Bito,kweb'!A$2:A$1000, ROW(A36)), "")</f>
        <v>NTES</v>
      </c>
      <c r="B37" s="5"/>
      <c r="C37" s="5">
        <f>VLOOKUP(A37,'Bito,kweb'!A:J,8,0)</f>
        <v>0.71</v>
      </c>
      <c r="D37" s="5">
        <f>VLOOKUP(A37,'Bito,kweb'!A:J,9,0)</f>
        <v>0.85</v>
      </c>
      <c r="E37" s="8" t="str">
        <f>RTD("tradingapp",,INDEX($A:$A, ROW()), "BidLstClsΔ%")</f>
        <v>-1.42</v>
      </c>
      <c r="F37" s="8" t="str">
        <f>RTD("tradingapp",,INDEX($A:$A, ROW()), "AskLstClsΔ%")</f>
        <v>1.23</v>
      </c>
      <c r="G37" s="12">
        <f t="shared" si="2"/>
        <v>0.40469999999999995</v>
      </c>
      <c r="H37" s="12">
        <f t="shared" si="3"/>
        <v>0.14909999999999998</v>
      </c>
      <c r="I37" s="13">
        <f t="shared" si="4"/>
        <v>1.8247</v>
      </c>
      <c r="J37" s="13">
        <f t="shared" si="5"/>
        <v>-1.0809</v>
      </c>
      <c r="K37" s="5" t="str">
        <f>VLOOKUP(A37,'Bito,kweb'!A:J,7,0)</f>
        <v>KWEB</v>
      </c>
      <c r="L37" s="6" t="str">
        <f>RTD("tradingapp",,INDEX($K:$K, ROW()), "BidLstClsΔ%")</f>
        <v>0.21</v>
      </c>
      <c r="M37" s="6" t="str">
        <f>RTD("tradingapp",,INDEX($K:$K, ROW()), "AskLstClsΔ%")</f>
        <v>0.57</v>
      </c>
      <c r="N37" s="14">
        <f t="shared" si="6"/>
        <v>2.6747000000000001</v>
      </c>
      <c r="O37" s="14">
        <f t="shared" si="7"/>
        <v>-1.9308999999999998</v>
      </c>
      <c r="P37" s="5" t="e">
        <v>#NUM!</v>
      </c>
      <c r="Q37" s="5" t="e">
        <v>#NUM!</v>
      </c>
      <c r="R37" s="14" t="e">
        <v>#NUM!</v>
      </c>
      <c r="S37" s="5" t="e">
        <v>#NUM!</v>
      </c>
      <c r="T37" s="16" t="e">
        <f t="shared" si="0"/>
        <v>#NUM!</v>
      </c>
      <c r="U37" s="5" t="e">
        <v>#NUM!</v>
      </c>
      <c r="V37" s="5" t="e">
        <v>#NUM!</v>
      </c>
      <c r="W37" s="14" t="e">
        <v>#NUM!</v>
      </c>
      <c r="X37" s="5" t="e">
        <v>#NUM!</v>
      </c>
      <c r="Y37" s="16" t="e">
        <f t="shared" si="1"/>
        <v>#NUM!</v>
      </c>
      <c r="Z37" s="1"/>
    </row>
    <row r="38" spans="1:26" x14ac:dyDescent="0.3">
      <c r="A38" s="3" t="str">
        <f>IFERROR(INDEX('Bito,kweb'!A$2:A$1000, ROW(A37)), "")</f>
        <v>PDD</v>
      </c>
      <c r="B38" s="5"/>
      <c r="C38" s="5">
        <f>VLOOKUP(A38,'Bito,kweb'!A:J,8,0)</f>
        <v>0.76</v>
      </c>
      <c r="D38" s="5">
        <f>VLOOKUP(A38,'Bito,kweb'!A:J,9,0)</f>
        <v>0.48</v>
      </c>
      <c r="E38" s="8" t="str">
        <f>RTD("tradingapp",,INDEX($A:$A, ROW()), "BidLstClsΔ%")</f>
        <v>0.14</v>
      </c>
      <c r="F38" s="8" t="str">
        <f>RTD("tradingapp",,INDEX($A:$A, ROW()), "AskLstClsΔ%")</f>
        <v>0.62</v>
      </c>
      <c r="G38" s="12">
        <f t="shared" si="2"/>
        <v>0.43319999999999997</v>
      </c>
      <c r="H38" s="12">
        <f t="shared" si="3"/>
        <v>0.15959999999999999</v>
      </c>
      <c r="I38" s="13">
        <f t="shared" si="4"/>
        <v>0.29319999999999996</v>
      </c>
      <c r="J38" s="13">
        <f t="shared" si="5"/>
        <v>-0.46040000000000003</v>
      </c>
      <c r="K38" s="5" t="str">
        <f>VLOOKUP(A38,'Bito,kweb'!A:J,7,0)</f>
        <v>KWEB</v>
      </c>
      <c r="L38" s="6" t="str">
        <f>RTD("tradingapp",,INDEX($K:$K, ROW()), "BidLstClsΔ%")</f>
        <v>0.21</v>
      </c>
      <c r="M38" s="6" t="str">
        <f>RTD("tradingapp",,INDEX($K:$K, ROW()), "AskLstClsΔ%")</f>
        <v>0.57</v>
      </c>
      <c r="N38" s="14">
        <f t="shared" si="6"/>
        <v>0.77319999999999989</v>
      </c>
      <c r="O38" s="14">
        <f t="shared" si="7"/>
        <v>-0.94040000000000001</v>
      </c>
      <c r="P38" s="5" t="e">
        <v>#NUM!</v>
      </c>
      <c r="Q38" s="5" t="e">
        <v>#NUM!</v>
      </c>
      <c r="R38" s="14" t="e">
        <v>#NUM!</v>
      </c>
      <c r="S38" s="5" t="e">
        <v>#NUM!</v>
      </c>
      <c r="T38" s="16" t="e">
        <f t="shared" si="0"/>
        <v>#NUM!</v>
      </c>
      <c r="U38" s="5" t="e">
        <v>#NUM!</v>
      </c>
      <c r="V38" s="5" t="e">
        <v>#NUM!</v>
      </c>
      <c r="W38" s="14" t="e">
        <v>#NUM!</v>
      </c>
      <c r="X38" s="5" t="e">
        <v>#NUM!</v>
      </c>
      <c r="Y38" s="16" t="e">
        <f t="shared" si="1"/>
        <v>#NUM!</v>
      </c>
      <c r="Z38" s="1"/>
    </row>
    <row r="39" spans="1:26" x14ac:dyDescent="0.3">
      <c r="A39" s="3" t="str">
        <f>IFERROR(INDEX('Bito,kweb'!A$2:A$1000, ROW(A38)), "")</f>
        <v>RIOT</v>
      </c>
      <c r="B39" s="5"/>
      <c r="C39" s="5">
        <f>VLOOKUP(A39,'Bito,kweb'!A:J,8,0)</f>
        <v>1.1100000000000001</v>
      </c>
      <c r="D39" s="5">
        <f>VLOOKUP(A39,'Bito,kweb'!A:J,9,0)</f>
        <v>0.94</v>
      </c>
      <c r="E39" s="8" t="str">
        <f>RTD("tradingapp",,INDEX($A:$A, ROW()), "BidLstClsΔ%")</f>
        <v>0.33</v>
      </c>
      <c r="F39" s="8" t="str">
        <f>RTD("tradingapp",,INDEX($A:$A, ROW()), "AskLstClsΔ%")</f>
        <v>0.61</v>
      </c>
      <c r="G39" s="12">
        <f t="shared" si="2"/>
        <v>7.7700000000000019E-2</v>
      </c>
      <c r="H39" s="12">
        <f t="shared" si="3"/>
        <v>6.6600000000000006E-2</v>
      </c>
      <c r="I39" s="13">
        <f t="shared" si="4"/>
        <v>-0.25229999999999997</v>
      </c>
      <c r="J39" s="13">
        <f t="shared" si="5"/>
        <v>-0.54339999999999999</v>
      </c>
      <c r="K39" s="5" t="str">
        <f>VLOOKUP(A39,'Bito,kweb'!A:J,7,0)</f>
        <v>IBIT</v>
      </c>
      <c r="L39" s="6" t="str">
        <f>RTD("tradingapp",,INDEX($K:$K, ROW()), "BidLstClsΔ%")</f>
        <v>0.06</v>
      </c>
      <c r="M39" s="6" t="str">
        <f>RTD("tradingapp",,INDEX($K:$K, ROW()), "AskLstClsΔ%")</f>
        <v>0.07</v>
      </c>
      <c r="N39" s="14">
        <f t="shared" si="6"/>
        <v>0.68769999999999998</v>
      </c>
      <c r="O39" s="14">
        <f t="shared" si="7"/>
        <v>-1.4834000000000001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1"/>
    </row>
    <row r="40" spans="1:26" x14ac:dyDescent="0.3">
      <c r="A40" s="3" t="str">
        <f>IFERROR(INDEX('Bito,kweb'!A$2:A$1000, ROW(A39)), "")</f>
        <v>SBET</v>
      </c>
      <c r="B40" s="5"/>
      <c r="C40" s="5">
        <f>VLOOKUP(A40,'Bito,kweb'!A:J,8,0)</f>
        <v>1.31</v>
      </c>
      <c r="D40" s="5">
        <f>VLOOKUP(A40,'Bito,kweb'!A:J,9,0)</f>
        <v>5.52</v>
      </c>
      <c r="E40" s="8" t="str">
        <f>RTD("tradingapp",,INDEX($A:$A, ROW()), "BidLstClsΔ%")</f>
        <v>-0.56</v>
      </c>
      <c r="F40" s="8" t="str">
        <f>RTD("tradingapp",,INDEX($A:$A, ROW()), "AskLstClsΔ%")</f>
        <v>-0.22</v>
      </c>
      <c r="G40" s="12">
        <f t="shared" si="2"/>
        <v>0.28820000000000001</v>
      </c>
      <c r="H40" s="12">
        <f t="shared" si="3"/>
        <v>0.19650000000000001</v>
      </c>
      <c r="I40" s="13">
        <f t="shared" si="4"/>
        <v>0.84820000000000007</v>
      </c>
      <c r="J40" s="13">
        <f t="shared" si="5"/>
        <v>0.41649999999999998</v>
      </c>
      <c r="K40" s="5" t="str">
        <f>VLOOKUP(A40,'Bito,kweb'!A:J,7,0)</f>
        <v>ETHA</v>
      </c>
      <c r="L40" s="6" t="str">
        <f>RTD("tradingapp",,INDEX($K:$K, ROW()), "BidLstClsΔ%")</f>
        <v>0.15</v>
      </c>
      <c r="M40" s="6" t="str">
        <f>RTD("tradingapp",,INDEX($K:$K, ROW()), "AskLstClsΔ%")</f>
        <v>0.22</v>
      </c>
      <c r="N40" s="14">
        <f t="shared" si="6"/>
        <v>6.3681999999999999</v>
      </c>
      <c r="O40" s="14">
        <f t="shared" si="7"/>
        <v>-5.1034999999999995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1"/>
    </row>
    <row r="41" spans="1:26" x14ac:dyDescent="0.3">
      <c r="A41" s="3" t="str">
        <f>IFERROR(INDEX('Bito,kweb'!A$2:A$1000, ROW(A40)), "")</f>
        <v>TAL</v>
      </c>
      <c r="B41" s="5"/>
      <c r="C41" s="5">
        <f>VLOOKUP(A41,'Bito,kweb'!A:J,8,0)</f>
        <v>0.64</v>
      </c>
      <c r="D41" s="5">
        <f>VLOOKUP(A41,'Bito,kweb'!A:J,9,0)</f>
        <v>0.73</v>
      </c>
      <c r="E41" s="8" t="str">
        <f>RTD("tradingapp",,INDEX($A:$A, ROW()), "BidLstClsΔ%")</f>
        <v>-0.63</v>
      </c>
      <c r="F41" s="8" t="str">
        <f>RTD("tradingapp",,INDEX($A:$A, ROW()), "AskLstClsΔ%")</f>
        <v>0.63</v>
      </c>
      <c r="G41" s="12">
        <f t="shared" si="2"/>
        <v>0.36479999999999996</v>
      </c>
      <c r="H41" s="12">
        <f t="shared" si="3"/>
        <v>0.13439999999999999</v>
      </c>
      <c r="I41" s="13">
        <f t="shared" si="4"/>
        <v>0.99479999999999991</v>
      </c>
      <c r="J41" s="13">
        <f t="shared" si="5"/>
        <v>-0.49560000000000004</v>
      </c>
      <c r="K41" s="5" t="str">
        <f>VLOOKUP(A41,'Bito,kweb'!A:J,7,0)</f>
        <v>KWEB</v>
      </c>
      <c r="L41" s="6" t="str">
        <f>RTD("tradingapp",,INDEX($K:$K, ROW()), "BidLstClsΔ%")</f>
        <v>0.21</v>
      </c>
      <c r="M41" s="6" t="str">
        <f>RTD("tradingapp",,INDEX($K:$K, ROW()), "AskLstClsΔ%")</f>
        <v>0.57</v>
      </c>
      <c r="N41" s="14">
        <f t="shared" si="6"/>
        <v>1.7247999999999999</v>
      </c>
      <c r="O41" s="14">
        <f t="shared" si="7"/>
        <v>-1.2256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1"/>
    </row>
    <row r="42" spans="1:26" x14ac:dyDescent="0.3">
      <c r="A42" s="3" t="str">
        <f>IFERROR(INDEX('Bito,kweb'!A$2:A$1000, ROW(A41)), "")</f>
        <v>TCOM</v>
      </c>
      <c r="B42" s="5"/>
      <c r="C42" s="5">
        <f>VLOOKUP(A42,'Bito,kweb'!A:J,8,0)</f>
        <v>0.49</v>
      </c>
      <c r="D42" s="5">
        <f>VLOOKUP(A42,'Bito,kweb'!A:J,9,0)</f>
        <v>0.85</v>
      </c>
      <c r="E42" s="8" t="str">
        <f>RTD("tradingapp",,INDEX($A:$A, ROW()), "BidLstClsΔ%")</f>
        <v>-0.05</v>
      </c>
      <c r="F42" s="8" t="str">
        <f>RTD("tradingapp",,INDEX($A:$A, ROW()), "AskLstClsΔ%")</f>
        <v>1.24</v>
      </c>
      <c r="G42" s="12">
        <f t="shared" si="2"/>
        <v>0.27929999999999999</v>
      </c>
      <c r="H42" s="12">
        <f t="shared" si="3"/>
        <v>0.10289999999999999</v>
      </c>
      <c r="I42" s="13">
        <f t="shared" si="4"/>
        <v>0.32929999999999998</v>
      </c>
      <c r="J42" s="13">
        <f t="shared" si="5"/>
        <v>-1.1371</v>
      </c>
      <c r="K42" s="5" t="str">
        <f>VLOOKUP(A42,'Bito,kweb'!A:J,7,0)</f>
        <v>KWEB</v>
      </c>
      <c r="L42" s="6" t="str">
        <f>RTD("tradingapp",,INDEX($K:$K, ROW()), "BidLstClsΔ%")</f>
        <v>0.21</v>
      </c>
      <c r="M42" s="6" t="str">
        <f>RTD("tradingapp",,INDEX($K:$K, ROW()), "AskLstClsΔ%")</f>
        <v>0.57</v>
      </c>
      <c r="N42" s="14">
        <f t="shared" si="6"/>
        <v>1.1793</v>
      </c>
      <c r="O42" s="14">
        <f t="shared" si="7"/>
        <v>-1.9870999999999999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1"/>
    </row>
    <row r="43" spans="1:26" x14ac:dyDescent="0.3">
      <c r="A43" s="3" t="str">
        <f>IFERROR(INDEX('Bito,kweb'!A$2:A$1000, ROW(A42)), "")</f>
        <v>TIGR</v>
      </c>
      <c r="B43" s="5"/>
      <c r="C43" s="5">
        <f>VLOOKUP(A43,'Bito,kweb'!A:J,8,0)</f>
        <v>0.98</v>
      </c>
      <c r="D43" s="5">
        <f>VLOOKUP(A43,'Bito,kweb'!A:J,9,0)</f>
        <v>1.19</v>
      </c>
      <c r="E43" s="8" t="str">
        <f>RTD("tradingapp",,INDEX($A:$A, ROW()), "BidLstClsΔ%")</f>
        <v>0.19</v>
      </c>
      <c r="F43" s="8" t="str">
        <f>RTD("tradingapp",,INDEX($A:$A, ROW()), "AskLstClsΔ%")</f>
        <v>0.48</v>
      </c>
      <c r="G43" s="12">
        <f t="shared" si="2"/>
        <v>0.55859999999999999</v>
      </c>
      <c r="H43" s="12">
        <f t="shared" si="3"/>
        <v>0.20579999999999998</v>
      </c>
      <c r="I43" s="13">
        <f t="shared" si="4"/>
        <v>0.36859999999999998</v>
      </c>
      <c r="J43" s="13">
        <f t="shared" si="5"/>
        <v>-0.2742</v>
      </c>
      <c r="K43" s="5" t="str">
        <f>VLOOKUP(A43,'Bito,kweb'!A:J,7,0)</f>
        <v>KWEB</v>
      </c>
      <c r="L43" s="6" t="str">
        <f>RTD("tradingapp",,INDEX($K:$K, ROW()), "BidLstClsΔ%")</f>
        <v>0.21</v>
      </c>
      <c r="M43" s="6" t="str">
        <f>RTD("tradingapp",,INDEX($K:$K, ROW()), "AskLstClsΔ%")</f>
        <v>0.57</v>
      </c>
      <c r="N43" s="14">
        <f t="shared" si="6"/>
        <v>1.5586</v>
      </c>
      <c r="O43" s="14">
        <f t="shared" si="7"/>
        <v>-1.4641999999999999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1"/>
    </row>
    <row r="44" spans="1:26" x14ac:dyDescent="0.3">
      <c r="A44" s="3" t="str">
        <f>IFERROR(INDEX('Bito,kweb'!A$2:A$1000, ROW(A43)), "")</f>
        <v>VIPS</v>
      </c>
      <c r="B44" s="5"/>
      <c r="C44" s="5">
        <f>VLOOKUP(A44,'Bito,kweb'!A:J,8,0)</f>
        <v>0.59</v>
      </c>
      <c r="D44" s="5">
        <f>VLOOKUP(A44,'Bito,kweb'!A:J,9,0)</f>
        <v>0.56999999999999995</v>
      </c>
      <c r="E44" s="8" t="str">
        <f>RTD("tradingapp",,INDEX($A:$A, ROW()), "BidLstClsΔ%")</f>
        <v>-0.92</v>
      </c>
      <c r="F44" s="8" t="str">
        <f>RTD("tradingapp",,INDEX($A:$A, ROW()), "AskLstClsΔ%")</f>
        <v>0.16</v>
      </c>
      <c r="G44" s="12">
        <f t="shared" si="2"/>
        <v>0.33629999999999993</v>
      </c>
      <c r="H44" s="12">
        <f t="shared" si="3"/>
        <v>0.12389999999999998</v>
      </c>
      <c r="I44" s="13">
        <f t="shared" si="4"/>
        <v>1.2563</v>
      </c>
      <c r="J44" s="13">
        <f t="shared" si="5"/>
        <v>-3.6100000000000021E-2</v>
      </c>
      <c r="K44" s="5" t="str">
        <f>VLOOKUP(A44,'Bito,kweb'!A:J,7,0)</f>
        <v>KWEB</v>
      </c>
      <c r="L44" s="6" t="str">
        <f>RTD("tradingapp",,INDEX($K:$K, ROW()), "BidLstClsΔ%")</f>
        <v>0.21</v>
      </c>
      <c r="M44" s="6" t="str">
        <f>RTD("tradingapp",,INDEX($K:$K, ROW()), "AskLstClsΔ%")</f>
        <v>0.57</v>
      </c>
      <c r="N44" s="14">
        <f t="shared" si="6"/>
        <v>1.8262999999999998</v>
      </c>
      <c r="O44" s="14">
        <f t="shared" si="7"/>
        <v>-0.60609999999999997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1"/>
    </row>
    <row r="45" spans="1:26" x14ac:dyDescent="0.3">
      <c r="A45" s="3" t="str">
        <f>IFERROR(INDEX('Bito,kweb'!A$2:A$1000, ROW(A44)), "")</f>
        <v>VNET</v>
      </c>
      <c r="B45" s="5"/>
      <c r="C45" s="5">
        <f>VLOOKUP(A45,'Bito,kweb'!A:J,8,0)</f>
        <v>1.0900000000000001</v>
      </c>
      <c r="D45" s="5">
        <f>VLOOKUP(A45,'Bito,kweb'!A:J,9,0)</f>
        <v>1.78</v>
      </c>
      <c r="E45" s="8" t="str">
        <f>RTD("tradingapp",,INDEX($A:$A, ROW()), "BidLstClsΔ%")</f>
        <v>0.77</v>
      </c>
      <c r="F45" s="8" t="str">
        <f>RTD("tradingapp",,INDEX($A:$A, ROW()), "AskLstClsΔ%")</f>
        <v>1.63</v>
      </c>
      <c r="G45" s="12">
        <f t="shared" si="2"/>
        <v>0.62129999999999996</v>
      </c>
      <c r="H45" s="12">
        <f t="shared" si="3"/>
        <v>0.22890000000000002</v>
      </c>
      <c r="I45" s="13">
        <f t="shared" si="4"/>
        <v>-0.14870000000000005</v>
      </c>
      <c r="J45" s="13">
        <f t="shared" si="5"/>
        <v>-1.4010999999999998</v>
      </c>
      <c r="K45" s="5" t="str">
        <f>VLOOKUP(A45,'Bito,kweb'!A:J,7,0)</f>
        <v>KWEB</v>
      </c>
      <c r="L45" s="6" t="str">
        <f>RTD("tradingapp",,INDEX($K:$K, ROW()), "BidLstClsΔ%")</f>
        <v>0.21</v>
      </c>
      <c r="M45" s="6" t="str">
        <f>RTD("tradingapp",,INDEX($K:$K, ROW()), "AskLstClsΔ%")</f>
        <v>0.57</v>
      </c>
      <c r="N45" s="14">
        <f t="shared" si="6"/>
        <v>1.6313</v>
      </c>
      <c r="O45" s="14">
        <f t="shared" si="7"/>
        <v>-3.1810999999999998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1"/>
    </row>
    <row r="46" spans="1:26" x14ac:dyDescent="0.3">
      <c r="A46" s="3" t="str">
        <f>IFERROR(INDEX('Bito,kweb'!A$2:A$1000, ROW(A45)), "")</f>
        <v>WB</v>
      </c>
      <c r="B46" s="5"/>
      <c r="C46" s="5">
        <f>VLOOKUP(A46,'Bito,kweb'!A:J,8,0)</f>
        <v>0.76</v>
      </c>
      <c r="D46" s="5">
        <f>VLOOKUP(A46,'Bito,kweb'!A:J,9,0)</f>
        <v>0.57999999999999996</v>
      </c>
      <c r="E46" s="8" t="str">
        <f>RTD("tradingapp",,INDEX($A:$A, ROW()), "BidLstClsΔ%")</f>
        <v>-0.15</v>
      </c>
      <c r="F46" s="8" t="str">
        <f>RTD("tradingapp",,INDEX($A:$A, ROW()), "AskLstClsΔ%")</f>
        <v>0.63</v>
      </c>
      <c r="G46" s="12">
        <f t="shared" si="2"/>
        <v>0.43319999999999997</v>
      </c>
      <c r="H46" s="12">
        <f t="shared" si="3"/>
        <v>0.15959999999999999</v>
      </c>
      <c r="I46" s="13">
        <f t="shared" si="4"/>
        <v>0.58319999999999994</v>
      </c>
      <c r="J46" s="13">
        <f t="shared" si="5"/>
        <v>-0.47040000000000004</v>
      </c>
      <c r="K46" s="5" t="str">
        <f>VLOOKUP(A46,'Bito,kweb'!A:J,7,0)</f>
        <v>KWEB</v>
      </c>
      <c r="L46" s="6" t="str">
        <f>RTD("tradingapp",,INDEX($K:$K, ROW()), "BidLstClsΔ%")</f>
        <v>0.21</v>
      </c>
      <c r="M46" s="6" t="str">
        <f>RTD("tradingapp",,INDEX($K:$K, ROW()), "AskLstClsΔ%")</f>
        <v>0.57</v>
      </c>
      <c r="N46" s="14">
        <f t="shared" si="6"/>
        <v>1.1631999999999998</v>
      </c>
      <c r="O46" s="14">
        <f t="shared" si="7"/>
        <v>-1.0504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1"/>
    </row>
    <row r="47" spans="1:26" x14ac:dyDescent="0.3">
      <c r="A47" s="3" t="str">
        <f>IFERROR(INDEX('Bito,kweb'!A$2:A$1000, ROW(A46)), "")</f>
        <v>WRD</v>
      </c>
      <c r="B47" s="5"/>
      <c r="C47" s="5">
        <f>VLOOKUP(A47,'Bito,kweb'!A:J,8,0)</f>
        <v>0.74</v>
      </c>
      <c r="D47" s="5">
        <f>VLOOKUP(A47,'Bito,kweb'!A:J,9,0)</f>
        <v>1.1100000000000001</v>
      </c>
      <c r="E47" s="8" t="str">
        <f>RTD("tradingapp",,INDEX($A:$A, ROW()), "BidLstClsΔ%")</f>
        <v>0.79</v>
      </c>
      <c r="F47" s="8" t="str">
        <f>RTD("tradingapp",,INDEX($A:$A, ROW()), "AskLstClsΔ%")</f>
        <v>0.87</v>
      </c>
      <c r="G47" s="12">
        <f t="shared" si="2"/>
        <v>0.42179999999999995</v>
      </c>
      <c r="H47" s="12">
        <f t="shared" si="3"/>
        <v>0.15539999999999998</v>
      </c>
      <c r="I47" s="13">
        <f t="shared" si="4"/>
        <v>-0.36820000000000008</v>
      </c>
      <c r="J47" s="13">
        <f t="shared" si="5"/>
        <v>-0.71460000000000001</v>
      </c>
      <c r="K47" s="5" t="str">
        <f>VLOOKUP(A47,'Bito,kweb'!A:J,7,0)</f>
        <v>KWEB</v>
      </c>
      <c r="L47" s="6" t="str">
        <f>RTD("tradingapp",,INDEX($K:$K, ROW()), "BidLstClsΔ%")</f>
        <v>0.21</v>
      </c>
      <c r="M47" s="6" t="str">
        <f>RTD("tradingapp",,INDEX($K:$K, ROW()), "AskLstClsΔ%")</f>
        <v>0.57</v>
      </c>
      <c r="N47" s="14">
        <f t="shared" si="6"/>
        <v>0.74180000000000001</v>
      </c>
      <c r="O47" s="14">
        <f t="shared" si="7"/>
        <v>-1.8246000000000002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1"/>
    </row>
    <row r="48" spans="1:26" x14ac:dyDescent="0.3">
      <c r="A48" s="3" t="str">
        <f>IFERROR(INDEX('Bito,kweb'!A$2:A$1000, ROW(A47)), "")</f>
        <v>WULF</v>
      </c>
      <c r="B48" s="5"/>
      <c r="C48" s="5">
        <f>VLOOKUP(A48,'Bito,kweb'!A:J,8,0)</f>
        <v>1.1200000000000001</v>
      </c>
      <c r="D48" s="5">
        <f>VLOOKUP(A48,'Bito,kweb'!A:J,9,0)</f>
        <v>1.53</v>
      </c>
      <c r="E48" s="8" t="str">
        <f>RTD("tradingapp",,INDEX($A:$A, ROW()), "BidLstClsΔ%")</f>
        <v>-0.26</v>
      </c>
      <c r="F48" s="8" t="str">
        <f>RTD("tradingapp",,INDEX($A:$A, ROW()), "AskLstClsΔ%")</f>
        <v>0.00</v>
      </c>
      <c r="G48" s="12">
        <f t="shared" si="2"/>
        <v>7.8400000000000011E-2</v>
      </c>
      <c r="H48" s="12">
        <f t="shared" si="3"/>
        <v>6.720000000000001E-2</v>
      </c>
      <c r="I48" s="13">
        <f t="shared" si="4"/>
        <v>0.33840000000000003</v>
      </c>
      <c r="J48" s="13">
        <f t="shared" si="5"/>
        <v>6.720000000000001E-2</v>
      </c>
      <c r="K48" s="5" t="str">
        <f>VLOOKUP(A48,'Bito,kweb'!A:J,7,0)</f>
        <v>IBIT</v>
      </c>
      <c r="L48" s="6" t="str">
        <f>RTD("tradingapp",,INDEX($K:$K, ROW()), "BidLstClsΔ%")</f>
        <v>0.06</v>
      </c>
      <c r="M48" s="6" t="str">
        <f>RTD("tradingapp",,INDEX($K:$K, ROW()), "AskLstClsΔ%")</f>
        <v>0.07</v>
      </c>
      <c r="N48" s="14">
        <f t="shared" si="6"/>
        <v>1.8684000000000001</v>
      </c>
      <c r="O48" s="14">
        <f t="shared" si="7"/>
        <v>-1.4628000000000001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1"/>
    </row>
    <row r="49" spans="1:26" x14ac:dyDescent="0.3">
      <c r="A49" s="3" t="str">
        <f>IFERROR(INDEX('Bito,kweb'!A$2:A$1000, ROW(A48)), "")</f>
        <v>XPEV</v>
      </c>
      <c r="B49" s="5"/>
      <c r="C49" s="5">
        <f>VLOOKUP(A49,'Bito,kweb'!A:J,8,0)</f>
        <v>1.24</v>
      </c>
      <c r="D49" s="5">
        <f>VLOOKUP(A49,'Bito,kweb'!A:J,9,0)</f>
        <v>1.27</v>
      </c>
      <c r="E49" s="8" t="str">
        <f>RTD("tradingapp",,INDEX($A:$A, ROW()), "BidLstClsΔ%")</f>
        <v>-0.09</v>
      </c>
      <c r="F49" s="8" t="str">
        <f>RTD("tradingapp",,INDEX($A:$A, ROW()), "AskLstClsΔ%")</f>
        <v>0.14</v>
      </c>
      <c r="G49" s="12">
        <f t="shared" si="2"/>
        <v>0.70679999999999998</v>
      </c>
      <c r="H49" s="12">
        <f t="shared" si="3"/>
        <v>0.26039999999999996</v>
      </c>
      <c r="I49" s="13">
        <f t="shared" si="4"/>
        <v>0.79679999999999995</v>
      </c>
      <c r="J49" s="13">
        <f t="shared" si="5"/>
        <v>0.12039999999999995</v>
      </c>
      <c r="K49" s="5" t="str">
        <f>VLOOKUP(A49,'Bito,kweb'!A:J,7,0)</f>
        <v>KWEB</v>
      </c>
      <c r="L49" s="6" t="str">
        <f>RTD("tradingapp",,INDEX($K:$K, ROW()), "BidLstClsΔ%")</f>
        <v>0.21</v>
      </c>
      <c r="M49" s="6" t="str">
        <f>RTD("tradingapp",,INDEX($K:$K, ROW()), "AskLstClsΔ%")</f>
        <v>0.57</v>
      </c>
      <c r="N49" s="14">
        <f t="shared" si="6"/>
        <v>2.0667999999999997</v>
      </c>
      <c r="O49" s="14">
        <f t="shared" si="7"/>
        <v>-1.1496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1"/>
    </row>
    <row r="50" spans="1:26" x14ac:dyDescent="0.3">
      <c r="A50" s="3" t="str">
        <f>IFERROR(INDEX('Bito,kweb'!A$2:A$1000, ROW(A49)), "")</f>
        <v>YUMC</v>
      </c>
      <c r="B50" s="5"/>
      <c r="C50" s="5">
        <f>VLOOKUP(A50,'Bito,kweb'!A:J,8,0)</f>
        <v>0.27</v>
      </c>
      <c r="D50" s="5">
        <f>VLOOKUP(A50,'Bito,kweb'!A:J,9,0)</f>
        <v>0.71</v>
      </c>
      <c r="E50" s="8" t="str">
        <f>RTD("tradingapp",,INDEX($A:$A, ROW()), "BidLstClsΔ%")</f>
        <v>-0.20</v>
      </c>
      <c r="F50" s="8" t="str">
        <f>RTD("tradingapp",,INDEX($A:$A, ROW()), "AskLstClsΔ%")</f>
        <v>1.32</v>
      </c>
      <c r="G50" s="12">
        <f t="shared" si="2"/>
        <v>0.15390000000000001</v>
      </c>
      <c r="H50" s="12">
        <f t="shared" si="3"/>
        <v>5.67E-2</v>
      </c>
      <c r="I50" s="13">
        <f t="shared" si="4"/>
        <v>0.35389999999999999</v>
      </c>
      <c r="J50" s="13">
        <f t="shared" si="5"/>
        <v>-1.2633000000000001</v>
      </c>
      <c r="K50" s="5" t="str">
        <f>VLOOKUP(A50,'Bito,kweb'!A:J,7,0)</f>
        <v>KWEB</v>
      </c>
      <c r="L50" s="6" t="str">
        <f>RTD("tradingapp",,INDEX($K:$K, ROW()), "BidLstClsΔ%")</f>
        <v>0.21</v>
      </c>
      <c r="M50" s="6" t="str">
        <f>RTD("tradingapp",,INDEX($K:$K, ROW()), "AskLstClsΔ%")</f>
        <v>0.57</v>
      </c>
      <c r="N50" s="14">
        <f t="shared" si="6"/>
        <v>1.0638999999999998</v>
      </c>
      <c r="O50" s="14">
        <f t="shared" si="7"/>
        <v>-1.9733000000000001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1"/>
    </row>
    <row r="51" spans="1:26" x14ac:dyDescent="0.3">
      <c r="A51" s="3" t="str">
        <f>IFERROR(INDEX('Bito,kweb'!A$2:A$1000, ROW(A50)), "")</f>
        <v>ZTO</v>
      </c>
      <c r="B51" s="5"/>
      <c r="C51" s="5">
        <f>VLOOKUP(A51,'Bito,kweb'!A:J,8,0)</f>
        <v>0.34</v>
      </c>
      <c r="D51" s="5">
        <f>VLOOKUP(A51,'Bito,kweb'!A:J,9,0)</f>
        <v>1.33</v>
      </c>
      <c r="E51" s="8" t="str">
        <f>RTD("tradingapp",,INDEX($A:$A, ROW()), "BidLstClsΔ%")</f>
        <v>-1.74</v>
      </c>
      <c r="F51" s="8" t="str">
        <f>RTD("tradingapp",,INDEX($A:$A, ROW()), "AskLstClsΔ%")</f>
        <v>1.42</v>
      </c>
      <c r="G51" s="12">
        <f t="shared" si="2"/>
        <v>0.1938</v>
      </c>
      <c r="H51" s="12">
        <f t="shared" si="3"/>
        <v>7.1400000000000005E-2</v>
      </c>
      <c r="I51" s="13">
        <f t="shared" si="4"/>
        <v>1.9338</v>
      </c>
      <c r="J51" s="13">
        <f t="shared" si="5"/>
        <v>-1.3486</v>
      </c>
      <c r="K51" s="5" t="str">
        <f>VLOOKUP(A51,'Bito,kweb'!A:J,7,0)</f>
        <v>KWEB</v>
      </c>
      <c r="L51" s="6" t="str">
        <f>RTD("tradingapp",,INDEX($K:$K, ROW()), "BidLstClsΔ%")</f>
        <v>0.21</v>
      </c>
      <c r="M51" s="6" t="str">
        <f>RTD("tradingapp",,INDEX($K:$K, ROW()), "AskLstClsΔ%")</f>
        <v>0.57</v>
      </c>
      <c r="N51" s="14">
        <f t="shared" si="6"/>
        <v>3.2637999999999998</v>
      </c>
      <c r="O51" s="14">
        <f t="shared" si="7"/>
        <v>-2.6786000000000003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1"/>
    </row>
    <row r="52" spans="1:26" x14ac:dyDescent="0.3">
      <c r="A52" s="3">
        <f>IFERROR(INDEX('Bito,kweb'!A$2:A$1000, ROW(A51)), "")</f>
        <v>0</v>
      </c>
      <c r="B52" s="5"/>
      <c r="C52" s="5" t="e">
        <f>VLOOKUP(A52,'Bito,kweb'!A:J,8,0)</f>
        <v>#N/A</v>
      </c>
      <c r="D52" s="5" t="e">
        <f>VLOOKUP(A52,'Bito,kweb'!A:J,9,0)</f>
        <v>#N/A</v>
      </c>
      <c r="E52" s="8" t="str">
        <f>RTD("tradingapp",,INDEX($A:$A, ROW()), "BidLstClsΔ%")</f>
        <v/>
      </c>
      <c r="F52" s="8" t="str">
        <f>RTD("tradingapp",,INDEX($A:$A, ROW()), "AskLstClsΔ%")</f>
        <v/>
      </c>
      <c r="G52" s="12" t="e">
        <f t="shared" si="2"/>
        <v>#N/A</v>
      </c>
      <c r="H52" s="12" t="e">
        <f t="shared" si="3"/>
        <v>#N/A</v>
      </c>
      <c r="I52" s="13" t="e">
        <f t="shared" si="4"/>
        <v>#N/A</v>
      </c>
      <c r="J52" s="13" t="e">
        <f t="shared" si="5"/>
        <v>#N/A</v>
      </c>
      <c r="K52" s="5" t="e">
        <f>VLOOKUP(A52,'Bito,kweb'!A:J,7,0)</f>
        <v>#N/A</v>
      </c>
      <c r="L52" s="6" t="e">
        <f>RTD("tradingapp",,INDEX($K:$K, ROW()), "BidLstClsΔ%")</f>
        <v>#N/A</v>
      </c>
      <c r="M52" s="6" t="e">
        <f>RTD("tradingapp",,INDEX($K:$K, ROW()), "AskLstClsΔ%")</f>
        <v>#N/A</v>
      </c>
      <c r="N52" s="14" t="e">
        <f t="shared" si="6"/>
        <v>#N/A</v>
      </c>
      <c r="O52" s="14" t="e">
        <f t="shared" si="7"/>
        <v>#N/A</v>
      </c>
      <c r="P52" s="5"/>
      <c r="Q52" s="5"/>
      <c r="R52" s="5"/>
      <c r="S52" s="5"/>
      <c r="T52" s="5"/>
      <c r="U52" s="5"/>
      <c r="V52" s="5"/>
      <c r="W52" s="5"/>
      <c r="X52" s="5"/>
      <c r="Y52" s="5"/>
      <c r="Z52" s="1"/>
    </row>
    <row r="53" spans="1:26" x14ac:dyDescent="0.3">
      <c r="A53" s="3">
        <f>IFERROR(INDEX('Bito,kweb'!A$2:A$1000, ROW(A52)), "")</f>
        <v>0</v>
      </c>
      <c r="B53" s="5"/>
      <c r="C53" s="5" t="e">
        <f>VLOOKUP(A53,'Bito,kweb'!A:J,8,0)</f>
        <v>#N/A</v>
      </c>
      <c r="D53" s="5" t="e">
        <f>VLOOKUP(A53,'Bito,kweb'!A:J,9,0)</f>
        <v>#N/A</v>
      </c>
      <c r="E53" s="8" t="str">
        <f>RTD("tradingapp",,INDEX($A:$A, ROW()), "BidLstClsΔ%")</f>
        <v/>
      </c>
      <c r="F53" s="8" t="str">
        <f>RTD("tradingapp",,INDEX($A:$A, ROW()), "AskLstClsΔ%")</f>
        <v/>
      </c>
      <c r="G53" s="12" t="e">
        <f t="shared" si="2"/>
        <v>#N/A</v>
      </c>
      <c r="H53" s="12" t="e">
        <f t="shared" si="3"/>
        <v>#N/A</v>
      </c>
      <c r="I53" s="13" t="e">
        <f t="shared" si="4"/>
        <v>#N/A</v>
      </c>
      <c r="J53" s="13" t="e">
        <f t="shared" si="5"/>
        <v>#N/A</v>
      </c>
      <c r="K53" s="5" t="e">
        <f>VLOOKUP(A53,'Bito,kweb'!A:J,7,0)</f>
        <v>#N/A</v>
      </c>
      <c r="L53" s="6" t="e">
        <f>RTD("tradingapp",,INDEX($K:$K, ROW()), "BidLstClsΔ%")</f>
        <v>#N/A</v>
      </c>
      <c r="M53" s="6" t="e">
        <f>RTD("tradingapp",,INDEX($K:$K, ROW()), "AskLstClsΔ%")</f>
        <v>#N/A</v>
      </c>
      <c r="N53" s="14" t="e">
        <f t="shared" si="6"/>
        <v>#N/A</v>
      </c>
      <c r="O53" s="14" t="e">
        <f t="shared" si="7"/>
        <v>#N/A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1"/>
    </row>
    <row r="54" spans="1:26" x14ac:dyDescent="0.3">
      <c r="A54" s="3">
        <f>IFERROR(INDEX('Bito,kweb'!A$2:A$1000, ROW(A53)), "")</f>
        <v>0</v>
      </c>
      <c r="B54" s="5"/>
      <c r="C54" s="5" t="e">
        <f>VLOOKUP(A54,'Bito,kweb'!A:J,8,0)</f>
        <v>#N/A</v>
      </c>
      <c r="D54" s="5" t="e">
        <f>VLOOKUP(A54,'Bito,kweb'!A:J,9,0)</f>
        <v>#N/A</v>
      </c>
      <c r="E54" s="8" t="str">
        <f>RTD("tradingapp",,INDEX($A:$A, ROW()), "BidLstClsΔ%")</f>
        <v/>
      </c>
      <c r="F54" s="8" t="str">
        <f>RTD("tradingapp",,INDEX($A:$A, ROW()), "AskLstClsΔ%")</f>
        <v/>
      </c>
      <c r="G54" s="12" t="e">
        <f t="shared" si="2"/>
        <v>#N/A</v>
      </c>
      <c r="H54" s="12" t="e">
        <f t="shared" si="3"/>
        <v>#N/A</v>
      </c>
      <c r="I54" s="13" t="e">
        <f t="shared" si="4"/>
        <v>#N/A</v>
      </c>
      <c r="J54" s="13" t="e">
        <f t="shared" si="5"/>
        <v>#N/A</v>
      </c>
      <c r="K54" s="5" t="e">
        <f>VLOOKUP(A54,'Bito,kweb'!A:J,7,0)</f>
        <v>#N/A</v>
      </c>
      <c r="L54" s="6" t="e">
        <f>RTD("tradingapp",,INDEX($K:$K, ROW()), "BidLstClsΔ%")</f>
        <v>#N/A</v>
      </c>
      <c r="M54" s="6" t="e">
        <f>RTD("tradingapp",,INDEX($K:$K, ROW()), "AskLstClsΔ%")</f>
        <v>#N/A</v>
      </c>
      <c r="N54" s="14" t="e">
        <f t="shared" si="6"/>
        <v>#N/A</v>
      </c>
      <c r="O54" s="14" t="e">
        <f t="shared" si="7"/>
        <v>#N/A</v>
      </c>
      <c r="P54" s="5"/>
      <c r="Q54" s="5"/>
      <c r="R54" s="5"/>
      <c r="S54" s="5"/>
      <c r="T54" s="5"/>
      <c r="U54" s="5"/>
      <c r="V54" s="5"/>
      <c r="W54" s="5"/>
      <c r="X54" s="5"/>
      <c r="Y54" s="5"/>
      <c r="Z54" s="1"/>
    </row>
    <row r="55" spans="1:26" x14ac:dyDescent="0.3">
      <c r="A55" s="3">
        <f>IFERROR(INDEX('Bito,kweb'!A$2:A$1000, ROW(A54)), "")</f>
        <v>0</v>
      </c>
      <c r="B55" s="5"/>
      <c r="C55" s="5" t="e">
        <f>VLOOKUP(A55,'Bito,kweb'!A:J,8,0)</f>
        <v>#N/A</v>
      </c>
      <c r="D55" s="5" t="e">
        <f>VLOOKUP(A55,'Bito,kweb'!A:J,9,0)</f>
        <v>#N/A</v>
      </c>
      <c r="E55" s="8" t="str">
        <f>RTD("tradingapp",,INDEX($A:$A, ROW()), "BidLstClsΔ%")</f>
        <v/>
      </c>
      <c r="F55" s="8" t="str">
        <f>RTD("tradingapp",,INDEX($A:$A, ROW()), "AskLstClsΔ%")</f>
        <v/>
      </c>
      <c r="G55" s="12" t="e">
        <f t="shared" si="2"/>
        <v>#N/A</v>
      </c>
      <c r="H55" s="12" t="e">
        <f t="shared" si="3"/>
        <v>#N/A</v>
      </c>
      <c r="I55" s="13" t="e">
        <f t="shared" si="4"/>
        <v>#N/A</v>
      </c>
      <c r="J55" s="13" t="e">
        <f t="shared" si="5"/>
        <v>#N/A</v>
      </c>
      <c r="K55" s="5" t="e">
        <f>VLOOKUP(A55,'Bito,kweb'!A:J,7,0)</f>
        <v>#N/A</v>
      </c>
      <c r="L55" s="6" t="e">
        <f>RTD("tradingapp",,INDEX($K:$K, ROW()), "BidLstClsΔ%")</f>
        <v>#N/A</v>
      </c>
      <c r="M55" s="6" t="e">
        <f>RTD("tradingapp",,INDEX($K:$K, ROW()), "AskLstClsΔ%")</f>
        <v>#N/A</v>
      </c>
      <c r="N55" s="14" t="e">
        <f t="shared" si="6"/>
        <v>#N/A</v>
      </c>
      <c r="O55" s="14" t="e">
        <f t="shared" si="7"/>
        <v>#N/A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1"/>
    </row>
    <row r="56" spans="1:26" x14ac:dyDescent="0.3">
      <c r="A56" s="3">
        <f>IFERROR(INDEX('Bito,kweb'!A$2:A$1000, ROW(A55)), "")</f>
        <v>0</v>
      </c>
      <c r="B56" s="5"/>
      <c r="C56" s="5" t="e">
        <f>VLOOKUP(A56,'Bito,kweb'!A:J,8,0)</f>
        <v>#N/A</v>
      </c>
      <c r="D56" s="5" t="e">
        <f>VLOOKUP(A56,'Bito,kweb'!A:J,9,0)</f>
        <v>#N/A</v>
      </c>
      <c r="E56" s="8" t="str">
        <f>RTD("tradingapp",,INDEX($A:$A, ROW()), "BidLstClsΔ%")</f>
        <v/>
      </c>
      <c r="F56" s="8" t="str">
        <f>RTD("tradingapp",,INDEX($A:$A, ROW()), "AskLstClsΔ%")</f>
        <v/>
      </c>
      <c r="G56" s="12" t="e">
        <f t="shared" si="2"/>
        <v>#N/A</v>
      </c>
      <c r="H56" s="12" t="e">
        <f t="shared" si="3"/>
        <v>#N/A</v>
      </c>
      <c r="I56" s="13" t="e">
        <f t="shared" si="4"/>
        <v>#N/A</v>
      </c>
      <c r="J56" s="13" t="e">
        <f t="shared" si="5"/>
        <v>#N/A</v>
      </c>
      <c r="K56" s="5" t="e">
        <f>VLOOKUP(A56,'Bito,kweb'!A:J,7,0)</f>
        <v>#N/A</v>
      </c>
      <c r="L56" s="6" t="e">
        <f>RTD("tradingapp",,INDEX($K:$K, ROW()), "BidLstClsΔ%")</f>
        <v>#N/A</v>
      </c>
      <c r="M56" s="6" t="e">
        <f>RTD("tradingapp",,INDEX($K:$K, ROW()), "AskLstClsΔ%")</f>
        <v>#N/A</v>
      </c>
      <c r="N56" s="14" t="e">
        <f t="shared" si="6"/>
        <v>#N/A</v>
      </c>
      <c r="O56" s="14" t="e">
        <f t="shared" si="7"/>
        <v>#N/A</v>
      </c>
      <c r="P56" s="5"/>
      <c r="Q56" s="5"/>
      <c r="R56" s="5"/>
      <c r="S56" s="5"/>
      <c r="T56" s="5"/>
      <c r="U56" s="5"/>
      <c r="V56" s="5"/>
      <c r="W56" s="5"/>
      <c r="X56" s="5"/>
      <c r="Y56" s="5"/>
      <c r="Z56" s="1"/>
    </row>
    <row r="57" spans="1:26" x14ac:dyDescent="0.3">
      <c r="A57" s="3">
        <f>IFERROR(INDEX('Bito,kweb'!A$2:A$1000, ROW(A56)), "")</f>
        <v>0</v>
      </c>
      <c r="B57" s="5"/>
      <c r="C57" s="5" t="e">
        <f>VLOOKUP(A57,'Bito,kweb'!A:J,8,0)</f>
        <v>#N/A</v>
      </c>
      <c r="D57" s="5" t="e">
        <f>VLOOKUP(A57,'Bito,kweb'!A:J,9,0)</f>
        <v>#N/A</v>
      </c>
      <c r="E57" s="8" t="str">
        <f>RTD("tradingapp",,INDEX($A:$A, ROW()), "BidLstClsΔ%")</f>
        <v/>
      </c>
      <c r="F57" s="8" t="str">
        <f>RTD("tradingapp",,INDEX($A:$A, ROW()), "AskLstClsΔ%")</f>
        <v/>
      </c>
      <c r="G57" s="12" t="e">
        <f t="shared" si="2"/>
        <v>#N/A</v>
      </c>
      <c r="H57" s="12" t="e">
        <f t="shared" si="3"/>
        <v>#N/A</v>
      </c>
      <c r="I57" s="13" t="e">
        <f t="shared" si="4"/>
        <v>#N/A</v>
      </c>
      <c r="J57" s="13" t="e">
        <f t="shared" si="5"/>
        <v>#N/A</v>
      </c>
      <c r="K57" s="5" t="e">
        <f>VLOOKUP(A57,'Bito,kweb'!A:J,7,0)</f>
        <v>#N/A</v>
      </c>
      <c r="L57" s="6" t="e">
        <f>RTD("tradingapp",,INDEX($K:$K, ROW()), "BidLstClsΔ%")</f>
        <v>#N/A</v>
      </c>
      <c r="M57" s="6" t="e">
        <f>RTD("tradingapp",,INDEX($K:$K, ROW()), "AskLstClsΔ%")</f>
        <v>#N/A</v>
      </c>
      <c r="N57" s="14" t="e">
        <f t="shared" si="6"/>
        <v>#N/A</v>
      </c>
      <c r="O57" s="14" t="e">
        <f t="shared" si="7"/>
        <v>#N/A</v>
      </c>
      <c r="P57" s="5"/>
      <c r="Q57" s="5"/>
      <c r="R57" s="5"/>
      <c r="S57" s="5"/>
      <c r="T57" s="5"/>
      <c r="U57" s="5"/>
      <c r="V57" s="5"/>
      <c r="W57" s="5"/>
      <c r="X57" s="5"/>
      <c r="Y57" s="5"/>
      <c r="Z57" s="1"/>
    </row>
    <row r="58" spans="1:26" x14ac:dyDescent="0.3">
      <c r="A58" s="3">
        <f>IFERROR(INDEX('Bito,kweb'!A$2:A$1000, ROW(A57)), "")</f>
        <v>0</v>
      </c>
      <c r="B58" s="5"/>
      <c r="C58" s="5" t="e">
        <f>VLOOKUP(A58,'Bito,kweb'!A:J,8,0)</f>
        <v>#N/A</v>
      </c>
      <c r="D58" s="5" t="e">
        <f>VLOOKUP(A58,'Bito,kweb'!A:J,9,0)</f>
        <v>#N/A</v>
      </c>
      <c r="E58" s="8" t="str">
        <f>RTD("tradingapp",,INDEX($A:$A, ROW()), "BidLstClsΔ%")</f>
        <v/>
      </c>
      <c r="F58" s="8" t="str">
        <f>RTD("tradingapp",,INDEX($A:$A, ROW()), "AskLstClsΔ%")</f>
        <v/>
      </c>
      <c r="G58" s="12" t="e">
        <f t="shared" si="2"/>
        <v>#N/A</v>
      </c>
      <c r="H58" s="12" t="e">
        <f t="shared" si="3"/>
        <v>#N/A</v>
      </c>
      <c r="I58" s="13" t="e">
        <f t="shared" si="4"/>
        <v>#N/A</v>
      </c>
      <c r="J58" s="13" t="e">
        <f t="shared" si="5"/>
        <v>#N/A</v>
      </c>
      <c r="K58" s="5" t="e">
        <f>VLOOKUP(A58,'Bito,kweb'!A:J,7,0)</f>
        <v>#N/A</v>
      </c>
      <c r="L58" s="6" t="e">
        <f>RTD("tradingapp",,INDEX($K:$K, ROW()), "BidLstClsΔ%")</f>
        <v>#N/A</v>
      </c>
      <c r="M58" s="6" t="e">
        <f>RTD("tradingapp",,INDEX($K:$K, ROW()), "AskLstClsΔ%")</f>
        <v>#N/A</v>
      </c>
      <c r="N58" s="14" t="e">
        <f t="shared" si="6"/>
        <v>#N/A</v>
      </c>
      <c r="O58" s="14" t="e">
        <f t="shared" si="7"/>
        <v>#N/A</v>
      </c>
      <c r="P58" s="5"/>
      <c r="Q58" s="5"/>
      <c r="R58" s="5"/>
      <c r="S58" s="5"/>
      <c r="T58" s="5"/>
      <c r="U58" s="5"/>
      <c r="V58" s="5"/>
      <c r="W58" s="5"/>
      <c r="X58" s="5"/>
      <c r="Y58" s="5"/>
      <c r="Z58" s="1"/>
    </row>
    <row r="59" spans="1:26" x14ac:dyDescent="0.3">
      <c r="A59" s="3">
        <f>IFERROR(INDEX('Bito,kweb'!A$2:A$1000, ROW(A58)), "")</f>
        <v>0</v>
      </c>
      <c r="B59" s="5"/>
      <c r="C59" s="5" t="e">
        <f>VLOOKUP(A59,'Bito,kweb'!A:J,8,0)</f>
        <v>#N/A</v>
      </c>
      <c r="D59" s="5" t="e">
        <f>VLOOKUP(A59,'Bito,kweb'!A:J,9,0)</f>
        <v>#N/A</v>
      </c>
      <c r="E59" s="8" t="str">
        <f>RTD("tradingapp",,INDEX($A:$A, ROW()), "BidLstClsΔ%")</f>
        <v/>
      </c>
      <c r="F59" s="8" t="str">
        <f>RTD("tradingapp",,INDEX($A:$A, ROW()), "AskLstClsΔ%")</f>
        <v/>
      </c>
      <c r="G59" s="12" t="e">
        <f t="shared" si="2"/>
        <v>#N/A</v>
      </c>
      <c r="H59" s="12" t="e">
        <f t="shared" si="3"/>
        <v>#N/A</v>
      </c>
      <c r="I59" s="13" t="e">
        <f t="shared" si="4"/>
        <v>#N/A</v>
      </c>
      <c r="J59" s="13" t="e">
        <f t="shared" si="5"/>
        <v>#N/A</v>
      </c>
      <c r="K59" s="5" t="e">
        <f>VLOOKUP(A59,'Bito,kweb'!A:J,7,0)</f>
        <v>#N/A</v>
      </c>
      <c r="L59" s="6" t="e">
        <f>RTD("tradingapp",,INDEX($K:$K, ROW()), "BidLstClsΔ%")</f>
        <v>#N/A</v>
      </c>
      <c r="M59" s="6" t="e">
        <f>RTD("tradingapp",,INDEX($K:$K, ROW()), "AskLstClsΔ%")</f>
        <v>#N/A</v>
      </c>
      <c r="N59" s="14" t="e">
        <f t="shared" si="6"/>
        <v>#N/A</v>
      </c>
      <c r="O59" s="14" t="e">
        <f t="shared" si="7"/>
        <v>#N/A</v>
      </c>
      <c r="P59" s="5"/>
      <c r="Q59" s="5"/>
      <c r="R59" s="5"/>
      <c r="S59" s="5"/>
      <c r="T59" s="5"/>
      <c r="U59" s="5"/>
      <c r="V59" s="5"/>
      <c r="W59" s="5"/>
      <c r="X59" s="5"/>
      <c r="Y59" s="5"/>
      <c r="Z59" s="1"/>
    </row>
    <row r="60" spans="1:26" x14ac:dyDescent="0.3">
      <c r="A60" s="3">
        <f>IFERROR(INDEX('Bito,kweb'!A$2:A$1000, ROW(A59)), "")</f>
        <v>0</v>
      </c>
      <c r="B60" s="5"/>
      <c r="C60" s="5" t="e">
        <f>VLOOKUP(A60,'Bito,kweb'!A:J,8,0)</f>
        <v>#N/A</v>
      </c>
      <c r="D60" s="5" t="e">
        <f>VLOOKUP(A60,'Bito,kweb'!A:J,9,0)</f>
        <v>#N/A</v>
      </c>
      <c r="E60" s="8" t="str">
        <f>RTD("tradingapp",,INDEX($A:$A, ROW()), "BidLstClsΔ%")</f>
        <v/>
      </c>
      <c r="F60" s="8" t="str">
        <f>RTD("tradingapp",,INDEX($A:$A, ROW()), "AskLstClsΔ%")</f>
        <v/>
      </c>
      <c r="G60" s="12" t="e">
        <f t="shared" si="2"/>
        <v>#N/A</v>
      </c>
      <c r="H60" s="12" t="e">
        <f t="shared" si="3"/>
        <v>#N/A</v>
      </c>
      <c r="I60" s="13" t="e">
        <f t="shared" si="4"/>
        <v>#N/A</v>
      </c>
      <c r="J60" s="13" t="e">
        <f t="shared" si="5"/>
        <v>#N/A</v>
      </c>
      <c r="K60" s="5" t="e">
        <f>VLOOKUP(A60,'Bito,kweb'!A:J,7,0)</f>
        <v>#N/A</v>
      </c>
      <c r="L60" s="6" t="e">
        <f>RTD("tradingapp",,INDEX($K:$K, ROW()), "BidLstClsΔ%")</f>
        <v>#N/A</v>
      </c>
      <c r="M60" s="6" t="e">
        <f>RTD("tradingapp",,INDEX($K:$K, ROW()), "AskLstClsΔ%")</f>
        <v>#N/A</v>
      </c>
      <c r="N60" s="14" t="e">
        <f t="shared" si="6"/>
        <v>#N/A</v>
      </c>
      <c r="O60" s="14" t="e">
        <f t="shared" si="7"/>
        <v>#N/A</v>
      </c>
      <c r="P60" s="5"/>
      <c r="Q60" s="5"/>
      <c r="R60" s="5"/>
      <c r="S60" s="5"/>
      <c r="T60" s="5"/>
      <c r="U60" s="5"/>
      <c r="V60" s="5"/>
      <c r="W60" s="5"/>
      <c r="X60" s="5"/>
      <c r="Y60" s="5"/>
      <c r="Z60" s="1"/>
    </row>
    <row r="61" spans="1:26" x14ac:dyDescent="0.3">
      <c r="A61" s="3">
        <f>IFERROR(INDEX('Bito,kweb'!A$2:A$1000, ROW(A60)), "")</f>
        <v>0</v>
      </c>
      <c r="B61" s="5"/>
      <c r="C61" s="5" t="e">
        <f>VLOOKUP(A61,'Bito,kweb'!A:J,8,0)</f>
        <v>#N/A</v>
      </c>
      <c r="D61" s="5" t="e">
        <f>VLOOKUP(A61,'Bito,kweb'!A:J,9,0)</f>
        <v>#N/A</v>
      </c>
      <c r="E61" s="8" t="str">
        <f>RTD("tradingapp",,INDEX($A:$A, ROW()), "BidLstClsΔ%")</f>
        <v/>
      </c>
      <c r="F61" s="8" t="str">
        <f>RTD("tradingapp",,INDEX($A:$A, ROW()), "AskLstClsΔ%")</f>
        <v/>
      </c>
      <c r="G61" s="12" t="e">
        <f t="shared" si="2"/>
        <v>#N/A</v>
      </c>
      <c r="H61" s="12" t="e">
        <f t="shared" si="3"/>
        <v>#N/A</v>
      </c>
      <c r="I61" s="13" t="e">
        <f t="shared" si="4"/>
        <v>#N/A</v>
      </c>
      <c r="J61" s="13" t="e">
        <f t="shared" si="5"/>
        <v>#N/A</v>
      </c>
      <c r="K61" s="5" t="e">
        <f>VLOOKUP(A61,'Bito,kweb'!A:J,7,0)</f>
        <v>#N/A</v>
      </c>
      <c r="L61" s="6" t="e">
        <f>RTD("tradingapp",,INDEX($K:$K, ROW()), "BidLstClsΔ%")</f>
        <v>#N/A</v>
      </c>
      <c r="M61" s="6" t="e">
        <f>RTD("tradingapp",,INDEX($K:$K, ROW()), "AskLstClsΔ%")</f>
        <v>#N/A</v>
      </c>
      <c r="N61" s="14" t="e">
        <f t="shared" si="6"/>
        <v>#N/A</v>
      </c>
      <c r="O61" s="14" t="e">
        <f t="shared" si="7"/>
        <v>#N/A</v>
      </c>
      <c r="P61" s="5"/>
      <c r="Q61" s="5"/>
      <c r="R61" s="5"/>
      <c r="S61" s="5"/>
      <c r="T61" s="5"/>
      <c r="U61" s="5"/>
      <c r="V61" s="5"/>
      <c r="W61" s="5"/>
      <c r="X61" s="5"/>
      <c r="Y61" s="5"/>
      <c r="Z61" s="1"/>
    </row>
    <row r="62" spans="1:26" x14ac:dyDescent="0.3">
      <c r="A62" s="3">
        <f>IFERROR(INDEX('Bito,kweb'!A$2:A$1000, ROW(A61)), "")</f>
        <v>0</v>
      </c>
      <c r="B62" s="5"/>
      <c r="C62" s="5" t="e">
        <f>VLOOKUP(A62,'Bito,kweb'!A:J,8,0)</f>
        <v>#N/A</v>
      </c>
      <c r="D62" s="5" t="e">
        <f>VLOOKUP(A62,'Bito,kweb'!A:J,9,0)</f>
        <v>#N/A</v>
      </c>
      <c r="E62" s="8" t="str">
        <f>RTD("tradingapp",,INDEX($A:$A, ROW()), "BidLstClsΔ%")</f>
        <v/>
      </c>
      <c r="F62" s="8" t="str">
        <f>RTD("tradingapp",,INDEX($A:$A, ROW()), "AskLstClsΔ%")</f>
        <v/>
      </c>
      <c r="G62" s="12" t="e">
        <f t="shared" si="2"/>
        <v>#N/A</v>
      </c>
      <c r="H62" s="12" t="e">
        <f t="shared" si="3"/>
        <v>#N/A</v>
      </c>
      <c r="I62" s="13" t="e">
        <f t="shared" si="4"/>
        <v>#N/A</v>
      </c>
      <c r="J62" s="13" t="e">
        <f t="shared" si="5"/>
        <v>#N/A</v>
      </c>
      <c r="K62" s="5" t="e">
        <f>VLOOKUP(A62,'Bito,kweb'!A:J,7,0)</f>
        <v>#N/A</v>
      </c>
      <c r="L62" s="6" t="e">
        <f>RTD("tradingapp",,INDEX($K:$K, ROW()), "BidLstClsΔ%")</f>
        <v>#N/A</v>
      </c>
      <c r="M62" s="6" t="e">
        <f>RTD("tradingapp",,INDEX($K:$K, ROW()), "AskLstClsΔ%")</f>
        <v>#N/A</v>
      </c>
      <c r="N62" s="14" t="e">
        <f t="shared" si="6"/>
        <v>#N/A</v>
      </c>
      <c r="O62" s="14" t="e">
        <f t="shared" si="7"/>
        <v>#N/A</v>
      </c>
      <c r="P62" s="5"/>
      <c r="Q62" s="5"/>
      <c r="R62" s="5"/>
      <c r="S62" s="5"/>
      <c r="T62" s="5"/>
      <c r="U62" s="5"/>
      <c r="V62" s="5"/>
      <c r="W62" s="5"/>
      <c r="X62" s="5"/>
      <c r="Y62" s="5"/>
      <c r="Z62" s="1"/>
    </row>
    <row r="63" spans="1:26" x14ac:dyDescent="0.3">
      <c r="A63" s="3">
        <f>IFERROR(INDEX('Bito,kweb'!A$2:A$1000, ROW(A62)), "")</f>
        <v>0</v>
      </c>
      <c r="B63" s="5"/>
      <c r="C63" s="5" t="e">
        <f>VLOOKUP(A63,'Bito,kweb'!A:J,8,0)</f>
        <v>#N/A</v>
      </c>
      <c r="D63" s="5" t="e">
        <f>VLOOKUP(A63,'Bito,kweb'!A:J,9,0)</f>
        <v>#N/A</v>
      </c>
      <c r="E63" s="8" t="str">
        <f>RTD("tradingapp",,INDEX($A:$A, ROW()), "BidLstClsΔ%")</f>
        <v/>
      </c>
      <c r="F63" s="8" t="str">
        <f>RTD("tradingapp",,INDEX($A:$A, ROW()), "AskLstClsΔ%")</f>
        <v/>
      </c>
      <c r="G63" s="12" t="e">
        <f t="shared" si="2"/>
        <v>#N/A</v>
      </c>
      <c r="H63" s="12" t="e">
        <f t="shared" si="3"/>
        <v>#N/A</v>
      </c>
      <c r="I63" s="13" t="e">
        <f t="shared" si="4"/>
        <v>#N/A</v>
      </c>
      <c r="J63" s="13" t="e">
        <f t="shared" si="5"/>
        <v>#N/A</v>
      </c>
      <c r="K63" s="5" t="e">
        <f>VLOOKUP(A63,'Bito,kweb'!A:J,7,0)</f>
        <v>#N/A</v>
      </c>
      <c r="L63" s="6" t="e">
        <f>RTD("tradingapp",,INDEX($K:$K, ROW()), "BidLstClsΔ%")</f>
        <v>#N/A</v>
      </c>
      <c r="M63" s="6" t="e">
        <f>RTD("tradingapp",,INDEX($K:$K, ROW()), "AskLstClsΔ%")</f>
        <v>#N/A</v>
      </c>
      <c r="N63" s="14" t="e">
        <f t="shared" si="6"/>
        <v>#N/A</v>
      </c>
      <c r="O63" s="14" t="e">
        <f t="shared" si="7"/>
        <v>#N/A</v>
      </c>
      <c r="P63" s="5"/>
      <c r="Q63" s="5"/>
      <c r="R63" s="5"/>
      <c r="S63" s="5"/>
      <c r="T63" s="5"/>
      <c r="U63" s="5"/>
      <c r="V63" s="5"/>
      <c r="W63" s="5"/>
      <c r="X63" s="5"/>
      <c r="Y63" s="5"/>
      <c r="Z63" s="1"/>
    </row>
    <row r="64" spans="1:26" x14ac:dyDescent="0.3">
      <c r="A64" s="3">
        <f>IFERROR(INDEX('Bito,kweb'!A$2:A$1000, ROW(A63)), "")</f>
        <v>0</v>
      </c>
      <c r="B64" s="5"/>
      <c r="C64" s="5" t="e">
        <f>VLOOKUP(A64,'Bito,kweb'!A:J,8,0)</f>
        <v>#N/A</v>
      </c>
      <c r="D64" s="5" t="e">
        <f>VLOOKUP(A64,'Bito,kweb'!A:J,9,0)</f>
        <v>#N/A</v>
      </c>
      <c r="E64" s="8" t="str">
        <f>RTD("tradingapp",,INDEX($A:$A, ROW()), "BidLstClsΔ%")</f>
        <v/>
      </c>
      <c r="F64" s="8" t="str">
        <f>RTD("tradingapp",,INDEX($A:$A, ROW()), "AskLstClsΔ%")</f>
        <v/>
      </c>
      <c r="G64" s="12" t="e">
        <f t="shared" si="2"/>
        <v>#N/A</v>
      </c>
      <c r="H64" s="12" t="e">
        <f t="shared" si="3"/>
        <v>#N/A</v>
      </c>
      <c r="I64" s="13" t="e">
        <f t="shared" si="4"/>
        <v>#N/A</v>
      </c>
      <c r="J64" s="13" t="e">
        <f t="shared" si="5"/>
        <v>#N/A</v>
      </c>
      <c r="K64" s="5" t="e">
        <f>VLOOKUP(A64,'Bito,kweb'!A:J,7,0)</f>
        <v>#N/A</v>
      </c>
      <c r="L64" s="6" t="e">
        <f>RTD("tradingapp",,INDEX($K:$K, ROW()), "BidLstClsΔ%")</f>
        <v>#N/A</v>
      </c>
      <c r="M64" s="6" t="e">
        <f>RTD("tradingapp",,INDEX($K:$K, ROW()), "AskLstClsΔ%")</f>
        <v>#N/A</v>
      </c>
      <c r="N64" s="14" t="e">
        <f t="shared" si="6"/>
        <v>#N/A</v>
      </c>
      <c r="O64" s="14" t="e">
        <f t="shared" si="7"/>
        <v>#N/A</v>
      </c>
      <c r="P64" s="5"/>
      <c r="Q64" s="5"/>
      <c r="R64" s="5"/>
      <c r="S64" s="5"/>
      <c r="T64" s="5"/>
      <c r="U64" s="5"/>
      <c r="V64" s="5"/>
      <c r="W64" s="5"/>
      <c r="X64" s="5"/>
      <c r="Y64" s="5"/>
      <c r="Z64" s="1"/>
    </row>
    <row r="65" spans="1:26" x14ac:dyDescent="0.3">
      <c r="A65" s="3">
        <f>IFERROR(INDEX('Bito,kweb'!A$2:A$1000, ROW(A64)), "")</f>
        <v>0</v>
      </c>
      <c r="B65" s="5"/>
      <c r="C65" s="5" t="e">
        <f>VLOOKUP(A65,'Bito,kweb'!A:J,8,0)</f>
        <v>#N/A</v>
      </c>
      <c r="D65" s="5" t="e">
        <f>VLOOKUP(A65,'Bito,kweb'!A:J,9,0)</f>
        <v>#N/A</v>
      </c>
      <c r="E65" s="8" t="str">
        <f>RTD("tradingapp",,INDEX($A:$A, ROW()), "BidLstClsΔ%")</f>
        <v/>
      </c>
      <c r="F65" s="8" t="str">
        <f>RTD("tradingapp",,INDEX($A:$A, ROW()), "AskLstClsΔ%")</f>
        <v/>
      </c>
      <c r="G65" s="12" t="e">
        <f t="shared" si="2"/>
        <v>#N/A</v>
      </c>
      <c r="H65" s="12" t="e">
        <f t="shared" si="3"/>
        <v>#N/A</v>
      </c>
      <c r="I65" s="13" t="e">
        <f t="shared" si="4"/>
        <v>#N/A</v>
      </c>
      <c r="J65" s="13" t="e">
        <f t="shared" si="5"/>
        <v>#N/A</v>
      </c>
      <c r="K65" s="5" t="e">
        <f>VLOOKUP(A65,'Bito,kweb'!A:J,7,0)</f>
        <v>#N/A</v>
      </c>
      <c r="L65" s="6" t="e">
        <f>RTD("tradingapp",,INDEX($K:$K, ROW()), "BidLstClsΔ%")</f>
        <v>#N/A</v>
      </c>
      <c r="M65" s="6" t="e">
        <f>RTD("tradingapp",,INDEX($K:$K, ROW()), "AskLstClsΔ%")</f>
        <v>#N/A</v>
      </c>
      <c r="N65" s="14" t="e">
        <f t="shared" si="6"/>
        <v>#N/A</v>
      </c>
      <c r="O65" s="14" t="e">
        <f t="shared" si="7"/>
        <v>#N/A</v>
      </c>
      <c r="P65" s="5"/>
      <c r="Q65" s="5"/>
      <c r="R65" s="5"/>
      <c r="S65" s="5"/>
      <c r="T65" s="5"/>
      <c r="U65" s="5"/>
      <c r="V65" s="5"/>
      <c r="W65" s="5"/>
      <c r="X65" s="5"/>
      <c r="Y65" s="5"/>
      <c r="Z65" s="1"/>
    </row>
    <row r="66" spans="1:26" x14ac:dyDescent="0.3">
      <c r="A66" s="3">
        <f>IFERROR(INDEX('Bito,kweb'!A$2:A$1000, ROW(A65)), "")</f>
        <v>0</v>
      </c>
      <c r="B66" s="5"/>
      <c r="C66" s="5" t="e">
        <f>VLOOKUP(A66,'Bito,kweb'!A:J,8,0)</f>
        <v>#N/A</v>
      </c>
      <c r="D66" s="5" t="e">
        <f>VLOOKUP(A66,'Bito,kweb'!A:J,9,0)</f>
        <v>#N/A</v>
      </c>
      <c r="E66" s="8" t="str">
        <f>RTD("tradingapp",,INDEX($A:$A, ROW()), "BidLstClsΔ%")</f>
        <v/>
      </c>
      <c r="F66" s="8" t="str">
        <f>RTD("tradingapp",,INDEX($A:$A, ROW()), "AskLstClsΔ%")</f>
        <v/>
      </c>
      <c r="G66" s="12" t="e">
        <f t="shared" si="2"/>
        <v>#N/A</v>
      </c>
      <c r="H66" s="12" t="e">
        <f t="shared" si="3"/>
        <v>#N/A</v>
      </c>
      <c r="I66" s="13" t="e">
        <f t="shared" si="4"/>
        <v>#N/A</v>
      </c>
      <c r="J66" s="13" t="e">
        <f t="shared" si="5"/>
        <v>#N/A</v>
      </c>
      <c r="K66" s="5" t="e">
        <f>VLOOKUP(A66,'Bito,kweb'!A:J,7,0)</f>
        <v>#N/A</v>
      </c>
      <c r="L66" s="6" t="e">
        <f>RTD("tradingapp",,INDEX($K:$K, ROW()), "BidLstClsΔ%")</f>
        <v>#N/A</v>
      </c>
      <c r="M66" s="6" t="e">
        <f>RTD("tradingapp",,INDEX($K:$K, ROW()), "AskLstClsΔ%")</f>
        <v>#N/A</v>
      </c>
      <c r="N66" s="14" t="e">
        <f t="shared" si="6"/>
        <v>#N/A</v>
      </c>
      <c r="O66" s="14" t="e">
        <f t="shared" si="7"/>
        <v>#N/A</v>
      </c>
      <c r="P66" s="5"/>
      <c r="Q66" s="5"/>
      <c r="R66" s="5"/>
      <c r="S66" s="5"/>
      <c r="T66" s="5"/>
      <c r="U66" s="5"/>
      <c r="V66" s="5"/>
      <c r="W66" s="5"/>
      <c r="X66" s="5"/>
      <c r="Y66" s="5"/>
      <c r="Z66" s="1"/>
    </row>
    <row r="67" spans="1:26" x14ac:dyDescent="0.3">
      <c r="A67" s="3"/>
      <c r="B67" s="5"/>
      <c r="C67" s="5"/>
      <c r="D67" s="5"/>
      <c r="E67" s="8"/>
      <c r="F67" s="8"/>
      <c r="G67" s="12"/>
      <c r="H67" s="12"/>
      <c r="I67" s="13"/>
      <c r="J67" s="13"/>
      <c r="K67" s="5"/>
      <c r="L67" s="6"/>
      <c r="M67" s="6"/>
      <c r="N67" s="14"/>
      <c r="O67" s="14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6" x14ac:dyDescent="0.3">
      <c r="A68" s="3"/>
      <c r="B68" s="5"/>
      <c r="C68" s="5"/>
      <c r="D68" s="5"/>
      <c r="E68" s="8"/>
      <c r="F68" s="8"/>
      <c r="G68" s="12"/>
      <c r="H68" s="12"/>
      <c r="I68" s="13"/>
      <c r="J68" s="13"/>
      <c r="K68" s="5"/>
      <c r="L68" s="6"/>
      <c r="M68" s="6"/>
      <c r="N68" s="14"/>
      <c r="O68" s="14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6" x14ac:dyDescent="0.3">
      <c r="A69" s="3"/>
      <c r="B69" s="5"/>
      <c r="C69" s="5"/>
      <c r="D69" s="5"/>
      <c r="E69" s="8"/>
      <c r="F69" s="8"/>
      <c r="G69" s="12"/>
      <c r="H69" s="12"/>
      <c r="I69" s="13"/>
      <c r="J69" s="13"/>
      <c r="K69" s="5"/>
      <c r="L69" s="6"/>
      <c r="M69" s="6"/>
      <c r="N69" s="14"/>
      <c r="O69" s="14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6" x14ac:dyDescent="0.3">
      <c r="A70" s="3"/>
      <c r="B70" s="5"/>
      <c r="C70" s="5"/>
      <c r="D70" s="5"/>
      <c r="E70" s="8"/>
      <c r="F70" s="8"/>
      <c r="G70" s="12"/>
      <c r="H70" s="12"/>
      <c r="I70" s="13"/>
      <c r="J70" s="13"/>
      <c r="K70" s="5"/>
      <c r="L70" s="6"/>
      <c r="M70" s="6"/>
      <c r="N70" s="14"/>
      <c r="O70" s="14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6" x14ac:dyDescent="0.3">
      <c r="A71" s="3"/>
      <c r="B71" s="5"/>
      <c r="C71" s="5"/>
      <c r="D71" s="5"/>
      <c r="E71" s="8"/>
      <c r="F71" s="8"/>
      <c r="G71" s="12"/>
      <c r="H71" s="12"/>
      <c r="I71" s="13"/>
      <c r="J71" s="13"/>
      <c r="K71" s="5"/>
      <c r="L71" s="6"/>
      <c r="M71" s="6"/>
      <c r="N71" s="14"/>
      <c r="O71" s="14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6" x14ac:dyDescent="0.3">
      <c r="A72" s="3"/>
      <c r="B72" s="5"/>
      <c r="C72" s="5"/>
      <c r="D72" s="5"/>
      <c r="E72" s="8"/>
      <c r="F72" s="8"/>
      <c r="G72" s="12"/>
      <c r="H72" s="12"/>
      <c r="I72" s="13"/>
      <c r="J72" s="13"/>
      <c r="K72" s="5"/>
      <c r="L72" s="6"/>
      <c r="M72" s="6"/>
      <c r="N72" s="14"/>
      <c r="O72" s="14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6" x14ac:dyDescent="0.3">
      <c r="A73" s="3"/>
      <c r="B73" s="5"/>
      <c r="C73" s="5"/>
      <c r="D73" s="5"/>
      <c r="E73" s="8"/>
      <c r="F73" s="8"/>
      <c r="G73" s="12"/>
      <c r="H73" s="12"/>
      <c r="I73" s="13"/>
      <c r="J73" s="13"/>
      <c r="K73" s="5"/>
      <c r="L73" s="6"/>
      <c r="M73" s="6"/>
      <c r="N73" s="14"/>
      <c r="O73" s="14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6" x14ac:dyDescent="0.3">
      <c r="A74" s="3"/>
      <c r="B74" s="5"/>
      <c r="C74" s="5"/>
      <c r="D74" s="5"/>
      <c r="E74" s="8"/>
      <c r="F74" s="8"/>
      <c r="G74" s="12"/>
      <c r="H74" s="12"/>
      <c r="I74" s="13"/>
      <c r="J74" s="13"/>
      <c r="K74" s="5"/>
      <c r="L74" s="6"/>
      <c r="M74" s="6"/>
      <c r="N74" s="14"/>
      <c r="O74" s="14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6" x14ac:dyDescent="0.3">
      <c r="A75" s="3"/>
      <c r="B75" s="5"/>
      <c r="C75" s="5"/>
      <c r="D75" s="5"/>
      <c r="E75" s="8"/>
      <c r="F75" s="8"/>
      <c r="G75" s="12"/>
      <c r="H75" s="12"/>
      <c r="I75" s="13"/>
      <c r="J75" s="13"/>
      <c r="K75" s="5"/>
      <c r="L75" s="6"/>
      <c r="M75" s="6"/>
      <c r="N75" s="14"/>
      <c r="O75" s="14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6" x14ac:dyDescent="0.3">
      <c r="A76" s="3"/>
      <c r="B76" s="5"/>
      <c r="C76" s="5"/>
      <c r="D76" s="5"/>
      <c r="E76" s="8"/>
      <c r="F76" s="8"/>
      <c r="G76" s="12"/>
      <c r="H76" s="12"/>
      <c r="I76" s="13"/>
      <c r="J76" s="13"/>
      <c r="K76" s="5"/>
      <c r="L76" s="6"/>
      <c r="M76" s="6"/>
      <c r="N76" s="14"/>
      <c r="O76" s="14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6" x14ac:dyDescent="0.3">
      <c r="A77" s="3"/>
      <c r="B77" s="5"/>
      <c r="C77" s="5"/>
      <c r="D77" s="5"/>
      <c r="E77" s="8"/>
      <c r="F77" s="8"/>
      <c r="G77" s="12"/>
      <c r="H77" s="12"/>
      <c r="I77" s="13"/>
      <c r="J77" s="13"/>
      <c r="K77" s="5"/>
      <c r="L77" s="6"/>
      <c r="M77" s="6"/>
      <c r="N77" s="14"/>
      <c r="O77" s="14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6" x14ac:dyDescent="0.3">
      <c r="A78" s="3"/>
      <c r="B78" s="5"/>
      <c r="C78" s="5"/>
      <c r="D78" s="5"/>
      <c r="E78" s="8"/>
      <c r="F78" s="8"/>
      <c r="G78" s="12"/>
      <c r="H78" s="12"/>
      <c r="I78" s="13"/>
      <c r="J78" s="13"/>
      <c r="K78" s="5"/>
      <c r="L78" s="6"/>
      <c r="M78" s="6"/>
      <c r="N78" s="14"/>
      <c r="O78" s="14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6" x14ac:dyDescent="0.3">
      <c r="A79" s="3"/>
      <c r="B79" s="5"/>
      <c r="C79" s="5"/>
      <c r="D79" s="5"/>
      <c r="E79" s="8"/>
      <c r="F79" s="8"/>
      <c r="G79" s="12"/>
      <c r="H79" s="12"/>
      <c r="I79" s="13"/>
      <c r="J79" s="13"/>
      <c r="K79" s="5"/>
      <c r="L79" s="6"/>
      <c r="M79" s="6"/>
      <c r="N79" s="14"/>
      <c r="O79" s="14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6" x14ac:dyDescent="0.3">
      <c r="A80" s="3"/>
      <c r="B80" s="5"/>
      <c r="C80" s="5"/>
      <c r="D80" s="5"/>
      <c r="E80" s="8"/>
      <c r="F80" s="8"/>
      <c r="G80" s="12"/>
      <c r="H80" s="12"/>
      <c r="I80" s="13"/>
      <c r="J80" s="13"/>
      <c r="K80" s="5"/>
      <c r="L80" s="6"/>
      <c r="M80" s="6"/>
      <c r="N80" s="14"/>
      <c r="O80" s="14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x14ac:dyDescent="0.3">
      <c r="A81" s="3"/>
      <c r="B81" s="5"/>
      <c r="C81" s="5"/>
      <c r="D81" s="5"/>
      <c r="E81" s="8"/>
      <c r="F81" s="8"/>
      <c r="G81" s="12"/>
      <c r="H81" s="12"/>
      <c r="I81" s="13"/>
      <c r="J81" s="13"/>
      <c r="K81" s="5"/>
      <c r="L81" s="6"/>
      <c r="M81" s="6"/>
      <c r="N81" s="14"/>
      <c r="O81" s="14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x14ac:dyDescent="0.3">
      <c r="A82" s="3"/>
      <c r="B82" s="5"/>
      <c r="C82" s="5"/>
      <c r="D82" s="5"/>
      <c r="E82" s="8"/>
      <c r="F82" s="8"/>
      <c r="G82" s="12"/>
      <c r="H82" s="12"/>
      <c r="I82" s="13"/>
      <c r="J82" s="13"/>
      <c r="K82" s="5"/>
      <c r="L82" s="6"/>
      <c r="M82" s="6"/>
      <c r="N82" s="14"/>
      <c r="O82" s="14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x14ac:dyDescent="0.3">
      <c r="A83" s="3"/>
      <c r="B83" s="5"/>
      <c r="C83" s="5"/>
      <c r="D83" s="5"/>
      <c r="E83" s="8"/>
      <c r="F83" s="8"/>
      <c r="G83" s="12"/>
      <c r="H83" s="12"/>
      <c r="I83" s="13"/>
      <c r="J83" s="13"/>
      <c r="K83" s="5"/>
      <c r="L83" s="6"/>
      <c r="M83" s="6"/>
      <c r="N83" s="14"/>
      <c r="O83" s="14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x14ac:dyDescent="0.3">
      <c r="A84" s="3"/>
      <c r="B84" s="5"/>
      <c r="C84" s="5"/>
      <c r="D84" s="5"/>
      <c r="E84" s="8"/>
      <c r="F84" s="8"/>
      <c r="G84" s="12"/>
      <c r="H84" s="12"/>
      <c r="I84" s="13"/>
      <c r="J84" s="13"/>
      <c r="K84" s="5"/>
      <c r="L84" s="6"/>
      <c r="M84" s="6"/>
      <c r="N84" s="14"/>
      <c r="O84" s="14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x14ac:dyDescent="0.3">
      <c r="A85" s="3"/>
      <c r="B85" s="5"/>
      <c r="C85" s="5"/>
      <c r="D85" s="5"/>
      <c r="E85" s="8"/>
      <c r="F85" s="8"/>
      <c r="G85" s="12"/>
      <c r="H85" s="12"/>
      <c r="I85" s="13"/>
      <c r="J85" s="13"/>
      <c r="K85" s="5"/>
      <c r="L85" s="6"/>
      <c r="M85" s="6"/>
      <c r="N85" s="14"/>
      <c r="O85" s="14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x14ac:dyDescent="0.3">
      <c r="A86" s="3"/>
      <c r="B86" s="5"/>
      <c r="C86" s="5"/>
      <c r="D86" s="5"/>
      <c r="E86" s="8"/>
      <c r="F86" s="8"/>
      <c r="G86" s="12"/>
      <c r="H86" s="12"/>
      <c r="I86" s="13"/>
      <c r="J86" s="13"/>
      <c r="K86" s="5"/>
      <c r="L86" s="6"/>
      <c r="M86" s="6"/>
      <c r="N86" s="14"/>
      <c r="O86" s="14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x14ac:dyDescent="0.3">
      <c r="A87" s="3"/>
      <c r="B87" s="5"/>
      <c r="C87" s="5"/>
      <c r="D87" s="5"/>
      <c r="E87" s="8"/>
      <c r="F87" s="8"/>
      <c r="G87" s="12"/>
      <c r="H87" s="12"/>
      <c r="I87" s="13"/>
      <c r="J87" s="13"/>
      <c r="K87" s="5"/>
      <c r="L87" s="6"/>
      <c r="M87" s="6"/>
      <c r="N87" s="14"/>
      <c r="O87" s="14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x14ac:dyDescent="0.3">
      <c r="A88" s="3"/>
      <c r="B88" s="5"/>
      <c r="C88" s="5"/>
      <c r="D88" s="5"/>
      <c r="E88" s="8"/>
      <c r="F88" s="8"/>
      <c r="G88" s="12"/>
      <c r="H88" s="12"/>
      <c r="I88" s="13"/>
      <c r="J88" s="13"/>
      <c r="K88" s="5"/>
      <c r="L88" s="6"/>
      <c r="M88" s="6"/>
      <c r="N88" s="14"/>
      <c r="O88" s="14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x14ac:dyDescent="0.3">
      <c r="A89" s="3"/>
      <c r="B89" s="5"/>
      <c r="C89" s="5"/>
      <c r="D89" s="5"/>
      <c r="E89" s="8"/>
      <c r="F89" s="8"/>
      <c r="G89" s="12"/>
      <c r="H89" s="12"/>
      <c r="I89" s="13"/>
      <c r="J89" s="13"/>
      <c r="K89" s="5"/>
      <c r="L89" s="6"/>
      <c r="M89" s="6"/>
      <c r="N89" s="14"/>
      <c r="O89" s="14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x14ac:dyDescent="0.3">
      <c r="A90" s="3"/>
      <c r="B90" s="5"/>
      <c r="C90" s="5"/>
      <c r="D90" s="5"/>
      <c r="E90" s="8"/>
      <c r="F90" s="8"/>
      <c r="G90" s="12"/>
      <c r="H90" s="12"/>
      <c r="I90" s="13"/>
      <c r="J90" s="13"/>
      <c r="K90" s="5"/>
      <c r="L90" s="6"/>
      <c r="M90" s="6"/>
      <c r="N90" s="14"/>
      <c r="O90" s="14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x14ac:dyDescent="0.3">
      <c r="A91" s="3"/>
      <c r="B91" s="5"/>
      <c r="C91" s="5"/>
      <c r="D91" s="5"/>
      <c r="E91" s="8"/>
      <c r="F91" s="8"/>
      <c r="G91" s="12"/>
      <c r="H91" s="12"/>
      <c r="I91" s="13"/>
      <c r="J91" s="13"/>
      <c r="K91" s="5"/>
      <c r="L91" s="6"/>
      <c r="M91" s="6"/>
      <c r="N91" s="14"/>
      <c r="O91" s="14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x14ac:dyDescent="0.3">
      <c r="A92" s="3"/>
      <c r="B92" s="5"/>
      <c r="C92" s="5"/>
      <c r="D92" s="5"/>
      <c r="E92" s="8"/>
      <c r="F92" s="8"/>
      <c r="G92" s="12"/>
      <c r="H92" s="12"/>
      <c r="I92" s="13"/>
      <c r="J92" s="13"/>
      <c r="K92" s="5"/>
      <c r="L92" s="6"/>
      <c r="M92" s="6"/>
      <c r="N92" s="14"/>
      <c r="O92" s="14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x14ac:dyDescent="0.3">
      <c r="A93" s="3"/>
      <c r="B93" s="5"/>
      <c r="C93" s="5"/>
      <c r="D93" s="5"/>
      <c r="E93" s="8"/>
      <c r="F93" s="8"/>
      <c r="G93" s="12"/>
      <c r="H93" s="12"/>
      <c r="I93" s="13"/>
      <c r="J93" s="13"/>
      <c r="K93" s="5"/>
      <c r="L93" s="6"/>
      <c r="M93" s="6"/>
      <c r="N93" s="14"/>
      <c r="O93" s="14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x14ac:dyDescent="0.3">
      <c r="A94" s="3"/>
      <c r="B94" s="5"/>
      <c r="C94" s="5"/>
      <c r="D94" s="5"/>
      <c r="E94" s="8"/>
      <c r="F94" s="8"/>
      <c r="G94" s="12"/>
      <c r="H94" s="12"/>
      <c r="I94" s="13"/>
      <c r="J94" s="13"/>
      <c r="K94" s="5"/>
      <c r="L94" s="6"/>
      <c r="M94" s="6"/>
      <c r="N94" s="14"/>
      <c r="O94" s="14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x14ac:dyDescent="0.3">
      <c r="A95" s="3"/>
      <c r="B95" s="5"/>
      <c r="C95" s="5"/>
      <c r="D95" s="5"/>
      <c r="E95" s="8"/>
      <c r="F95" s="8"/>
      <c r="G95" s="12"/>
      <c r="H95" s="12"/>
      <c r="I95" s="13"/>
      <c r="J95" s="13"/>
      <c r="K95" s="5"/>
      <c r="L95" s="6"/>
      <c r="M95" s="6"/>
      <c r="N95" s="14"/>
      <c r="O95" s="14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x14ac:dyDescent="0.3">
      <c r="A96" s="3"/>
      <c r="B96" s="5"/>
      <c r="C96" s="5"/>
      <c r="D96" s="5"/>
      <c r="E96" s="8"/>
      <c r="F96" s="8"/>
      <c r="G96" s="12"/>
      <c r="H96" s="12"/>
      <c r="I96" s="13"/>
      <c r="J96" s="13"/>
      <c r="K96" s="5"/>
      <c r="L96" s="6"/>
      <c r="M96" s="6"/>
      <c r="N96" s="14"/>
      <c r="O96" s="14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x14ac:dyDescent="0.3">
      <c r="A97" s="3"/>
      <c r="B97" s="5"/>
      <c r="C97" s="5"/>
      <c r="D97" s="5"/>
      <c r="E97" s="8"/>
      <c r="F97" s="8"/>
      <c r="G97" s="12"/>
      <c r="H97" s="12"/>
      <c r="I97" s="13"/>
      <c r="J97" s="13"/>
      <c r="K97" s="5"/>
      <c r="L97" s="6"/>
      <c r="M97" s="6"/>
      <c r="N97" s="14"/>
      <c r="O97" s="14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x14ac:dyDescent="0.3">
      <c r="A98" s="3"/>
      <c r="B98" s="5"/>
      <c r="C98" s="5"/>
      <c r="D98" s="5"/>
      <c r="E98" s="8"/>
      <c r="F98" s="8"/>
      <c r="G98" s="12"/>
      <c r="H98" s="12"/>
      <c r="I98" s="13"/>
      <c r="J98" s="13"/>
      <c r="K98" s="5"/>
      <c r="L98" s="6"/>
      <c r="M98" s="6"/>
      <c r="N98" s="14"/>
      <c r="O98" s="14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x14ac:dyDescent="0.3">
      <c r="A99" s="3"/>
      <c r="B99" s="5"/>
      <c r="C99" s="5"/>
      <c r="D99" s="5"/>
      <c r="E99" s="8"/>
      <c r="F99" s="8"/>
      <c r="G99" s="12"/>
      <c r="H99" s="12"/>
      <c r="I99" s="13"/>
      <c r="J99" s="13"/>
      <c r="K99" s="5"/>
      <c r="L99" s="6"/>
      <c r="M99" s="6"/>
      <c r="N99" s="14"/>
      <c r="O99" s="14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x14ac:dyDescent="0.3">
      <c r="A100" s="3"/>
      <c r="B100" s="5"/>
      <c r="C100" s="5"/>
      <c r="D100" s="5"/>
      <c r="E100" s="8"/>
      <c r="F100" s="8"/>
      <c r="G100" s="12"/>
      <c r="H100" s="12"/>
      <c r="I100" s="13"/>
      <c r="J100" s="13"/>
      <c r="K100" s="5"/>
      <c r="L100" s="6"/>
      <c r="M100" s="6"/>
      <c r="N100" s="14"/>
      <c r="O100" s="14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x14ac:dyDescent="0.3">
      <c r="A101" s="3"/>
      <c r="B101" s="5"/>
      <c r="C101" s="5"/>
      <c r="D101" s="5"/>
      <c r="E101" s="8"/>
      <c r="F101" s="8"/>
      <c r="G101" s="12"/>
      <c r="H101" s="12"/>
      <c r="I101" s="13"/>
      <c r="J101" s="13"/>
      <c r="K101" s="5"/>
      <c r="L101" s="6"/>
      <c r="M101" s="6"/>
      <c r="N101" s="14"/>
      <c r="O101" s="14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x14ac:dyDescent="0.3">
      <c r="A102" s="3"/>
      <c r="B102" s="5"/>
      <c r="C102" s="5"/>
      <c r="D102" s="5"/>
      <c r="E102" s="8"/>
      <c r="F102" s="8"/>
      <c r="G102" s="12"/>
      <c r="H102" s="12"/>
      <c r="I102" s="13"/>
      <c r="J102" s="13"/>
      <c r="K102" s="5"/>
      <c r="L102" s="6"/>
      <c r="M102" s="6"/>
      <c r="N102" s="14"/>
      <c r="O102" s="14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x14ac:dyDescent="0.3">
      <c r="A103" s="3"/>
      <c r="B103" s="5"/>
      <c r="C103" s="5"/>
      <c r="D103" s="5"/>
      <c r="E103" s="8"/>
      <c r="F103" s="8"/>
      <c r="G103" s="12"/>
      <c r="H103" s="12"/>
      <c r="I103" s="13"/>
      <c r="J103" s="13"/>
      <c r="K103" s="5"/>
      <c r="L103" s="6"/>
      <c r="M103" s="6"/>
      <c r="N103" s="14"/>
      <c r="O103" s="14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x14ac:dyDescent="0.3">
      <c r="A104" s="3"/>
      <c r="B104" s="5"/>
      <c r="C104" s="5"/>
      <c r="D104" s="5"/>
      <c r="E104" s="8"/>
      <c r="F104" s="8"/>
      <c r="G104" s="12"/>
      <c r="H104" s="12"/>
      <c r="I104" s="13"/>
      <c r="J104" s="13"/>
      <c r="K104" s="5"/>
      <c r="L104" s="6"/>
      <c r="M104" s="6"/>
      <c r="N104" s="14"/>
      <c r="O104" s="14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x14ac:dyDescent="0.3">
      <c r="A105" s="3"/>
      <c r="B105" s="5"/>
      <c r="C105" s="5"/>
      <c r="D105" s="5"/>
      <c r="E105" s="8"/>
      <c r="F105" s="8"/>
      <c r="G105" s="12"/>
      <c r="H105" s="12"/>
      <c r="I105" s="13"/>
      <c r="J105" s="13"/>
      <c r="K105" s="5"/>
      <c r="L105" s="6"/>
      <c r="M105" s="6"/>
      <c r="N105" s="14"/>
      <c r="O105" s="14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x14ac:dyDescent="0.3">
      <c r="A106" s="3"/>
      <c r="B106" s="5"/>
      <c r="C106" s="5"/>
      <c r="D106" s="5"/>
      <c r="E106" s="8"/>
      <c r="F106" s="8"/>
      <c r="G106" s="12"/>
      <c r="H106" s="12"/>
      <c r="I106" s="13"/>
      <c r="J106" s="13"/>
      <c r="K106" s="5"/>
      <c r="L106" s="6"/>
      <c r="M106" s="6"/>
      <c r="N106" s="14"/>
      <c r="O106" s="14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x14ac:dyDescent="0.3">
      <c r="A107" s="3"/>
      <c r="B107" s="5"/>
      <c r="C107" s="5"/>
      <c r="D107" s="5"/>
      <c r="E107" s="8"/>
      <c r="F107" s="8"/>
      <c r="G107" s="12"/>
      <c r="H107" s="12"/>
      <c r="I107" s="13"/>
      <c r="J107" s="13"/>
      <c r="K107" s="5"/>
      <c r="L107" s="6"/>
      <c r="M107" s="6"/>
      <c r="N107" s="14"/>
      <c r="O107" s="14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x14ac:dyDescent="0.3">
      <c r="A108" s="3"/>
      <c r="B108" s="5"/>
      <c r="C108" s="5"/>
      <c r="D108" s="5"/>
      <c r="E108" s="8"/>
      <c r="F108" s="8"/>
      <c r="G108" s="12"/>
      <c r="H108" s="12"/>
      <c r="I108" s="13"/>
      <c r="J108" s="13"/>
      <c r="K108" s="5"/>
      <c r="L108" s="6"/>
      <c r="M108" s="6"/>
      <c r="N108" s="14"/>
      <c r="O108" s="14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x14ac:dyDescent="0.3">
      <c r="A109" s="3"/>
      <c r="B109" s="5"/>
      <c r="C109" s="5"/>
      <c r="D109" s="5"/>
      <c r="E109" s="8"/>
      <c r="F109" s="8"/>
      <c r="G109" s="12"/>
      <c r="H109" s="12"/>
      <c r="I109" s="13"/>
      <c r="J109" s="13"/>
      <c r="K109" s="5"/>
      <c r="L109" s="6"/>
      <c r="M109" s="6"/>
      <c r="N109" s="14"/>
      <c r="O109" s="14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x14ac:dyDescent="0.3">
      <c r="A110" s="3"/>
      <c r="B110" s="5"/>
      <c r="C110" s="5"/>
      <c r="D110" s="5"/>
      <c r="E110" s="8"/>
      <c r="F110" s="8"/>
      <c r="G110" s="12"/>
      <c r="H110" s="12"/>
      <c r="I110" s="13"/>
      <c r="J110" s="13"/>
      <c r="K110" s="5"/>
      <c r="L110" s="6"/>
      <c r="M110" s="6"/>
      <c r="N110" s="14"/>
      <c r="O110" s="14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x14ac:dyDescent="0.3">
      <c r="A111" s="3"/>
      <c r="B111" s="5"/>
      <c r="C111" s="5"/>
      <c r="D111" s="5"/>
      <c r="E111" s="8"/>
      <c r="F111" s="8"/>
      <c r="G111" s="12"/>
      <c r="H111" s="12"/>
      <c r="I111" s="13"/>
      <c r="J111" s="13"/>
      <c r="K111" s="5"/>
      <c r="L111" s="6"/>
      <c r="M111" s="6"/>
      <c r="N111" s="14"/>
      <c r="O111" s="14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x14ac:dyDescent="0.3">
      <c r="A112" s="3"/>
      <c r="B112" s="5"/>
      <c r="C112" s="5"/>
      <c r="D112" s="5"/>
      <c r="E112" s="8"/>
      <c r="F112" s="8"/>
      <c r="G112" s="12"/>
      <c r="H112" s="12"/>
      <c r="I112" s="13"/>
      <c r="J112" s="13"/>
      <c r="K112" s="5"/>
      <c r="L112" s="6"/>
      <c r="M112" s="6"/>
      <c r="N112" s="14"/>
      <c r="O112" s="14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x14ac:dyDescent="0.3">
      <c r="A113" s="3"/>
      <c r="B113" s="5"/>
      <c r="C113" s="5"/>
      <c r="D113" s="5"/>
      <c r="E113" s="8"/>
      <c r="F113" s="8"/>
      <c r="G113" s="12"/>
      <c r="H113" s="12"/>
      <c r="I113" s="13"/>
      <c r="J113" s="13"/>
      <c r="K113" s="5"/>
      <c r="L113" s="6"/>
      <c r="M113" s="6"/>
      <c r="N113" s="14"/>
      <c r="O113" s="14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x14ac:dyDescent="0.3">
      <c r="A114" s="1"/>
      <c r="B114" s="7"/>
      <c r="C114" s="7"/>
      <c r="D114" s="7"/>
      <c r="E114" s="52"/>
      <c r="F114" s="52"/>
      <c r="G114" s="53"/>
      <c r="H114" s="53"/>
      <c r="I114" s="61"/>
      <c r="J114" s="61"/>
      <c r="K114" s="7"/>
      <c r="L114" s="54"/>
      <c r="M114" s="54"/>
      <c r="N114" s="55"/>
      <c r="O114" s="55"/>
    </row>
    <row r="115" spans="1:25" x14ac:dyDescent="0.3">
      <c r="A115" s="1"/>
      <c r="B115" s="7"/>
      <c r="C115" s="7"/>
      <c r="D115" s="7"/>
      <c r="E115" s="52"/>
      <c r="F115" s="52"/>
      <c r="G115" s="53"/>
      <c r="H115" s="53"/>
      <c r="I115" s="61"/>
      <c r="J115" s="61"/>
      <c r="K115" s="7"/>
      <c r="L115" s="54"/>
      <c r="M115" s="54"/>
      <c r="N115" s="55"/>
      <c r="O115" s="55"/>
    </row>
    <row r="116" spans="1:25" x14ac:dyDescent="0.3">
      <c r="A116" s="1"/>
      <c r="B116" s="7"/>
      <c r="C116" s="7"/>
      <c r="D116" s="7"/>
      <c r="E116" s="52"/>
      <c r="F116" s="52"/>
      <c r="G116" s="53"/>
      <c r="H116" s="53"/>
      <c r="I116" s="61"/>
      <c r="J116" s="61"/>
      <c r="K116" s="7"/>
      <c r="L116" s="54"/>
      <c r="M116" s="54"/>
      <c r="N116" s="55"/>
      <c r="O116" s="55"/>
    </row>
  </sheetData>
  <conditionalFormatting sqref="A1:A1048576 Z3:Z66">
    <cfRule type="duplicateValues" dxfId="29" priority="1"/>
  </conditionalFormatting>
  <conditionalFormatting sqref="Z3:Z66">
    <cfRule type="duplicateValues" dxfId="28" priority="2"/>
    <cfRule type="duplicateValues" dxfId="27" priority="3"/>
  </conditionalFormatting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934D5-F5E4-4B9A-970B-C238B749A091}">
  <dimension ref="A1:AL1924"/>
  <sheetViews>
    <sheetView zoomScale="85" zoomScaleNormal="85" workbookViewId="0">
      <pane ySplit="1" topLeftCell="A244" activePane="bottomLeft" state="frozen"/>
      <selection pane="bottomLeft" activeCell="N391" sqref="N391"/>
    </sheetView>
  </sheetViews>
  <sheetFormatPr defaultRowHeight="14.4" x14ac:dyDescent="0.3"/>
  <cols>
    <col min="11" max="11" width="12.6640625" bestFit="1" customWidth="1"/>
    <col min="25" max="25" width="8.6640625" customWidth="1"/>
  </cols>
  <sheetData>
    <row r="1" spans="1:37" x14ac:dyDescent="0.3">
      <c r="A1" s="2"/>
      <c r="B1" s="2" t="s">
        <v>405</v>
      </c>
      <c r="C1" s="2" t="s">
        <v>0</v>
      </c>
      <c r="D1" s="2" t="s">
        <v>1</v>
      </c>
      <c r="E1" s="2" t="s">
        <v>423</v>
      </c>
      <c r="F1" s="63"/>
      <c r="G1" s="63" t="s">
        <v>347</v>
      </c>
      <c r="H1" s="63" t="s">
        <v>1</v>
      </c>
      <c r="I1" s="63" t="s">
        <v>523</v>
      </c>
      <c r="J1" s="64" t="s">
        <v>578</v>
      </c>
      <c r="K1" s="133">
        <v>0</v>
      </c>
      <c r="L1" s="2" t="s">
        <v>646</v>
      </c>
      <c r="M1" s="2" t="s">
        <v>404</v>
      </c>
      <c r="N1" s="2" t="s">
        <v>405</v>
      </c>
      <c r="O1" s="2" t="s">
        <v>0</v>
      </c>
      <c r="P1" s="2" t="s">
        <v>1</v>
      </c>
      <c r="Q1" s="2" t="s">
        <v>423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F1" s="2"/>
      <c r="AG1" s="2"/>
      <c r="AH1" s="2"/>
      <c r="AI1" s="2"/>
      <c r="AJ1" s="2"/>
      <c r="AK1" s="2"/>
    </row>
    <row r="2" spans="1:37" ht="22.5" customHeight="1" x14ac:dyDescent="0.3">
      <c r="A2" s="2" t="str">
        <f>IF($K$1&gt;1,$T2,IF($K$1&lt;-1,$Z2,$M2))</f>
        <v>A</v>
      </c>
      <c r="B2" s="1" t="str">
        <f>IF($K$1&gt;1%,$U2,IF($K$1&lt;-1%,$AA2,$N2))</f>
        <v>IWM</v>
      </c>
      <c r="C2" s="1">
        <f>IF($K$1&gt;1,$V2,IF($K$1&lt;-1,$AB2,$O2))</f>
        <v>0.74</v>
      </c>
      <c r="D2" s="1">
        <f>IF($K$1&gt;1,$W2,IF($K$1&lt;-1,$AC2,$P2))</f>
        <v>0.73</v>
      </c>
      <c r="E2" s="1">
        <f>IF($K$1&gt;1,$X2,IF($K$1&lt;-1,$AD2,$Q2))</f>
        <v>0.44</v>
      </c>
      <c r="F2" s="4" t="str">
        <f>IF(ISERROR(MATCH(A2,J$1:J$1000,0)),A2,"")</f>
        <v>A</v>
      </c>
      <c r="G2" s="4" t="str">
        <f>VLOOKUP(F2,'All Beta'!A:E,2,0)</f>
        <v>IWM</v>
      </c>
      <c r="H2" s="4">
        <f t="shared" ref="H2:H65" si="0">VLOOKUP(F2,A:E,4,0)</f>
        <v>0.73</v>
      </c>
      <c r="I2" s="4">
        <f t="shared" ref="I2:I65" si="1">VLOOKUP(F2,A:E,5,0)</f>
        <v>0.44</v>
      </c>
      <c r="J2" s="62">
        <f>TRASH!A1</f>
        <v>0</v>
      </c>
      <c r="K2" s="22"/>
      <c r="L2" s="1"/>
      <c r="M2" s="1" t="s">
        <v>118</v>
      </c>
      <c r="N2" s="1" t="s">
        <v>384</v>
      </c>
      <c r="O2" s="1">
        <v>0.74</v>
      </c>
      <c r="P2" s="1">
        <v>0.73</v>
      </c>
      <c r="Q2" s="1">
        <v>0.44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F2" s="1"/>
      <c r="AG2" s="1"/>
      <c r="AH2" s="1"/>
      <c r="AI2" s="1"/>
      <c r="AJ2" s="1"/>
      <c r="AK2" s="1"/>
    </row>
    <row r="3" spans="1:37" x14ac:dyDescent="0.3">
      <c r="A3" s="2" t="str">
        <f t="shared" ref="A3:A66" si="2">IF($K$1&gt;1,$T3,IF($K$1&lt;-1,$Z3,$M3))</f>
        <v>AAL</v>
      </c>
      <c r="B3" s="1" t="str">
        <f t="shared" ref="B3:B66" si="3">IF($K$1&gt;1,$U3,IF($K$1&lt;-1,$AA3,$N3))</f>
        <v>IWM</v>
      </c>
      <c r="C3" s="1">
        <f t="shared" ref="C3:C66" si="4">IF($K$1&gt;1,$V3,IF($K$1&lt;-1,$AB3,$O3))</f>
        <v>0.79</v>
      </c>
      <c r="D3" s="1">
        <f t="shared" ref="D3:D66" si="5">IF($K$1&gt;1,$W3,IF($K$1&lt;-1,$AC3,$P3))</f>
        <v>0.95</v>
      </c>
      <c r="E3" s="1">
        <f t="shared" ref="E3:E66" si="6">IF($K$1&gt;1,$X3,IF($K$1&lt;-1,$AD3,$Q3))</f>
        <v>0.6</v>
      </c>
      <c r="F3" s="4" t="str">
        <f t="shared" ref="F3:F66" si="7">IF(ISERROR(MATCH(A3,J$1:J$1000,0)),A3,"")</f>
        <v>AAL</v>
      </c>
      <c r="G3" s="4" t="str">
        <f>VLOOKUP(F3,'All Beta'!A:E,2,0)</f>
        <v>IWM</v>
      </c>
      <c r="H3" s="4">
        <f t="shared" si="0"/>
        <v>0.95</v>
      </c>
      <c r="I3" s="4">
        <f t="shared" si="1"/>
        <v>0.6</v>
      </c>
      <c r="J3" s="62">
        <f>TRASH!A2</f>
        <v>0</v>
      </c>
      <c r="K3" s="22" t="str">
        <f>RTD("tradingapp",,"spy","BidLstClsΔ%")</f>
        <v>0.05</v>
      </c>
      <c r="M3" s="1" t="s">
        <v>116</v>
      </c>
      <c r="N3" s="1" t="s">
        <v>384</v>
      </c>
      <c r="O3" s="1">
        <v>0.79</v>
      </c>
      <c r="P3" s="1">
        <v>0.95</v>
      </c>
      <c r="Q3" s="1">
        <v>0.6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F3" s="1"/>
      <c r="AG3" s="1"/>
      <c r="AH3" s="1"/>
      <c r="AI3" s="1"/>
      <c r="AJ3" s="1"/>
      <c r="AK3" s="1"/>
    </row>
    <row r="4" spans="1:37" x14ac:dyDescent="0.3">
      <c r="A4" s="2" t="str">
        <f t="shared" si="2"/>
        <v>AAOI</v>
      </c>
      <c r="B4" s="1" t="str">
        <f t="shared" si="3"/>
        <v>SPY</v>
      </c>
      <c r="C4" s="1">
        <f t="shared" si="4"/>
        <v>0.76</v>
      </c>
      <c r="D4" s="1">
        <f t="shared" si="5"/>
        <v>5.89</v>
      </c>
      <c r="E4" s="1">
        <f t="shared" si="6"/>
        <v>1.56</v>
      </c>
      <c r="F4" s="4" t="str">
        <f t="shared" si="7"/>
        <v>AAOI</v>
      </c>
      <c r="G4" s="4" t="str">
        <f>VLOOKUP(F4,'All Beta'!A:E,2,0)</f>
        <v>SPY</v>
      </c>
      <c r="H4" s="4">
        <f t="shared" si="0"/>
        <v>5.89</v>
      </c>
      <c r="I4" s="4">
        <f t="shared" si="1"/>
        <v>1.56</v>
      </c>
      <c r="J4" s="62">
        <f>TRASH!A3</f>
        <v>0</v>
      </c>
      <c r="K4" s="22"/>
      <c r="M4" s="1" t="s">
        <v>602</v>
      </c>
      <c r="N4" s="1" t="s">
        <v>299</v>
      </c>
      <c r="O4" s="1">
        <v>0.76</v>
      </c>
      <c r="P4" s="1">
        <v>5.89</v>
      </c>
      <c r="Q4" s="1">
        <v>1.56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F4" s="1"/>
      <c r="AG4" s="1"/>
      <c r="AH4" s="1"/>
      <c r="AI4" s="1"/>
      <c r="AJ4" s="1"/>
      <c r="AK4" s="1"/>
    </row>
    <row r="5" spans="1:37" x14ac:dyDescent="0.3">
      <c r="A5" s="2" t="str">
        <f t="shared" si="2"/>
        <v>AAP</v>
      </c>
      <c r="B5" s="1" t="str">
        <f t="shared" si="3"/>
        <v>IWM</v>
      </c>
      <c r="C5" s="1">
        <f t="shared" si="4"/>
        <v>0.71</v>
      </c>
      <c r="D5" s="1">
        <f t="shared" si="5"/>
        <v>1.03</v>
      </c>
      <c r="E5" s="1">
        <f t="shared" si="6"/>
        <v>0.53</v>
      </c>
      <c r="F5" s="4" t="str">
        <f t="shared" si="7"/>
        <v>AAP</v>
      </c>
      <c r="G5" s="4" t="str">
        <f>VLOOKUP(F5,'All Beta'!A:E,2,0)</f>
        <v>IWM</v>
      </c>
      <c r="H5" s="4">
        <f t="shared" si="0"/>
        <v>1.03</v>
      </c>
      <c r="I5" s="4">
        <f t="shared" si="1"/>
        <v>0.53</v>
      </c>
      <c r="J5" s="62">
        <f>TRASH!A4</f>
        <v>0</v>
      </c>
      <c r="K5" s="22"/>
      <c r="M5" s="1" t="s">
        <v>119</v>
      </c>
      <c r="N5" s="1" t="s">
        <v>384</v>
      </c>
      <c r="O5" s="1">
        <v>0.71</v>
      </c>
      <c r="P5" s="1">
        <v>1.03</v>
      </c>
      <c r="Q5" s="1">
        <v>0.53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F5" s="1"/>
      <c r="AG5" s="1"/>
      <c r="AH5" s="1"/>
      <c r="AI5" s="1"/>
      <c r="AJ5" s="1"/>
      <c r="AK5" s="1"/>
    </row>
    <row r="6" spans="1:37" x14ac:dyDescent="0.3">
      <c r="A6" s="2" t="str">
        <f t="shared" si="2"/>
        <v>AAPL</v>
      </c>
      <c r="B6" s="1" t="str">
        <f t="shared" si="3"/>
        <v>SPY</v>
      </c>
      <c r="C6" s="1">
        <f t="shared" si="4"/>
        <v>0.68</v>
      </c>
      <c r="D6" s="1">
        <f t="shared" si="5"/>
        <v>1.18</v>
      </c>
      <c r="E6" s="1">
        <f t="shared" si="6"/>
        <v>0.35</v>
      </c>
      <c r="F6" s="4" t="str">
        <f t="shared" si="7"/>
        <v/>
      </c>
      <c r="G6" s="4" t="e">
        <f>VLOOKUP(F6,'All Beta'!A:E,2,0)</f>
        <v>#N/A</v>
      </c>
      <c r="H6" s="4" t="e">
        <f t="shared" si="0"/>
        <v>#N/A</v>
      </c>
      <c r="I6" s="4" t="e">
        <f t="shared" si="1"/>
        <v>#N/A</v>
      </c>
      <c r="J6" s="62">
        <f>TRASH!A5</f>
        <v>0</v>
      </c>
      <c r="K6" s="22"/>
      <c r="M6" s="1" t="s">
        <v>2</v>
      </c>
      <c r="N6" s="1" t="s">
        <v>299</v>
      </c>
      <c r="O6" s="1">
        <v>0.68</v>
      </c>
      <c r="P6" s="1">
        <v>1.18</v>
      </c>
      <c r="Q6" s="1">
        <v>0.35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F6" s="1"/>
      <c r="AG6" s="1"/>
      <c r="AH6" s="1"/>
      <c r="AI6" s="1"/>
      <c r="AJ6" s="1"/>
      <c r="AK6" s="1"/>
    </row>
    <row r="7" spans="1:37" x14ac:dyDescent="0.3">
      <c r="A7" s="2" t="str">
        <f t="shared" si="2"/>
        <v>ABBV</v>
      </c>
      <c r="B7" s="1" t="str">
        <f t="shared" si="3"/>
        <v>SPY</v>
      </c>
      <c r="C7" s="1">
        <f t="shared" si="4"/>
        <v>0.43</v>
      </c>
      <c r="D7" s="1">
        <f t="shared" si="5"/>
        <v>0.59</v>
      </c>
      <c r="E7" s="1">
        <f t="shared" si="6"/>
        <v>0.3</v>
      </c>
      <c r="F7" s="4" t="str">
        <f t="shared" si="7"/>
        <v>ABBV</v>
      </c>
      <c r="G7" s="4" t="str">
        <f>VLOOKUP(F7,'All Beta'!A:E,2,0)</f>
        <v>SPY</v>
      </c>
      <c r="H7" s="4">
        <f t="shared" si="0"/>
        <v>0.59</v>
      </c>
      <c r="I7" s="4">
        <f t="shared" si="1"/>
        <v>0.3</v>
      </c>
      <c r="J7" s="62">
        <f>TRASH!A6</f>
        <v>0</v>
      </c>
      <c r="K7" s="22"/>
      <c r="M7" s="1" t="s">
        <v>122</v>
      </c>
      <c r="N7" s="1" t="s">
        <v>299</v>
      </c>
      <c r="O7" s="1">
        <v>0.43</v>
      </c>
      <c r="P7" s="1">
        <v>0.59</v>
      </c>
      <c r="Q7" s="1">
        <v>0.3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F7" s="1"/>
      <c r="AG7" s="1"/>
      <c r="AH7" s="1"/>
      <c r="AI7" s="1"/>
      <c r="AJ7" s="1"/>
      <c r="AK7" s="1"/>
    </row>
    <row r="8" spans="1:37" x14ac:dyDescent="0.3">
      <c r="A8" s="2" t="str">
        <f t="shared" si="2"/>
        <v>ABNB</v>
      </c>
      <c r="B8" s="1" t="str">
        <f t="shared" si="3"/>
        <v>SPY</v>
      </c>
      <c r="C8" s="1">
        <f t="shared" si="4"/>
        <v>0.85</v>
      </c>
      <c r="D8" s="1">
        <f t="shared" si="5"/>
        <v>1.53</v>
      </c>
      <c r="E8" s="1">
        <f t="shared" si="6"/>
        <v>0.33</v>
      </c>
      <c r="F8" s="4" t="str">
        <f t="shared" si="7"/>
        <v>ABNB</v>
      </c>
      <c r="G8" s="4" t="str">
        <f>VLOOKUP(F8,'All Beta'!A:E,2,0)</f>
        <v>SPY</v>
      </c>
      <c r="H8" s="4">
        <f t="shared" si="0"/>
        <v>1.53</v>
      </c>
      <c r="I8" s="4">
        <f t="shared" si="1"/>
        <v>0.33</v>
      </c>
      <c r="J8" s="62" t="str">
        <f>TRASH!A7</f>
        <v>REVBW</v>
      </c>
      <c r="K8" s="22"/>
      <c r="M8" s="1" t="s">
        <v>120</v>
      </c>
      <c r="N8" s="1" t="s">
        <v>299</v>
      </c>
      <c r="O8" s="1">
        <v>0.85</v>
      </c>
      <c r="P8" s="1">
        <v>1.53</v>
      </c>
      <c r="Q8" s="1">
        <v>0.33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F8" s="1"/>
      <c r="AG8" s="1"/>
      <c r="AH8" s="1"/>
      <c r="AI8" s="1"/>
      <c r="AJ8" s="1"/>
      <c r="AK8" s="1"/>
    </row>
    <row r="9" spans="1:37" x14ac:dyDescent="0.3">
      <c r="A9" s="2" t="str">
        <f t="shared" si="2"/>
        <v>ABR</v>
      </c>
      <c r="B9" s="1" t="str">
        <f t="shared" si="3"/>
        <v>IWM</v>
      </c>
      <c r="C9" s="1">
        <f t="shared" si="4"/>
        <v>0.82</v>
      </c>
      <c r="D9" s="1">
        <f t="shared" si="5"/>
        <v>0.69</v>
      </c>
      <c r="E9" s="1">
        <f t="shared" si="6"/>
        <v>0.39</v>
      </c>
      <c r="F9" s="4" t="str">
        <f t="shared" si="7"/>
        <v>ABR</v>
      </c>
      <c r="G9" s="4" t="str">
        <f>VLOOKUP(F9,'All Beta'!A:E,2,0)</f>
        <v>IWM</v>
      </c>
      <c r="H9" s="4">
        <f t="shared" si="0"/>
        <v>0.69</v>
      </c>
      <c r="I9" s="4">
        <f t="shared" si="1"/>
        <v>0.39</v>
      </c>
      <c r="J9" s="62" t="str">
        <f>TRASH!A8</f>
        <v>LAES</v>
      </c>
      <c r="K9" s="22"/>
      <c r="M9" s="1" t="s">
        <v>395</v>
      </c>
      <c r="N9" s="1" t="s">
        <v>384</v>
      </c>
      <c r="O9" s="1">
        <v>0.82</v>
      </c>
      <c r="P9" s="1">
        <v>0.69</v>
      </c>
      <c r="Q9" s="1">
        <v>0.39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F9" s="1"/>
      <c r="AG9" s="1"/>
      <c r="AH9" s="1"/>
      <c r="AI9" s="1"/>
      <c r="AJ9" s="1"/>
      <c r="AK9" s="1"/>
    </row>
    <row r="10" spans="1:37" x14ac:dyDescent="0.3">
      <c r="A10" s="2" t="str">
        <f t="shared" si="2"/>
        <v>ABT</v>
      </c>
      <c r="B10" s="1" t="str">
        <f t="shared" si="3"/>
        <v>SPY</v>
      </c>
      <c r="C10" s="1">
        <f t="shared" si="4"/>
        <v>0.37</v>
      </c>
      <c r="D10" s="1">
        <f t="shared" si="5"/>
        <v>0.2</v>
      </c>
      <c r="E10" s="1">
        <f t="shared" si="6"/>
        <v>0.32</v>
      </c>
      <c r="F10" s="4" t="str">
        <f t="shared" si="7"/>
        <v>ABT</v>
      </c>
      <c r="G10" s="4" t="str">
        <f>VLOOKUP(F10,'All Beta'!A:E,2,0)</f>
        <v>SPY</v>
      </c>
      <c r="H10" s="4">
        <f t="shared" si="0"/>
        <v>0.2</v>
      </c>
      <c r="I10" s="4">
        <f t="shared" si="1"/>
        <v>0.32</v>
      </c>
      <c r="J10" s="62" t="str">
        <f>TRASH!A9</f>
        <v>RFIL</v>
      </c>
      <c r="K10" s="22"/>
      <c r="M10" s="1" t="s">
        <v>121</v>
      </c>
      <c r="N10" s="1" t="s">
        <v>299</v>
      </c>
      <c r="O10" s="1">
        <v>0.37</v>
      </c>
      <c r="P10" s="1">
        <v>0.2</v>
      </c>
      <c r="Q10" s="1">
        <v>0.32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F10" s="1"/>
      <c r="AG10" s="1"/>
      <c r="AH10" s="1"/>
      <c r="AI10" s="1"/>
      <c r="AJ10" s="1"/>
      <c r="AK10" s="1"/>
    </row>
    <row r="11" spans="1:37" x14ac:dyDescent="0.3">
      <c r="A11" s="2" t="str">
        <f t="shared" si="2"/>
        <v>ACN</v>
      </c>
      <c r="B11" s="1" t="str">
        <f t="shared" si="3"/>
        <v>SPY</v>
      </c>
      <c r="C11" s="1">
        <f t="shared" si="4"/>
        <v>0.76</v>
      </c>
      <c r="D11" s="1">
        <f t="shared" si="5"/>
        <v>0.95</v>
      </c>
      <c r="E11" s="1">
        <f t="shared" si="6"/>
        <v>0.31</v>
      </c>
      <c r="F11" s="4" t="str">
        <f t="shared" si="7"/>
        <v>ACN</v>
      </c>
      <c r="G11" s="4" t="str">
        <f>VLOOKUP(F11,'All Beta'!A:E,2,0)</f>
        <v>SPY</v>
      </c>
      <c r="H11" s="4">
        <f t="shared" si="0"/>
        <v>0.95</v>
      </c>
      <c r="I11" s="4">
        <f t="shared" si="1"/>
        <v>0.31</v>
      </c>
      <c r="J11" s="62" t="str">
        <f>TRASH!A10</f>
        <v>BHST</v>
      </c>
      <c r="K11" s="22"/>
      <c r="M11" s="1" t="s">
        <v>3</v>
      </c>
      <c r="N11" s="1" t="s">
        <v>299</v>
      </c>
      <c r="O11" s="1">
        <v>0.76</v>
      </c>
      <c r="P11" s="1">
        <v>0.95</v>
      </c>
      <c r="Q11" s="1">
        <v>0.31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F11" s="1"/>
      <c r="AG11" s="1"/>
      <c r="AH11" s="1"/>
      <c r="AI11" s="1"/>
      <c r="AJ11" s="1"/>
      <c r="AK11" s="1"/>
    </row>
    <row r="12" spans="1:37" x14ac:dyDescent="0.3">
      <c r="A12" s="2" t="str">
        <f t="shared" si="2"/>
        <v>ADBE</v>
      </c>
      <c r="B12" s="1" t="str">
        <f t="shared" si="3"/>
        <v>SPY</v>
      </c>
      <c r="C12" s="1">
        <f t="shared" si="4"/>
        <v>0.72</v>
      </c>
      <c r="D12" s="1">
        <f t="shared" si="5"/>
        <v>0.84</v>
      </c>
      <c r="E12" s="1">
        <f t="shared" si="6"/>
        <v>0.34</v>
      </c>
      <c r="F12" s="4" t="str">
        <f t="shared" si="7"/>
        <v>ADBE</v>
      </c>
      <c r="G12" s="4" t="str">
        <f>VLOOKUP(F12,'All Beta'!A:E,2,0)</f>
        <v>SPY</v>
      </c>
      <c r="H12" s="4">
        <f t="shared" si="0"/>
        <v>0.84</v>
      </c>
      <c r="I12" s="4">
        <f t="shared" si="1"/>
        <v>0.34</v>
      </c>
      <c r="J12" s="62" t="str">
        <f>TRASH!A11</f>
        <v>AIRE</v>
      </c>
      <c r="K12" s="22"/>
      <c r="M12" s="1" t="s">
        <v>4</v>
      </c>
      <c r="N12" s="1" t="s">
        <v>299</v>
      </c>
      <c r="O12" s="1">
        <v>0.72</v>
      </c>
      <c r="P12" s="1">
        <v>0.84</v>
      </c>
      <c r="Q12" s="1">
        <v>0.34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F12" s="1"/>
      <c r="AG12" s="1"/>
      <c r="AH12" s="1"/>
      <c r="AI12" s="1"/>
      <c r="AJ12" s="1"/>
      <c r="AK12" s="1"/>
    </row>
    <row r="13" spans="1:37" x14ac:dyDescent="0.3">
      <c r="A13" s="2" t="str">
        <f t="shared" si="2"/>
        <v>ADM</v>
      </c>
      <c r="B13" s="1" t="str">
        <f t="shared" si="3"/>
        <v>IWM</v>
      </c>
      <c r="C13" s="1">
        <f t="shared" si="4"/>
        <v>0.48</v>
      </c>
      <c r="D13" s="1">
        <f t="shared" si="5"/>
        <v>0.4</v>
      </c>
      <c r="E13" s="1">
        <f t="shared" si="6"/>
        <v>0.38</v>
      </c>
      <c r="F13" s="4" t="str">
        <f t="shared" si="7"/>
        <v>ADM</v>
      </c>
      <c r="G13" s="4" t="str">
        <f>VLOOKUP(F13,'All Beta'!A:E,2,0)</f>
        <v>IWM</v>
      </c>
      <c r="H13" s="4">
        <f t="shared" si="0"/>
        <v>0.4</v>
      </c>
      <c r="I13" s="4">
        <f t="shared" si="1"/>
        <v>0.38</v>
      </c>
      <c r="J13" s="62" t="str">
        <f>TRASH!A12</f>
        <v>FLY</v>
      </c>
      <c r="K13" s="22"/>
      <c r="M13" s="1" t="s">
        <v>117</v>
      </c>
      <c r="N13" s="1" t="s">
        <v>384</v>
      </c>
      <c r="O13" s="1">
        <v>0.48</v>
      </c>
      <c r="P13" s="1">
        <v>0.4</v>
      </c>
      <c r="Q13" s="1">
        <v>0.38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F13" s="1"/>
      <c r="AG13" s="1"/>
      <c r="AH13" s="1"/>
      <c r="AI13" s="1"/>
      <c r="AJ13" s="1"/>
      <c r="AK13" s="1"/>
    </row>
    <row r="14" spans="1:37" x14ac:dyDescent="0.3">
      <c r="A14" s="2" t="str">
        <f t="shared" si="2"/>
        <v>ADP</v>
      </c>
      <c r="B14" s="1" t="str">
        <f t="shared" si="3"/>
        <v>SPY</v>
      </c>
      <c r="C14" s="1">
        <f t="shared" si="4"/>
        <v>0.6</v>
      </c>
      <c r="D14" s="1">
        <f t="shared" si="5"/>
        <v>0.26</v>
      </c>
      <c r="E14" s="1">
        <f t="shared" si="6"/>
        <v>0.28000000000000003</v>
      </c>
      <c r="F14" s="4" t="str">
        <f t="shared" si="7"/>
        <v>ADP</v>
      </c>
      <c r="G14" s="4" t="str">
        <f>VLOOKUP(F14,'All Beta'!A:E,2,0)</f>
        <v>SPY</v>
      </c>
      <c r="H14" s="4">
        <f t="shared" si="0"/>
        <v>0.26</v>
      </c>
      <c r="I14" s="4">
        <f t="shared" si="1"/>
        <v>0.28000000000000003</v>
      </c>
      <c r="J14" s="62" t="str">
        <f>TRASH!A13</f>
        <v>BKSY</v>
      </c>
      <c r="K14" s="22"/>
      <c r="M14" s="1" t="s">
        <v>6</v>
      </c>
      <c r="N14" s="1" t="s">
        <v>299</v>
      </c>
      <c r="O14" s="1">
        <v>0.6</v>
      </c>
      <c r="P14" s="1">
        <v>0.26</v>
      </c>
      <c r="Q14" s="1">
        <v>0.28000000000000003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F14" s="1"/>
      <c r="AG14" s="1"/>
      <c r="AH14" s="1"/>
      <c r="AI14" s="1"/>
      <c r="AJ14" s="1"/>
      <c r="AK14" s="1"/>
    </row>
    <row r="15" spans="1:37" x14ac:dyDescent="0.3">
      <c r="A15" s="2" t="str">
        <f t="shared" si="2"/>
        <v>ADSK</v>
      </c>
      <c r="B15" s="1" t="str">
        <f t="shared" si="3"/>
        <v>SPY</v>
      </c>
      <c r="C15" s="1">
        <f t="shared" si="4"/>
        <v>0.67</v>
      </c>
      <c r="D15" s="1">
        <f t="shared" si="5"/>
        <v>0.94</v>
      </c>
      <c r="E15" s="1">
        <f t="shared" si="6"/>
        <v>0.34</v>
      </c>
      <c r="F15" s="4" t="str">
        <f t="shared" si="7"/>
        <v>ADSK</v>
      </c>
      <c r="G15" s="4" t="str">
        <f>VLOOKUP(F15,'All Beta'!A:E,2,0)</f>
        <v>SPY</v>
      </c>
      <c r="H15" s="4">
        <f t="shared" si="0"/>
        <v>0.94</v>
      </c>
      <c r="I15" s="4">
        <f t="shared" si="1"/>
        <v>0.34</v>
      </c>
      <c r="J15" s="62" t="str">
        <f>TRASH!A14</f>
        <v>ORCL</v>
      </c>
      <c r="K15" s="22"/>
      <c r="M15" s="1" t="s">
        <v>7</v>
      </c>
      <c r="N15" s="1" t="s">
        <v>299</v>
      </c>
      <c r="O15" s="1">
        <v>0.67</v>
      </c>
      <c r="P15" s="1">
        <v>0.94</v>
      </c>
      <c r="Q15" s="1">
        <v>0.34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F15" s="1"/>
      <c r="AG15" s="1"/>
      <c r="AH15" s="1"/>
      <c r="AI15" s="1"/>
      <c r="AJ15" s="1"/>
      <c r="AK15" s="1"/>
    </row>
    <row r="16" spans="1:37" x14ac:dyDescent="0.3">
      <c r="A16" s="2" t="str">
        <f t="shared" si="2"/>
        <v>AEHR</v>
      </c>
      <c r="B16" s="1" t="str">
        <f t="shared" si="3"/>
        <v>IWM</v>
      </c>
      <c r="C16" s="1">
        <f t="shared" si="4"/>
        <v>0.73</v>
      </c>
      <c r="D16" s="1">
        <f t="shared" si="5"/>
        <v>2.0499999999999998</v>
      </c>
      <c r="E16" s="1">
        <f t="shared" si="6"/>
        <v>1.45</v>
      </c>
      <c r="F16" s="4" t="str">
        <f t="shared" si="7"/>
        <v>AEHR</v>
      </c>
      <c r="G16" s="4" t="str">
        <f>VLOOKUP(F16,'All Beta'!A:E,2,0)</f>
        <v>IWM</v>
      </c>
      <c r="H16" s="4">
        <f t="shared" si="0"/>
        <v>2.0499999999999998</v>
      </c>
      <c r="I16" s="4">
        <f t="shared" si="1"/>
        <v>1.45</v>
      </c>
      <c r="J16" s="62" t="str">
        <f>TRASH!A15</f>
        <v>TTD</v>
      </c>
      <c r="K16" s="22"/>
      <c r="M16" s="1" t="s">
        <v>603</v>
      </c>
      <c r="N16" s="1" t="s">
        <v>384</v>
      </c>
      <c r="O16" s="1">
        <v>0.73</v>
      </c>
      <c r="P16" s="1">
        <v>2.0499999999999998</v>
      </c>
      <c r="Q16" s="1">
        <v>1.45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F16" s="1"/>
      <c r="AG16" s="1"/>
      <c r="AH16" s="1"/>
      <c r="AI16" s="1"/>
      <c r="AJ16" s="1"/>
      <c r="AK16" s="1"/>
    </row>
    <row r="17" spans="1:37" x14ac:dyDescent="0.3">
      <c r="A17" s="2" t="str">
        <f t="shared" si="2"/>
        <v>AEM</v>
      </c>
      <c r="B17" s="1" t="str">
        <f t="shared" si="3"/>
        <v>GDX</v>
      </c>
      <c r="C17" s="1">
        <f t="shared" si="4"/>
        <v>0.96</v>
      </c>
      <c r="D17" s="1">
        <f t="shared" si="5"/>
        <v>0.87</v>
      </c>
      <c r="E17" s="1">
        <f t="shared" si="6"/>
        <v>0.3</v>
      </c>
      <c r="F17" s="4" t="str">
        <f t="shared" si="7"/>
        <v>AEM</v>
      </c>
      <c r="G17" s="4" t="str">
        <f>VLOOKUP(F17,'All Beta'!A:E,2,0)</f>
        <v>GDX</v>
      </c>
      <c r="H17" s="4">
        <f t="shared" si="0"/>
        <v>0.87</v>
      </c>
      <c r="I17" s="4">
        <f t="shared" si="1"/>
        <v>0.3</v>
      </c>
      <c r="J17" s="62" t="str">
        <f>TRASH!A16</f>
        <v>EQX</v>
      </c>
      <c r="K17" s="22"/>
      <c r="M17" s="1" t="s">
        <v>124</v>
      </c>
      <c r="N17" s="1" t="s">
        <v>623</v>
      </c>
      <c r="O17" s="1">
        <v>0.96</v>
      </c>
      <c r="P17" s="1">
        <v>0.87</v>
      </c>
      <c r="Q17" s="1">
        <v>0.3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F17" s="1"/>
      <c r="AG17" s="1"/>
      <c r="AH17" s="1"/>
      <c r="AI17" s="1"/>
      <c r="AJ17" s="1"/>
      <c r="AK17" s="1"/>
    </row>
    <row r="18" spans="1:37" x14ac:dyDescent="0.3">
      <c r="A18" s="2" t="str">
        <f t="shared" si="2"/>
        <v>AEO</v>
      </c>
      <c r="B18" s="1" t="str">
        <f t="shared" si="3"/>
        <v>IWM</v>
      </c>
      <c r="C18" s="1">
        <f t="shared" si="4"/>
        <v>0.5</v>
      </c>
      <c r="D18" s="1">
        <f t="shared" si="5"/>
        <v>1.17</v>
      </c>
      <c r="E18" s="1">
        <f t="shared" si="6"/>
        <v>1.17</v>
      </c>
      <c r="F18" s="4" t="str">
        <f t="shared" si="7"/>
        <v>AEO</v>
      </c>
      <c r="G18" s="4" t="str">
        <f>VLOOKUP(F18,'All Beta'!A:E,2,0)</f>
        <v>IWM</v>
      </c>
      <c r="H18" s="4">
        <f t="shared" si="0"/>
        <v>1.17</v>
      </c>
      <c r="I18" s="4">
        <f t="shared" si="1"/>
        <v>1.17</v>
      </c>
      <c r="J18" s="62" t="str">
        <f>TRASH!A17</f>
        <v>RBRK</v>
      </c>
      <c r="K18" s="22"/>
      <c r="M18" s="1" t="s">
        <v>396</v>
      </c>
      <c r="N18" s="1" t="s">
        <v>384</v>
      </c>
      <c r="O18" s="1">
        <v>0.5</v>
      </c>
      <c r="P18" s="1">
        <v>1.17</v>
      </c>
      <c r="Q18" s="1">
        <v>1.17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F18" s="1"/>
      <c r="AG18" s="1"/>
      <c r="AH18" s="1"/>
      <c r="AI18" s="1"/>
      <c r="AJ18" s="1"/>
      <c r="AK18" s="1"/>
    </row>
    <row r="19" spans="1:37" x14ac:dyDescent="0.3">
      <c r="A19" s="2" t="str">
        <f t="shared" si="2"/>
        <v>AEP</v>
      </c>
      <c r="B19" s="1" t="str">
        <f t="shared" si="3"/>
        <v>SPY</v>
      </c>
      <c r="C19" s="1">
        <f t="shared" si="4"/>
        <v>0.19</v>
      </c>
      <c r="D19" s="1">
        <f t="shared" si="5"/>
        <v>0.19</v>
      </c>
      <c r="E19" s="1">
        <f t="shared" si="6"/>
        <v>0.28999999999999998</v>
      </c>
      <c r="F19" s="4" t="str">
        <f t="shared" si="7"/>
        <v>AEP</v>
      </c>
      <c r="G19" s="4" t="str">
        <f>VLOOKUP(F19,'All Beta'!A:E,2,0)</f>
        <v>SPY</v>
      </c>
      <c r="H19" s="4">
        <f t="shared" si="0"/>
        <v>0.19</v>
      </c>
      <c r="I19" s="4">
        <f t="shared" si="1"/>
        <v>0.28999999999999998</v>
      </c>
      <c r="J19" s="62" t="str">
        <f>TRASH!A18</f>
        <v>AAPL</v>
      </c>
      <c r="K19" s="22"/>
      <c r="M19" s="1" t="s">
        <v>123</v>
      </c>
      <c r="N19" s="1" t="s">
        <v>299</v>
      </c>
      <c r="O19" s="1">
        <v>0.19</v>
      </c>
      <c r="P19" s="1">
        <v>0.19</v>
      </c>
      <c r="Q19" s="1">
        <v>0.28999999999999998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F19" s="1"/>
      <c r="AG19" s="1"/>
      <c r="AH19" s="1"/>
      <c r="AI19" s="1"/>
      <c r="AJ19" s="1"/>
      <c r="AK19" s="1"/>
    </row>
    <row r="20" spans="1:37" x14ac:dyDescent="0.3">
      <c r="A20" s="2" t="str">
        <f t="shared" si="2"/>
        <v>AES</v>
      </c>
      <c r="B20" s="1" t="str">
        <f t="shared" si="3"/>
        <v>IWM</v>
      </c>
      <c r="C20" s="1">
        <f t="shared" si="4"/>
        <v>0.59</v>
      </c>
      <c r="D20" s="1">
        <f t="shared" si="5"/>
        <v>1.1399999999999999</v>
      </c>
      <c r="E20" s="1">
        <f t="shared" si="6"/>
        <v>0.73</v>
      </c>
      <c r="F20" s="4" t="str">
        <f t="shared" si="7"/>
        <v>AES</v>
      </c>
      <c r="G20" s="4" t="str">
        <f>VLOOKUP(F20,'All Beta'!A:E,2,0)</f>
        <v>IWM</v>
      </c>
      <c r="H20" s="4">
        <f t="shared" si="0"/>
        <v>1.1399999999999999</v>
      </c>
      <c r="I20" s="4">
        <f t="shared" si="1"/>
        <v>0.73</v>
      </c>
      <c r="J20" s="62" t="str">
        <f>TRASH!A19</f>
        <v>NCNO</v>
      </c>
      <c r="K20" s="22"/>
      <c r="M20" s="1" t="s">
        <v>368</v>
      </c>
      <c r="N20" s="1" t="s">
        <v>384</v>
      </c>
      <c r="O20" s="1">
        <v>0.59</v>
      </c>
      <c r="P20" s="1">
        <v>1.1399999999999999</v>
      </c>
      <c r="Q20" s="1">
        <v>0.73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F20" s="1"/>
      <c r="AG20" s="1"/>
      <c r="AH20" s="1"/>
      <c r="AI20" s="1"/>
      <c r="AJ20" s="1"/>
      <c r="AK20" s="1"/>
    </row>
    <row r="21" spans="1:37" x14ac:dyDescent="0.3">
      <c r="A21" s="2" t="str">
        <f t="shared" si="2"/>
        <v>AFRM</v>
      </c>
      <c r="B21" s="1" t="str">
        <f t="shared" si="3"/>
        <v>IWM</v>
      </c>
      <c r="C21" s="1">
        <f t="shared" si="4"/>
        <v>0.83</v>
      </c>
      <c r="D21" s="1">
        <f t="shared" si="5"/>
        <v>1.6</v>
      </c>
      <c r="E21" s="1">
        <f t="shared" si="6"/>
        <v>0.77</v>
      </c>
      <c r="F21" s="4" t="str">
        <f t="shared" si="7"/>
        <v>AFRM</v>
      </c>
      <c r="G21" s="4" t="str">
        <f>VLOOKUP(F21,'All Beta'!A:E,2,0)</f>
        <v>IWM</v>
      </c>
      <c r="H21" s="4">
        <f t="shared" si="0"/>
        <v>1.6</v>
      </c>
      <c r="I21" s="4">
        <f t="shared" si="1"/>
        <v>0.77</v>
      </c>
      <c r="J21" s="62" t="str">
        <f>TRASH!A20</f>
        <v>PPIH</v>
      </c>
      <c r="K21" s="22"/>
      <c r="M21" s="1" t="s">
        <v>8</v>
      </c>
      <c r="N21" s="1" t="s">
        <v>384</v>
      </c>
      <c r="O21" s="1">
        <v>0.83</v>
      </c>
      <c r="P21" s="1">
        <v>1.6</v>
      </c>
      <c r="Q21" s="1">
        <v>0.77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F21" s="1"/>
      <c r="AG21" s="1"/>
      <c r="AH21" s="1"/>
      <c r="AI21" s="1"/>
      <c r="AJ21" s="1"/>
      <c r="AK21" s="1"/>
    </row>
    <row r="22" spans="1:37" x14ac:dyDescent="0.3">
      <c r="A22" s="2" t="str">
        <f t="shared" si="2"/>
        <v>AGI</v>
      </c>
      <c r="B22" s="1" t="str">
        <f t="shared" si="3"/>
        <v>GDX</v>
      </c>
      <c r="C22" s="1">
        <f t="shared" si="4"/>
        <v>0.95</v>
      </c>
      <c r="D22" s="1">
        <f t="shared" si="5"/>
        <v>0.86</v>
      </c>
      <c r="E22" s="1">
        <f t="shared" si="6"/>
        <v>0.37</v>
      </c>
      <c r="F22" s="4" t="str">
        <f t="shared" si="7"/>
        <v>AGI</v>
      </c>
      <c r="G22" s="4" t="str">
        <f>VLOOKUP(F22,'All Beta'!A:E,2,0)</f>
        <v>GDX</v>
      </c>
      <c r="H22" s="4">
        <f t="shared" si="0"/>
        <v>0.86</v>
      </c>
      <c r="I22" s="4">
        <f t="shared" si="1"/>
        <v>0.37</v>
      </c>
      <c r="J22" s="62" t="str">
        <f>TRASH!A21</f>
        <v>REVB</v>
      </c>
      <c r="K22" s="22"/>
      <c r="M22" s="1" t="s">
        <v>125</v>
      </c>
      <c r="N22" s="1" t="s">
        <v>623</v>
      </c>
      <c r="O22" s="1">
        <v>0.95</v>
      </c>
      <c r="P22" s="1">
        <v>0.86</v>
      </c>
      <c r="Q22" s="1">
        <v>0.37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F22" s="1"/>
      <c r="AG22" s="1"/>
      <c r="AH22" s="1"/>
      <c r="AI22" s="1"/>
      <c r="AJ22" s="1"/>
      <c r="AK22" s="1"/>
    </row>
    <row r="23" spans="1:37" x14ac:dyDescent="0.3">
      <c r="A23" s="2" t="str">
        <f t="shared" si="2"/>
        <v>AGNC</v>
      </c>
      <c r="B23" s="1" t="str">
        <f t="shared" si="3"/>
        <v>IWM</v>
      </c>
      <c r="C23" s="1">
        <f t="shared" si="4"/>
        <v>0.77</v>
      </c>
      <c r="D23" s="1">
        <f t="shared" si="5"/>
        <v>0.39</v>
      </c>
      <c r="E23" s="1">
        <f t="shared" si="6"/>
        <v>0.19</v>
      </c>
      <c r="F23" s="4" t="str">
        <f t="shared" si="7"/>
        <v>AGNC</v>
      </c>
      <c r="G23" s="4" t="str">
        <f>VLOOKUP(F23,'All Beta'!A:E,2,0)</f>
        <v>IWM</v>
      </c>
      <c r="H23" s="4">
        <f t="shared" si="0"/>
        <v>0.39</v>
      </c>
      <c r="I23" s="4">
        <f t="shared" si="1"/>
        <v>0.19</v>
      </c>
      <c r="J23" s="62" t="str">
        <f>TRASH!A22</f>
        <v>AMRK</v>
      </c>
      <c r="K23" s="22"/>
      <c r="M23" s="1" t="s">
        <v>412</v>
      </c>
      <c r="N23" s="1" t="s">
        <v>384</v>
      </c>
      <c r="O23" s="1">
        <v>0.77</v>
      </c>
      <c r="P23" s="1">
        <v>0.39</v>
      </c>
      <c r="Q23" s="1">
        <v>0.19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F23" s="1"/>
      <c r="AG23" s="1"/>
      <c r="AH23" s="1"/>
      <c r="AI23" s="1"/>
      <c r="AJ23" s="1"/>
      <c r="AK23" s="1"/>
    </row>
    <row r="24" spans="1:37" x14ac:dyDescent="0.3">
      <c r="A24" s="2" t="str">
        <f t="shared" si="2"/>
        <v>AI</v>
      </c>
      <c r="B24" s="1" t="str">
        <f t="shared" si="3"/>
        <v>SPY</v>
      </c>
      <c r="C24" s="1">
        <f t="shared" si="4"/>
        <v>0.82</v>
      </c>
      <c r="D24" s="1">
        <f t="shared" si="5"/>
        <v>2.67</v>
      </c>
      <c r="E24" s="1">
        <f t="shared" si="6"/>
        <v>0.67</v>
      </c>
      <c r="F24" s="4" t="str">
        <f t="shared" si="7"/>
        <v>AI</v>
      </c>
      <c r="G24" s="4" t="str">
        <f>VLOOKUP(F24,'All Beta'!A:E,2,0)</f>
        <v>SPY</v>
      </c>
      <c r="H24" s="4">
        <f t="shared" si="0"/>
        <v>2.67</v>
      </c>
      <c r="I24" s="4">
        <f t="shared" si="1"/>
        <v>0.67</v>
      </c>
      <c r="J24" s="62" t="str">
        <f>TRASH!A23</f>
        <v>SNPS</v>
      </c>
      <c r="K24" s="22"/>
      <c r="M24" s="1" t="s">
        <v>397</v>
      </c>
      <c r="N24" s="1" t="s">
        <v>299</v>
      </c>
      <c r="O24" s="1">
        <v>0.82</v>
      </c>
      <c r="P24" s="1">
        <v>2.67</v>
      </c>
      <c r="Q24" s="1">
        <v>0.67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F24" s="1"/>
      <c r="AG24" s="1"/>
      <c r="AH24" s="1"/>
      <c r="AI24" s="1"/>
      <c r="AJ24" s="1"/>
      <c r="AK24" s="1"/>
    </row>
    <row r="25" spans="1:37" x14ac:dyDescent="0.3">
      <c r="A25" s="2" t="str">
        <f t="shared" si="2"/>
        <v>AIG</v>
      </c>
      <c r="B25" s="1" t="str">
        <f t="shared" si="3"/>
        <v>XLF</v>
      </c>
      <c r="C25" s="1">
        <f t="shared" si="4"/>
        <v>0.7</v>
      </c>
      <c r="D25" s="1">
        <f t="shared" si="5"/>
        <v>0.99</v>
      </c>
      <c r="E25" s="1">
        <f t="shared" si="6"/>
        <v>0.32</v>
      </c>
      <c r="F25" s="4" t="str">
        <f t="shared" si="7"/>
        <v>AIG</v>
      </c>
      <c r="G25" s="4" t="str">
        <f>VLOOKUP(F25,'All Beta'!A:E,2,0)</f>
        <v>XLF</v>
      </c>
      <c r="H25" s="4">
        <f t="shared" si="0"/>
        <v>0.99</v>
      </c>
      <c r="I25" s="4">
        <f t="shared" si="1"/>
        <v>0.32</v>
      </c>
      <c r="J25" s="62" t="str">
        <f>TRASH!A24</f>
        <v>AVAV</v>
      </c>
      <c r="K25" s="22"/>
      <c r="M25" s="1" t="s">
        <v>126</v>
      </c>
      <c r="N25" s="1" t="s">
        <v>342</v>
      </c>
      <c r="O25" s="1">
        <v>0.7</v>
      </c>
      <c r="P25" s="1">
        <v>0.99</v>
      </c>
      <c r="Q25" s="1">
        <v>0.32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F25" s="1"/>
      <c r="AG25" s="1"/>
      <c r="AH25" s="1"/>
      <c r="AI25" s="1"/>
      <c r="AJ25" s="1"/>
      <c r="AK25" s="1"/>
    </row>
    <row r="26" spans="1:37" x14ac:dyDescent="0.3">
      <c r="A26" s="2" t="str">
        <f t="shared" si="2"/>
        <v>AIRO</v>
      </c>
      <c r="B26" s="1" t="str">
        <f t="shared" si="3"/>
        <v>QQQ</v>
      </c>
      <c r="C26" s="1">
        <f t="shared" si="4"/>
        <v>0.15</v>
      </c>
      <c r="D26" s="1">
        <f t="shared" si="5"/>
        <v>-0.34</v>
      </c>
      <c r="E26" s="1">
        <f t="shared" si="6"/>
        <v>2.36</v>
      </c>
      <c r="F26" s="4" t="str">
        <f t="shared" si="7"/>
        <v>AIRO</v>
      </c>
      <c r="G26" s="4" t="str">
        <f>VLOOKUP(F26,'All Beta'!A:E,2,0)</f>
        <v>QQQ</v>
      </c>
      <c r="H26" s="4">
        <f t="shared" si="0"/>
        <v>-0.34</v>
      </c>
      <c r="I26" s="4">
        <f t="shared" si="1"/>
        <v>2.36</v>
      </c>
      <c r="J26" s="62" t="str">
        <f>TRASH!A25</f>
        <v>ALMU</v>
      </c>
      <c r="K26" s="22"/>
      <c r="M26" s="1" t="s">
        <v>669</v>
      </c>
      <c r="N26" s="1" t="s">
        <v>283</v>
      </c>
      <c r="O26" s="1">
        <v>0.15</v>
      </c>
      <c r="P26" s="1">
        <v>-0.34</v>
      </c>
      <c r="Q26" s="1">
        <v>2.36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F26" s="1"/>
      <c r="AG26" s="1"/>
      <c r="AH26" s="1"/>
      <c r="AI26" s="1"/>
      <c r="AJ26" s="1"/>
      <c r="AK26" s="1"/>
    </row>
    <row r="27" spans="1:37" x14ac:dyDescent="0.3">
      <c r="A27" s="2" t="str">
        <f t="shared" si="2"/>
        <v>AKAM</v>
      </c>
      <c r="B27" s="1" t="str">
        <f t="shared" si="3"/>
        <v>IWM</v>
      </c>
      <c r="C27" s="1">
        <f t="shared" si="4"/>
        <v>0.81</v>
      </c>
      <c r="D27" s="1">
        <f t="shared" si="5"/>
        <v>0.61</v>
      </c>
      <c r="E27" s="1">
        <f t="shared" si="6"/>
        <v>0.3</v>
      </c>
      <c r="F27" s="4" t="str">
        <f t="shared" si="7"/>
        <v>AKAM</v>
      </c>
      <c r="G27" s="4" t="str">
        <f>VLOOKUP(F27,'All Beta'!A:E,2,0)</f>
        <v>IWM</v>
      </c>
      <c r="H27" s="4">
        <f t="shared" si="0"/>
        <v>0.61</v>
      </c>
      <c r="I27" s="4">
        <f t="shared" si="1"/>
        <v>0.3</v>
      </c>
      <c r="J27" s="62" t="str">
        <f>TRASH!A26</f>
        <v>TRML</v>
      </c>
      <c r="K27" s="22"/>
      <c r="M27" s="1" t="s">
        <v>503</v>
      </c>
      <c r="N27" s="1" t="s">
        <v>384</v>
      </c>
      <c r="O27" s="1">
        <v>0.81</v>
      </c>
      <c r="P27" s="1">
        <v>0.61</v>
      </c>
      <c r="Q27" s="1">
        <v>0.3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F27" s="1"/>
      <c r="AG27" s="1"/>
      <c r="AH27" s="1"/>
      <c r="AI27" s="1"/>
      <c r="AJ27" s="1"/>
      <c r="AK27" s="1"/>
    </row>
    <row r="28" spans="1:37" x14ac:dyDescent="0.3">
      <c r="A28" s="2" t="str">
        <f t="shared" si="2"/>
        <v>ALAB</v>
      </c>
      <c r="B28" s="1" t="str">
        <f t="shared" si="3"/>
        <v>QQQ</v>
      </c>
      <c r="C28" s="1">
        <f t="shared" si="4"/>
        <v>0.71</v>
      </c>
      <c r="D28" s="1">
        <f t="shared" si="5"/>
        <v>2.97</v>
      </c>
      <c r="E28" s="1">
        <f t="shared" si="6"/>
        <v>1.23</v>
      </c>
      <c r="F28" s="4" t="str">
        <f t="shared" si="7"/>
        <v>ALAB</v>
      </c>
      <c r="G28" s="4" t="str">
        <f>VLOOKUP(F28,'All Beta'!A:E,2,0)</f>
        <v>QQQ</v>
      </c>
      <c r="H28" s="4">
        <f t="shared" si="0"/>
        <v>2.97</v>
      </c>
      <c r="I28" s="4">
        <f t="shared" si="1"/>
        <v>1.23</v>
      </c>
      <c r="J28" s="62" t="str">
        <f>TRASH!A27</f>
        <v>NKE</v>
      </c>
      <c r="K28" s="22"/>
      <c r="M28" s="1" t="s">
        <v>545</v>
      </c>
      <c r="N28" s="1" t="s">
        <v>283</v>
      </c>
      <c r="O28" s="1">
        <v>0.71</v>
      </c>
      <c r="P28" s="1">
        <v>2.97</v>
      </c>
      <c r="Q28" s="1">
        <v>1.23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F28" s="1"/>
      <c r="AG28" s="1"/>
      <c r="AH28" s="1"/>
      <c r="AI28" s="1"/>
      <c r="AJ28" s="1"/>
      <c r="AK28" s="1"/>
    </row>
    <row r="29" spans="1:37" x14ac:dyDescent="0.3">
      <c r="A29" s="2" t="str">
        <f t="shared" si="2"/>
        <v>ALB</v>
      </c>
      <c r="B29" s="1" t="str">
        <f t="shared" si="3"/>
        <v>IWM</v>
      </c>
      <c r="C29" s="1">
        <f t="shared" si="4"/>
        <v>0.49</v>
      </c>
      <c r="D29" s="1">
        <f t="shared" si="5"/>
        <v>2.0299999999999998</v>
      </c>
      <c r="E29" s="1">
        <f t="shared" si="6"/>
        <v>1.65</v>
      </c>
      <c r="F29" s="4" t="str">
        <f t="shared" si="7"/>
        <v>ALB</v>
      </c>
      <c r="G29" s="4" t="str">
        <f>VLOOKUP(F29,'All Beta'!A:E,2,0)</f>
        <v>IWM</v>
      </c>
      <c r="H29" s="4">
        <f t="shared" si="0"/>
        <v>2.0299999999999998</v>
      </c>
      <c r="I29" s="4">
        <f t="shared" si="1"/>
        <v>1.65</v>
      </c>
      <c r="J29" s="62" t="str">
        <f>TRASH!A28</f>
        <v>GME</v>
      </c>
      <c r="K29" s="22"/>
      <c r="M29" s="1" t="s">
        <v>128</v>
      </c>
      <c r="N29" s="1" t="s">
        <v>384</v>
      </c>
      <c r="O29" s="1">
        <v>0.49</v>
      </c>
      <c r="P29" s="1">
        <v>2.0299999999999998</v>
      </c>
      <c r="Q29" s="1">
        <v>1.65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F29" s="1"/>
      <c r="AG29" s="1"/>
      <c r="AH29" s="1"/>
      <c r="AI29" s="1"/>
      <c r="AJ29" s="1"/>
      <c r="AK29" s="1"/>
    </row>
    <row r="30" spans="1:37" x14ac:dyDescent="0.3">
      <c r="A30" s="2" t="str">
        <f t="shared" si="2"/>
        <v>ALGN</v>
      </c>
      <c r="B30" s="1" t="str">
        <f t="shared" si="3"/>
        <v>IWM</v>
      </c>
      <c r="C30" s="1">
        <f t="shared" si="4"/>
        <v>0.87</v>
      </c>
      <c r="D30" s="1">
        <f t="shared" si="5"/>
        <v>0.93</v>
      </c>
      <c r="E30" s="1">
        <f t="shared" si="6"/>
        <v>0.37</v>
      </c>
      <c r="F30" s="4" t="str">
        <f t="shared" si="7"/>
        <v>ALGN</v>
      </c>
      <c r="G30" s="4" t="str">
        <f>VLOOKUP(F30,'All Beta'!A:E,2,0)</f>
        <v>IWM</v>
      </c>
      <c r="H30" s="4">
        <f t="shared" si="0"/>
        <v>0.93</v>
      </c>
      <c r="I30" s="4">
        <f t="shared" si="1"/>
        <v>0.37</v>
      </c>
      <c r="J30" s="62" t="str">
        <f>TRASH!A29</f>
        <v>NEM</v>
      </c>
      <c r="K30" s="22"/>
      <c r="M30" s="1" t="s">
        <v>127</v>
      </c>
      <c r="N30" s="1" t="s">
        <v>384</v>
      </c>
      <c r="O30" s="1">
        <v>0.87</v>
      </c>
      <c r="P30" s="1">
        <v>0.93</v>
      </c>
      <c r="Q30" s="1">
        <v>0.37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F30" s="1"/>
      <c r="AG30" s="1"/>
      <c r="AH30" s="1"/>
      <c r="AI30" s="1"/>
      <c r="AJ30" s="1"/>
      <c r="AK30" s="1"/>
    </row>
    <row r="31" spans="1:37" x14ac:dyDescent="0.3">
      <c r="A31" s="2" t="str">
        <f t="shared" si="2"/>
        <v>ALK</v>
      </c>
      <c r="B31" s="1" t="str">
        <f t="shared" si="3"/>
        <v>IWM</v>
      </c>
      <c r="C31" s="1">
        <f t="shared" si="4"/>
        <v>0.8</v>
      </c>
      <c r="D31" s="1">
        <f t="shared" si="5"/>
        <v>1.04</v>
      </c>
      <c r="E31" s="1">
        <f t="shared" si="6"/>
        <v>0.54</v>
      </c>
      <c r="F31" s="4" t="str">
        <f t="shared" si="7"/>
        <v>ALK</v>
      </c>
      <c r="G31" s="4" t="str">
        <f>VLOOKUP(F31,'All Beta'!A:E,2,0)</f>
        <v>IWM</v>
      </c>
      <c r="H31" s="4">
        <f t="shared" si="0"/>
        <v>1.04</v>
      </c>
      <c r="I31" s="4">
        <f t="shared" si="1"/>
        <v>0.54</v>
      </c>
      <c r="J31" s="62" t="str">
        <f>TRASH!A30</f>
        <v>CHWY</v>
      </c>
      <c r="K31" s="22"/>
      <c r="M31" s="1" t="s">
        <v>129</v>
      </c>
      <c r="N31" s="1" t="s">
        <v>384</v>
      </c>
      <c r="O31" s="1">
        <v>0.8</v>
      </c>
      <c r="P31" s="1">
        <v>1.04</v>
      </c>
      <c r="Q31" s="1">
        <v>0.54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F31" s="1"/>
      <c r="AG31" s="1"/>
      <c r="AH31" s="1"/>
      <c r="AI31" s="1"/>
      <c r="AJ31" s="1"/>
      <c r="AK31" s="1"/>
    </row>
    <row r="32" spans="1:37" x14ac:dyDescent="0.3">
      <c r="A32" s="2" t="str">
        <f t="shared" si="2"/>
        <v>ALLY</v>
      </c>
      <c r="B32" s="1" t="str">
        <f t="shared" si="3"/>
        <v>IWM</v>
      </c>
      <c r="C32" s="1">
        <f t="shared" si="4"/>
        <v>0.91</v>
      </c>
      <c r="D32" s="1">
        <f t="shared" si="5"/>
        <v>1.01</v>
      </c>
      <c r="E32" s="1">
        <f t="shared" si="6"/>
        <v>0.28000000000000003</v>
      </c>
      <c r="F32" s="4" t="str">
        <f t="shared" si="7"/>
        <v>ALLY</v>
      </c>
      <c r="G32" s="4" t="str">
        <f>VLOOKUP(F32,'All Beta'!A:E,2,0)</f>
        <v>IWM</v>
      </c>
      <c r="H32" s="4">
        <f t="shared" si="0"/>
        <v>1.01</v>
      </c>
      <c r="I32" s="4">
        <f t="shared" si="1"/>
        <v>0.28000000000000003</v>
      </c>
      <c r="J32" s="62" t="str">
        <f>TRASH!A31</f>
        <v>FBK</v>
      </c>
      <c r="K32" s="22"/>
      <c r="M32" s="1" t="s">
        <v>370</v>
      </c>
      <c r="N32" s="1" t="s">
        <v>384</v>
      </c>
      <c r="O32" s="1">
        <v>0.91</v>
      </c>
      <c r="P32" s="1">
        <v>1.01</v>
      </c>
      <c r="Q32" s="1">
        <v>0.28000000000000003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F32" s="1"/>
      <c r="AG32" s="1"/>
      <c r="AH32" s="1"/>
      <c r="AI32" s="1"/>
      <c r="AJ32" s="1"/>
      <c r="AK32" s="1"/>
    </row>
    <row r="33" spans="1:38" x14ac:dyDescent="0.3">
      <c r="A33" s="2" t="str">
        <f t="shared" si="2"/>
        <v>AMD</v>
      </c>
      <c r="B33" s="1" t="str">
        <f t="shared" si="3"/>
        <v>QQQ</v>
      </c>
      <c r="C33" s="1">
        <f t="shared" si="4"/>
        <v>0.74</v>
      </c>
      <c r="D33" s="1">
        <f t="shared" si="5"/>
        <v>1.85</v>
      </c>
      <c r="E33" s="1">
        <f t="shared" si="6"/>
        <v>0.89</v>
      </c>
      <c r="F33" s="4" t="str">
        <f t="shared" si="7"/>
        <v>AMD</v>
      </c>
      <c r="G33" s="4" t="str">
        <f>VLOOKUP(F33,'All Beta'!A:E,2,0)</f>
        <v>QQQ</v>
      </c>
      <c r="H33" s="4">
        <f t="shared" si="0"/>
        <v>1.85</v>
      </c>
      <c r="I33" s="4">
        <f t="shared" si="1"/>
        <v>0.89</v>
      </c>
      <c r="J33" s="62" t="str">
        <f>TRASH!A32</f>
        <v>CAAS</v>
      </c>
      <c r="K33" s="22"/>
      <c r="M33" s="1" t="s">
        <v>11</v>
      </c>
      <c r="N33" s="1" t="s">
        <v>283</v>
      </c>
      <c r="O33" s="1">
        <v>0.74</v>
      </c>
      <c r="P33" s="1">
        <v>1.85</v>
      </c>
      <c r="Q33" s="1">
        <v>0.89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F33" s="1"/>
      <c r="AG33" s="1"/>
      <c r="AH33" s="1"/>
      <c r="AI33" s="1"/>
      <c r="AJ33" s="1"/>
      <c r="AK33" s="1"/>
    </row>
    <row r="34" spans="1:38" x14ac:dyDescent="0.3">
      <c r="A34" s="2" t="str">
        <f t="shared" si="2"/>
        <v>AMGN</v>
      </c>
      <c r="B34" s="1" t="str">
        <f t="shared" si="3"/>
        <v>SPY</v>
      </c>
      <c r="C34" s="1">
        <f t="shared" si="4"/>
        <v>0.51</v>
      </c>
      <c r="D34" s="1">
        <f t="shared" si="5"/>
        <v>0.37</v>
      </c>
      <c r="E34" s="1">
        <f t="shared" si="6"/>
        <v>0.38</v>
      </c>
      <c r="F34" s="4" t="str">
        <f t="shared" si="7"/>
        <v>AMGN</v>
      </c>
      <c r="G34" s="4" t="str">
        <f>VLOOKUP(F34,'All Beta'!A:E,2,0)</f>
        <v>SPY</v>
      </c>
      <c r="H34" s="4">
        <f t="shared" si="0"/>
        <v>0.37</v>
      </c>
      <c r="I34" s="4">
        <f t="shared" si="1"/>
        <v>0.38</v>
      </c>
      <c r="J34" s="62" t="str">
        <f>TRASH!A33</f>
        <v>RKT</v>
      </c>
      <c r="K34" s="22"/>
      <c r="M34" s="1" t="s">
        <v>130</v>
      </c>
      <c r="N34" s="1" t="s">
        <v>299</v>
      </c>
      <c r="O34" s="1">
        <v>0.51</v>
      </c>
      <c r="P34" s="1">
        <v>0.37</v>
      </c>
      <c r="Q34" s="1">
        <v>0.38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F34" s="1"/>
      <c r="AG34" s="1"/>
      <c r="AH34" s="1"/>
      <c r="AI34" s="1"/>
      <c r="AJ34" s="1"/>
      <c r="AK34" s="1"/>
      <c r="AL34" t="s">
        <v>648</v>
      </c>
    </row>
    <row r="35" spans="1:38" x14ac:dyDescent="0.3">
      <c r="A35" s="2" t="str">
        <f t="shared" si="2"/>
        <v>AMH</v>
      </c>
      <c r="B35" s="1" t="str">
        <f t="shared" si="3"/>
        <v>IWM</v>
      </c>
      <c r="C35" s="1">
        <f t="shared" si="4"/>
        <v>0.41</v>
      </c>
      <c r="D35" s="1">
        <f t="shared" si="5"/>
        <v>0</v>
      </c>
      <c r="E35" s="1">
        <f t="shared" si="6"/>
        <v>0.28999999999999998</v>
      </c>
      <c r="F35" s="4" t="str">
        <f t="shared" si="7"/>
        <v>AMH</v>
      </c>
      <c r="G35" s="4" t="str">
        <f>VLOOKUP(F35,'All Beta'!A:E,2,0)</f>
        <v>IWM</v>
      </c>
      <c r="H35" s="4">
        <f t="shared" si="0"/>
        <v>0</v>
      </c>
      <c r="I35" s="4">
        <f t="shared" si="1"/>
        <v>0.28999999999999998</v>
      </c>
      <c r="J35" s="62" t="str">
        <f>TRASH!A34</f>
        <v>ZION</v>
      </c>
      <c r="K35" s="22"/>
      <c r="M35" s="1" t="s">
        <v>472</v>
      </c>
      <c r="N35" s="1" t="s">
        <v>384</v>
      </c>
      <c r="O35" s="1">
        <v>0.41</v>
      </c>
      <c r="P35" s="1">
        <v>0</v>
      </c>
      <c r="Q35" s="1">
        <v>0.28999999999999998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F35" s="1"/>
      <c r="AG35" s="1"/>
      <c r="AH35" s="1"/>
      <c r="AI35" s="1"/>
      <c r="AJ35" s="1"/>
      <c r="AK35" s="1"/>
    </row>
    <row r="36" spans="1:38" x14ac:dyDescent="0.3">
      <c r="A36" s="2" t="str">
        <f t="shared" si="2"/>
        <v>AMT</v>
      </c>
      <c r="B36" s="1" t="str">
        <f t="shared" si="3"/>
        <v>SPY</v>
      </c>
      <c r="C36" s="1">
        <f t="shared" si="4"/>
        <v>0.04</v>
      </c>
      <c r="D36" s="1">
        <f t="shared" si="5"/>
        <v>0</v>
      </c>
      <c r="E36" s="1">
        <f t="shared" si="6"/>
        <v>0.48</v>
      </c>
      <c r="F36" s="4" t="str">
        <f t="shared" si="7"/>
        <v>AMT</v>
      </c>
      <c r="G36" s="4" t="str">
        <f>VLOOKUP(F36,'All Beta'!A:E,2,0)</f>
        <v>SPY</v>
      </c>
      <c r="H36" s="4">
        <f t="shared" si="0"/>
        <v>0</v>
      </c>
      <c r="I36" s="4">
        <f t="shared" si="1"/>
        <v>0.48</v>
      </c>
      <c r="J36" s="62" t="str">
        <f>TRASH!A35</f>
        <v>JRSH</v>
      </c>
      <c r="K36" s="22"/>
      <c r="M36" s="1" t="s">
        <v>131</v>
      </c>
      <c r="N36" s="1" t="s">
        <v>299</v>
      </c>
      <c r="O36" s="1">
        <v>0.04</v>
      </c>
      <c r="P36" s="1">
        <v>0</v>
      </c>
      <c r="Q36" s="1">
        <v>0.48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F36" s="1"/>
      <c r="AG36" s="1"/>
      <c r="AH36" s="1"/>
      <c r="AI36" s="1"/>
      <c r="AJ36" s="1"/>
      <c r="AK36" s="1"/>
    </row>
    <row r="37" spans="1:38" x14ac:dyDescent="0.3">
      <c r="A37" s="2" t="str">
        <f t="shared" si="2"/>
        <v>AMZN</v>
      </c>
      <c r="B37" s="1" t="str">
        <f t="shared" si="3"/>
        <v>SPY</v>
      </c>
      <c r="C37" s="1">
        <f t="shared" si="4"/>
        <v>0.82</v>
      </c>
      <c r="D37" s="1">
        <f t="shared" si="5"/>
        <v>1.81</v>
      </c>
      <c r="E37" s="1">
        <f t="shared" si="6"/>
        <v>0.42</v>
      </c>
      <c r="F37" s="4" t="str">
        <f t="shared" si="7"/>
        <v>AMZN</v>
      </c>
      <c r="G37" s="4" t="str">
        <f>VLOOKUP(F37,'All Beta'!A:E,2,0)</f>
        <v>SPY</v>
      </c>
      <c r="H37" s="4">
        <f t="shared" si="0"/>
        <v>1.81</v>
      </c>
      <c r="I37" s="4">
        <f t="shared" si="1"/>
        <v>0.42</v>
      </c>
      <c r="J37" s="62" t="str">
        <f>TRASH!A36</f>
        <v>MANU</v>
      </c>
      <c r="K37" s="22"/>
      <c r="M37" s="1" t="s">
        <v>13</v>
      </c>
      <c r="N37" s="1" t="s">
        <v>299</v>
      </c>
      <c r="O37" s="1">
        <v>0.82</v>
      </c>
      <c r="P37" s="1">
        <v>1.81</v>
      </c>
      <c r="Q37" s="1">
        <v>0.42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F37" s="1"/>
      <c r="AG37" s="1"/>
      <c r="AH37" s="1"/>
      <c r="AI37" s="1"/>
      <c r="AJ37" s="1"/>
      <c r="AK37" s="1"/>
    </row>
    <row r="38" spans="1:38" x14ac:dyDescent="0.3">
      <c r="A38" s="2" t="str">
        <f t="shared" si="2"/>
        <v>ANET</v>
      </c>
      <c r="B38" s="1" t="str">
        <f t="shared" si="3"/>
        <v>QQQ</v>
      </c>
      <c r="C38" s="1">
        <f t="shared" si="4"/>
        <v>0.76</v>
      </c>
      <c r="D38" s="1">
        <f t="shared" si="5"/>
        <v>1.64</v>
      </c>
      <c r="E38" s="1">
        <f t="shared" si="6"/>
        <v>0.59</v>
      </c>
      <c r="F38" s="4" t="str">
        <f t="shared" si="7"/>
        <v>ANET</v>
      </c>
      <c r="G38" s="4" t="str">
        <f>VLOOKUP(F38,'All Beta'!A:E,2,0)</f>
        <v>QQQ</v>
      </c>
      <c r="H38" s="4">
        <f t="shared" si="0"/>
        <v>1.64</v>
      </c>
      <c r="I38" s="4">
        <f t="shared" si="1"/>
        <v>0.59</v>
      </c>
      <c r="J38" s="62" t="str">
        <f>TRASH!A37</f>
        <v>BKKT</v>
      </c>
      <c r="K38" s="22"/>
      <c r="M38" s="1" t="s">
        <v>14</v>
      </c>
      <c r="N38" s="1" t="s">
        <v>283</v>
      </c>
      <c r="O38" s="1">
        <v>0.76</v>
      </c>
      <c r="P38" s="1">
        <v>1.64</v>
      </c>
      <c r="Q38" s="1">
        <v>0.59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F38" s="1"/>
      <c r="AG38" s="1"/>
      <c r="AH38" s="1"/>
      <c r="AI38" s="1"/>
      <c r="AJ38" s="1"/>
      <c r="AK38" s="1"/>
    </row>
    <row r="39" spans="1:38" x14ac:dyDescent="0.3">
      <c r="A39" s="2" t="str">
        <f t="shared" si="2"/>
        <v>ANF</v>
      </c>
      <c r="B39" s="1" t="str">
        <f t="shared" si="3"/>
        <v>IWM</v>
      </c>
      <c r="C39" s="1">
        <f t="shared" si="4"/>
        <v>0.79</v>
      </c>
      <c r="D39" s="1">
        <f t="shared" si="5"/>
        <v>1.22</v>
      </c>
      <c r="E39" s="1">
        <f t="shared" si="6"/>
        <v>0.56999999999999995</v>
      </c>
      <c r="F39" s="4" t="str">
        <f t="shared" si="7"/>
        <v>ANF</v>
      </c>
      <c r="G39" s="4" t="str">
        <f>VLOOKUP(F39,'All Beta'!A:E,2,0)</f>
        <v>IWM</v>
      </c>
      <c r="H39" s="4">
        <f t="shared" si="0"/>
        <v>1.22</v>
      </c>
      <c r="I39" s="4">
        <f t="shared" si="1"/>
        <v>0.56999999999999995</v>
      </c>
      <c r="J39" s="62" t="str">
        <f>TRASH!A38</f>
        <v>HPQ</v>
      </c>
      <c r="K39" s="22"/>
      <c r="M39" s="1" t="s">
        <v>434</v>
      </c>
      <c r="N39" s="1" t="s">
        <v>384</v>
      </c>
      <c r="O39" s="1">
        <v>0.79</v>
      </c>
      <c r="P39" s="1">
        <v>1.22</v>
      </c>
      <c r="Q39" s="1">
        <v>0.56999999999999995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F39" s="1"/>
      <c r="AG39" s="1"/>
      <c r="AH39" s="1"/>
      <c r="AI39" s="1"/>
      <c r="AJ39" s="1"/>
      <c r="AK39" s="1"/>
    </row>
    <row r="40" spans="1:38" x14ac:dyDescent="0.3">
      <c r="A40" s="2" t="str">
        <f t="shared" si="2"/>
        <v>ANSS</v>
      </c>
      <c r="B40" s="1" t="str">
        <f t="shared" si="3"/>
        <v>QQQ</v>
      </c>
      <c r="C40" s="1">
        <f t="shared" si="4"/>
        <v>0.82</v>
      </c>
      <c r="D40" s="1">
        <f t="shared" si="5"/>
        <v>0.83</v>
      </c>
      <c r="E40" s="1">
        <f t="shared" si="6"/>
        <v>0.3</v>
      </c>
      <c r="F40" s="4" t="str">
        <f t="shared" si="7"/>
        <v>ANSS</v>
      </c>
      <c r="G40" s="4" t="str">
        <f>VLOOKUP(F40,'All Beta'!A:E,2,0)</f>
        <v>QQQ</v>
      </c>
      <c r="H40" s="4">
        <f t="shared" si="0"/>
        <v>0.83</v>
      </c>
      <c r="I40" s="4">
        <f t="shared" si="1"/>
        <v>0.3</v>
      </c>
      <c r="J40" s="62" t="str">
        <f>TRASH!A39</f>
        <v>UBS</v>
      </c>
      <c r="K40" s="22"/>
      <c r="M40" s="1" t="s">
        <v>518</v>
      </c>
      <c r="N40" s="1" t="s">
        <v>283</v>
      </c>
      <c r="O40" s="1">
        <v>0.82</v>
      </c>
      <c r="P40" s="1">
        <v>0.83</v>
      </c>
      <c r="Q40" s="1">
        <v>0.3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F40" s="1"/>
      <c r="AG40" s="1"/>
      <c r="AH40" s="1"/>
      <c r="AI40" s="1"/>
      <c r="AJ40" s="1"/>
      <c r="AK40" s="1"/>
    </row>
    <row r="41" spans="1:38" x14ac:dyDescent="0.3">
      <c r="A41" s="2" t="str">
        <f t="shared" si="2"/>
        <v>APA</v>
      </c>
      <c r="B41" s="1" t="str">
        <f t="shared" si="3"/>
        <v>XLE</v>
      </c>
      <c r="C41" s="1">
        <f t="shared" si="4"/>
        <v>0.92</v>
      </c>
      <c r="D41" s="1">
        <f t="shared" si="5"/>
        <v>1.56</v>
      </c>
      <c r="E41" s="1">
        <f t="shared" si="6"/>
        <v>0.54</v>
      </c>
      <c r="F41" s="4" t="str">
        <f t="shared" si="7"/>
        <v>APA</v>
      </c>
      <c r="G41" s="4" t="str">
        <f>VLOOKUP(F41,'All Beta'!A:E,2,0)</f>
        <v>XLE</v>
      </c>
      <c r="H41" s="4">
        <f t="shared" si="0"/>
        <v>1.56</v>
      </c>
      <c r="I41" s="4">
        <f t="shared" si="1"/>
        <v>0.54</v>
      </c>
      <c r="J41" s="62" t="str">
        <f>TRASH!A40</f>
        <v>WTF</v>
      </c>
      <c r="K41" s="22"/>
      <c r="M41" s="1" t="s">
        <v>132</v>
      </c>
      <c r="N41" s="1" t="s">
        <v>341</v>
      </c>
      <c r="O41" s="1">
        <v>0.92</v>
      </c>
      <c r="P41" s="1">
        <v>1.56</v>
      </c>
      <c r="Q41" s="1">
        <v>0.54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F41" s="1"/>
      <c r="AG41" s="1"/>
      <c r="AH41" s="1"/>
      <c r="AI41" s="1"/>
      <c r="AJ41" s="1"/>
      <c r="AK41" s="1"/>
    </row>
    <row r="42" spans="1:38" x14ac:dyDescent="0.3">
      <c r="A42" s="2" t="str">
        <f t="shared" si="2"/>
        <v>APG</v>
      </c>
      <c r="B42" s="1" t="str">
        <f t="shared" si="3"/>
        <v>SPY</v>
      </c>
      <c r="C42" s="1">
        <f t="shared" si="4"/>
        <v>0.82</v>
      </c>
      <c r="D42" s="1">
        <f t="shared" si="5"/>
        <v>1.3</v>
      </c>
      <c r="E42" s="1">
        <f t="shared" si="6"/>
        <v>0.32</v>
      </c>
      <c r="F42" s="4" t="str">
        <f t="shared" si="7"/>
        <v>APG</v>
      </c>
      <c r="G42" s="4" t="str">
        <f>VLOOKUP(F42,'All Beta'!A:E,2,0)</f>
        <v>SPY</v>
      </c>
      <c r="H42" s="4">
        <f t="shared" si="0"/>
        <v>1.3</v>
      </c>
      <c r="I42" s="4">
        <f t="shared" si="1"/>
        <v>0.32</v>
      </c>
      <c r="J42" s="62" t="str">
        <f>TRASH!A41</f>
        <v>BAM</v>
      </c>
      <c r="K42" s="22"/>
      <c r="M42" s="1" t="s">
        <v>475</v>
      </c>
      <c r="N42" s="1" t="s">
        <v>299</v>
      </c>
      <c r="O42" s="1">
        <v>0.82</v>
      </c>
      <c r="P42" s="1">
        <v>1.3</v>
      </c>
      <c r="Q42" s="1">
        <v>0.32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F42" s="1"/>
      <c r="AG42" s="1"/>
      <c r="AH42" s="1"/>
      <c r="AI42" s="1"/>
      <c r="AJ42" s="1"/>
      <c r="AK42" s="1"/>
    </row>
    <row r="43" spans="1:38" x14ac:dyDescent="0.3">
      <c r="A43" s="2" t="str">
        <f t="shared" si="2"/>
        <v>APH</v>
      </c>
      <c r="B43" s="1" t="str">
        <f t="shared" si="3"/>
        <v>QQQ</v>
      </c>
      <c r="C43" s="1">
        <f t="shared" si="4"/>
        <v>0.81</v>
      </c>
      <c r="D43" s="1">
        <f t="shared" si="5"/>
        <v>1.08</v>
      </c>
      <c r="E43" s="1">
        <f t="shared" si="6"/>
        <v>0.35</v>
      </c>
      <c r="F43" s="4" t="str">
        <f t="shared" si="7"/>
        <v>APH</v>
      </c>
      <c r="G43" s="4" t="str">
        <f>VLOOKUP(F43,'All Beta'!A:E,2,0)</f>
        <v>QQQ</v>
      </c>
      <c r="H43" s="4">
        <f t="shared" si="0"/>
        <v>1.08</v>
      </c>
      <c r="I43" s="4">
        <f t="shared" si="1"/>
        <v>0.35</v>
      </c>
      <c r="J43" s="62" t="str">
        <f>TRASH!A42</f>
        <v>WBS</v>
      </c>
      <c r="K43" s="22"/>
      <c r="M43" s="1" t="s">
        <v>133</v>
      </c>
      <c r="N43" s="1" t="s">
        <v>283</v>
      </c>
      <c r="O43" s="1">
        <v>0.81</v>
      </c>
      <c r="P43" s="1">
        <v>1.08</v>
      </c>
      <c r="Q43" s="1">
        <v>0.35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F43" s="1"/>
      <c r="AG43" s="1"/>
      <c r="AH43" s="1"/>
      <c r="AI43" s="1"/>
      <c r="AJ43" s="1"/>
      <c r="AK43" s="1"/>
    </row>
    <row r="44" spans="1:38" x14ac:dyDescent="0.3">
      <c r="A44" s="2" t="str">
        <f t="shared" si="2"/>
        <v>APLD</v>
      </c>
      <c r="B44" s="1" t="str">
        <f t="shared" si="3"/>
        <v>IWM</v>
      </c>
      <c r="C44" s="1">
        <f t="shared" si="4"/>
        <v>0.59</v>
      </c>
      <c r="D44" s="1">
        <f t="shared" si="5"/>
        <v>2.06</v>
      </c>
      <c r="E44" s="1">
        <f t="shared" si="6"/>
        <v>1.8</v>
      </c>
      <c r="F44" s="4" t="str">
        <f t="shared" si="7"/>
        <v>APLD</v>
      </c>
      <c r="G44" s="4" t="str">
        <f>VLOOKUP(F44,'All Beta'!A:E,2,0)</f>
        <v>IWM</v>
      </c>
      <c r="H44" s="4">
        <f t="shared" si="0"/>
        <v>2.06</v>
      </c>
      <c r="I44" s="4">
        <f t="shared" si="1"/>
        <v>1.8</v>
      </c>
      <c r="J44" s="62" t="str">
        <f>TRASH!A43</f>
        <v>GOSS</v>
      </c>
      <c r="K44" s="22"/>
      <c r="M44" s="1" t="s">
        <v>654</v>
      </c>
      <c r="N44" s="1" t="s">
        <v>384</v>
      </c>
      <c r="O44" s="1">
        <v>0.59</v>
      </c>
      <c r="P44" s="1">
        <v>2.06</v>
      </c>
      <c r="Q44" s="1">
        <v>1.8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F44" s="1"/>
      <c r="AG44" s="1"/>
      <c r="AH44" s="1"/>
      <c r="AI44" s="1"/>
      <c r="AJ44" s="1"/>
      <c r="AK44" s="1"/>
    </row>
    <row r="45" spans="1:38" x14ac:dyDescent="0.3">
      <c r="A45" s="2" t="str">
        <f t="shared" si="2"/>
        <v>APO</v>
      </c>
      <c r="B45" s="1" t="str">
        <f t="shared" si="3"/>
        <v>SPY</v>
      </c>
      <c r="C45" s="1">
        <f t="shared" si="4"/>
        <v>0.89</v>
      </c>
      <c r="D45" s="1">
        <f t="shared" si="5"/>
        <v>2.16</v>
      </c>
      <c r="E45" s="1">
        <f t="shared" si="6"/>
        <v>0.38</v>
      </c>
      <c r="F45" s="4" t="str">
        <f t="shared" si="7"/>
        <v>APO</v>
      </c>
      <c r="G45" s="4" t="str">
        <f>VLOOKUP(F45,'All Beta'!A:E,2,0)</f>
        <v>SPY</v>
      </c>
      <c r="H45" s="4">
        <f t="shared" si="0"/>
        <v>2.16</v>
      </c>
      <c r="I45" s="4">
        <f t="shared" si="1"/>
        <v>0.38</v>
      </c>
      <c r="J45" s="62" t="str">
        <f>TRASH!A44</f>
        <v>ITRM</v>
      </c>
      <c r="K45" s="22"/>
      <c r="M45" s="1" t="s">
        <v>521</v>
      </c>
      <c r="N45" s="1" t="s">
        <v>299</v>
      </c>
      <c r="O45" s="1">
        <v>0.89</v>
      </c>
      <c r="P45" s="1">
        <v>2.16</v>
      </c>
      <c r="Q45" s="1">
        <v>0.38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F45" s="1"/>
      <c r="AG45" s="1"/>
      <c r="AH45" s="1"/>
      <c r="AI45" s="1"/>
      <c r="AJ45" s="1"/>
      <c r="AK45" s="1"/>
    </row>
    <row r="46" spans="1:38" x14ac:dyDescent="0.3">
      <c r="A46" s="2" t="str">
        <f t="shared" si="2"/>
        <v>APP</v>
      </c>
      <c r="B46" s="1" t="str">
        <f t="shared" si="3"/>
        <v>QQQ</v>
      </c>
      <c r="C46" s="1">
        <f t="shared" si="4"/>
        <v>0.71</v>
      </c>
      <c r="D46" s="1">
        <f t="shared" si="5"/>
        <v>1.71</v>
      </c>
      <c r="E46" s="1">
        <f t="shared" si="6"/>
        <v>1.05</v>
      </c>
      <c r="F46" s="4" t="str">
        <f t="shared" si="7"/>
        <v>APP</v>
      </c>
      <c r="G46" s="4" t="str">
        <f>VLOOKUP(F46,'All Beta'!A:E,2,0)</f>
        <v>QQQ</v>
      </c>
      <c r="H46" s="4">
        <f t="shared" si="0"/>
        <v>1.71</v>
      </c>
      <c r="I46" s="4">
        <f t="shared" si="1"/>
        <v>1.05</v>
      </c>
      <c r="J46" s="62" t="str">
        <f>TRASH!A45</f>
        <v>BN</v>
      </c>
      <c r="K46" s="22"/>
      <c r="M46" s="1" t="s">
        <v>15</v>
      </c>
      <c r="N46" s="1" t="s">
        <v>283</v>
      </c>
      <c r="O46" s="1">
        <v>0.71</v>
      </c>
      <c r="P46" s="1">
        <v>1.71</v>
      </c>
      <c r="Q46" s="1">
        <v>1.05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F46" s="1"/>
      <c r="AG46" s="1"/>
      <c r="AH46" s="1"/>
      <c r="AI46" s="1"/>
      <c r="AJ46" s="1"/>
      <c r="AK46" s="1"/>
    </row>
    <row r="47" spans="1:38" x14ac:dyDescent="0.3">
      <c r="A47" s="2" t="str">
        <f t="shared" si="2"/>
        <v>ARCC</v>
      </c>
      <c r="B47" s="1" t="str">
        <f t="shared" si="3"/>
        <v>SPY</v>
      </c>
      <c r="C47" s="1">
        <f t="shared" si="4"/>
        <v>0.77</v>
      </c>
      <c r="D47" s="1">
        <f t="shared" si="5"/>
        <v>0.52</v>
      </c>
      <c r="E47" s="1">
        <f t="shared" si="6"/>
        <v>0.15</v>
      </c>
      <c r="F47" s="4" t="str">
        <f t="shared" si="7"/>
        <v>ARCC</v>
      </c>
      <c r="G47" s="4" t="str">
        <f>VLOOKUP(F47,'All Beta'!A:E,2,0)</f>
        <v>SPY</v>
      </c>
      <c r="H47" s="4">
        <f t="shared" si="0"/>
        <v>0.52</v>
      </c>
      <c r="I47" s="4">
        <f t="shared" si="1"/>
        <v>0.15</v>
      </c>
      <c r="J47" s="62" t="str">
        <f>TRASH!A46</f>
        <v>CMA</v>
      </c>
      <c r="K47" s="22"/>
      <c r="M47" s="1" t="s">
        <v>398</v>
      </c>
      <c r="N47" s="1" t="s">
        <v>299</v>
      </c>
      <c r="O47" s="1">
        <v>0.77</v>
      </c>
      <c r="P47" s="1">
        <v>0.52</v>
      </c>
      <c r="Q47" s="1">
        <v>0.15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F47" s="1"/>
      <c r="AG47" s="1"/>
      <c r="AH47" s="1"/>
      <c r="AI47" s="1"/>
      <c r="AJ47" s="1"/>
      <c r="AK47" s="1"/>
    </row>
    <row r="48" spans="1:38" x14ac:dyDescent="0.3">
      <c r="A48" s="2" t="str">
        <f t="shared" si="2"/>
        <v>ARES</v>
      </c>
      <c r="B48" s="1" t="str">
        <f t="shared" si="3"/>
        <v>SPY</v>
      </c>
      <c r="C48" s="1">
        <f t="shared" si="4"/>
        <v>0.88</v>
      </c>
      <c r="D48" s="1">
        <f t="shared" si="5"/>
        <v>1.81</v>
      </c>
      <c r="E48" s="1">
        <f t="shared" si="6"/>
        <v>0.3</v>
      </c>
      <c r="F48" s="4" t="str">
        <f t="shared" si="7"/>
        <v>ARES</v>
      </c>
      <c r="G48" s="4" t="str">
        <f>VLOOKUP(F48,'All Beta'!A:E,2,0)</f>
        <v>SPY</v>
      </c>
      <c r="H48" s="4">
        <f t="shared" si="0"/>
        <v>1.81</v>
      </c>
      <c r="I48" s="4">
        <f t="shared" si="1"/>
        <v>0.3</v>
      </c>
      <c r="J48" s="62" t="str">
        <f>TRASH!A47</f>
        <v>VLY</v>
      </c>
      <c r="K48" s="22"/>
      <c r="M48" s="1" t="s">
        <v>522</v>
      </c>
      <c r="N48" s="1" t="s">
        <v>299</v>
      </c>
      <c r="O48" s="1">
        <v>0.88</v>
      </c>
      <c r="P48" s="1">
        <v>1.81</v>
      </c>
      <c r="Q48" s="1">
        <v>0.3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F48" s="1"/>
      <c r="AG48" s="1"/>
      <c r="AH48" s="1"/>
      <c r="AI48" s="1"/>
      <c r="AJ48" s="1"/>
      <c r="AK48" s="1"/>
    </row>
    <row r="49" spans="1:37" x14ac:dyDescent="0.3">
      <c r="A49" s="2" t="str">
        <f t="shared" si="2"/>
        <v>ARM</v>
      </c>
      <c r="B49" s="1" t="str">
        <f t="shared" si="3"/>
        <v>QQQ</v>
      </c>
      <c r="C49" s="1">
        <f t="shared" si="4"/>
        <v>0.86</v>
      </c>
      <c r="D49" s="1">
        <f t="shared" si="5"/>
        <v>1.68</v>
      </c>
      <c r="E49" s="1">
        <f t="shared" si="6"/>
        <v>0.52</v>
      </c>
      <c r="F49" s="4" t="str">
        <f t="shared" si="7"/>
        <v>ARM</v>
      </c>
      <c r="G49" s="4" t="str">
        <f>VLOOKUP(F49,'All Beta'!A:E,2,0)</f>
        <v>QQQ</v>
      </c>
      <c r="H49" s="4">
        <f t="shared" si="0"/>
        <v>1.68</v>
      </c>
      <c r="I49" s="4">
        <f t="shared" si="1"/>
        <v>0.52</v>
      </c>
      <c r="J49" s="62" t="str">
        <f>TRASH!A48</f>
        <v>RF</v>
      </c>
      <c r="K49" s="22"/>
      <c r="M49" s="1" t="s">
        <v>419</v>
      </c>
      <c r="N49" s="1" t="s">
        <v>283</v>
      </c>
      <c r="O49" s="1">
        <v>0.86</v>
      </c>
      <c r="P49" s="1">
        <v>1.68</v>
      </c>
      <c r="Q49" s="1">
        <v>0.52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F49" s="1"/>
      <c r="AG49" s="1"/>
      <c r="AH49" s="1"/>
      <c r="AI49" s="1"/>
      <c r="AJ49" s="1"/>
      <c r="AK49" s="1"/>
    </row>
    <row r="50" spans="1:37" x14ac:dyDescent="0.3">
      <c r="A50" s="2" t="str">
        <f t="shared" si="2"/>
        <v>ARQQ</v>
      </c>
      <c r="B50" s="1" t="str">
        <f t="shared" si="3"/>
        <v>SPY</v>
      </c>
      <c r="C50" s="1">
        <f t="shared" si="4"/>
        <v>0.64</v>
      </c>
      <c r="D50" s="1">
        <f t="shared" si="5"/>
        <v>4.7300000000000004</v>
      </c>
      <c r="E50" s="1">
        <f t="shared" si="6"/>
        <v>1.86</v>
      </c>
      <c r="F50" s="4" t="str">
        <f t="shared" si="7"/>
        <v>ARQQ</v>
      </c>
      <c r="G50" s="4" t="str">
        <f>VLOOKUP(F50,'All Beta'!A:E,2,0)</f>
        <v>SPY</v>
      </c>
      <c r="H50" s="4">
        <f t="shared" si="0"/>
        <v>4.7300000000000004</v>
      </c>
      <c r="I50" s="4">
        <f t="shared" si="1"/>
        <v>1.86</v>
      </c>
      <c r="J50" s="62" t="str">
        <f>TRASH!A49</f>
        <v>DTST</v>
      </c>
      <c r="K50" s="22"/>
      <c r="M50" s="1" t="s">
        <v>658</v>
      </c>
      <c r="N50" s="1" t="s">
        <v>299</v>
      </c>
      <c r="O50" s="1">
        <v>0.64</v>
      </c>
      <c r="P50" s="1">
        <v>4.7300000000000004</v>
      </c>
      <c r="Q50" s="1">
        <v>1.86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F50" s="1"/>
      <c r="AG50" s="1"/>
      <c r="AH50" s="1"/>
      <c r="AI50" s="1"/>
      <c r="AJ50" s="1"/>
      <c r="AK50" s="1"/>
    </row>
    <row r="51" spans="1:37" x14ac:dyDescent="0.3">
      <c r="A51" s="2" t="str">
        <f t="shared" si="2"/>
        <v>ASAN</v>
      </c>
      <c r="B51" s="1" t="str">
        <f t="shared" si="3"/>
        <v>IWM</v>
      </c>
      <c r="C51" s="1">
        <f t="shared" si="4"/>
        <v>0.71</v>
      </c>
      <c r="D51" s="1">
        <f t="shared" si="5"/>
        <v>1.31</v>
      </c>
      <c r="E51" s="1">
        <f t="shared" si="6"/>
        <v>0.72</v>
      </c>
      <c r="F51" s="4" t="str">
        <f t="shared" si="7"/>
        <v>ASAN</v>
      </c>
      <c r="G51" s="4" t="str">
        <f>VLOOKUP(F51,'All Beta'!A:E,2,0)</f>
        <v>IWM</v>
      </c>
      <c r="H51" s="4">
        <f t="shared" si="0"/>
        <v>1.31</v>
      </c>
      <c r="I51" s="4">
        <f t="shared" si="1"/>
        <v>0.72</v>
      </c>
      <c r="J51" s="62" t="str">
        <f>TRASH!A50</f>
        <v>LE</v>
      </c>
      <c r="M51" s="1" t="s">
        <v>16</v>
      </c>
      <c r="N51" s="1" t="s">
        <v>384</v>
      </c>
      <c r="O51" s="1">
        <v>0.71</v>
      </c>
      <c r="P51" s="1">
        <v>1.31</v>
      </c>
      <c r="Q51" s="1">
        <v>0.72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F51" s="1"/>
      <c r="AG51" s="1"/>
      <c r="AH51" s="1"/>
      <c r="AI51" s="1"/>
      <c r="AJ51" s="1"/>
      <c r="AK51" s="1"/>
    </row>
    <row r="52" spans="1:37" x14ac:dyDescent="0.3">
      <c r="A52" s="2" t="str">
        <f t="shared" si="2"/>
        <v>ASTS</v>
      </c>
      <c r="B52" s="1" t="str">
        <f t="shared" si="3"/>
        <v>IWM</v>
      </c>
      <c r="C52" s="1">
        <f t="shared" si="4"/>
        <v>0.46</v>
      </c>
      <c r="D52" s="1">
        <f t="shared" si="5"/>
        <v>1.66</v>
      </c>
      <c r="E52" s="1">
        <f t="shared" si="6"/>
        <v>1.48</v>
      </c>
      <c r="F52" s="4" t="str">
        <f t="shared" si="7"/>
        <v>ASTS</v>
      </c>
      <c r="G52" s="4" t="str">
        <f>VLOOKUP(F52,'All Beta'!A:E,2,0)</f>
        <v>IWM</v>
      </c>
      <c r="H52" s="4">
        <f t="shared" si="0"/>
        <v>1.66</v>
      </c>
      <c r="I52" s="4">
        <f t="shared" si="1"/>
        <v>1.48</v>
      </c>
      <c r="J52" s="62" t="str">
        <f>TRASH!A51</f>
        <v>AL</v>
      </c>
      <c r="M52" s="1" t="s">
        <v>628</v>
      </c>
      <c r="N52" s="1" t="s">
        <v>384</v>
      </c>
      <c r="O52" s="1">
        <v>0.46</v>
      </c>
      <c r="P52" s="1">
        <v>1.66</v>
      </c>
      <c r="Q52" s="1">
        <v>1.48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F52" s="1"/>
      <c r="AG52" s="1"/>
      <c r="AH52" s="1"/>
      <c r="AI52" s="1"/>
      <c r="AJ52" s="1"/>
      <c r="AK52" s="1"/>
    </row>
    <row r="53" spans="1:37" x14ac:dyDescent="0.3">
      <c r="A53" s="2" t="str">
        <f t="shared" si="2"/>
        <v>AU</v>
      </c>
      <c r="B53" s="1" t="str">
        <f t="shared" si="3"/>
        <v>GDX</v>
      </c>
      <c r="C53" s="1">
        <f t="shared" si="4"/>
        <v>0.82</v>
      </c>
      <c r="D53" s="1">
        <f t="shared" si="5"/>
        <v>1.23</v>
      </c>
      <c r="E53" s="1">
        <f t="shared" si="6"/>
        <v>1.1299999999999999</v>
      </c>
      <c r="F53" s="4" t="str">
        <f t="shared" si="7"/>
        <v>AU</v>
      </c>
      <c r="G53" s="4" t="str">
        <f>VLOOKUP(F53,'All Beta'!A:E,2,0)</f>
        <v>GDX</v>
      </c>
      <c r="H53" s="4">
        <f t="shared" si="0"/>
        <v>1.23</v>
      </c>
      <c r="I53" s="4">
        <f t="shared" si="1"/>
        <v>1.1299999999999999</v>
      </c>
      <c r="J53" s="62" t="str">
        <f>TRASH!A52</f>
        <v>XCH</v>
      </c>
      <c r="M53" s="1" t="s">
        <v>134</v>
      </c>
      <c r="N53" s="1" t="s">
        <v>623</v>
      </c>
      <c r="O53" s="1">
        <v>0.82</v>
      </c>
      <c r="P53" s="1">
        <v>1.23</v>
      </c>
      <c r="Q53" s="1">
        <v>1.1299999999999999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F53" s="1"/>
      <c r="AG53" s="1"/>
      <c r="AH53" s="1"/>
      <c r="AI53" s="1"/>
      <c r="AJ53" s="1"/>
      <c r="AK53" s="1"/>
    </row>
    <row r="54" spans="1:37" x14ac:dyDescent="0.3">
      <c r="A54" s="2" t="str">
        <f t="shared" si="2"/>
        <v>AVGO</v>
      </c>
      <c r="B54" s="1" t="str">
        <f t="shared" si="3"/>
        <v>QQQ</v>
      </c>
      <c r="C54" s="1">
        <f t="shared" si="4"/>
        <v>0.86</v>
      </c>
      <c r="D54" s="1">
        <f t="shared" si="5"/>
        <v>1.5</v>
      </c>
      <c r="E54" s="1">
        <f t="shared" si="6"/>
        <v>0.47</v>
      </c>
      <c r="F54" s="4" t="str">
        <f t="shared" si="7"/>
        <v>AVGO</v>
      </c>
      <c r="G54" s="4" t="str">
        <f>VLOOKUP(F54,'All Beta'!A:E,2,0)</f>
        <v>QQQ</v>
      </c>
      <c r="H54" s="4">
        <f t="shared" si="0"/>
        <v>1.5</v>
      </c>
      <c r="I54" s="4">
        <f t="shared" si="1"/>
        <v>0.47</v>
      </c>
      <c r="J54" s="62" t="str">
        <f>TRASH!A53</f>
        <v>EWBC</v>
      </c>
      <c r="M54" s="1" t="s">
        <v>18</v>
      </c>
      <c r="N54" s="1" t="s">
        <v>283</v>
      </c>
      <c r="O54" s="1">
        <v>0.86</v>
      </c>
      <c r="P54" s="1">
        <v>1.5</v>
      </c>
      <c r="Q54" s="1">
        <v>0.47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F54" s="1"/>
      <c r="AG54" s="1"/>
      <c r="AH54" s="1"/>
      <c r="AI54" s="1"/>
      <c r="AJ54" s="1"/>
      <c r="AK54" s="1"/>
    </row>
    <row r="55" spans="1:37" x14ac:dyDescent="0.3">
      <c r="A55" s="2" t="str">
        <f t="shared" si="2"/>
        <v>AVTR</v>
      </c>
      <c r="B55" s="1" t="str">
        <f t="shared" si="3"/>
        <v>IWM</v>
      </c>
      <c r="C55" s="1">
        <f t="shared" si="4"/>
        <v>0.77</v>
      </c>
      <c r="D55" s="1">
        <f t="shared" si="5"/>
        <v>1.1399999999999999</v>
      </c>
      <c r="E55" s="1">
        <f t="shared" si="6"/>
        <v>0.63</v>
      </c>
      <c r="F55" s="4" t="str">
        <f t="shared" si="7"/>
        <v>AVTR</v>
      </c>
      <c r="G55" s="4" t="str">
        <f>VLOOKUP(F55,'All Beta'!A:E,2,0)</f>
        <v>IWM</v>
      </c>
      <c r="H55" s="4">
        <f t="shared" si="0"/>
        <v>1.1399999999999999</v>
      </c>
      <c r="I55" s="4">
        <f t="shared" si="1"/>
        <v>0.63</v>
      </c>
      <c r="J55" s="62" t="str">
        <f>TRASH!A54</f>
        <v>CFG</v>
      </c>
      <c r="M55" s="1" t="s">
        <v>135</v>
      </c>
      <c r="N55" s="1" t="s">
        <v>384</v>
      </c>
      <c r="O55" s="1">
        <v>0.77</v>
      </c>
      <c r="P55" s="1">
        <v>1.1399999999999999</v>
      </c>
      <c r="Q55" s="1">
        <v>0.63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F55" s="1"/>
      <c r="AG55" s="1"/>
      <c r="AH55" s="1"/>
      <c r="AI55" s="1"/>
      <c r="AJ55" s="1"/>
      <c r="AK55" s="1"/>
    </row>
    <row r="56" spans="1:37" x14ac:dyDescent="0.3">
      <c r="A56" s="2" t="str">
        <f t="shared" si="2"/>
        <v>AXP</v>
      </c>
      <c r="B56" s="1" t="str">
        <f t="shared" si="3"/>
        <v>XLF</v>
      </c>
      <c r="C56" s="1">
        <f t="shared" si="4"/>
        <v>0.95</v>
      </c>
      <c r="D56" s="1">
        <f t="shared" si="5"/>
        <v>1.29</v>
      </c>
      <c r="E56" s="1">
        <f t="shared" si="6"/>
        <v>0.19</v>
      </c>
      <c r="F56" s="4" t="str">
        <f t="shared" si="7"/>
        <v>AXP</v>
      </c>
      <c r="G56" s="4" t="str">
        <f>VLOOKUP(F56,'All Beta'!A:E,2,0)</f>
        <v>XLF</v>
      </c>
      <c r="H56" s="4">
        <f t="shared" si="0"/>
        <v>1.29</v>
      </c>
      <c r="I56" s="4">
        <f t="shared" si="1"/>
        <v>0.19</v>
      </c>
      <c r="J56" s="62" t="str">
        <f>TRASH!A55</f>
        <v>IAG</v>
      </c>
      <c r="M56" s="1" t="s">
        <v>136</v>
      </c>
      <c r="N56" s="1" t="s">
        <v>342</v>
      </c>
      <c r="O56" s="1">
        <v>0.95</v>
      </c>
      <c r="P56" s="1">
        <v>1.29</v>
      </c>
      <c r="Q56" s="1">
        <v>0.19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F56" s="1"/>
      <c r="AG56" s="1"/>
      <c r="AH56" s="1"/>
      <c r="AI56" s="1"/>
      <c r="AJ56" s="1"/>
      <c r="AK56" s="1"/>
    </row>
    <row r="57" spans="1:37" x14ac:dyDescent="0.3">
      <c r="A57" s="2" t="str">
        <f t="shared" si="2"/>
        <v>BA</v>
      </c>
      <c r="B57" s="1" t="str">
        <f t="shared" si="3"/>
        <v>IWM</v>
      </c>
      <c r="C57" s="1">
        <f t="shared" si="4"/>
        <v>0.67</v>
      </c>
      <c r="D57" s="1">
        <f t="shared" si="5"/>
        <v>0.43</v>
      </c>
      <c r="E57" s="1">
        <f t="shared" si="6"/>
        <v>0.38</v>
      </c>
      <c r="F57" s="4" t="str">
        <f t="shared" si="7"/>
        <v>BA</v>
      </c>
      <c r="G57" s="4" t="str">
        <f>VLOOKUP(F57,'All Beta'!A:E,2,0)</f>
        <v>IWM</v>
      </c>
      <c r="H57" s="4">
        <f t="shared" si="0"/>
        <v>0.43</v>
      </c>
      <c r="I57" s="4">
        <f t="shared" si="1"/>
        <v>0.38</v>
      </c>
      <c r="J57" s="62" t="str">
        <f>TRASH!A56</f>
        <v>PMVP</v>
      </c>
      <c r="M57" s="1" t="s">
        <v>137</v>
      </c>
      <c r="N57" s="1" t="s">
        <v>384</v>
      </c>
      <c r="O57" s="1">
        <v>0.67</v>
      </c>
      <c r="P57" s="1">
        <v>0.43</v>
      </c>
      <c r="Q57" s="1">
        <v>0.38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F57" s="1"/>
      <c r="AG57" s="1"/>
      <c r="AH57" s="1"/>
      <c r="AI57" s="1"/>
      <c r="AJ57" s="1"/>
      <c r="AK57" s="1"/>
    </row>
    <row r="58" spans="1:37" x14ac:dyDescent="0.3">
      <c r="A58" s="2" t="str">
        <f t="shared" si="2"/>
        <v>BAC</v>
      </c>
      <c r="B58" s="1" t="str">
        <f t="shared" si="3"/>
        <v>XLF</v>
      </c>
      <c r="C58" s="1">
        <f t="shared" si="4"/>
        <v>0.93</v>
      </c>
      <c r="D58" s="1">
        <f t="shared" si="5"/>
        <v>1.23</v>
      </c>
      <c r="E58" s="1">
        <f t="shared" si="6"/>
        <v>0.2</v>
      </c>
      <c r="F58" s="4" t="str">
        <f t="shared" si="7"/>
        <v>BAC</v>
      </c>
      <c r="G58" s="4" t="str">
        <f>VLOOKUP(F58,'All Beta'!A:E,2,0)</f>
        <v>XLF</v>
      </c>
      <c r="H58" s="4">
        <f t="shared" si="0"/>
        <v>1.23</v>
      </c>
      <c r="I58" s="4">
        <f t="shared" si="1"/>
        <v>0.2</v>
      </c>
      <c r="J58" s="62" t="str">
        <f>TRASH!A57</f>
        <v>TPR</v>
      </c>
      <c r="M58" s="1" t="s">
        <v>138</v>
      </c>
      <c r="N58" s="1" t="s">
        <v>342</v>
      </c>
      <c r="O58" s="1">
        <v>0.93</v>
      </c>
      <c r="P58" s="1">
        <v>1.23</v>
      </c>
      <c r="Q58" s="1">
        <v>0.2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F58" s="1"/>
      <c r="AG58" s="1"/>
      <c r="AH58" s="1"/>
      <c r="AI58" s="1"/>
      <c r="AJ58" s="1"/>
      <c r="AK58" s="1"/>
    </row>
    <row r="59" spans="1:37" x14ac:dyDescent="0.3">
      <c r="A59" s="2" t="str">
        <f t="shared" si="2"/>
        <v>BALL</v>
      </c>
      <c r="B59" s="1" t="str">
        <f t="shared" si="3"/>
        <v>SPY</v>
      </c>
      <c r="C59" s="1">
        <f t="shared" si="4"/>
        <v>0.69</v>
      </c>
      <c r="D59" s="1">
        <f t="shared" si="5"/>
        <v>0.77</v>
      </c>
      <c r="E59" s="1">
        <f t="shared" si="6"/>
        <v>0.33</v>
      </c>
      <c r="F59" s="4" t="str">
        <f t="shared" si="7"/>
        <v>BALL</v>
      </c>
      <c r="G59" s="4" t="str">
        <f>VLOOKUP(F59,'All Beta'!A:E,2,0)</f>
        <v>SPY</v>
      </c>
      <c r="H59" s="4">
        <f t="shared" si="0"/>
        <v>0.77</v>
      </c>
      <c r="I59" s="4">
        <f t="shared" si="1"/>
        <v>0.33</v>
      </c>
      <c r="J59" s="62" t="str">
        <f>TRASH!A58</f>
        <v>TEN</v>
      </c>
      <c r="M59" s="1" t="s">
        <v>490</v>
      </c>
      <c r="N59" s="1" t="s">
        <v>299</v>
      </c>
      <c r="O59" s="1">
        <v>0.69</v>
      </c>
      <c r="P59" s="1">
        <v>0.77</v>
      </c>
      <c r="Q59" s="1">
        <v>0.33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F59" s="1"/>
      <c r="AG59" s="1"/>
      <c r="AH59" s="1"/>
      <c r="AI59" s="1"/>
      <c r="AJ59" s="1"/>
      <c r="AK59" s="1"/>
    </row>
    <row r="60" spans="1:37" x14ac:dyDescent="0.3">
      <c r="A60" s="2" t="str">
        <f t="shared" si="2"/>
        <v>BAX</v>
      </c>
      <c r="B60" s="1" t="str">
        <f t="shared" si="3"/>
        <v>IWM</v>
      </c>
      <c r="C60" s="1">
        <f t="shared" si="4"/>
        <v>0.77</v>
      </c>
      <c r="D60" s="1">
        <f t="shared" si="5"/>
        <v>0.86</v>
      </c>
      <c r="E60" s="1">
        <f t="shared" si="6"/>
        <v>0.41</v>
      </c>
      <c r="F60" s="4" t="str">
        <f t="shared" si="7"/>
        <v>BAX</v>
      </c>
      <c r="G60" s="4" t="str">
        <f>VLOOKUP(F60,'All Beta'!A:E,2,0)</f>
        <v>IWM</v>
      </c>
      <c r="H60" s="4">
        <f t="shared" si="0"/>
        <v>0.86</v>
      </c>
      <c r="I60" s="4">
        <f t="shared" si="1"/>
        <v>0.41</v>
      </c>
      <c r="J60" s="62" t="str">
        <f>TRASH!A59</f>
        <v>ROIV</v>
      </c>
      <c r="M60" s="1" t="s">
        <v>139</v>
      </c>
      <c r="N60" s="1" t="s">
        <v>384</v>
      </c>
      <c r="O60" s="1">
        <v>0.77</v>
      </c>
      <c r="P60" s="1">
        <v>0.86</v>
      </c>
      <c r="Q60" s="1">
        <v>0.41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F60" s="1"/>
      <c r="AG60" s="1"/>
      <c r="AH60" s="1"/>
      <c r="AI60" s="1"/>
      <c r="AJ60" s="1"/>
      <c r="AK60" s="1"/>
    </row>
    <row r="61" spans="1:37" x14ac:dyDescent="0.3">
      <c r="A61" s="2" t="str">
        <f t="shared" si="2"/>
        <v>BBWI</v>
      </c>
      <c r="B61" s="1" t="str">
        <f t="shared" si="3"/>
        <v>IWM</v>
      </c>
      <c r="C61" s="1">
        <f t="shared" si="4"/>
        <v>0.83</v>
      </c>
      <c r="D61" s="1">
        <f t="shared" si="5"/>
        <v>1.03</v>
      </c>
      <c r="E61" s="1">
        <f t="shared" si="6"/>
        <v>0.44</v>
      </c>
      <c r="F61" s="4" t="str">
        <f t="shared" si="7"/>
        <v>BBWI</v>
      </c>
      <c r="G61" s="4" t="str">
        <f>VLOOKUP(F61,'All Beta'!A:E,2,0)</f>
        <v>IWM</v>
      </c>
      <c r="H61" s="4">
        <f t="shared" si="0"/>
        <v>1.03</v>
      </c>
      <c r="I61" s="4">
        <f t="shared" si="1"/>
        <v>0.44</v>
      </c>
      <c r="J61" s="62" t="str">
        <f>TRASH!A60</f>
        <v>LESL</v>
      </c>
      <c r="M61" s="1" t="s">
        <v>480</v>
      </c>
      <c r="N61" s="1" t="s">
        <v>384</v>
      </c>
      <c r="O61" s="1">
        <v>0.83</v>
      </c>
      <c r="P61" s="1">
        <v>1.03</v>
      </c>
      <c r="Q61" s="1">
        <v>0.44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F61" s="1"/>
      <c r="AG61" s="1"/>
      <c r="AH61" s="1"/>
      <c r="AI61" s="1"/>
      <c r="AJ61" s="1"/>
      <c r="AK61" s="1"/>
    </row>
    <row r="62" spans="1:37" x14ac:dyDescent="0.3">
      <c r="A62" s="2" t="str">
        <f t="shared" si="2"/>
        <v>BBY</v>
      </c>
      <c r="B62" s="1" t="str">
        <f t="shared" si="3"/>
        <v>IWM</v>
      </c>
      <c r="C62" s="1">
        <f t="shared" si="4"/>
        <v>0.8</v>
      </c>
      <c r="D62" s="1">
        <f t="shared" si="5"/>
        <v>1.05</v>
      </c>
      <c r="E62" s="1">
        <f t="shared" si="6"/>
        <v>0.44</v>
      </c>
      <c r="F62" s="4" t="str">
        <f t="shared" si="7"/>
        <v>BBY</v>
      </c>
      <c r="G62" s="4" t="str">
        <f>VLOOKUP(F62,'All Beta'!A:E,2,0)</f>
        <v>IWM</v>
      </c>
      <c r="H62" s="4">
        <f t="shared" si="0"/>
        <v>1.05</v>
      </c>
      <c r="I62" s="4">
        <f t="shared" si="1"/>
        <v>0.44</v>
      </c>
      <c r="J62" s="62" t="str">
        <f>TRASH!A61</f>
        <v>FFIN</v>
      </c>
      <c r="M62" s="1" t="s">
        <v>140</v>
      </c>
      <c r="N62" s="1" t="s">
        <v>384</v>
      </c>
      <c r="O62" s="1">
        <v>0.8</v>
      </c>
      <c r="P62" s="1">
        <v>1.05</v>
      </c>
      <c r="Q62" s="1">
        <v>0.44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F62" s="1"/>
      <c r="AG62" s="1"/>
      <c r="AH62" s="1"/>
      <c r="AI62" s="1"/>
      <c r="AJ62" s="1"/>
      <c r="AK62" s="1"/>
    </row>
    <row r="63" spans="1:37" x14ac:dyDescent="0.3">
      <c r="A63" s="2" t="str">
        <f t="shared" si="2"/>
        <v>BDX</v>
      </c>
      <c r="B63" s="1" t="str">
        <f t="shared" si="3"/>
        <v>SPY</v>
      </c>
      <c r="C63" s="1">
        <f t="shared" si="4"/>
        <v>0.55000000000000004</v>
      </c>
      <c r="D63" s="1">
        <f t="shared" si="5"/>
        <v>0.53</v>
      </c>
      <c r="E63" s="1">
        <f t="shared" si="6"/>
        <v>0.28000000000000003</v>
      </c>
      <c r="F63" s="4" t="str">
        <f t="shared" si="7"/>
        <v>BDX</v>
      </c>
      <c r="G63" s="4" t="str">
        <f>VLOOKUP(F63,'All Beta'!A:E,2,0)</f>
        <v>SPY</v>
      </c>
      <c r="H63" s="4">
        <f t="shared" si="0"/>
        <v>0.53</v>
      </c>
      <c r="I63" s="4">
        <f t="shared" si="1"/>
        <v>0.28000000000000003</v>
      </c>
      <c r="J63" s="62" t="str">
        <f>TRASH!A62</f>
        <v>CODA</v>
      </c>
      <c r="M63" s="1" t="s">
        <v>141</v>
      </c>
      <c r="N63" s="1" t="s">
        <v>299</v>
      </c>
      <c r="O63" s="1">
        <v>0.55000000000000004</v>
      </c>
      <c r="P63" s="1">
        <v>0.53</v>
      </c>
      <c r="Q63" s="1">
        <v>0.28000000000000003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F63" s="1"/>
      <c r="AG63" s="1"/>
      <c r="AH63" s="1"/>
      <c r="AI63" s="1"/>
      <c r="AJ63" s="1"/>
      <c r="AK63" s="1"/>
    </row>
    <row r="64" spans="1:37" x14ac:dyDescent="0.3">
      <c r="A64" s="2" t="str">
        <f t="shared" si="2"/>
        <v>BE</v>
      </c>
      <c r="B64" s="1" t="str">
        <f t="shared" si="3"/>
        <v>IWM</v>
      </c>
      <c r="C64" s="1">
        <f t="shared" si="4"/>
        <v>0.77</v>
      </c>
      <c r="D64" s="1">
        <f t="shared" si="5"/>
        <v>2.5299999999999998</v>
      </c>
      <c r="E64" s="1">
        <f t="shared" si="6"/>
        <v>1.24</v>
      </c>
      <c r="F64" s="4" t="str">
        <f t="shared" si="7"/>
        <v>BE</v>
      </c>
      <c r="G64" s="4" t="str">
        <f>VLOOKUP(F64,'All Beta'!A:E,2,0)</f>
        <v>IWM</v>
      </c>
      <c r="H64" s="4">
        <f t="shared" si="0"/>
        <v>2.5299999999999998</v>
      </c>
      <c r="I64" s="4">
        <f t="shared" si="1"/>
        <v>1.24</v>
      </c>
      <c r="J64" s="62" t="str">
        <f>TRASH!A63</f>
        <v>BIOX</v>
      </c>
      <c r="M64" s="1" t="s">
        <v>142</v>
      </c>
      <c r="N64" s="1" t="s">
        <v>384</v>
      </c>
      <c r="O64" s="1">
        <v>0.77</v>
      </c>
      <c r="P64" s="1">
        <v>2.5299999999999998</v>
      </c>
      <c r="Q64" s="1">
        <v>1.24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F64" s="1"/>
      <c r="AG64" s="1"/>
      <c r="AH64" s="1"/>
      <c r="AI64" s="1"/>
      <c r="AJ64" s="1"/>
      <c r="AK64" s="1"/>
    </row>
    <row r="65" spans="1:37" x14ac:dyDescent="0.3">
      <c r="A65" s="2" t="str">
        <f t="shared" si="2"/>
        <v>BILL</v>
      </c>
      <c r="B65" s="1" t="str">
        <f t="shared" si="3"/>
        <v>IWM</v>
      </c>
      <c r="C65" s="1">
        <f t="shared" si="4"/>
        <v>0.77</v>
      </c>
      <c r="D65" s="1">
        <f t="shared" si="5"/>
        <v>1.08</v>
      </c>
      <c r="E65" s="1">
        <f t="shared" si="6"/>
        <v>0.55000000000000004</v>
      </c>
      <c r="F65" s="4" t="str">
        <f t="shared" si="7"/>
        <v>BILL</v>
      </c>
      <c r="G65" s="4" t="str">
        <f>VLOOKUP(F65,'All Beta'!A:E,2,0)</f>
        <v>IWM</v>
      </c>
      <c r="H65" s="4">
        <f t="shared" si="0"/>
        <v>1.08</v>
      </c>
      <c r="I65" s="4">
        <f t="shared" si="1"/>
        <v>0.55000000000000004</v>
      </c>
      <c r="J65" s="62" t="str">
        <f>TRASH!A64</f>
        <v>WLDS</v>
      </c>
      <c r="M65" s="1" t="s">
        <v>20</v>
      </c>
      <c r="N65" s="1" t="s">
        <v>384</v>
      </c>
      <c r="O65" s="1">
        <v>0.77</v>
      </c>
      <c r="P65" s="1">
        <v>1.08</v>
      </c>
      <c r="Q65" s="1">
        <v>0.55000000000000004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F65" s="1"/>
      <c r="AG65" s="1"/>
      <c r="AH65" s="1"/>
      <c r="AI65" s="1"/>
      <c r="AJ65" s="1"/>
      <c r="AK65" s="1"/>
    </row>
    <row r="66" spans="1:37" x14ac:dyDescent="0.3">
      <c r="A66" s="2" t="str">
        <f t="shared" si="2"/>
        <v>BK</v>
      </c>
      <c r="B66" s="1" t="str">
        <f t="shared" si="3"/>
        <v>XLF</v>
      </c>
      <c r="C66" s="1">
        <f t="shared" si="4"/>
        <v>0.89</v>
      </c>
      <c r="D66" s="1">
        <f t="shared" si="5"/>
        <v>0.88</v>
      </c>
      <c r="E66" s="1">
        <f t="shared" si="6"/>
        <v>0.21</v>
      </c>
      <c r="F66" s="4" t="str">
        <f t="shared" si="7"/>
        <v>BK</v>
      </c>
      <c r="G66" s="4" t="str">
        <f>VLOOKUP(F66,'All Beta'!A:E,2,0)</f>
        <v>XLF</v>
      </c>
      <c r="H66" s="4">
        <f t="shared" ref="H66:H129" si="8">VLOOKUP(F66,A:E,4,0)</f>
        <v>0.88</v>
      </c>
      <c r="I66" s="4">
        <f t="shared" ref="I66:I129" si="9">VLOOKUP(F66,A:E,5,0)</f>
        <v>0.21</v>
      </c>
      <c r="J66" s="62" t="str">
        <f>TRASH!A65</f>
        <v>DAKT</v>
      </c>
      <c r="M66" s="1" t="s">
        <v>147</v>
      </c>
      <c r="N66" s="1" t="s">
        <v>342</v>
      </c>
      <c r="O66" s="1">
        <v>0.89</v>
      </c>
      <c r="P66" s="1">
        <v>0.88</v>
      </c>
      <c r="Q66" s="1">
        <v>0.21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F66" s="1"/>
      <c r="AG66" s="1"/>
      <c r="AH66" s="1"/>
      <c r="AI66" s="1"/>
      <c r="AJ66" s="1"/>
      <c r="AK66" s="1"/>
    </row>
    <row r="67" spans="1:37" x14ac:dyDescent="0.3">
      <c r="A67" s="2" t="str">
        <f t="shared" ref="A67:A130" si="10">IF($K$1&gt;1,$T67,IF($K$1&lt;-1,$Z67,$M67))</f>
        <v>BKNG</v>
      </c>
      <c r="B67" s="1" t="str">
        <f t="shared" ref="B67:B130" si="11">IF($K$1&gt;1,$U67,IF($K$1&lt;-1,$AA67,$N67))</f>
        <v>SPY</v>
      </c>
      <c r="C67" s="1">
        <f t="shared" ref="C67:C130" si="12">IF($K$1&gt;1,$V67,IF($K$1&lt;-1,$AB67,$O67))</f>
        <v>0.56000000000000005</v>
      </c>
      <c r="D67" s="1">
        <f t="shared" ref="D67:D130" si="13">IF($K$1&gt;1,$W67,IF($K$1&lt;-1,$AC67,$P67))</f>
        <v>0.9</v>
      </c>
      <c r="E67" s="1">
        <f t="shared" ref="E67:E130" si="14">IF($K$1&gt;1,$X67,IF($K$1&lt;-1,$AD67,$Q67))</f>
        <v>0.37</v>
      </c>
      <c r="F67" s="4" t="str">
        <f t="shared" ref="F67:F130" si="15">IF(ISERROR(MATCH(A67,J$1:J$1000,0)),A67,"")</f>
        <v>BKNG</v>
      </c>
      <c r="G67" s="4" t="str">
        <f>VLOOKUP(F67,'All Beta'!A:E,2,0)</f>
        <v>SPY</v>
      </c>
      <c r="H67" s="4">
        <f t="shared" si="8"/>
        <v>0.9</v>
      </c>
      <c r="I67" s="4">
        <f t="shared" si="9"/>
        <v>0.37</v>
      </c>
      <c r="J67" s="62" t="str">
        <f>TRASH!A66</f>
        <v>INSG</v>
      </c>
      <c r="M67" s="1" t="s">
        <v>146</v>
      </c>
      <c r="N67" s="1" t="s">
        <v>299</v>
      </c>
      <c r="O67" s="1">
        <v>0.56000000000000005</v>
      </c>
      <c r="P67" s="1">
        <v>0.9</v>
      </c>
      <c r="Q67" s="1">
        <v>0.37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F67" s="1"/>
      <c r="AG67" s="1"/>
      <c r="AH67" s="1"/>
      <c r="AI67" s="1"/>
      <c r="AJ67" s="1"/>
      <c r="AK67" s="1"/>
    </row>
    <row r="68" spans="1:37" x14ac:dyDescent="0.3">
      <c r="A68" s="2" t="str">
        <f t="shared" si="10"/>
        <v>BKR</v>
      </c>
      <c r="B68" s="1" t="str">
        <f t="shared" si="11"/>
        <v>XLE</v>
      </c>
      <c r="C68" s="1">
        <f t="shared" si="12"/>
        <v>0.9</v>
      </c>
      <c r="D68" s="1">
        <f t="shared" si="13"/>
        <v>0.88</v>
      </c>
      <c r="E68" s="1">
        <f t="shared" si="14"/>
        <v>0.32</v>
      </c>
      <c r="F68" s="4" t="str">
        <f t="shared" si="15"/>
        <v>BKR</v>
      </c>
      <c r="G68" s="4" t="str">
        <f>VLOOKUP(F68,'All Beta'!A:E,2,0)</f>
        <v>XLE</v>
      </c>
      <c r="H68" s="4">
        <f t="shared" si="8"/>
        <v>0.88</v>
      </c>
      <c r="I68" s="4">
        <f t="shared" si="9"/>
        <v>0.32</v>
      </c>
      <c r="J68" s="62" t="str">
        <f>TRASH!A67</f>
        <v>CTSO</v>
      </c>
      <c r="M68" s="1" t="s">
        <v>149</v>
      </c>
      <c r="N68" s="1" t="s">
        <v>341</v>
      </c>
      <c r="O68" s="1">
        <v>0.9</v>
      </c>
      <c r="P68" s="1">
        <v>0.88</v>
      </c>
      <c r="Q68" s="1">
        <v>0.32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F68" s="1"/>
      <c r="AG68" s="1"/>
      <c r="AH68" s="1"/>
      <c r="AI68" s="1"/>
      <c r="AJ68" s="1"/>
      <c r="AK68" s="1"/>
    </row>
    <row r="69" spans="1:37" x14ac:dyDescent="0.3">
      <c r="A69" s="2" t="str">
        <f t="shared" si="10"/>
        <v>BLDR</v>
      </c>
      <c r="B69" s="1" t="str">
        <f t="shared" si="11"/>
        <v>IWM</v>
      </c>
      <c r="C69" s="1">
        <f t="shared" si="12"/>
        <v>0.77</v>
      </c>
      <c r="D69" s="1">
        <f t="shared" si="13"/>
        <v>1.43</v>
      </c>
      <c r="E69" s="1">
        <f t="shared" si="14"/>
        <v>0.63</v>
      </c>
      <c r="F69" s="4" t="str">
        <f t="shared" si="15"/>
        <v>BLDR</v>
      </c>
      <c r="G69" s="4" t="str">
        <f>VLOOKUP(F69,'All Beta'!A:E,2,0)</f>
        <v>IWM</v>
      </c>
      <c r="H69" s="4">
        <f t="shared" si="8"/>
        <v>1.43</v>
      </c>
      <c r="I69" s="4">
        <f t="shared" si="9"/>
        <v>0.63</v>
      </c>
      <c r="J69" s="62" t="str">
        <f>TRASH!A68</f>
        <v>HESM</v>
      </c>
      <c r="M69" s="1" t="s">
        <v>148</v>
      </c>
      <c r="N69" s="1" t="s">
        <v>384</v>
      </c>
      <c r="O69" s="1">
        <v>0.77</v>
      </c>
      <c r="P69" s="1">
        <v>1.43</v>
      </c>
      <c r="Q69" s="1">
        <v>0.63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F69" s="1"/>
      <c r="AG69" s="1"/>
      <c r="AH69" s="1"/>
      <c r="AI69" s="1"/>
      <c r="AJ69" s="1"/>
      <c r="AK69" s="1"/>
    </row>
    <row r="70" spans="1:37" x14ac:dyDescent="0.3">
      <c r="A70" s="2" t="str">
        <f t="shared" si="10"/>
        <v>BLK</v>
      </c>
      <c r="B70" s="1" t="str">
        <f t="shared" si="11"/>
        <v>SPY</v>
      </c>
      <c r="C70" s="1">
        <f t="shared" si="12"/>
        <v>0.81</v>
      </c>
      <c r="D70" s="1">
        <f t="shared" si="13"/>
        <v>1.47</v>
      </c>
      <c r="E70" s="1">
        <f t="shared" si="14"/>
        <v>0.28999999999999998</v>
      </c>
      <c r="F70" s="4" t="str">
        <f t="shared" si="15"/>
        <v>BLK</v>
      </c>
      <c r="G70" s="4" t="str">
        <f>VLOOKUP(F70,'All Beta'!A:E,2,0)</f>
        <v>SPY</v>
      </c>
      <c r="H70" s="4">
        <f t="shared" si="8"/>
        <v>1.47</v>
      </c>
      <c r="I70" s="4">
        <f t="shared" si="9"/>
        <v>0.28999999999999998</v>
      </c>
      <c r="J70" s="62" t="str">
        <f>TRASH!A69</f>
        <v>BWA</v>
      </c>
      <c r="M70" s="1" t="s">
        <v>150</v>
      </c>
      <c r="N70" s="1" t="s">
        <v>299</v>
      </c>
      <c r="O70" s="1">
        <v>0.81</v>
      </c>
      <c r="P70" s="1">
        <v>1.47</v>
      </c>
      <c r="Q70" s="1">
        <v>0.28999999999999998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F70" s="1"/>
      <c r="AG70" s="1"/>
      <c r="AH70" s="1"/>
      <c r="AI70" s="1"/>
      <c r="AJ70" s="1"/>
      <c r="AK70" s="1"/>
    </row>
    <row r="71" spans="1:37" x14ac:dyDescent="0.3">
      <c r="A71" s="2" t="str">
        <f t="shared" si="10"/>
        <v>BMRN</v>
      </c>
      <c r="B71" s="1" t="str">
        <f t="shared" si="11"/>
        <v>SPY</v>
      </c>
      <c r="C71" s="1">
        <f t="shared" si="12"/>
        <v>0.64</v>
      </c>
      <c r="D71" s="1">
        <f t="shared" si="13"/>
        <v>0.82</v>
      </c>
      <c r="E71" s="1">
        <f t="shared" si="14"/>
        <v>0.38</v>
      </c>
      <c r="F71" s="4" t="str">
        <f t="shared" si="15"/>
        <v>BMRN</v>
      </c>
      <c r="G71" s="4" t="str">
        <f>VLOOKUP(F71,'All Beta'!A:E,2,0)</f>
        <v>SPY</v>
      </c>
      <c r="H71" s="4">
        <f t="shared" si="8"/>
        <v>0.82</v>
      </c>
      <c r="I71" s="4">
        <f t="shared" si="9"/>
        <v>0.38</v>
      </c>
      <c r="J71" s="62" t="str">
        <f>TRASH!A70</f>
        <v>NTRB</v>
      </c>
      <c r="M71" s="1" t="s">
        <v>151</v>
      </c>
      <c r="N71" s="1" t="s">
        <v>299</v>
      </c>
      <c r="O71" s="1">
        <v>0.64</v>
      </c>
      <c r="P71" s="1">
        <v>0.82</v>
      </c>
      <c r="Q71" s="1">
        <v>0.38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F71" s="1"/>
      <c r="AG71" s="1"/>
      <c r="AH71" s="1"/>
      <c r="AI71" s="1"/>
      <c r="AJ71" s="1"/>
      <c r="AK71" s="1"/>
    </row>
    <row r="72" spans="1:37" x14ac:dyDescent="0.3">
      <c r="A72" s="2" t="str">
        <f t="shared" si="10"/>
        <v>BMY</v>
      </c>
      <c r="B72" s="1" t="str">
        <f t="shared" si="11"/>
        <v>IWM</v>
      </c>
      <c r="C72" s="1">
        <f t="shared" si="12"/>
        <v>0.45</v>
      </c>
      <c r="D72" s="1">
        <f t="shared" si="13"/>
        <v>0.36</v>
      </c>
      <c r="E72" s="1">
        <f t="shared" si="14"/>
        <v>0.35</v>
      </c>
      <c r="F72" s="4" t="str">
        <f t="shared" si="15"/>
        <v>BMY</v>
      </c>
      <c r="G72" s="4" t="str">
        <f>VLOOKUP(F72,'All Beta'!A:E,2,0)</f>
        <v>IWM</v>
      </c>
      <c r="H72" s="4">
        <f t="shared" si="8"/>
        <v>0.36</v>
      </c>
      <c r="I72" s="4">
        <f t="shared" si="9"/>
        <v>0.35</v>
      </c>
      <c r="J72" s="62" t="str">
        <f>TRASH!A71</f>
        <v>SVC</v>
      </c>
      <c r="M72" s="1" t="s">
        <v>152</v>
      </c>
      <c r="N72" s="1" t="s">
        <v>384</v>
      </c>
      <c r="O72" s="1">
        <v>0.45</v>
      </c>
      <c r="P72" s="1">
        <v>0.36</v>
      </c>
      <c r="Q72" s="1">
        <v>0.35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F72" s="1"/>
      <c r="AG72" s="1"/>
      <c r="AH72" s="1"/>
      <c r="AI72" s="1"/>
      <c r="AJ72" s="1"/>
      <c r="AK72" s="1"/>
    </row>
    <row r="73" spans="1:37" x14ac:dyDescent="0.3">
      <c r="A73" s="2" t="str">
        <f t="shared" si="10"/>
        <v>BNTX</v>
      </c>
      <c r="B73" s="1" t="str">
        <f t="shared" si="11"/>
        <v>IWM</v>
      </c>
      <c r="C73" s="1">
        <f t="shared" si="12"/>
        <v>0.35</v>
      </c>
      <c r="D73" s="1">
        <f t="shared" si="13"/>
        <v>0.31</v>
      </c>
      <c r="E73" s="1">
        <f t="shared" si="14"/>
        <v>0.74</v>
      </c>
      <c r="F73" s="4" t="str">
        <f t="shared" si="15"/>
        <v>BNTX</v>
      </c>
      <c r="G73" s="4" t="str">
        <f>VLOOKUP(F73,'All Beta'!A:E,2,0)</f>
        <v>IWM</v>
      </c>
      <c r="H73" s="4">
        <f t="shared" si="8"/>
        <v>0.31</v>
      </c>
      <c r="I73" s="4">
        <f t="shared" si="9"/>
        <v>0.74</v>
      </c>
      <c r="J73" s="62" t="str">
        <f>TRASH!A72</f>
        <v>HOMB</v>
      </c>
      <c r="M73" s="1" t="s">
        <v>656</v>
      </c>
      <c r="N73" s="1" t="s">
        <v>384</v>
      </c>
      <c r="O73" s="1">
        <v>0.35</v>
      </c>
      <c r="P73" s="1">
        <v>0.31</v>
      </c>
      <c r="Q73" s="1">
        <v>0.74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F73" s="1"/>
      <c r="AG73" s="1"/>
      <c r="AH73" s="1"/>
      <c r="AI73" s="1"/>
      <c r="AJ73" s="1"/>
      <c r="AK73" s="1"/>
    </row>
    <row r="74" spans="1:37" x14ac:dyDescent="0.3">
      <c r="A74" s="2" t="str">
        <f t="shared" si="10"/>
        <v>BP</v>
      </c>
      <c r="B74" s="1" t="str">
        <f t="shared" si="11"/>
        <v>XLE</v>
      </c>
      <c r="C74" s="1">
        <f t="shared" si="12"/>
        <v>0.84</v>
      </c>
      <c r="D74" s="1">
        <f t="shared" si="13"/>
        <v>1.21</v>
      </c>
      <c r="E74" s="1">
        <f t="shared" si="14"/>
        <v>0.63</v>
      </c>
      <c r="F74" s="4" t="str">
        <f t="shared" si="15"/>
        <v>BP</v>
      </c>
      <c r="G74" s="4" t="str">
        <f>VLOOKUP(F74,'All Beta'!A:E,2,0)</f>
        <v>XLE</v>
      </c>
      <c r="H74" s="4">
        <f t="shared" si="8"/>
        <v>1.21</v>
      </c>
      <c r="I74" s="4">
        <f t="shared" si="9"/>
        <v>0.63</v>
      </c>
      <c r="J74" s="62" t="str">
        <f>TRASH!A73</f>
        <v>MEI</v>
      </c>
      <c r="M74" s="1" t="s">
        <v>379</v>
      </c>
      <c r="N74" s="1" t="s">
        <v>341</v>
      </c>
      <c r="O74" s="1">
        <v>0.84</v>
      </c>
      <c r="P74" s="1">
        <v>1.21</v>
      </c>
      <c r="Q74" s="1">
        <v>0.63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F74" s="1"/>
      <c r="AG74" s="1"/>
      <c r="AH74" s="1"/>
      <c r="AI74" s="1"/>
      <c r="AJ74" s="1"/>
      <c r="AK74" s="1"/>
    </row>
    <row r="75" spans="1:37" x14ac:dyDescent="0.3">
      <c r="A75" s="2" t="str">
        <f t="shared" si="10"/>
        <v>BRK.B</v>
      </c>
      <c r="B75" s="1" t="str">
        <f t="shared" si="11"/>
        <v>SPY</v>
      </c>
      <c r="C75" s="1">
        <f t="shared" si="12"/>
        <v>0.54</v>
      </c>
      <c r="D75" s="1">
        <f t="shared" si="13"/>
        <v>0.56000000000000005</v>
      </c>
      <c r="E75" s="1">
        <f t="shared" si="14"/>
        <v>0.24</v>
      </c>
      <c r="F75" s="4" t="str">
        <f t="shared" si="15"/>
        <v>BRK.B</v>
      </c>
      <c r="G75" s="4" t="str">
        <f>VLOOKUP(F75,'All Beta'!A:E,2,0)</f>
        <v>SPY</v>
      </c>
      <c r="H75" s="4">
        <f t="shared" si="8"/>
        <v>0.56000000000000005</v>
      </c>
      <c r="I75" s="4">
        <f t="shared" si="9"/>
        <v>0.24</v>
      </c>
      <c r="J75" s="62" t="str">
        <f>TRASH!A74</f>
        <v>MIND</v>
      </c>
      <c r="M75" s="1" t="s">
        <v>369</v>
      </c>
      <c r="N75" s="1" t="s">
        <v>299</v>
      </c>
      <c r="O75" s="1">
        <v>0.54</v>
      </c>
      <c r="P75" s="1">
        <v>0.56000000000000005</v>
      </c>
      <c r="Q75" s="1">
        <v>0.24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F75" s="1"/>
      <c r="AG75" s="1"/>
      <c r="AH75" s="1"/>
      <c r="AI75" s="1"/>
      <c r="AJ75" s="1"/>
      <c r="AK75" s="1"/>
    </row>
    <row r="76" spans="1:37" x14ac:dyDescent="0.3">
      <c r="A76" s="2" t="str">
        <f t="shared" si="10"/>
        <v>BROS</v>
      </c>
      <c r="B76" s="1" t="str">
        <f t="shared" si="11"/>
        <v>IWM</v>
      </c>
      <c r="C76" s="1">
        <f t="shared" si="12"/>
        <v>0.73</v>
      </c>
      <c r="D76" s="1">
        <f t="shared" si="13"/>
        <v>0.99</v>
      </c>
      <c r="E76" s="1">
        <f t="shared" si="14"/>
        <v>0.62</v>
      </c>
      <c r="F76" s="4" t="str">
        <f t="shared" si="15"/>
        <v>BROS</v>
      </c>
      <c r="G76" s="4" t="str">
        <f>VLOOKUP(F76,'All Beta'!A:E,2,0)</f>
        <v>IWM</v>
      </c>
      <c r="H76" s="4">
        <f t="shared" si="8"/>
        <v>0.99</v>
      </c>
      <c r="I76" s="4">
        <f t="shared" si="9"/>
        <v>0.62</v>
      </c>
      <c r="J76" s="62" t="str">
        <f>TRASH!A75</f>
        <v>HSBC</v>
      </c>
      <c r="M76" s="1" t="s">
        <v>464</v>
      </c>
      <c r="N76" s="1" t="s">
        <v>384</v>
      </c>
      <c r="O76" s="1">
        <v>0.73</v>
      </c>
      <c r="P76" s="1">
        <v>0.99</v>
      </c>
      <c r="Q76" s="1">
        <v>0.62</v>
      </c>
      <c r="R76" s="1"/>
      <c r="S76" s="1"/>
      <c r="T76" s="1"/>
      <c r="U76" s="1"/>
      <c r="V76" s="1"/>
      <c r="W76" s="1"/>
      <c r="X76" s="1"/>
      <c r="Z76" s="1"/>
      <c r="AB76" s="1"/>
      <c r="AC76" s="1"/>
      <c r="AD76" s="1"/>
      <c r="AF76" s="1"/>
      <c r="AG76" s="1"/>
      <c r="AH76" s="1"/>
      <c r="AI76" s="1"/>
      <c r="AJ76" s="1"/>
      <c r="AK76" s="1"/>
    </row>
    <row r="77" spans="1:37" x14ac:dyDescent="0.3">
      <c r="A77" s="2" t="str">
        <f t="shared" si="10"/>
        <v>BRZE</v>
      </c>
      <c r="B77" s="1" t="str">
        <f t="shared" si="11"/>
        <v>SPY</v>
      </c>
      <c r="C77" s="1">
        <f t="shared" si="12"/>
        <v>0.74</v>
      </c>
      <c r="D77" s="1">
        <f t="shared" si="13"/>
        <v>1.83</v>
      </c>
      <c r="E77" s="1">
        <f t="shared" si="14"/>
        <v>0.59</v>
      </c>
      <c r="F77" s="4" t="str">
        <f t="shared" si="15"/>
        <v>BRZE</v>
      </c>
      <c r="G77" s="4" t="str">
        <f>VLOOKUP(F77,'All Beta'!A:E,2,0)</f>
        <v>SPY</v>
      </c>
      <c r="H77" s="4">
        <f t="shared" si="8"/>
        <v>1.83</v>
      </c>
      <c r="I77" s="4">
        <f t="shared" si="9"/>
        <v>0.59</v>
      </c>
      <c r="J77" s="62" t="str">
        <f>TRASH!A76</f>
        <v>NTCT</v>
      </c>
      <c r="M77" s="1" t="s">
        <v>629</v>
      </c>
      <c r="N77" s="1" t="s">
        <v>299</v>
      </c>
      <c r="O77" s="1">
        <v>0.74</v>
      </c>
      <c r="P77" s="1">
        <v>1.83</v>
      </c>
      <c r="Q77" s="1">
        <v>0.59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F77" s="1"/>
      <c r="AG77" s="1"/>
      <c r="AH77" s="1"/>
      <c r="AI77" s="1"/>
      <c r="AJ77" s="1"/>
      <c r="AK77" s="1"/>
    </row>
    <row r="78" spans="1:37" x14ac:dyDescent="0.3">
      <c r="A78" s="2" t="str">
        <f t="shared" si="10"/>
        <v>BSX</v>
      </c>
      <c r="B78" s="1" t="str">
        <f t="shared" si="11"/>
        <v>SPY</v>
      </c>
      <c r="C78" s="1">
        <f t="shared" si="12"/>
        <v>0.47</v>
      </c>
      <c r="D78" s="1">
        <f t="shared" si="13"/>
        <v>0.52</v>
      </c>
      <c r="E78" s="1">
        <f t="shared" si="14"/>
        <v>0.28000000000000003</v>
      </c>
      <c r="F78" s="4" t="str">
        <f t="shared" si="15"/>
        <v>BSX</v>
      </c>
      <c r="G78" s="4" t="str">
        <f>VLOOKUP(F78,'All Beta'!A:E,2,0)</f>
        <v>SPY</v>
      </c>
      <c r="H78" s="4">
        <f t="shared" si="8"/>
        <v>0.52</v>
      </c>
      <c r="I78" s="4">
        <f t="shared" si="9"/>
        <v>0.28000000000000003</v>
      </c>
      <c r="J78" s="62" t="str">
        <f>TRASH!A77</f>
        <v>AMBR</v>
      </c>
      <c r="M78" s="1" t="s">
        <v>153</v>
      </c>
      <c r="N78" s="1" t="s">
        <v>299</v>
      </c>
      <c r="O78" s="1">
        <v>0.47</v>
      </c>
      <c r="P78" s="1">
        <v>0.52</v>
      </c>
      <c r="Q78" s="1">
        <v>0.28000000000000003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F78" s="1"/>
      <c r="AG78" s="1"/>
      <c r="AH78" s="1"/>
      <c r="AI78" s="1"/>
      <c r="AJ78" s="1"/>
      <c r="AK78" s="1"/>
    </row>
    <row r="79" spans="1:37" x14ac:dyDescent="0.3">
      <c r="A79" s="2" t="str">
        <f t="shared" si="10"/>
        <v>BULL</v>
      </c>
      <c r="B79" s="1" t="str">
        <f t="shared" si="11"/>
        <v>SPY</v>
      </c>
      <c r="C79" s="1">
        <f t="shared" si="12"/>
        <v>0.54</v>
      </c>
      <c r="D79" s="1">
        <f t="shared" si="13"/>
        <v>2.58</v>
      </c>
      <c r="E79" s="1">
        <f t="shared" si="14"/>
        <v>1.36</v>
      </c>
      <c r="F79" s="4" t="str">
        <f t="shared" si="15"/>
        <v>BULL</v>
      </c>
      <c r="G79" s="4" t="str">
        <f>VLOOKUP(F79,'All Beta'!A:E,2,0)</f>
        <v>SPY</v>
      </c>
      <c r="H79" s="4">
        <f t="shared" si="8"/>
        <v>2.58</v>
      </c>
      <c r="I79" s="4">
        <f t="shared" si="9"/>
        <v>1.36</v>
      </c>
      <c r="J79" s="62" t="str">
        <f>TRASH!A78</f>
        <v>SAIA</v>
      </c>
      <c r="M79" s="1" t="s">
        <v>650</v>
      </c>
      <c r="N79" s="1" t="s">
        <v>299</v>
      </c>
      <c r="O79" s="1">
        <v>0.54</v>
      </c>
      <c r="P79" s="1">
        <v>2.58</v>
      </c>
      <c r="Q79" s="1">
        <v>1.36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F79" s="1"/>
      <c r="AG79" s="1"/>
      <c r="AH79" s="1"/>
      <c r="AI79" s="1"/>
      <c r="AJ79" s="1"/>
      <c r="AK79" s="1"/>
    </row>
    <row r="80" spans="1:37" x14ac:dyDescent="0.3">
      <c r="A80" s="2" t="str">
        <f t="shared" si="10"/>
        <v>BWA</v>
      </c>
      <c r="B80" s="1" t="str">
        <f t="shared" si="11"/>
        <v>IWM</v>
      </c>
      <c r="C80" s="1">
        <f t="shared" si="12"/>
        <v>0.75</v>
      </c>
      <c r="D80" s="1">
        <f t="shared" si="13"/>
        <v>0.84</v>
      </c>
      <c r="E80" s="1">
        <f t="shared" si="14"/>
        <v>0.44</v>
      </c>
      <c r="F80" s="4" t="str">
        <f t="shared" si="15"/>
        <v/>
      </c>
      <c r="G80" s="4" t="e">
        <f>VLOOKUP(F80,'All Beta'!A:E,2,0)</f>
        <v>#N/A</v>
      </c>
      <c r="H80" s="4" t="e">
        <f t="shared" si="8"/>
        <v>#N/A</v>
      </c>
      <c r="I80" s="4" t="e">
        <f t="shared" si="9"/>
        <v>#N/A</v>
      </c>
      <c r="J80" s="62" t="str">
        <f>TRASH!A79</f>
        <v>MTB</v>
      </c>
      <c r="M80" s="1" t="s">
        <v>467</v>
      </c>
      <c r="N80" s="1" t="s">
        <v>384</v>
      </c>
      <c r="O80" s="1">
        <v>0.75</v>
      </c>
      <c r="P80" s="1">
        <v>0.84</v>
      </c>
      <c r="Q80" s="1">
        <v>0.44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F80" s="1"/>
      <c r="AG80" s="1"/>
      <c r="AH80" s="1"/>
      <c r="AI80" s="1"/>
      <c r="AJ80" s="1"/>
      <c r="AK80" s="1"/>
    </row>
    <row r="81" spans="1:37" x14ac:dyDescent="0.3">
      <c r="A81" s="2" t="str">
        <f t="shared" si="10"/>
        <v>BX</v>
      </c>
      <c r="B81" s="1" t="str">
        <f t="shared" si="11"/>
        <v>SPY</v>
      </c>
      <c r="C81" s="1">
        <f t="shared" si="12"/>
        <v>0.88</v>
      </c>
      <c r="D81" s="1">
        <f t="shared" si="13"/>
        <v>1.88</v>
      </c>
      <c r="E81" s="1">
        <f t="shared" si="14"/>
        <v>0.34</v>
      </c>
      <c r="F81" s="4" t="str">
        <f t="shared" si="15"/>
        <v>BX</v>
      </c>
      <c r="G81" s="4" t="str">
        <f>VLOOKUP(F81,'All Beta'!A:E,2,0)</f>
        <v>SPY</v>
      </c>
      <c r="H81" s="4">
        <f t="shared" si="8"/>
        <v>1.88</v>
      </c>
      <c r="I81" s="4">
        <f t="shared" si="9"/>
        <v>0.34</v>
      </c>
      <c r="J81" s="62" t="str">
        <f>TRASH!A80</f>
        <v>LAKE</v>
      </c>
      <c r="M81" s="1" t="s">
        <v>399</v>
      </c>
      <c r="N81" s="1" t="s">
        <v>299</v>
      </c>
      <c r="O81" s="1">
        <v>0.88</v>
      </c>
      <c r="P81" s="1">
        <v>1.88</v>
      </c>
      <c r="Q81" s="1">
        <v>0.34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F81" s="1"/>
      <c r="AG81" s="1"/>
      <c r="AH81" s="1"/>
      <c r="AI81" s="1"/>
      <c r="AJ81" s="1"/>
      <c r="AK81" s="1"/>
    </row>
    <row r="82" spans="1:37" x14ac:dyDescent="0.3">
      <c r="A82" s="2" t="str">
        <f t="shared" si="10"/>
        <v>BXMT</v>
      </c>
      <c r="B82" s="1" t="str">
        <f t="shared" si="11"/>
        <v>IWM</v>
      </c>
      <c r="C82" s="1">
        <f t="shared" si="12"/>
        <v>0.82</v>
      </c>
      <c r="D82" s="1">
        <f t="shared" si="13"/>
        <v>0.67</v>
      </c>
      <c r="E82" s="1">
        <f t="shared" si="14"/>
        <v>0.32</v>
      </c>
      <c r="F82" s="4" t="str">
        <f t="shared" si="15"/>
        <v>BXMT</v>
      </c>
      <c r="G82" s="4" t="str">
        <f>VLOOKUP(F82,'All Beta'!A:E,2,0)</f>
        <v>IWM</v>
      </c>
      <c r="H82" s="4">
        <f t="shared" si="8"/>
        <v>0.67</v>
      </c>
      <c r="I82" s="4">
        <f t="shared" si="9"/>
        <v>0.32</v>
      </c>
      <c r="J82" s="62" t="str">
        <f>TRASH!A81</f>
        <v>BBIO</v>
      </c>
      <c r="M82" s="1" t="s">
        <v>461</v>
      </c>
      <c r="N82" s="1" t="s">
        <v>384</v>
      </c>
      <c r="O82" s="1">
        <v>0.82</v>
      </c>
      <c r="P82" s="1">
        <v>0.67</v>
      </c>
      <c r="Q82" s="1">
        <v>0.32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F82" s="1"/>
      <c r="AG82" s="1"/>
      <c r="AH82" s="1"/>
      <c r="AI82" s="1"/>
      <c r="AJ82" s="1"/>
      <c r="AK82" s="1"/>
    </row>
    <row r="83" spans="1:37" x14ac:dyDescent="0.3">
      <c r="A83" s="2" t="str">
        <f t="shared" si="10"/>
        <v>BXP</v>
      </c>
      <c r="B83" s="1" t="str">
        <f t="shared" si="11"/>
        <v>IWM</v>
      </c>
      <c r="C83" s="1">
        <f t="shared" si="12"/>
        <v>0.74</v>
      </c>
      <c r="D83" s="1">
        <f t="shared" si="13"/>
        <v>0.73</v>
      </c>
      <c r="E83" s="1">
        <f t="shared" si="14"/>
        <v>0.41</v>
      </c>
      <c r="F83" s="4" t="str">
        <f t="shared" si="15"/>
        <v/>
      </c>
      <c r="G83" s="4" t="e">
        <f>VLOOKUP(F83,'All Beta'!A:E,2,0)</f>
        <v>#N/A</v>
      </c>
      <c r="H83" s="4" t="e">
        <f t="shared" si="8"/>
        <v>#N/A</v>
      </c>
      <c r="I83" s="4" t="e">
        <f t="shared" si="9"/>
        <v>#N/A</v>
      </c>
      <c r="J83" s="62" t="str">
        <f>TRASH!A82</f>
        <v>SKIL</v>
      </c>
      <c r="M83" s="1" t="s">
        <v>489</v>
      </c>
      <c r="N83" s="1" t="s">
        <v>384</v>
      </c>
      <c r="O83" s="1">
        <v>0.74</v>
      </c>
      <c r="P83" s="1">
        <v>0.73</v>
      </c>
      <c r="Q83" s="1">
        <v>0.41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F83" s="1"/>
      <c r="AG83" s="1"/>
      <c r="AH83" s="1"/>
      <c r="AI83" s="1"/>
      <c r="AJ83" s="1"/>
      <c r="AK83" s="1"/>
    </row>
    <row r="84" spans="1:37" x14ac:dyDescent="0.3">
      <c r="A84" s="2" t="str">
        <f t="shared" si="10"/>
        <v>C</v>
      </c>
      <c r="B84" s="1" t="str">
        <f t="shared" si="11"/>
        <v>XLF</v>
      </c>
      <c r="C84" s="1">
        <f t="shared" si="12"/>
        <v>0.91</v>
      </c>
      <c r="D84" s="1">
        <f t="shared" si="13"/>
        <v>1.39</v>
      </c>
      <c r="E84" s="1">
        <f t="shared" si="14"/>
        <v>0.24</v>
      </c>
      <c r="F84" s="4" t="str">
        <f t="shared" si="15"/>
        <v>C</v>
      </c>
      <c r="G84" s="4" t="str">
        <f>VLOOKUP(F84,'All Beta'!A:E,2,0)</f>
        <v>XLF</v>
      </c>
      <c r="H84" s="4">
        <f t="shared" si="8"/>
        <v>1.39</v>
      </c>
      <c r="I84" s="4">
        <f t="shared" si="9"/>
        <v>0.24</v>
      </c>
      <c r="J84" s="62" t="str">
        <f>TRASH!A83</f>
        <v>HLN</v>
      </c>
      <c r="M84" s="1" t="s">
        <v>154</v>
      </c>
      <c r="N84" s="1" t="s">
        <v>342</v>
      </c>
      <c r="O84" s="1">
        <v>0.91</v>
      </c>
      <c r="P84" s="1">
        <v>1.39</v>
      </c>
      <c r="Q84" s="1">
        <v>0.24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F84" s="1"/>
      <c r="AG84" s="1"/>
      <c r="AH84" s="1"/>
      <c r="AI84" s="1"/>
      <c r="AJ84" s="1"/>
      <c r="AK84" s="1"/>
    </row>
    <row r="85" spans="1:37" x14ac:dyDescent="0.3">
      <c r="A85" s="2" t="str">
        <f t="shared" si="10"/>
        <v>CAG</v>
      </c>
      <c r="B85" s="1" t="str">
        <f t="shared" si="11"/>
        <v>IWM</v>
      </c>
      <c r="C85" s="1">
        <f t="shared" si="12"/>
        <v>0.3</v>
      </c>
      <c r="D85" s="1">
        <f t="shared" si="13"/>
        <v>0.25</v>
      </c>
      <c r="E85" s="1">
        <f t="shared" si="14"/>
        <v>0.41</v>
      </c>
      <c r="F85" s="4" t="str">
        <f t="shared" si="15"/>
        <v>CAG</v>
      </c>
      <c r="G85" s="4" t="str">
        <f>VLOOKUP(F85,'All Beta'!A:E,2,0)</f>
        <v>IWM</v>
      </c>
      <c r="H85" s="4">
        <f t="shared" si="8"/>
        <v>0.25</v>
      </c>
      <c r="I85" s="4">
        <f t="shared" si="9"/>
        <v>0.41</v>
      </c>
      <c r="J85" s="62" t="str">
        <f>TRASH!A84</f>
        <v>BKU</v>
      </c>
      <c r="M85" s="1" t="s">
        <v>463</v>
      </c>
      <c r="N85" s="1" t="s">
        <v>384</v>
      </c>
      <c r="O85" s="1">
        <v>0.3</v>
      </c>
      <c r="P85" s="1">
        <v>0.25</v>
      </c>
      <c r="Q85" s="1">
        <v>0.41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F85" s="1"/>
      <c r="AG85" s="1"/>
      <c r="AH85" s="1"/>
      <c r="AI85" s="1"/>
      <c r="AJ85" s="1"/>
      <c r="AK85" s="1"/>
    </row>
    <row r="86" spans="1:37" x14ac:dyDescent="0.3">
      <c r="A86" s="2" t="str">
        <f t="shared" si="10"/>
        <v>CAH</v>
      </c>
      <c r="B86" s="1" t="str">
        <f t="shared" si="11"/>
        <v>SPY</v>
      </c>
      <c r="C86" s="1">
        <f t="shared" si="12"/>
        <v>0.17</v>
      </c>
      <c r="D86" s="1">
        <f t="shared" si="13"/>
        <v>-0.08</v>
      </c>
      <c r="E86" s="1">
        <f t="shared" si="14"/>
        <v>0.3</v>
      </c>
      <c r="F86" s="4" t="str">
        <f t="shared" si="15"/>
        <v>CAH</v>
      </c>
      <c r="G86" s="4" t="str">
        <f>VLOOKUP(F86,'All Beta'!A:E,2,0)</f>
        <v>SPY</v>
      </c>
      <c r="H86" s="4">
        <f t="shared" si="8"/>
        <v>-0.08</v>
      </c>
      <c r="I86" s="4">
        <f t="shared" si="9"/>
        <v>0.3</v>
      </c>
      <c r="J86" s="62" t="str">
        <f>TRASH!A85</f>
        <v>BXP</v>
      </c>
      <c r="M86" s="1" t="s">
        <v>155</v>
      </c>
      <c r="N86" s="1" t="s">
        <v>299</v>
      </c>
      <c r="O86" s="1">
        <v>0.17</v>
      </c>
      <c r="P86" s="1">
        <v>-0.08</v>
      </c>
      <c r="Q86" s="1">
        <v>0.3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F86" s="1"/>
      <c r="AG86" s="1"/>
      <c r="AH86" s="1"/>
      <c r="AI86" s="1"/>
      <c r="AJ86" s="1"/>
      <c r="AK86" s="1"/>
    </row>
    <row r="87" spans="1:37" x14ac:dyDescent="0.3">
      <c r="A87" s="2" t="str">
        <f t="shared" si="10"/>
        <v>CAI</v>
      </c>
      <c r="B87" s="1" t="str">
        <f t="shared" si="11"/>
        <v>IWM</v>
      </c>
      <c r="C87" s="1">
        <f t="shared" si="12"/>
        <v>0.41</v>
      </c>
      <c r="D87" s="1">
        <f t="shared" si="13"/>
        <v>0.68</v>
      </c>
      <c r="E87" s="1">
        <f t="shared" si="14"/>
        <v>1.19</v>
      </c>
      <c r="F87" s="4" t="str">
        <f t="shared" si="15"/>
        <v>CAI</v>
      </c>
      <c r="G87" s="4" t="str">
        <f>VLOOKUP(F87,'All Beta'!A:E,2,0)</f>
        <v>IWM</v>
      </c>
      <c r="H87" s="4">
        <f t="shared" si="8"/>
        <v>0.68</v>
      </c>
      <c r="I87" s="4">
        <f t="shared" si="9"/>
        <v>1.19</v>
      </c>
      <c r="J87" s="62" t="str">
        <f>TRASH!A86</f>
        <v>ACHC</v>
      </c>
      <c r="M87" s="1" t="s">
        <v>673</v>
      </c>
      <c r="N87" s="1" t="s">
        <v>384</v>
      </c>
      <c r="O87" s="1">
        <v>0.41</v>
      </c>
      <c r="P87" s="1">
        <v>0.68</v>
      </c>
      <c r="Q87" s="1">
        <v>1.19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F87" s="1"/>
      <c r="AG87" s="1"/>
      <c r="AH87" s="1"/>
      <c r="AI87" s="1"/>
      <c r="AJ87" s="1"/>
      <c r="AK87" s="1"/>
    </row>
    <row r="88" spans="1:37" x14ac:dyDescent="0.3">
      <c r="A88" s="2" t="str">
        <f t="shared" si="10"/>
        <v>CAR</v>
      </c>
      <c r="B88" s="1" t="str">
        <f t="shared" si="11"/>
        <v>IWM</v>
      </c>
      <c r="C88" s="1">
        <f t="shared" si="12"/>
        <v>0.79</v>
      </c>
      <c r="D88" s="1">
        <f t="shared" si="13"/>
        <v>1.39</v>
      </c>
      <c r="E88" s="1">
        <f t="shared" si="14"/>
        <v>0.55000000000000004</v>
      </c>
      <c r="F88" s="4" t="str">
        <f t="shared" si="15"/>
        <v>CAR</v>
      </c>
      <c r="G88" s="4" t="str">
        <f>VLOOKUP(F88,'All Beta'!A:E,2,0)</f>
        <v>IWM</v>
      </c>
      <c r="H88" s="4">
        <f t="shared" si="8"/>
        <v>1.39</v>
      </c>
      <c r="I88" s="4">
        <f t="shared" si="9"/>
        <v>0.55000000000000004</v>
      </c>
      <c r="J88" s="62" t="str">
        <f>TRASH!A87</f>
        <v>ARDT</v>
      </c>
      <c r="M88" s="1" t="s">
        <v>504</v>
      </c>
      <c r="N88" s="1" t="s">
        <v>384</v>
      </c>
      <c r="O88" s="1">
        <v>0.79</v>
      </c>
      <c r="P88" s="1">
        <v>1.39</v>
      </c>
      <c r="Q88" s="1">
        <v>0.55000000000000004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F88" s="1"/>
      <c r="AG88" s="1"/>
      <c r="AH88" s="1"/>
      <c r="AI88" s="1"/>
      <c r="AJ88" s="1"/>
      <c r="AK88" s="1"/>
    </row>
    <row r="89" spans="1:37" x14ac:dyDescent="0.3">
      <c r="A89" s="2" t="str">
        <f t="shared" si="10"/>
        <v>CARR</v>
      </c>
      <c r="B89" s="1" t="str">
        <f t="shared" si="11"/>
        <v>IWM</v>
      </c>
      <c r="C89" s="1">
        <f t="shared" si="12"/>
        <v>0.84</v>
      </c>
      <c r="D89" s="1">
        <f t="shared" si="13"/>
        <v>0.66</v>
      </c>
      <c r="E89" s="1">
        <f t="shared" si="14"/>
        <v>0.31</v>
      </c>
      <c r="F89" s="4" t="str">
        <f t="shared" si="15"/>
        <v>CARR</v>
      </c>
      <c r="G89" s="4" t="str">
        <f>VLOOKUP(F89,'All Beta'!A:E,2,0)</f>
        <v>IWM</v>
      </c>
      <c r="H89" s="4">
        <f t="shared" si="8"/>
        <v>0.66</v>
      </c>
      <c r="I89" s="4">
        <f t="shared" si="9"/>
        <v>0.31</v>
      </c>
      <c r="J89" s="62" t="str">
        <f>TRASH!A88</f>
        <v>CVGW</v>
      </c>
      <c r="M89" s="1" t="s">
        <v>156</v>
      </c>
      <c r="N89" s="1" t="s">
        <v>384</v>
      </c>
      <c r="O89" s="1">
        <v>0.84</v>
      </c>
      <c r="P89" s="1">
        <v>0.66</v>
      </c>
      <c r="Q89" s="1">
        <v>0.31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F89" s="1"/>
      <c r="AG89" s="1"/>
      <c r="AH89" s="1"/>
      <c r="AI89" s="1"/>
      <c r="AJ89" s="1"/>
      <c r="AK89" s="1"/>
    </row>
    <row r="90" spans="1:37" x14ac:dyDescent="0.3">
      <c r="A90" s="2" t="str">
        <f t="shared" si="10"/>
        <v>CART</v>
      </c>
      <c r="B90" s="1" t="str">
        <f t="shared" si="11"/>
        <v>IWM</v>
      </c>
      <c r="C90" s="1">
        <f t="shared" si="12"/>
        <v>0.59</v>
      </c>
      <c r="D90" s="1">
        <f t="shared" si="13"/>
        <v>0.43</v>
      </c>
      <c r="E90" s="1">
        <f t="shared" si="14"/>
        <v>0.45</v>
      </c>
      <c r="F90" s="4" t="str">
        <f t="shared" si="15"/>
        <v>CART</v>
      </c>
      <c r="G90" s="4" t="str">
        <f>VLOOKUP(F90,'All Beta'!A:E,2,0)</f>
        <v>IWM</v>
      </c>
      <c r="H90" s="4">
        <f t="shared" si="8"/>
        <v>0.43</v>
      </c>
      <c r="I90" s="4">
        <f t="shared" si="9"/>
        <v>0.45</v>
      </c>
      <c r="J90" s="62" t="str">
        <f>TRASH!A89</f>
        <v>KORE</v>
      </c>
      <c r="M90" s="1" t="s">
        <v>470</v>
      </c>
      <c r="N90" s="1" t="s">
        <v>384</v>
      </c>
      <c r="O90" s="1">
        <v>0.59</v>
      </c>
      <c r="P90" s="1">
        <v>0.43</v>
      </c>
      <c r="Q90" s="1">
        <v>0.45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F90" s="1"/>
      <c r="AG90" s="1"/>
      <c r="AH90" s="1"/>
      <c r="AI90" s="1"/>
      <c r="AJ90" s="1"/>
      <c r="AK90" s="1"/>
    </row>
    <row r="91" spans="1:37" x14ac:dyDescent="0.3">
      <c r="A91" s="2" t="str">
        <f t="shared" si="10"/>
        <v>CAT</v>
      </c>
      <c r="B91" s="1" t="str">
        <f t="shared" si="11"/>
        <v>SPY</v>
      </c>
      <c r="C91" s="1">
        <f t="shared" si="12"/>
        <v>0.81</v>
      </c>
      <c r="D91" s="1">
        <f t="shared" si="13"/>
        <v>1.52</v>
      </c>
      <c r="E91" s="1">
        <f t="shared" si="14"/>
        <v>0.33</v>
      </c>
      <c r="F91" s="4" t="str">
        <f t="shared" si="15"/>
        <v>CAT</v>
      </c>
      <c r="G91" s="4" t="str">
        <f>VLOOKUP(F91,'All Beta'!A:E,2,0)</f>
        <v>SPY</v>
      </c>
      <c r="H91" s="4">
        <f t="shared" si="8"/>
        <v>1.52</v>
      </c>
      <c r="I91" s="4">
        <f t="shared" si="9"/>
        <v>0.33</v>
      </c>
      <c r="J91" s="62" t="str">
        <f>TRASH!A90</f>
        <v>COTY</v>
      </c>
      <c r="M91" s="1" t="s">
        <v>157</v>
      </c>
      <c r="N91" s="1" t="s">
        <v>299</v>
      </c>
      <c r="O91" s="1">
        <v>0.81</v>
      </c>
      <c r="P91" s="1">
        <v>1.52</v>
      </c>
      <c r="Q91" s="1">
        <v>0.33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F91" s="1"/>
      <c r="AG91" s="1"/>
      <c r="AH91" s="1"/>
      <c r="AI91" s="1"/>
      <c r="AJ91" s="1"/>
      <c r="AK91" s="1"/>
    </row>
    <row r="92" spans="1:37" x14ac:dyDescent="0.3">
      <c r="A92" s="2" t="str">
        <f t="shared" si="10"/>
        <v>CAVA</v>
      </c>
      <c r="B92" s="1" t="str">
        <f t="shared" si="11"/>
        <v>IWM</v>
      </c>
      <c r="C92" s="1">
        <f t="shared" si="12"/>
        <v>0.72</v>
      </c>
      <c r="D92" s="1">
        <f t="shared" si="13"/>
        <v>0.94</v>
      </c>
      <c r="E92" s="1">
        <f t="shared" si="14"/>
        <v>0.63</v>
      </c>
      <c r="F92" s="4" t="str">
        <f t="shared" si="15"/>
        <v>CAVA</v>
      </c>
      <c r="G92" s="4" t="str">
        <f>VLOOKUP(F92,'All Beta'!A:E,2,0)</f>
        <v>IWM</v>
      </c>
      <c r="H92" s="4">
        <f t="shared" si="8"/>
        <v>0.94</v>
      </c>
      <c r="I92" s="4">
        <f t="shared" si="9"/>
        <v>0.63</v>
      </c>
      <c r="J92" s="62" t="str">
        <f>TRASH!A91</f>
        <v>TD</v>
      </c>
      <c r="M92" s="1" t="s">
        <v>435</v>
      </c>
      <c r="N92" s="1" t="s">
        <v>384</v>
      </c>
      <c r="O92" s="1">
        <v>0.72</v>
      </c>
      <c r="P92" s="1">
        <v>0.94</v>
      </c>
      <c r="Q92" s="1">
        <v>0.63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F92" s="1"/>
      <c r="AG92" s="1"/>
      <c r="AH92" s="1"/>
      <c r="AI92" s="1"/>
      <c r="AJ92" s="1"/>
      <c r="AK92" s="1"/>
    </row>
    <row r="93" spans="1:37" x14ac:dyDescent="0.3">
      <c r="A93" s="2" t="str">
        <f t="shared" si="10"/>
        <v>CBRE</v>
      </c>
      <c r="B93" s="1" t="str">
        <f t="shared" si="11"/>
        <v>SPY</v>
      </c>
      <c r="C93" s="1">
        <f t="shared" si="12"/>
        <v>0.85</v>
      </c>
      <c r="D93" s="1">
        <f t="shared" si="13"/>
        <v>1.87</v>
      </c>
      <c r="E93" s="1">
        <f t="shared" si="14"/>
        <v>0.35</v>
      </c>
      <c r="F93" s="4" t="str">
        <f t="shared" si="15"/>
        <v>CBRE</v>
      </c>
      <c r="G93" s="4" t="str">
        <f>VLOOKUP(F93,'All Beta'!A:E,2,0)</f>
        <v>SPY</v>
      </c>
      <c r="H93" s="4">
        <f t="shared" si="8"/>
        <v>1.87</v>
      </c>
      <c r="I93" s="4">
        <f t="shared" si="9"/>
        <v>0.35</v>
      </c>
      <c r="J93" s="62" t="str">
        <f>TRASH!A92</f>
        <v>MTRX</v>
      </c>
      <c r="M93" s="1" t="s">
        <v>526</v>
      </c>
      <c r="N93" s="1" t="s">
        <v>299</v>
      </c>
      <c r="O93" s="1">
        <v>0.85</v>
      </c>
      <c r="P93" s="1">
        <v>1.87</v>
      </c>
      <c r="Q93" s="1">
        <v>0.35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F93" s="1"/>
      <c r="AG93" s="1"/>
      <c r="AH93" s="1"/>
      <c r="AI93" s="1"/>
      <c r="AJ93" s="1"/>
      <c r="AK93" s="1"/>
    </row>
    <row r="94" spans="1:37" x14ac:dyDescent="0.3">
      <c r="A94" s="2" t="str">
        <f t="shared" si="10"/>
        <v>CCI</v>
      </c>
      <c r="B94" s="1" t="str">
        <f t="shared" si="11"/>
        <v>IWM</v>
      </c>
      <c r="C94" s="1">
        <f t="shared" si="12"/>
        <v>0.13</v>
      </c>
      <c r="D94" s="1">
        <f t="shared" si="13"/>
        <v>-0.04</v>
      </c>
      <c r="E94" s="1">
        <f t="shared" si="14"/>
        <v>0.48</v>
      </c>
      <c r="F94" s="4" t="str">
        <f t="shared" si="15"/>
        <v>CCI</v>
      </c>
      <c r="G94" s="4" t="str">
        <f>VLOOKUP(F94,'All Beta'!A:E,2,0)</f>
        <v>IWM</v>
      </c>
      <c r="H94" s="4">
        <f t="shared" si="8"/>
        <v>-0.04</v>
      </c>
      <c r="I94" s="4">
        <f t="shared" si="9"/>
        <v>0.48</v>
      </c>
      <c r="J94" s="62" t="str">
        <f>TRASH!A93</f>
        <v>LEA</v>
      </c>
      <c r="M94" s="1" t="s">
        <v>158</v>
      </c>
      <c r="N94" s="1" t="s">
        <v>384</v>
      </c>
      <c r="O94" s="1">
        <v>0.13</v>
      </c>
      <c r="P94" s="1">
        <v>-0.04</v>
      </c>
      <c r="Q94" s="1">
        <v>0.48</v>
      </c>
      <c r="R94" s="1"/>
      <c r="S94" s="1"/>
      <c r="T94" s="1"/>
      <c r="U94" s="1"/>
      <c r="V94" s="1"/>
      <c r="W94" s="1"/>
      <c r="X94" s="1"/>
      <c r="Y94" s="2"/>
      <c r="Z94" s="1"/>
      <c r="AA94" s="2"/>
      <c r="AB94" s="1"/>
      <c r="AC94" s="1"/>
      <c r="AD94" s="1"/>
      <c r="AF94" s="1"/>
      <c r="AG94" s="1"/>
      <c r="AH94" s="1"/>
      <c r="AI94" s="1"/>
      <c r="AJ94" s="1"/>
      <c r="AK94" s="1"/>
    </row>
    <row r="95" spans="1:37" x14ac:dyDescent="0.3">
      <c r="A95" s="2" t="str">
        <f t="shared" si="10"/>
        <v>CCJ</v>
      </c>
      <c r="B95" s="1" t="str">
        <f t="shared" si="11"/>
        <v>QQQ</v>
      </c>
      <c r="C95" s="1">
        <f t="shared" si="12"/>
        <v>0.68</v>
      </c>
      <c r="D95" s="1">
        <f t="shared" si="13"/>
        <v>1.03</v>
      </c>
      <c r="E95" s="1">
        <f t="shared" si="14"/>
        <v>0.75</v>
      </c>
      <c r="F95" s="4" t="str">
        <f t="shared" si="15"/>
        <v>CCJ</v>
      </c>
      <c r="G95" s="4" t="str">
        <f>VLOOKUP(F95,'All Beta'!A:E,2,0)</f>
        <v>QQQ</v>
      </c>
      <c r="H95" s="4">
        <f t="shared" si="8"/>
        <v>1.03</v>
      </c>
      <c r="I95" s="4">
        <f t="shared" si="9"/>
        <v>0.75</v>
      </c>
      <c r="J95" s="62" t="str">
        <f>TRASH!A94</f>
        <v>CFR</v>
      </c>
      <c r="M95" s="1" t="s">
        <v>665</v>
      </c>
      <c r="N95" s="1" t="s">
        <v>283</v>
      </c>
      <c r="O95" s="1">
        <v>0.68</v>
      </c>
      <c r="P95" s="1">
        <v>1.03</v>
      </c>
      <c r="Q95" s="1">
        <v>0.75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F95" s="1"/>
      <c r="AG95" s="1"/>
      <c r="AH95" s="1"/>
      <c r="AI95" s="1"/>
      <c r="AJ95" s="1"/>
      <c r="AK95" s="1"/>
    </row>
    <row r="96" spans="1:37" x14ac:dyDescent="0.3">
      <c r="A96" s="2" t="str">
        <f t="shared" si="10"/>
        <v>CCL</v>
      </c>
      <c r="B96" s="1" t="str">
        <f t="shared" si="11"/>
        <v>SPY</v>
      </c>
      <c r="C96" s="1">
        <f t="shared" si="12"/>
        <v>0.82</v>
      </c>
      <c r="D96" s="1">
        <f t="shared" si="13"/>
        <v>2.2999999999999998</v>
      </c>
      <c r="E96" s="1">
        <f t="shared" si="14"/>
        <v>0.52</v>
      </c>
      <c r="F96" s="4" t="str">
        <f t="shared" si="15"/>
        <v>CCL</v>
      </c>
      <c r="G96" s="4" t="str">
        <f>VLOOKUP(F96,'All Beta'!A:E,2,0)</f>
        <v>SPY</v>
      </c>
      <c r="H96" s="4">
        <f t="shared" si="8"/>
        <v>2.2999999999999998</v>
      </c>
      <c r="I96" s="4">
        <f t="shared" si="9"/>
        <v>0.52</v>
      </c>
      <c r="J96" s="62" t="str">
        <f>TRASH!A95</f>
        <v>LOB</v>
      </c>
      <c r="M96" s="1" t="s">
        <v>393</v>
      </c>
      <c r="N96" s="1" t="s">
        <v>299</v>
      </c>
      <c r="O96" s="1">
        <v>0.82</v>
      </c>
      <c r="P96" s="1">
        <v>2.2999999999999998</v>
      </c>
      <c r="Q96" s="1">
        <v>0.52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F96" s="1"/>
      <c r="AG96" s="1"/>
      <c r="AH96" s="1"/>
      <c r="AI96" s="1"/>
      <c r="AJ96" s="1"/>
      <c r="AK96" s="1"/>
    </row>
    <row r="97" spans="1:37" x14ac:dyDescent="0.3">
      <c r="A97" s="2" t="str">
        <f t="shared" si="10"/>
        <v>CDNS</v>
      </c>
      <c r="B97" s="1" t="str">
        <f t="shared" si="11"/>
        <v>SPY</v>
      </c>
      <c r="C97" s="1">
        <f t="shared" si="12"/>
        <v>0.77</v>
      </c>
      <c r="D97" s="1">
        <f t="shared" si="13"/>
        <v>1.35</v>
      </c>
      <c r="E97" s="1">
        <f t="shared" si="14"/>
        <v>0.41</v>
      </c>
      <c r="F97" s="4" t="str">
        <f t="shared" si="15"/>
        <v>CDNS</v>
      </c>
      <c r="G97" s="4" t="str">
        <f>VLOOKUP(F97,'All Beta'!A:E,2,0)</f>
        <v>SPY</v>
      </c>
      <c r="H97" s="4">
        <f t="shared" si="8"/>
        <v>1.35</v>
      </c>
      <c r="I97" s="4">
        <f t="shared" si="9"/>
        <v>0.41</v>
      </c>
      <c r="J97" s="62" t="str">
        <f>TRASH!A96</f>
        <v>TIME</v>
      </c>
      <c r="M97" s="1" t="s">
        <v>21</v>
      </c>
      <c r="N97" s="1" t="s">
        <v>299</v>
      </c>
      <c r="O97" s="1">
        <v>0.77</v>
      </c>
      <c r="P97" s="1">
        <v>1.35</v>
      </c>
      <c r="Q97" s="1">
        <v>0.41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F97" s="1"/>
      <c r="AG97" s="1"/>
      <c r="AH97" s="1"/>
      <c r="AI97" s="1"/>
      <c r="AJ97" s="1"/>
      <c r="AK97" s="1"/>
    </row>
    <row r="98" spans="1:37" x14ac:dyDescent="0.3">
      <c r="A98" s="2" t="str">
        <f t="shared" si="10"/>
        <v>CEG</v>
      </c>
      <c r="B98" s="1" t="str">
        <f t="shared" si="11"/>
        <v>SPY</v>
      </c>
      <c r="C98" s="1">
        <f t="shared" si="12"/>
        <v>0.76</v>
      </c>
      <c r="D98" s="1">
        <f t="shared" si="13"/>
        <v>1.91</v>
      </c>
      <c r="E98" s="1">
        <f t="shared" si="14"/>
        <v>0.56000000000000005</v>
      </c>
      <c r="F98" s="4" t="str">
        <f t="shared" si="15"/>
        <v>CEG</v>
      </c>
      <c r="G98" s="4" t="str">
        <f>VLOOKUP(F98,'All Beta'!A:E,2,0)</f>
        <v>SPY</v>
      </c>
      <c r="H98" s="4">
        <f t="shared" si="8"/>
        <v>1.91</v>
      </c>
      <c r="I98" s="4">
        <f t="shared" si="9"/>
        <v>0.56000000000000005</v>
      </c>
      <c r="J98" s="62" t="str">
        <f>TRASH!A97</f>
        <v>DTSTW</v>
      </c>
      <c r="M98" s="1" t="s">
        <v>394</v>
      </c>
      <c r="N98" s="1" t="s">
        <v>299</v>
      </c>
      <c r="O98" s="1">
        <v>0.76</v>
      </c>
      <c r="P98" s="1">
        <v>1.91</v>
      </c>
      <c r="Q98" s="1">
        <v>0.56000000000000005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F98" s="1"/>
      <c r="AG98" s="1"/>
      <c r="AH98" s="1"/>
      <c r="AI98" s="1"/>
      <c r="AJ98" s="1"/>
      <c r="AK98" s="1"/>
    </row>
    <row r="99" spans="1:37" x14ac:dyDescent="0.3">
      <c r="A99" s="2" t="str">
        <f t="shared" si="10"/>
        <v>CELH</v>
      </c>
      <c r="B99" s="1" t="str">
        <f t="shared" si="11"/>
        <v>IWM</v>
      </c>
      <c r="C99" s="1">
        <f t="shared" si="12"/>
        <v>0.7</v>
      </c>
      <c r="D99" s="1">
        <f t="shared" si="13"/>
        <v>0.93</v>
      </c>
      <c r="E99" s="1">
        <f t="shared" si="14"/>
        <v>0.61</v>
      </c>
      <c r="F99" s="4" t="str">
        <f t="shared" si="15"/>
        <v>CELH</v>
      </c>
      <c r="G99" s="4" t="str">
        <f>VLOOKUP(F99,'All Beta'!A:E,2,0)</f>
        <v>IWM</v>
      </c>
      <c r="H99" s="4">
        <f t="shared" si="8"/>
        <v>0.93</v>
      </c>
      <c r="I99" s="4">
        <f t="shared" si="9"/>
        <v>0.61</v>
      </c>
      <c r="J99" s="62" t="str">
        <f>TRASH!A98</f>
        <v>EE</v>
      </c>
      <c r="M99" s="1" t="s">
        <v>416</v>
      </c>
      <c r="N99" s="1" t="s">
        <v>384</v>
      </c>
      <c r="O99" s="1">
        <v>0.7</v>
      </c>
      <c r="P99" s="1">
        <v>0.93</v>
      </c>
      <c r="Q99" s="1">
        <v>0.61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F99" s="1"/>
      <c r="AG99" s="1"/>
      <c r="AH99" s="1"/>
      <c r="AI99" s="1"/>
      <c r="AJ99" s="1"/>
      <c r="AK99" s="1"/>
    </row>
    <row r="100" spans="1:37" x14ac:dyDescent="0.3">
      <c r="A100" s="2" t="str">
        <f t="shared" si="10"/>
        <v>CFG</v>
      </c>
      <c r="B100" s="1" t="str">
        <f t="shared" si="11"/>
        <v>KRE</v>
      </c>
      <c r="C100" s="1">
        <f t="shared" si="12"/>
        <v>0.94</v>
      </c>
      <c r="D100" s="1">
        <f t="shared" si="13"/>
        <v>0.87</v>
      </c>
      <c r="E100" s="1">
        <f t="shared" si="14"/>
        <v>0.21</v>
      </c>
      <c r="F100" s="4" t="str">
        <f t="shared" si="15"/>
        <v/>
      </c>
      <c r="G100" s="4" t="e">
        <f>VLOOKUP(F100,'All Beta'!A:E,2,0)</f>
        <v>#N/A</v>
      </c>
      <c r="H100" s="4" t="e">
        <f t="shared" si="8"/>
        <v>#N/A</v>
      </c>
      <c r="I100" s="4" t="e">
        <f t="shared" si="9"/>
        <v>#N/A</v>
      </c>
      <c r="J100" s="62" t="str">
        <f>TRASH!A99</f>
        <v>LMNR</v>
      </c>
      <c r="M100" s="1" t="s">
        <v>356</v>
      </c>
      <c r="N100" s="1" t="s">
        <v>377</v>
      </c>
      <c r="O100" s="1">
        <v>0.94</v>
      </c>
      <c r="P100" s="1">
        <v>0.87</v>
      </c>
      <c r="Q100" s="1">
        <v>0.21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F100" s="1"/>
      <c r="AG100" s="1"/>
      <c r="AH100" s="1"/>
      <c r="AI100" s="1"/>
      <c r="AJ100" s="1"/>
      <c r="AK100" s="1"/>
    </row>
    <row r="101" spans="1:37" x14ac:dyDescent="0.3">
      <c r="A101" s="2" t="str">
        <f t="shared" si="10"/>
        <v>CFLT</v>
      </c>
      <c r="B101" s="1" t="str">
        <f t="shared" si="11"/>
        <v>IWM</v>
      </c>
      <c r="C101" s="1">
        <f t="shared" si="12"/>
        <v>0.84</v>
      </c>
      <c r="D101" s="1">
        <f t="shared" si="13"/>
        <v>1.37</v>
      </c>
      <c r="E101" s="1">
        <f t="shared" si="14"/>
        <v>0.48</v>
      </c>
      <c r="F101" s="4" t="str">
        <f t="shared" si="15"/>
        <v>CFLT</v>
      </c>
      <c r="G101" s="4" t="str">
        <f>VLOOKUP(F101,'All Beta'!A:E,2,0)</f>
        <v>IWM</v>
      </c>
      <c r="H101" s="4">
        <f t="shared" si="8"/>
        <v>1.37</v>
      </c>
      <c r="I101" s="4">
        <f t="shared" si="9"/>
        <v>0.48</v>
      </c>
      <c r="J101" s="62" t="str">
        <f>TRASH!A100</f>
        <v>PB</v>
      </c>
      <c r="M101" s="1" t="s">
        <v>22</v>
      </c>
      <c r="N101" s="1" t="s">
        <v>384</v>
      </c>
      <c r="O101" s="1">
        <v>0.84</v>
      </c>
      <c r="P101" s="1">
        <v>1.37</v>
      </c>
      <c r="Q101" s="1">
        <v>0.48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F101" s="1"/>
      <c r="AG101" s="1"/>
      <c r="AH101" s="1"/>
      <c r="AI101" s="1"/>
      <c r="AJ101" s="1"/>
      <c r="AK101" s="1"/>
    </row>
    <row r="102" spans="1:37" x14ac:dyDescent="0.3">
      <c r="A102" s="2" t="str">
        <f t="shared" si="10"/>
        <v>CHD</v>
      </c>
      <c r="B102" s="1" t="str">
        <f t="shared" si="11"/>
        <v>IWM</v>
      </c>
      <c r="C102" s="1">
        <f t="shared" si="12"/>
        <v>0.27</v>
      </c>
      <c r="D102" s="1">
        <f t="shared" si="13"/>
        <v>0.05</v>
      </c>
      <c r="E102" s="1">
        <f t="shared" si="14"/>
        <v>0.31</v>
      </c>
      <c r="F102" s="4" t="str">
        <f t="shared" si="15"/>
        <v>CHD</v>
      </c>
      <c r="G102" s="4" t="str">
        <f>VLOOKUP(F102,'All Beta'!A:E,2,0)</f>
        <v>IWM</v>
      </c>
      <c r="H102" s="4">
        <f t="shared" si="8"/>
        <v>0.05</v>
      </c>
      <c r="I102" s="4">
        <f t="shared" si="9"/>
        <v>0.31</v>
      </c>
      <c r="J102" s="62" t="str">
        <f>TRASH!A101</f>
        <v>CIL</v>
      </c>
      <c r="M102" s="1" t="s">
        <v>620</v>
      </c>
      <c r="N102" s="1" t="s">
        <v>384</v>
      </c>
      <c r="O102" s="1">
        <v>0.27</v>
      </c>
      <c r="P102" s="1">
        <v>0.05</v>
      </c>
      <c r="Q102" s="1">
        <v>0.31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F102" s="1"/>
      <c r="AG102" s="1"/>
      <c r="AH102" s="1"/>
      <c r="AI102" s="1"/>
      <c r="AJ102" s="1"/>
      <c r="AK102" s="1"/>
    </row>
    <row r="103" spans="1:37" x14ac:dyDescent="0.3">
      <c r="A103" s="2" t="str">
        <f t="shared" si="10"/>
        <v>CHRD</v>
      </c>
      <c r="B103" s="1" t="str">
        <f t="shared" si="11"/>
        <v>XLE</v>
      </c>
      <c r="C103" s="1">
        <f t="shared" si="12"/>
        <v>0.89</v>
      </c>
      <c r="D103" s="1">
        <f t="shared" si="13"/>
        <v>1.32</v>
      </c>
      <c r="E103" s="1">
        <f t="shared" si="14"/>
        <v>0.51</v>
      </c>
      <c r="F103" s="4" t="str">
        <f t="shared" si="15"/>
        <v>CHRD</v>
      </c>
      <c r="G103" s="4" t="str">
        <f>VLOOKUP(F103,'All Beta'!A:E,2,0)</f>
        <v>XLE</v>
      </c>
      <c r="H103" s="4">
        <f t="shared" si="8"/>
        <v>1.32</v>
      </c>
      <c r="I103" s="4">
        <f t="shared" si="9"/>
        <v>0.51</v>
      </c>
      <c r="J103" s="62" t="str">
        <f>TRASH!A102</f>
        <v>WLDSW</v>
      </c>
      <c r="M103" s="1" t="s">
        <v>568</v>
      </c>
      <c r="N103" s="1" t="s">
        <v>341</v>
      </c>
      <c r="O103" s="1">
        <v>0.89</v>
      </c>
      <c r="P103" s="1">
        <v>1.32</v>
      </c>
      <c r="Q103" s="1">
        <v>0.51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F103" s="1"/>
      <c r="AG103" s="1"/>
      <c r="AH103" s="1"/>
      <c r="AI103" s="1"/>
      <c r="AJ103" s="1"/>
      <c r="AK103" s="1"/>
    </row>
    <row r="104" spans="1:37" x14ac:dyDescent="0.3">
      <c r="A104" s="2" t="str">
        <f t="shared" si="10"/>
        <v>CHRW</v>
      </c>
      <c r="B104" s="1" t="str">
        <f t="shared" si="11"/>
        <v>IWM</v>
      </c>
      <c r="C104" s="1">
        <f t="shared" si="12"/>
        <v>0.71</v>
      </c>
      <c r="D104" s="1">
        <f t="shared" si="13"/>
        <v>0.61</v>
      </c>
      <c r="E104" s="1">
        <f t="shared" si="14"/>
        <v>0.31</v>
      </c>
      <c r="F104" s="4" t="str">
        <f t="shared" si="15"/>
        <v>CHRW</v>
      </c>
      <c r="G104" s="4" t="str">
        <f>VLOOKUP(F104,'All Beta'!A:E,2,0)</f>
        <v>IWM</v>
      </c>
      <c r="H104" s="4">
        <f t="shared" si="8"/>
        <v>0.61</v>
      </c>
      <c r="I104" s="4">
        <f t="shared" si="9"/>
        <v>0.31</v>
      </c>
      <c r="J104" s="62" t="str">
        <f>TRASH!A103</f>
        <v>INNV</v>
      </c>
      <c r="M104" s="1" t="s">
        <v>493</v>
      </c>
      <c r="N104" s="1" t="s">
        <v>384</v>
      </c>
      <c r="O104" s="1">
        <v>0.71</v>
      </c>
      <c r="P104" s="1">
        <v>0.61</v>
      </c>
      <c r="Q104" s="1">
        <v>0.31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F104" s="1"/>
      <c r="AG104" s="1"/>
      <c r="AH104" s="1"/>
      <c r="AI104" s="1"/>
      <c r="AJ104" s="1"/>
      <c r="AK104" s="1"/>
    </row>
    <row r="105" spans="1:37" x14ac:dyDescent="0.3">
      <c r="A105" s="2" t="str">
        <f t="shared" si="10"/>
        <v>CHTR</v>
      </c>
      <c r="B105" s="1" t="str">
        <f t="shared" si="11"/>
        <v>SPY</v>
      </c>
      <c r="C105" s="1">
        <f t="shared" si="12"/>
        <v>0.57999999999999996</v>
      </c>
      <c r="D105" s="1">
        <f t="shared" si="13"/>
        <v>0.87</v>
      </c>
      <c r="E105" s="1">
        <f t="shared" si="14"/>
        <v>0.38</v>
      </c>
      <c r="F105" s="4" t="str">
        <f t="shared" si="15"/>
        <v>CHTR</v>
      </c>
      <c r="G105" s="4" t="str">
        <f>VLOOKUP(F105,'All Beta'!A:E,2,0)</f>
        <v>SPY</v>
      </c>
      <c r="H105" s="4">
        <f t="shared" si="8"/>
        <v>0.87</v>
      </c>
      <c r="I105" s="4">
        <f t="shared" si="9"/>
        <v>0.38</v>
      </c>
      <c r="J105" s="62" t="str">
        <f>TRASH!A104</f>
        <v>IPAR</v>
      </c>
      <c r="M105" s="1" t="s">
        <v>159</v>
      </c>
      <c r="N105" s="1" t="s">
        <v>299</v>
      </c>
      <c r="O105" s="1">
        <v>0.57999999999999996</v>
      </c>
      <c r="P105" s="1">
        <v>0.87</v>
      </c>
      <c r="Q105" s="1">
        <v>0.38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F105" s="1"/>
      <c r="AG105" s="1"/>
      <c r="AH105" s="1"/>
      <c r="AI105" s="1"/>
      <c r="AJ105" s="1"/>
      <c r="AK105" s="1"/>
    </row>
    <row r="106" spans="1:37" x14ac:dyDescent="0.3">
      <c r="A106" s="2" t="str">
        <f t="shared" si="10"/>
        <v>CHWY</v>
      </c>
      <c r="B106" s="1" t="str">
        <f t="shared" si="11"/>
        <v>QQQ</v>
      </c>
      <c r="C106" s="1">
        <f t="shared" si="12"/>
        <v>0.64</v>
      </c>
      <c r="D106" s="1">
        <f t="shared" si="13"/>
        <v>0.92</v>
      </c>
      <c r="E106" s="1">
        <f t="shared" si="14"/>
        <v>0.46</v>
      </c>
      <c r="F106" s="4" t="str">
        <f t="shared" si="15"/>
        <v/>
      </c>
      <c r="G106" s="4" t="e">
        <f>VLOOKUP(F106,'All Beta'!A:E,2,0)</f>
        <v>#N/A</v>
      </c>
      <c r="H106" s="4" t="e">
        <f t="shared" si="8"/>
        <v>#N/A</v>
      </c>
      <c r="I106" s="4" t="e">
        <f t="shared" si="9"/>
        <v>#N/A</v>
      </c>
      <c r="J106" s="62" t="str">
        <f>TRASH!A105</f>
        <v>TRNS</v>
      </c>
      <c r="M106" s="1" t="s">
        <v>23</v>
      </c>
      <c r="N106" s="1" t="s">
        <v>283</v>
      </c>
      <c r="O106" s="1">
        <v>0.64</v>
      </c>
      <c r="P106" s="1">
        <v>0.92</v>
      </c>
      <c r="Q106" s="1">
        <v>0.46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F106" s="1"/>
      <c r="AG106" s="1"/>
      <c r="AH106" s="1"/>
      <c r="AI106" s="1"/>
      <c r="AJ106" s="1"/>
      <c r="AK106" s="1"/>
    </row>
    <row r="107" spans="1:37" x14ac:dyDescent="0.3">
      <c r="A107" s="2" t="str">
        <f t="shared" si="10"/>
        <v>CHYM</v>
      </c>
      <c r="B107" s="1" t="str">
        <f t="shared" si="11"/>
        <v>IWM</v>
      </c>
      <c r="C107" s="1">
        <f t="shared" si="12"/>
        <v>0.7</v>
      </c>
      <c r="D107" s="1">
        <f t="shared" si="13"/>
        <v>0.88</v>
      </c>
      <c r="E107" s="1">
        <f t="shared" si="14"/>
        <v>0.63</v>
      </c>
      <c r="F107" s="4" t="str">
        <f t="shared" si="15"/>
        <v>CHYM</v>
      </c>
      <c r="G107" s="4" t="str">
        <f>VLOOKUP(F107,'All Beta'!A:E,2,0)</f>
        <v>IWM</v>
      </c>
      <c r="H107" s="4">
        <f t="shared" si="8"/>
        <v>0.88</v>
      </c>
      <c r="I107" s="4">
        <f t="shared" si="9"/>
        <v>0.63</v>
      </c>
      <c r="J107" s="62" t="str">
        <f>TRASH!A106</f>
        <v>AME</v>
      </c>
      <c r="M107" s="1" t="s">
        <v>671</v>
      </c>
      <c r="N107" s="1" t="s">
        <v>384</v>
      </c>
      <c r="O107" s="1">
        <v>0.7</v>
      </c>
      <c r="P107" s="1">
        <v>0.88</v>
      </c>
      <c r="Q107" s="1">
        <v>0.63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F107" s="1"/>
      <c r="AG107" s="1"/>
      <c r="AH107" s="1"/>
      <c r="AI107" s="1"/>
      <c r="AJ107" s="1"/>
      <c r="AK107" s="1"/>
    </row>
    <row r="108" spans="1:37" x14ac:dyDescent="0.3">
      <c r="A108" s="2" t="str">
        <f t="shared" si="10"/>
        <v>CI</v>
      </c>
      <c r="B108" s="1" t="str">
        <f t="shared" si="11"/>
        <v>SPY</v>
      </c>
      <c r="C108" s="1">
        <f t="shared" si="12"/>
        <v>-0.06</v>
      </c>
      <c r="D108" s="1">
        <f t="shared" si="13"/>
        <v>-0.05</v>
      </c>
      <c r="E108" s="1">
        <f t="shared" si="14"/>
        <v>0.41</v>
      </c>
      <c r="F108" s="4" t="str">
        <f t="shared" si="15"/>
        <v>CI</v>
      </c>
      <c r="G108" s="4" t="str">
        <f>VLOOKUP(F108,'All Beta'!A:E,2,0)</f>
        <v>SPY</v>
      </c>
      <c r="H108" s="4">
        <f t="shared" si="8"/>
        <v>-0.05</v>
      </c>
      <c r="I108" s="4">
        <f t="shared" si="9"/>
        <v>0.41</v>
      </c>
      <c r="J108" s="62" t="str">
        <f>TRASH!A107</f>
        <v>AUGZ</v>
      </c>
      <c r="M108" s="1" t="s">
        <v>160</v>
      </c>
      <c r="N108" s="1" t="s">
        <v>299</v>
      </c>
      <c r="O108" s="1">
        <v>-0.06</v>
      </c>
      <c r="P108" s="1">
        <v>-0.05</v>
      </c>
      <c r="Q108" s="1">
        <v>0.41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F108" s="1"/>
      <c r="AG108" s="1"/>
      <c r="AH108" s="1"/>
      <c r="AI108" s="1"/>
      <c r="AJ108" s="1"/>
      <c r="AK108" s="1"/>
    </row>
    <row r="109" spans="1:37" x14ac:dyDescent="0.3">
      <c r="A109" s="2" t="str">
        <f t="shared" si="10"/>
        <v>CIVI</v>
      </c>
      <c r="B109" s="1" t="str">
        <f t="shared" si="11"/>
        <v>XLE</v>
      </c>
      <c r="C109" s="1">
        <f t="shared" si="12"/>
        <v>0.91</v>
      </c>
      <c r="D109" s="1">
        <f t="shared" si="13"/>
        <v>2.44</v>
      </c>
      <c r="E109" s="1">
        <f t="shared" si="14"/>
        <v>0.78</v>
      </c>
      <c r="F109" s="4" t="str">
        <f t="shared" si="15"/>
        <v>CIVI</v>
      </c>
      <c r="G109" s="4" t="str">
        <f>VLOOKUP(F109,'All Beta'!A:E,2,0)</f>
        <v>XLE</v>
      </c>
      <c r="H109" s="4">
        <f t="shared" si="8"/>
        <v>2.44</v>
      </c>
      <c r="I109" s="4">
        <f t="shared" si="9"/>
        <v>0.78</v>
      </c>
      <c r="J109" s="62" t="str">
        <f>TRASH!A108</f>
        <v>AXR</v>
      </c>
      <c r="M109" s="1" t="s">
        <v>563</v>
      </c>
      <c r="N109" s="1" t="s">
        <v>341</v>
      </c>
      <c r="O109" s="1">
        <v>0.91</v>
      </c>
      <c r="P109" s="1">
        <v>2.44</v>
      </c>
      <c r="Q109" s="1">
        <v>0.78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F109" s="1"/>
      <c r="AG109" s="1"/>
      <c r="AH109" s="1"/>
      <c r="AI109" s="1"/>
      <c r="AJ109" s="1"/>
      <c r="AK109" s="1"/>
    </row>
    <row r="110" spans="1:37" x14ac:dyDescent="0.3">
      <c r="A110" s="2" t="str">
        <f t="shared" si="10"/>
        <v>CL</v>
      </c>
      <c r="B110" s="1" t="str">
        <f t="shared" si="11"/>
        <v>IWM</v>
      </c>
      <c r="C110" s="1">
        <f t="shared" si="12"/>
        <v>0.1</v>
      </c>
      <c r="D110" s="1">
        <f t="shared" si="13"/>
        <v>0</v>
      </c>
      <c r="E110" s="1">
        <f t="shared" si="14"/>
        <v>0.26</v>
      </c>
      <c r="F110" s="4" t="str">
        <f t="shared" si="15"/>
        <v>CL</v>
      </c>
      <c r="G110" s="4" t="str">
        <f>VLOOKUP(F110,'All Beta'!A:E,2,0)</f>
        <v>IWM</v>
      </c>
      <c r="H110" s="4">
        <f t="shared" si="8"/>
        <v>0</v>
      </c>
      <c r="I110" s="4">
        <f t="shared" si="9"/>
        <v>0.26</v>
      </c>
      <c r="J110" s="62" t="str">
        <f>TRASH!A109</f>
        <v>CGAU</v>
      </c>
      <c r="M110" s="1" t="s">
        <v>161</v>
      </c>
      <c r="N110" s="1" t="s">
        <v>384</v>
      </c>
      <c r="O110" s="1">
        <v>0.1</v>
      </c>
      <c r="P110" s="1">
        <v>0</v>
      </c>
      <c r="Q110" s="1">
        <v>0.26</v>
      </c>
      <c r="R110" s="1"/>
      <c r="S110" s="1"/>
      <c r="T110" s="1"/>
      <c r="U110" s="1"/>
      <c r="V110" s="1"/>
      <c r="W110" s="1"/>
      <c r="X110" s="1"/>
      <c r="Z110" s="1"/>
      <c r="AB110" s="1"/>
      <c r="AC110" s="1"/>
      <c r="AD110" s="1"/>
      <c r="AF110" s="1"/>
      <c r="AG110" s="1"/>
      <c r="AH110" s="1"/>
      <c r="AI110" s="1"/>
      <c r="AJ110" s="1"/>
      <c r="AK110" s="1"/>
    </row>
    <row r="111" spans="1:37" x14ac:dyDescent="0.3">
      <c r="A111" s="2" t="str">
        <f t="shared" si="10"/>
        <v>CLS</v>
      </c>
      <c r="B111" s="1" t="str">
        <f t="shared" si="11"/>
        <v>QQQ</v>
      </c>
      <c r="C111" s="1">
        <f t="shared" si="12"/>
        <v>0.79</v>
      </c>
      <c r="D111" s="1">
        <f t="shared" si="13"/>
        <v>2.2400000000000002</v>
      </c>
      <c r="E111" s="1">
        <f t="shared" si="14"/>
        <v>0.78</v>
      </c>
      <c r="F111" s="4" t="str">
        <f t="shared" si="15"/>
        <v>CLS</v>
      </c>
      <c r="G111" s="4" t="str">
        <f>VLOOKUP(F111,'All Beta'!A:E,2,0)</f>
        <v>QQQ</v>
      </c>
      <c r="H111" s="4">
        <f t="shared" si="8"/>
        <v>2.2400000000000002</v>
      </c>
      <c r="I111" s="4">
        <f t="shared" si="9"/>
        <v>0.78</v>
      </c>
      <c r="J111" s="62" t="str">
        <f>TRASH!A110</f>
        <v>CNO</v>
      </c>
      <c r="M111" s="1" t="s">
        <v>529</v>
      </c>
      <c r="N111" s="1" t="s">
        <v>283</v>
      </c>
      <c r="O111" s="1">
        <v>0.79</v>
      </c>
      <c r="P111" s="1">
        <v>2.2400000000000002</v>
      </c>
      <c r="Q111" s="1">
        <v>0.78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F111" s="1"/>
      <c r="AG111" s="1"/>
      <c r="AH111" s="1"/>
      <c r="AI111" s="1"/>
      <c r="AJ111" s="1"/>
      <c r="AK111" s="1"/>
    </row>
    <row r="112" spans="1:37" x14ac:dyDescent="0.3">
      <c r="A112" s="2" t="str">
        <f t="shared" si="10"/>
        <v>CLX</v>
      </c>
      <c r="B112" s="1" t="str">
        <f t="shared" si="11"/>
        <v>IWM</v>
      </c>
      <c r="C112" s="1">
        <f t="shared" si="12"/>
        <v>0.26</v>
      </c>
      <c r="D112" s="1">
        <f t="shared" si="13"/>
        <v>0.06</v>
      </c>
      <c r="E112" s="1">
        <f t="shared" si="14"/>
        <v>0.3</v>
      </c>
      <c r="F112" s="4" t="str">
        <f t="shared" si="15"/>
        <v>CLX</v>
      </c>
      <c r="G112" s="4" t="str">
        <f>VLOOKUP(F112,'All Beta'!A:E,2,0)</f>
        <v>IWM</v>
      </c>
      <c r="H112" s="4">
        <f t="shared" si="8"/>
        <v>0.06</v>
      </c>
      <c r="I112" s="4">
        <f t="shared" si="9"/>
        <v>0.3</v>
      </c>
      <c r="J112" s="62" t="str">
        <f>TRASH!A111</f>
        <v>HOLD</v>
      </c>
      <c r="M112" s="1" t="s">
        <v>162</v>
      </c>
      <c r="N112" s="1" t="s">
        <v>384</v>
      </c>
      <c r="O112" s="1">
        <v>0.26</v>
      </c>
      <c r="P112" s="1">
        <v>0.06</v>
      </c>
      <c r="Q112" s="1">
        <v>0.3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F112" s="1"/>
      <c r="AG112" s="1"/>
      <c r="AH112" s="1"/>
      <c r="AI112" s="1"/>
      <c r="AJ112" s="1"/>
      <c r="AK112" s="1"/>
    </row>
    <row r="113" spans="1:37" x14ac:dyDescent="0.3">
      <c r="A113" s="2" t="str">
        <f t="shared" si="10"/>
        <v>CMA</v>
      </c>
      <c r="B113" s="1" t="str">
        <f t="shared" si="11"/>
        <v>KRE</v>
      </c>
      <c r="C113" s="1">
        <f t="shared" si="12"/>
        <v>0.91</v>
      </c>
      <c r="D113" s="1">
        <f t="shared" si="13"/>
        <v>1.07</v>
      </c>
      <c r="E113" s="1">
        <f t="shared" si="14"/>
        <v>0.28999999999999998</v>
      </c>
      <c r="F113" s="4" t="str">
        <f t="shared" si="15"/>
        <v/>
      </c>
      <c r="G113" s="4" t="e">
        <f>VLOOKUP(F113,'All Beta'!A:E,2,0)</f>
        <v>#N/A</v>
      </c>
      <c r="H113" s="4" t="e">
        <f t="shared" si="8"/>
        <v>#N/A</v>
      </c>
      <c r="I113" s="4" t="e">
        <f t="shared" si="9"/>
        <v>#N/A</v>
      </c>
      <c r="J113" s="62" t="str">
        <f>TRASH!A112</f>
        <v>JULZ</v>
      </c>
      <c r="M113" s="1" t="s">
        <v>357</v>
      </c>
      <c r="N113" s="1" t="s">
        <v>377</v>
      </c>
      <c r="O113" s="1">
        <v>0.91</v>
      </c>
      <c r="P113" s="1">
        <v>1.07</v>
      </c>
      <c r="Q113" s="1">
        <v>0.28999999999999998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F113" s="1"/>
      <c r="AG113" s="1"/>
      <c r="AH113" s="1"/>
      <c r="AI113" s="1"/>
      <c r="AJ113" s="1"/>
      <c r="AK113" s="1"/>
    </row>
    <row r="114" spans="1:37" x14ac:dyDescent="0.3">
      <c r="A114" s="2" t="str">
        <f t="shared" si="10"/>
        <v>CMCSA</v>
      </c>
      <c r="B114" s="1" t="str">
        <f t="shared" si="11"/>
        <v>SPY</v>
      </c>
      <c r="C114" s="1">
        <f t="shared" si="12"/>
        <v>0.62</v>
      </c>
      <c r="D114" s="1">
        <f t="shared" si="13"/>
        <v>0.79</v>
      </c>
      <c r="E114" s="1">
        <f t="shared" si="14"/>
        <v>0.28000000000000003</v>
      </c>
      <c r="F114" s="4" t="str">
        <f t="shared" si="15"/>
        <v>CMCSA</v>
      </c>
      <c r="G114" s="4" t="str">
        <f>VLOOKUP(F114,'All Beta'!A:E,2,0)</f>
        <v>SPY</v>
      </c>
      <c r="H114" s="4">
        <f t="shared" si="8"/>
        <v>0.79</v>
      </c>
      <c r="I114" s="4">
        <f t="shared" si="9"/>
        <v>0.28000000000000003</v>
      </c>
      <c r="J114" s="62" t="str">
        <f>TRASH!A113</f>
        <v>NTRBW</v>
      </c>
      <c r="M114" s="1" t="s">
        <v>163</v>
      </c>
      <c r="N114" s="1" t="s">
        <v>299</v>
      </c>
      <c r="O114" s="1">
        <v>0.62</v>
      </c>
      <c r="P114" s="1">
        <v>0.79</v>
      </c>
      <c r="Q114" s="1">
        <v>0.28000000000000003</v>
      </c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F114" s="1"/>
      <c r="AG114" s="1"/>
      <c r="AH114" s="1"/>
      <c r="AI114" s="1"/>
      <c r="AJ114" s="1"/>
      <c r="AK114" s="1"/>
    </row>
    <row r="115" spans="1:37" x14ac:dyDescent="0.3">
      <c r="A115" s="2" t="str">
        <f t="shared" si="10"/>
        <v>CME</v>
      </c>
      <c r="B115" s="1" t="str">
        <f t="shared" si="11"/>
        <v>XLF</v>
      </c>
      <c r="C115" s="1">
        <f t="shared" si="12"/>
        <v>0.06</v>
      </c>
      <c r="D115" s="1">
        <f t="shared" si="13"/>
        <v>0</v>
      </c>
      <c r="E115" s="1">
        <f t="shared" si="14"/>
        <v>0.28999999999999998</v>
      </c>
      <c r="F115" s="4" t="str">
        <f t="shared" si="15"/>
        <v>CME</v>
      </c>
      <c r="G115" s="4" t="str">
        <f>VLOOKUP(F115,'All Beta'!A:E,2,0)</f>
        <v>XLF</v>
      </c>
      <c r="H115" s="4">
        <f t="shared" si="8"/>
        <v>0</v>
      </c>
      <c r="I115" s="4">
        <f t="shared" si="9"/>
        <v>0.28999999999999998</v>
      </c>
      <c r="J115" s="62" t="str">
        <f>TRASH!A114</f>
        <v>RBC</v>
      </c>
      <c r="M115" s="1" t="s">
        <v>164</v>
      </c>
      <c r="N115" s="1" t="s">
        <v>342</v>
      </c>
      <c r="O115" s="1">
        <v>0.06</v>
      </c>
      <c r="P115" s="1">
        <v>0</v>
      </c>
      <c r="Q115" s="1">
        <v>0.28999999999999998</v>
      </c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F115" s="1"/>
      <c r="AG115" s="1"/>
      <c r="AH115" s="1"/>
      <c r="AI115" s="1"/>
      <c r="AJ115" s="1"/>
      <c r="AK115" s="1"/>
    </row>
    <row r="116" spans="1:37" x14ac:dyDescent="0.3">
      <c r="A116" s="2" t="str">
        <f t="shared" si="10"/>
        <v>CMG</v>
      </c>
      <c r="B116" s="1" t="str">
        <f t="shared" si="11"/>
        <v>SPY</v>
      </c>
      <c r="C116" s="1">
        <f t="shared" si="12"/>
        <v>0.76</v>
      </c>
      <c r="D116" s="1">
        <f t="shared" si="13"/>
        <v>0.89</v>
      </c>
      <c r="E116" s="1">
        <f t="shared" si="14"/>
        <v>0.26</v>
      </c>
      <c r="F116" s="4" t="str">
        <f t="shared" si="15"/>
        <v>CMG</v>
      </c>
      <c r="G116" s="4" t="str">
        <f>VLOOKUP(F116,'All Beta'!A:E,2,0)</f>
        <v>SPY</v>
      </c>
      <c r="H116" s="4">
        <f t="shared" si="8"/>
        <v>0.89</v>
      </c>
      <c r="I116" s="4">
        <f t="shared" si="9"/>
        <v>0.26</v>
      </c>
      <c r="J116" s="62" t="str">
        <f>TRASH!A115</f>
        <v>TEN/PE</v>
      </c>
      <c r="M116" s="1" t="s">
        <v>551</v>
      </c>
      <c r="N116" s="1" t="s">
        <v>299</v>
      </c>
      <c r="O116" s="1">
        <v>0.76</v>
      </c>
      <c r="P116" s="1">
        <v>0.89</v>
      </c>
      <c r="Q116" s="1">
        <v>0.26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F116" s="1"/>
      <c r="AG116" s="1"/>
      <c r="AH116" s="1"/>
      <c r="AI116" s="1"/>
      <c r="AJ116" s="1"/>
      <c r="AK116" s="1"/>
    </row>
    <row r="117" spans="1:37" x14ac:dyDescent="0.3">
      <c r="A117" s="2" t="str">
        <f t="shared" si="10"/>
        <v>CMI</v>
      </c>
      <c r="B117" s="1" t="str">
        <f t="shared" si="11"/>
        <v>IWM</v>
      </c>
      <c r="C117" s="1">
        <f t="shared" si="12"/>
        <v>0.89</v>
      </c>
      <c r="D117" s="1">
        <f t="shared" si="13"/>
        <v>0.9</v>
      </c>
      <c r="E117" s="1">
        <f t="shared" si="14"/>
        <v>0.27</v>
      </c>
      <c r="F117" s="4" t="str">
        <f t="shared" si="15"/>
        <v>CMI</v>
      </c>
      <c r="G117" s="4" t="str">
        <f>VLOOKUP(F117,'All Beta'!A:E,2,0)</f>
        <v>IWM</v>
      </c>
      <c r="H117" s="4">
        <f t="shared" si="8"/>
        <v>0.9</v>
      </c>
      <c r="I117" s="4">
        <f t="shared" si="9"/>
        <v>0.27</v>
      </c>
      <c r="J117" s="62" t="str">
        <f>TRASH!A116</f>
        <v>TEN/PF</v>
      </c>
      <c r="M117" s="1" t="s">
        <v>515</v>
      </c>
      <c r="N117" s="1" t="s">
        <v>384</v>
      </c>
      <c r="O117" s="1">
        <v>0.89</v>
      </c>
      <c r="P117" s="1">
        <v>0.9</v>
      </c>
      <c r="Q117" s="1">
        <v>0.27</v>
      </c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F117" s="1"/>
      <c r="AG117" s="1"/>
      <c r="AH117" s="1"/>
      <c r="AI117" s="1"/>
      <c r="AJ117" s="1"/>
      <c r="AK117" s="1"/>
    </row>
    <row r="118" spans="1:37" x14ac:dyDescent="0.3">
      <c r="A118" s="2" t="str">
        <f t="shared" si="10"/>
        <v>CNC</v>
      </c>
      <c r="B118" s="1" t="str">
        <f t="shared" si="11"/>
        <v>IWM</v>
      </c>
      <c r="C118" s="1">
        <f t="shared" si="12"/>
        <v>0.28000000000000003</v>
      </c>
      <c r="D118" s="1">
        <f t="shared" si="13"/>
        <v>0.28000000000000003</v>
      </c>
      <c r="E118" s="1">
        <f t="shared" si="14"/>
        <v>0.53</v>
      </c>
      <c r="F118" s="4" t="str">
        <f t="shared" si="15"/>
        <v>CNC</v>
      </c>
      <c r="G118" s="4" t="str">
        <f>VLOOKUP(F118,'All Beta'!A:E,2,0)</f>
        <v>IWM</v>
      </c>
      <c r="H118" s="4">
        <f t="shared" si="8"/>
        <v>0.28000000000000003</v>
      </c>
      <c r="I118" s="4">
        <f t="shared" si="9"/>
        <v>0.53</v>
      </c>
      <c r="J118" s="62">
        <f>TRASH!A117</f>
        <v>0</v>
      </c>
      <c r="M118" s="1" t="s">
        <v>165</v>
      </c>
      <c r="N118" s="1" t="s">
        <v>384</v>
      </c>
      <c r="O118" s="1">
        <v>0.28000000000000003</v>
      </c>
      <c r="P118" s="1">
        <v>0.28000000000000003</v>
      </c>
      <c r="Q118" s="1">
        <v>0.53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F118" s="1"/>
      <c r="AG118" s="1"/>
      <c r="AH118" s="1"/>
      <c r="AI118" s="1"/>
      <c r="AJ118" s="1"/>
      <c r="AK118" s="1"/>
    </row>
    <row r="119" spans="1:37" x14ac:dyDescent="0.3">
      <c r="A119" s="2" t="str">
        <f t="shared" si="10"/>
        <v>CNK</v>
      </c>
      <c r="B119" s="1" t="str">
        <f t="shared" si="11"/>
        <v>IWM</v>
      </c>
      <c r="C119" s="1">
        <f t="shared" si="12"/>
        <v>0.08</v>
      </c>
      <c r="D119" s="1">
        <f t="shared" si="13"/>
        <v>0.04</v>
      </c>
      <c r="E119" s="1">
        <f t="shared" si="14"/>
        <v>0.4</v>
      </c>
      <c r="F119" s="4" t="str">
        <f t="shared" si="15"/>
        <v>CNK</v>
      </c>
      <c r="G119" s="4" t="str">
        <f>VLOOKUP(F119,'All Beta'!A:E,2,0)</f>
        <v>IWM</v>
      </c>
      <c r="H119" s="4">
        <f t="shared" si="8"/>
        <v>0.04</v>
      </c>
      <c r="I119" s="4">
        <f t="shared" si="9"/>
        <v>0.4</v>
      </c>
      <c r="J119" s="62">
        <f>TRASH!A118</f>
        <v>0</v>
      </c>
      <c r="M119" s="1" t="s">
        <v>457</v>
      </c>
      <c r="N119" s="1" t="s">
        <v>384</v>
      </c>
      <c r="O119" s="1">
        <v>0.08</v>
      </c>
      <c r="P119" s="1">
        <v>0.04</v>
      </c>
      <c r="Q119" s="1">
        <v>0.4</v>
      </c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F119" s="1"/>
      <c r="AG119" s="1"/>
      <c r="AH119" s="1"/>
      <c r="AI119" s="1"/>
      <c r="AJ119" s="1"/>
      <c r="AK119" s="1"/>
    </row>
    <row r="120" spans="1:37" x14ac:dyDescent="0.3">
      <c r="A120" s="2" t="str">
        <f t="shared" si="10"/>
        <v>CNM</v>
      </c>
      <c r="B120" s="1" t="str">
        <f t="shared" si="11"/>
        <v>IWM</v>
      </c>
      <c r="C120" s="1">
        <f t="shared" si="12"/>
        <v>0.84</v>
      </c>
      <c r="D120" s="1">
        <f t="shared" si="13"/>
        <v>0.98</v>
      </c>
      <c r="E120" s="1">
        <f t="shared" si="14"/>
        <v>0.35</v>
      </c>
      <c r="F120" s="4" t="str">
        <f t="shared" si="15"/>
        <v>CNM</v>
      </c>
      <c r="G120" s="4" t="str">
        <f>VLOOKUP(F120,'All Beta'!A:E,2,0)</f>
        <v>IWM</v>
      </c>
      <c r="H120" s="4">
        <f t="shared" si="8"/>
        <v>0.98</v>
      </c>
      <c r="I120" s="4">
        <f t="shared" si="9"/>
        <v>0.35</v>
      </c>
      <c r="J120" s="62">
        <f>TRASH!A119</f>
        <v>0</v>
      </c>
      <c r="M120" s="1" t="s">
        <v>482</v>
      </c>
      <c r="N120" s="1" t="s">
        <v>384</v>
      </c>
      <c r="O120" s="1">
        <v>0.84</v>
      </c>
      <c r="P120" s="1">
        <v>0.98</v>
      </c>
      <c r="Q120" s="1">
        <v>0.35</v>
      </c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F120" s="1"/>
      <c r="AG120" s="1"/>
      <c r="AH120" s="1"/>
      <c r="AI120" s="1"/>
      <c r="AJ120" s="1"/>
      <c r="AK120" s="1"/>
    </row>
    <row r="121" spans="1:37" x14ac:dyDescent="0.3">
      <c r="A121" s="2" t="str">
        <f t="shared" si="10"/>
        <v>CNQ</v>
      </c>
      <c r="B121" s="1" t="str">
        <f t="shared" si="11"/>
        <v>XLE</v>
      </c>
      <c r="C121" s="1">
        <f t="shared" si="12"/>
        <v>0.91</v>
      </c>
      <c r="D121" s="1">
        <f t="shared" si="13"/>
        <v>1.27</v>
      </c>
      <c r="E121" s="1">
        <f t="shared" si="14"/>
        <v>0.39</v>
      </c>
      <c r="F121" s="4" t="str">
        <f t="shared" si="15"/>
        <v>CNQ</v>
      </c>
      <c r="G121" s="4" t="str">
        <f>VLOOKUP(F121,'All Beta'!A:E,2,0)</f>
        <v>XLE</v>
      </c>
      <c r="H121" s="4">
        <f t="shared" si="8"/>
        <v>1.27</v>
      </c>
      <c r="I121" s="4">
        <f t="shared" si="9"/>
        <v>0.39</v>
      </c>
      <c r="J121" s="62">
        <f>TRASH!A120</f>
        <v>0</v>
      </c>
      <c r="M121" s="1" t="s">
        <v>559</v>
      </c>
      <c r="N121" s="1" t="s">
        <v>341</v>
      </c>
      <c r="O121" s="1">
        <v>0.91</v>
      </c>
      <c r="P121" s="1">
        <v>1.27</v>
      </c>
      <c r="Q121" s="1">
        <v>0.39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F121" s="1"/>
      <c r="AG121" s="1"/>
      <c r="AH121" s="1"/>
      <c r="AI121" s="1"/>
      <c r="AJ121" s="1"/>
      <c r="AK121" s="1"/>
    </row>
    <row r="122" spans="1:37" x14ac:dyDescent="0.3">
      <c r="A122" s="2" t="str">
        <f t="shared" si="10"/>
        <v>COF</v>
      </c>
      <c r="B122" s="1" t="str">
        <f t="shared" si="11"/>
        <v>XLF</v>
      </c>
      <c r="C122" s="1">
        <f t="shared" si="12"/>
        <v>0.93</v>
      </c>
      <c r="D122" s="1">
        <f t="shared" si="13"/>
        <v>1.39</v>
      </c>
      <c r="E122" s="1">
        <f t="shared" si="14"/>
        <v>0.22</v>
      </c>
      <c r="F122" s="4" t="str">
        <f t="shared" si="15"/>
        <v>COF</v>
      </c>
      <c r="G122" s="4" t="str">
        <f>VLOOKUP(F122,'All Beta'!A:E,2,0)</f>
        <v>XLF</v>
      </c>
      <c r="H122" s="4">
        <f t="shared" si="8"/>
        <v>1.39</v>
      </c>
      <c r="I122" s="4">
        <f t="shared" si="9"/>
        <v>0.22</v>
      </c>
      <c r="J122" s="62">
        <f>TRASH!A121</f>
        <v>0</v>
      </c>
      <c r="M122" s="1" t="s">
        <v>166</v>
      </c>
      <c r="N122" s="1" t="s">
        <v>342</v>
      </c>
      <c r="O122" s="1">
        <v>0.93</v>
      </c>
      <c r="P122" s="1">
        <v>1.39</v>
      </c>
      <c r="Q122" s="1">
        <v>0.22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F122" s="1"/>
      <c r="AG122" s="1"/>
      <c r="AH122" s="1"/>
      <c r="AI122" s="1"/>
      <c r="AJ122" s="1"/>
      <c r="AK122" s="1"/>
    </row>
    <row r="123" spans="1:37" x14ac:dyDescent="0.3">
      <c r="A123" s="2" t="str">
        <f t="shared" si="10"/>
        <v>COHR</v>
      </c>
      <c r="B123" s="1" t="str">
        <f t="shared" si="11"/>
        <v>QQQ</v>
      </c>
      <c r="C123" s="1">
        <f t="shared" si="12"/>
        <v>0.76</v>
      </c>
      <c r="D123" s="1">
        <f t="shared" si="13"/>
        <v>2.33</v>
      </c>
      <c r="E123" s="1">
        <f t="shared" si="14"/>
        <v>0.88</v>
      </c>
      <c r="F123" s="4" t="str">
        <f t="shared" si="15"/>
        <v>COHR</v>
      </c>
      <c r="G123" s="4" t="str">
        <f>VLOOKUP(F123,'All Beta'!A:E,2,0)</f>
        <v>QQQ</v>
      </c>
      <c r="H123" s="4">
        <f t="shared" si="8"/>
        <v>2.33</v>
      </c>
      <c r="I123" s="4">
        <f t="shared" si="9"/>
        <v>0.88</v>
      </c>
      <c r="J123" s="62">
        <f>TRASH!A122</f>
        <v>0</v>
      </c>
      <c r="M123" s="1" t="s">
        <v>409</v>
      </c>
      <c r="N123" s="1" t="s">
        <v>283</v>
      </c>
      <c r="O123" s="1">
        <v>0.76</v>
      </c>
      <c r="P123" s="1">
        <v>2.33</v>
      </c>
      <c r="Q123" s="1">
        <v>0.88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F123" s="1"/>
      <c r="AG123" s="1"/>
      <c r="AH123" s="1"/>
      <c r="AI123" s="1"/>
      <c r="AJ123" s="1"/>
      <c r="AK123" s="1"/>
    </row>
    <row r="124" spans="1:37" x14ac:dyDescent="0.3">
      <c r="A124" s="2" t="str">
        <f t="shared" si="10"/>
        <v>COP</v>
      </c>
      <c r="B124" s="1" t="str">
        <f t="shared" si="11"/>
        <v>XLE</v>
      </c>
      <c r="C124" s="1">
        <f t="shared" si="12"/>
        <v>0.95</v>
      </c>
      <c r="D124" s="1">
        <f t="shared" si="13"/>
        <v>1.39</v>
      </c>
      <c r="E124" s="1">
        <f t="shared" si="14"/>
        <v>0.35</v>
      </c>
      <c r="F124" s="4" t="str">
        <f t="shared" si="15"/>
        <v>COP</v>
      </c>
      <c r="G124" s="4" t="str">
        <f>VLOOKUP(F124,'All Beta'!A:E,2,0)</f>
        <v>XLE</v>
      </c>
      <c r="H124" s="4">
        <f t="shared" si="8"/>
        <v>1.39</v>
      </c>
      <c r="I124" s="4">
        <f t="shared" si="9"/>
        <v>0.35</v>
      </c>
      <c r="J124" s="62">
        <f>TRASH!A123</f>
        <v>0</v>
      </c>
      <c r="M124" s="1" t="s">
        <v>167</v>
      </c>
      <c r="N124" s="1" t="s">
        <v>341</v>
      </c>
      <c r="O124" s="1">
        <v>0.95</v>
      </c>
      <c r="P124" s="1">
        <v>1.39</v>
      </c>
      <c r="Q124" s="1">
        <v>0.35</v>
      </c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F124" s="1"/>
      <c r="AG124" s="1"/>
      <c r="AH124" s="1"/>
      <c r="AI124" s="1"/>
      <c r="AJ124" s="1"/>
      <c r="AK124" s="1"/>
    </row>
    <row r="125" spans="1:37" x14ac:dyDescent="0.3">
      <c r="A125" s="2" t="str">
        <f t="shared" si="10"/>
        <v>COST</v>
      </c>
      <c r="B125" s="1" t="str">
        <f t="shared" si="11"/>
        <v>SPY</v>
      </c>
      <c r="C125" s="1">
        <f t="shared" si="12"/>
        <v>0.33</v>
      </c>
      <c r="D125" s="1">
        <f t="shared" si="13"/>
        <v>0.32</v>
      </c>
      <c r="E125" s="1">
        <f t="shared" si="14"/>
        <v>0.24</v>
      </c>
      <c r="F125" s="4" t="str">
        <f t="shared" si="15"/>
        <v>COST</v>
      </c>
      <c r="G125" s="4" t="str">
        <f>VLOOKUP(F125,'All Beta'!A:E,2,0)</f>
        <v>SPY</v>
      </c>
      <c r="H125" s="4">
        <f t="shared" si="8"/>
        <v>0.32</v>
      </c>
      <c r="I125" s="4">
        <f t="shared" si="9"/>
        <v>0.24</v>
      </c>
      <c r="J125" s="62">
        <f>TRASH!A124</f>
        <v>0</v>
      </c>
      <c r="M125" s="1" t="s">
        <v>168</v>
      </c>
      <c r="N125" s="1" t="s">
        <v>299</v>
      </c>
      <c r="O125" s="1">
        <v>0.33</v>
      </c>
      <c r="P125" s="1">
        <v>0.32</v>
      </c>
      <c r="Q125" s="1">
        <v>0.24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F125" s="1"/>
      <c r="AG125" s="1"/>
      <c r="AH125" s="1"/>
      <c r="AI125" s="1"/>
      <c r="AJ125" s="1"/>
      <c r="AK125" s="1"/>
    </row>
    <row r="126" spans="1:37" x14ac:dyDescent="0.3">
      <c r="A126" s="2" t="str">
        <f t="shared" si="10"/>
        <v>CPB</v>
      </c>
      <c r="B126" s="1" t="str">
        <f t="shared" si="11"/>
        <v>IWM</v>
      </c>
      <c r="C126" s="1">
        <f t="shared" si="12"/>
        <v>0.34</v>
      </c>
      <c r="D126" s="1">
        <f t="shared" si="13"/>
        <v>0.27</v>
      </c>
      <c r="E126" s="1">
        <f t="shared" si="14"/>
        <v>0.3</v>
      </c>
      <c r="F126" s="4" t="str">
        <f t="shared" si="15"/>
        <v>CPB</v>
      </c>
      <c r="G126" s="4" t="str">
        <f>VLOOKUP(F126,'All Beta'!A:E,2,0)</f>
        <v>IWM</v>
      </c>
      <c r="H126" s="4">
        <f t="shared" si="8"/>
        <v>0.27</v>
      </c>
      <c r="I126" s="4">
        <f t="shared" si="9"/>
        <v>0.3</v>
      </c>
      <c r="J126" s="62">
        <f>TRASH!A125</f>
        <v>0</v>
      </c>
      <c r="M126" s="1" t="s">
        <v>169</v>
      </c>
      <c r="N126" s="1" t="s">
        <v>384</v>
      </c>
      <c r="O126" s="1">
        <v>0.34</v>
      </c>
      <c r="P126" s="1">
        <v>0.27</v>
      </c>
      <c r="Q126" s="1">
        <v>0.3</v>
      </c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F126" s="1"/>
      <c r="AG126" s="1"/>
      <c r="AH126" s="1"/>
      <c r="AI126" s="1"/>
      <c r="AJ126" s="1"/>
      <c r="AK126" s="1"/>
    </row>
    <row r="127" spans="1:37" x14ac:dyDescent="0.3">
      <c r="A127" s="2" t="str">
        <f t="shared" si="10"/>
        <v>CPNG</v>
      </c>
      <c r="B127" s="1" t="str">
        <f t="shared" si="11"/>
        <v>SPY</v>
      </c>
      <c r="C127" s="1">
        <f t="shared" si="12"/>
        <v>0.64</v>
      </c>
      <c r="D127" s="1">
        <f t="shared" si="13"/>
        <v>0.83</v>
      </c>
      <c r="E127" s="1">
        <f t="shared" si="14"/>
        <v>0.46</v>
      </c>
      <c r="F127" s="4" t="str">
        <f t="shared" si="15"/>
        <v>CPNG</v>
      </c>
      <c r="G127" s="4" t="str">
        <f>VLOOKUP(F127,'All Beta'!A:E,2,0)</f>
        <v>SPY</v>
      </c>
      <c r="H127" s="4">
        <f t="shared" si="8"/>
        <v>0.83</v>
      </c>
      <c r="I127" s="4">
        <f t="shared" si="9"/>
        <v>0.46</v>
      </c>
      <c r="J127" s="62">
        <f>TRASH!A126</f>
        <v>0</v>
      </c>
      <c r="M127" s="1" t="s">
        <v>386</v>
      </c>
      <c r="N127" s="1" t="s">
        <v>299</v>
      </c>
      <c r="O127" s="1">
        <v>0.64</v>
      </c>
      <c r="P127" s="1">
        <v>0.83</v>
      </c>
      <c r="Q127" s="1">
        <v>0.46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F127" s="1"/>
      <c r="AG127" s="1"/>
      <c r="AH127" s="1"/>
      <c r="AI127" s="1"/>
      <c r="AJ127" s="1"/>
      <c r="AK127" s="1"/>
    </row>
    <row r="128" spans="1:37" x14ac:dyDescent="0.3">
      <c r="A128" s="2" t="str">
        <f t="shared" si="10"/>
        <v>CPRT</v>
      </c>
      <c r="B128" s="1" t="str">
        <f t="shared" si="11"/>
        <v>SPY</v>
      </c>
      <c r="C128" s="1">
        <f t="shared" si="12"/>
        <v>0.68</v>
      </c>
      <c r="D128" s="1">
        <f t="shared" si="13"/>
        <v>0.87</v>
      </c>
      <c r="E128" s="1">
        <f t="shared" si="14"/>
        <v>0.26</v>
      </c>
      <c r="F128" s="4" t="str">
        <f t="shared" si="15"/>
        <v>CPRT</v>
      </c>
      <c r="G128" s="4" t="str">
        <f>VLOOKUP(F128,'All Beta'!A:E,2,0)</f>
        <v>SPY</v>
      </c>
      <c r="H128" s="4">
        <f t="shared" si="8"/>
        <v>0.87</v>
      </c>
      <c r="I128" s="4">
        <f t="shared" si="9"/>
        <v>0.26</v>
      </c>
      <c r="J128" s="62">
        <f>TRASH!A127</f>
        <v>0</v>
      </c>
      <c r="M128" s="1" t="s">
        <v>170</v>
      </c>
      <c r="N128" s="1" t="s">
        <v>299</v>
      </c>
      <c r="O128" s="1">
        <v>0.68</v>
      </c>
      <c r="P128" s="1">
        <v>0.87</v>
      </c>
      <c r="Q128" s="1">
        <v>0.26</v>
      </c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F128" s="1"/>
      <c r="AG128" s="1"/>
      <c r="AH128" s="1"/>
      <c r="AI128" s="1"/>
      <c r="AJ128" s="1"/>
      <c r="AK128" s="1"/>
    </row>
    <row r="129" spans="1:37" x14ac:dyDescent="0.3">
      <c r="A129" s="2" t="str">
        <f t="shared" si="10"/>
        <v>CRC</v>
      </c>
      <c r="B129" s="1" t="str">
        <f t="shared" si="11"/>
        <v>XLE</v>
      </c>
      <c r="C129" s="1">
        <f t="shared" si="12"/>
        <v>0.95</v>
      </c>
      <c r="D129" s="1">
        <f t="shared" si="13"/>
        <v>1.48</v>
      </c>
      <c r="E129" s="1">
        <f t="shared" si="14"/>
        <v>0.43</v>
      </c>
      <c r="F129" s="4" t="str">
        <f t="shared" si="15"/>
        <v>CRC</v>
      </c>
      <c r="G129" s="4" t="str">
        <f>VLOOKUP(F129,'All Beta'!A:E,2,0)</f>
        <v>XLE</v>
      </c>
      <c r="H129" s="4">
        <f t="shared" si="8"/>
        <v>1.48</v>
      </c>
      <c r="I129" s="4">
        <f t="shared" si="9"/>
        <v>0.43</v>
      </c>
      <c r="J129" s="62">
        <f>TRASH!A128</f>
        <v>0</v>
      </c>
      <c r="M129" s="1" t="s">
        <v>570</v>
      </c>
      <c r="N129" s="1" t="s">
        <v>341</v>
      </c>
      <c r="O129" s="1">
        <v>0.95</v>
      </c>
      <c r="P129" s="1">
        <v>1.48</v>
      </c>
      <c r="Q129" s="1">
        <v>0.43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F129" s="1"/>
      <c r="AG129" s="1"/>
      <c r="AH129" s="1"/>
      <c r="AI129" s="1"/>
      <c r="AJ129" s="1"/>
      <c r="AK129" s="1"/>
    </row>
    <row r="130" spans="1:37" x14ac:dyDescent="0.3">
      <c r="A130" s="2" t="str">
        <f t="shared" si="10"/>
        <v>CRCL</v>
      </c>
      <c r="B130" s="1" t="str">
        <f t="shared" si="11"/>
        <v>IWM</v>
      </c>
      <c r="C130" s="1">
        <f t="shared" si="12"/>
        <v>0.24</v>
      </c>
      <c r="D130" s="1">
        <f t="shared" si="13"/>
        <v>0.93</v>
      </c>
      <c r="E130" s="1">
        <f t="shared" si="14"/>
        <v>2.62</v>
      </c>
      <c r="F130" s="4" t="str">
        <f t="shared" si="15"/>
        <v>CRCL</v>
      </c>
      <c r="G130" s="4" t="str">
        <f>VLOOKUP(F130,'All Beta'!A:E,2,0)</f>
        <v>IWM</v>
      </c>
      <c r="H130" s="4">
        <f t="shared" ref="H130:H193" si="16">VLOOKUP(F130,A:E,4,0)</f>
        <v>0.93</v>
      </c>
      <c r="I130" s="4">
        <f t="shared" ref="I130:I193" si="17">VLOOKUP(F130,A:E,5,0)</f>
        <v>2.62</v>
      </c>
      <c r="J130" s="62">
        <f>TRASH!A129</f>
        <v>0</v>
      </c>
      <c r="M130" s="1" t="s">
        <v>674</v>
      </c>
      <c r="N130" s="1" t="s">
        <v>384</v>
      </c>
      <c r="O130" s="1">
        <v>0.24</v>
      </c>
      <c r="P130" s="1">
        <v>0.93</v>
      </c>
      <c r="Q130" s="1">
        <v>2.62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F130" s="1"/>
      <c r="AG130" s="1"/>
      <c r="AH130" s="1"/>
      <c r="AI130" s="1"/>
      <c r="AJ130" s="1"/>
      <c r="AK130" s="1"/>
    </row>
    <row r="131" spans="1:37" x14ac:dyDescent="0.3">
      <c r="A131" s="2" t="str">
        <f t="shared" ref="A131:A194" si="18">IF($K$1&gt;1,$T131,IF($K$1&lt;-1,$Z131,$M131))</f>
        <v>CRDO</v>
      </c>
      <c r="B131" s="1" t="str">
        <f t="shared" ref="B131:B194" si="19">IF($K$1&gt;1,$U131,IF($K$1&lt;-1,$AA131,$N131))</f>
        <v>QQQ</v>
      </c>
      <c r="C131" s="1">
        <f t="shared" ref="C131:C194" si="20">IF($K$1&gt;1,$V131,IF($K$1&lt;-1,$AB131,$O131))</f>
        <v>0.82</v>
      </c>
      <c r="D131" s="1">
        <f t="shared" ref="D131:D194" si="21">IF($K$1&gt;1,$W131,IF($K$1&lt;-1,$AC131,$P131))</f>
        <v>3.36</v>
      </c>
      <c r="E131" s="1">
        <f t="shared" ref="E131:E194" si="22">IF($K$1&gt;1,$X131,IF($K$1&lt;-1,$AD131,$Q131))</f>
        <v>0.97</v>
      </c>
      <c r="F131" s="4" t="str">
        <f t="shared" ref="F131:F194" si="23">IF(ISERROR(MATCH(A131,J$1:J$1000,0)),A131,"")</f>
        <v>CRDO</v>
      </c>
      <c r="G131" s="4" t="str">
        <f>VLOOKUP(F131,'All Beta'!A:E,2,0)</f>
        <v>QQQ</v>
      </c>
      <c r="H131" s="4">
        <f t="shared" si="16"/>
        <v>3.36</v>
      </c>
      <c r="I131" s="4">
        <f t="shared" si="17"/>
        <v>0.97</v>
      </c>
      <c r="J131" s="62">
        <f>TRASH!A130</f>
        <v>0</v>
      </c>
      <c r="M131" s="1" t="s">
        <v>552</v>
      </c>
      <c r="N131" s="1" t="s">
        <v>283</v>
      </c>
      <c r="O131" s="1">
        <v>0.82</v>
      </c>
      <c r="P131" s="1">
        <v>3.36</v>
      </c>
      <c r="Q131" s="1">
        <v>0.97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F131" s="1"/>
      <c r="AG131" s="1"/>
      <c r="AH131" s="1"/>
      <c r="AI131" s="1"/>
      <c r="AJ131" s="1"/>
      <c r="AK131" s="1"/>
    </row>
    <row r="132" spans="1:37" x14ac:dyDescent="0.3">
      <c r="A132" s="2" t="str">
        <f t="shared" si="18"/>
        <v>CRM</v>
      </c>
      <c r="B132" s="1" t="str">
        <f t="shared" si="19"/>
        <v>SPY</v>
      </c>
      <c r="C132" s="1">
        <f t="shared" si="20"/>
        <v>0.72</v>
      </c>
      <c r="D132" s="1">
        <f t="shared" si="21"/>
        <v>0.98</v>
      </c>
      <c r="E132" s="1">
        <f t="shared" si="22"/>
        <v>0.34</v>
      </c>
      <c r="F132" s="4" t="str">
        <f t="shared" si="23"/>
        <v>CRM</v>
      </c>
      <c r="G132" s="4" t="str">
        <f>VLOOKUP(F132,'All Beta'!A:E,2,0)</f>
        <v>SPY</v>
      </c>
      <c r="H132" s="4">
        <f t="shared" si="16"/>
        <v>0.98</v>
      </c>
      <c r="I132" s="4">
        <f t="shared" si="17"/>
        <v>0.34</v>
      </c>
      <c r="J132" s="62">
        <f>TRASH!A131</f>
        <v>0</v>
      </c>
      <c r="M132" s="1" t="s">
        <v>25</v>
      </c>
      <c r="N132" s="1" t="s">
        <v>299</v>
      </c>
      <c r="O132" s="1">
        <v>0.72</v>
      </c>
      <c r="P132" s="1">
        <v>0.98</v>
      </c>
      <c r="Q132" s="1">
        <v>0.34</v>
      </c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F132" s="1"/>
      <c r="AG132" s="1"/>
      <c r="AH132" s="1"/>
      <c r="AI132" s="1"/>
      <c r="AJ132" s="1"/>
      <c r="AK132" s="1"/>
    </row>
    <row r="133" spans="1:37" x14ac:dyDescent="0.3">
      <c r="A133" s="2" t="str">
        <f t="shared" si="18"/>
        <v>CRNC</v>
      </c>
      <c r="B133" s="1" t="str">
        <f t="shared" si="19"/>
        <v>IWM</v>
      </c>
      <c r="C133" s="1">
        <f t="shared" si="20"/>
        <v>0.79</v>
      </c>
      <c r="D133" s="1">
        <f t="shared" si="21"/>
        <v>2.17</v>
      </c>
      <c r="E133" s="1">
        <f t="shared" si="22"/>
        <v>0.99</v>
      </c>
      <c r="F133" s="4" t="str">
        <f t="shared" si="23"/>
        <v>CRNC</v>
      </c>
      <c r="G133" s="4" t="str">
        <f>VLOOKUP(F133,'All Beta'!A:E,2,0)</f>
        <v>IWM</v>
      </c>
      <c r="H133" s="4">
        <f t="shared" si="16"/>
        <v>2.17</v>
      </c>
      <c r="I133" s="4">
        <f t="shared" si="17"/>
        <v>0.99</v>
      </c>
      <c r="J133" s="62">
        <f>TRASH!A132</f>
        <v>0</v>
      </c>
      <c r="M133" s="1" t="s">
        <v>624</v>
      </c>
      <c r="N133" s="1" t="s">
        <v>384</v>
      </c>
      <c r="O133" s="1">
        <v>0.79</v>
      </c>
      <c r="P133" s="1">
        <v>2.17</v>
      </c>
      <c r="Q133" s="1">
        <v>0.99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F133" s="1"/>
      <c r="AG133" s="1"/>
      <c r="AH133" s="1"/>
      <c r="AI133" s="1"/>
      <c r="AJ133" s="1"/>
      <c r="AK133" s="1"/>
    </row>
    <row r="134" spans="1:37" x14ac:dyDescent="0.3">
      <c r="A134" s="2" t="str">
        <f t="shared" si="18"/>
        <v>CROX</v>
      </c>
      <c r="B134" s="1" t="str">
        <f t="shared" si="19"/>
        <v>IWM</v>
      </c>
      <c r="C134" s="1">
        <f t="shared" si="20"/>
        <v>0.76</v>
      </c>
      <c r="D134" s="1">
        <f t="shared" si="21"/>
        <v>0.9</v>
      </c>
      <c r="E134" s="1">
        <f t="shared" si="22"/>
        <v>0.5</v>
      </c>
      <c r="F134" s="4" t="str">
        <f t="shared" si="23"/>
        <v>CROX</v>
      </c>
      <c r="G134" s="4" t="str">
        <f>VLOOKUP(F134,'All Beta'!A:E,2,0)</f>
        <v>IWM</v>
      </c>
      <c r="H134" s="4">
        <f t="shared" si="16"/>
        <v>0.9</v>
      </c>
      <c r="I134" s="4">
        <f t="shared" si="17"/>
        <v>0.5</v>
      </c>
      <c r="J134" s="62">
        <f>TRASH!A133</f>
        <v>0</v>
      </c>
      <c r="M134" s="1" t="s">
        <v>171</v>
      </c>
      <c r="N134" s="1" t="s">
        <v>384</v>
      </c>
      <c r="O134" s="1">
        <v>0.76</v>
      </c>
      <c r="P134" s="1">
        <v>0.9</v>
      </c>
      <c r="Q134" s="1">
        <v>0.5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F134" s="1"/>
      <c r="AG134" s="1"/>
      <c r="AH134" s="1"/>
      <c r="AI134" s="1"/>
      <c r="AJ134" s="1"/>
      <c r="AK134" s="1"/>
    </row>
    <row r="135" spans="1:37" x14ac:dyDescent="0.3">
      <c r="A135" s="2" t="str">
        <f t="shared" si="18"/>
        <v>CRWD</v>
      </c>
      <c r="B135" s="1" t="str">
        <f t="shared" si="19"/>
        <v>QQQ</v>
      </c>
      <c r="C135" s="1">
        <f t="shared" si="20"/>
        <v>0.7</v>
      </c>
      <c r="D135" s="1">
        <f t="shared" si="21"/>
        <v>0.84</v>
      </c>
      <c r="E135" s="1">
        <f t="shared" si="22"/>
        <v>0.39</v>
      </c>
      <c r="F135" s="4" t="str">
        <f t="shared" si="23"/>
        <v>CRWD</v>
      </c>
      <c r="G135" s="4" t="str">
        <f>VLOOKUP(F135,'All Beta'!A:E,2,0)</f>
        <v>QQQ</v>
      </c>
      <c r="H135" s="4">
        <f t="shared" si="16"/>
        <v>0.84</v>
      </c>
      <c r="I135" s="4">
        <f t="shared" si="17"/>
        <v>0.39</v>
      </c>
      <c r="J135" s="62">
        <f>TRASH!A134</f>
        <v>0</v>
      </c>
      <c r="M135" s="1" t="s">
        <v>26</v>
      </c>
      <c r="N135" s="1" t="s">
        <v>283</v>
      </c>
      <c r="O135" s="1">
        <v>0.7</v>
      </c>
      <c r="P135" s="1">
        <v>0.84</v>
      </c>
      <c r="Q135" s="1">
        <v>0.39</v>
      </c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F135" s="1"/>
      <c r="AG135" s="1"/>
      <c r="AH135" s="1"/>
      <c r="AI135" s="1"/>
      <c r="AJ135" s="1"/>
      <c r="AK135" s="1"/>
    </row>
    <row r="136" spans="1:37" x14ac:dyDescent="0.3">
      <c r="A136" s="2" t="str">
        <f t="shared" si="18"/>
        <v>CRWV</v>
      </c>
      <c r="B136" s="1" t="str">
        <f t="shared" si="19"/>
        <v>SPY</v>
      </c>
      <c r="C136" s="1">
        <f t="shared" si="20"/>
        <v>0.64</v>
      </c>
      <c r="D136" s="1">
        <f t="shared" si="21"/>
        <v>4.42</v>
      </c>
      <c r="E136" s="1">
        <f t="shared" si="22"/>
        <v>2.2599999999999998</v>
      </c>
      <c r="F136" s="4" t="str">
        <f t="shared" si="23"/>
        <v>CRWV</v>
      </c>
      <c r="G136" s="4" t="str">
        <f>VLOOKUP(F136,'All Beta'!A:E,2,0)</f>
        <v>SPY</v>
      </c>
      <c r="H136" s="4">
        <f t="shared" si="16"/>
        <v>4.42</v>
      </c>
      <c r="I136" s="4">
        <f t="shared" si="17"/>
        <v>2.2599999999999998</v>
      </c>
      <c r="J136" s="62">
        <f>TRASH!A135</f>
        <v>0</v>
      </c>
      <c r="M136" s="1" t="s">
        <v>647</v>
      </c>
      <c r="N136" s="1" t="s">
        <v>299</v>
      </c>
      <c r="O136" s="1">
        <v>0.64</v>
      </c>
      <c r="P136" s="1">
        <v>4.42</v>
      </c>
      <c r="Q136" s="1">
        <v>2.2599999999999998</v>
      </c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F136" s="1"/>
      <c r="AG136" s="1"/>
      <c r="AH136" s="1"/>
      <c r="AI136" s="1"/>
      <c r="AJ136" s="1"/>
      <c r="AK136" s="1"/>
    </row>
    <row r="137" spans="1:37" x14ac:dyDescent="0.3">
      <c r="A137" s="2" t="str">
        <f t="shared" si="18"/>
        <v>CSCO</v>
      </c>
      <c r="B137" s="1" t="str">
        <f t="shared" si="19"/>
        <v>SPY</v>
      </c>
      <c r="C137" s="1">
        <f t="shared" si="20"/>
        <v>0.78</v>
      </c>
      <c r="D137" s="1">
        <f t="shared" si="21"/>
        <v>0.92</v>
      </c>
      <c r="E137" s="1">
        <f t="shared" si="22"/>
        <v>0.3</v>
      </c>
      <c r="F137" s="4" t="str">
        <f t="shared" si="23"/>
        <v>CSCO</v>
      </c>
      <c r="G137" s="4" t="str">
        <f>VLOOKUP(F137,'All Beta'!A:E,2,0)</f>
        <v>SPY</v>
      </c>
      <c r="H137" s="4">
        <f t="shared" si="16"/>
        <v>0.92</v>
      </c>
      <c r="I137" s="4">
        <f t="shared" si="17"/>
        <v>0.3</v>
      </c>
      <c r="J137" s="62">
        <f>TRASH!A136</f>
        <v>0</v>
      </c>
      <c r="M137" s="1" t="s">
        <v>27</v>
      </c>
      <c r="N137" s="1" t="s">
        <v>299</v>
      </c>
      <c r="O137" s="1">
        <v>0.78</v>
      </c>
      <c r="P137" s="1">
        <v>0.92</v>
      </c>
      <c r="Q137" s="1">
        <v>0.3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F137" s="1"/>
      <c r="AG137" s="1"/>
      <c r="AH137" s="1"/>
      <c r="AI137" s="1"/>
      <c r="AJ137" s="1"/>
      <c r="AK137" s="1"/>
    </row>
    <row r="138" spans="1:37" x14ac:dyDescent="0.3">
      <c r="A138" s="2" t="str">
        <f t="shared" si="18"/>
        <v>CSGP</v>
      </c>
      <c r="B138" s="1" t="str">
        <f t="shared" si="19"/>
        <v>SPY</v>
      </c>
      <c r="C138" s="1">
        <f t="shared" si="20"/>
        <v>0.78</v>
      </c>
      <c r="D138" s="1">
        <f t="shared" si="21"/>
        <v>0.94</v>
      </c>
      <c r="E138" s="1">
        <f t="shared" si="22"/>
        <v>0.28000000000000003</v>
      </c>
      <c r="F138" s="4" t="str">
        <f t="shared" si="23"/>
        <v>CSGP</v>
      </c>
      <c r="G138" s="4" t="str">
        <f>VLOOKUP(F138,'All Beta'!A:E,2,0)</f>
        <v>SPY</v>
      </c>
      <c r="H138" s="4">
        <f t="shared" si="16"/>
        <v>0.94</v>
      </c>
      <c r="I138" s="4">
        <f t="shared" si="17"/>
        <v>0.28000000000000003</v>
      </c>
      <c r="J138" s="62">
        <f>TRASH!A137</f>
        <v>0</v>
      </c>
      <c r="M138" s="1" t="s">
        <v>496</v>
      </c>
      <c r="N138" s="1" t="s">
        <v>299</v>
      </c>
      <c r="O138" s="1">
        <v>0.78</v>
      </c>
      <c r="P138" s="1">
        <v>0.94</v>
      </c>
      <c r="Q138" s="1">
        <v>0.28000000000000003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F138" s="1"/>
      <c r="AG138" s="1"/>
      <c r="AH138" s="1"/>
      <c r="AI138" s="1"/>
      <c r="AJ138" s="1"/>
      <c r="AK138" s="1"/>
    </row>
    <row r="139" spans="1:37" x14ac:dyDescent="0.3">
      <c r="A139" s="2" t="str">
        <f t="shared" si="18"/>
        <v>CSIQ</v>
      </c>
      <c r="B139" s="1" t="str">
        <f t="shared" si="19"/>
        <v>IWM</v>
      </c>
      <c r="C139" s="1">
        <f t="shared" si="20"/>
        <v>0.67</v>
      </c>
      <c r="D139" s="1">
        <f t="shared" si="21"/>
        <v>1.51</v>
      </c>
      <c r="E139" s="1">
        <f t="shared" si="22"/>
        <v>0.9</v>
      </c>
      <c r="F139" s="4" t="str">
        <f t="shared" si="23"/>
        <v>CSIQ</v>
      </c>
      <c r="G139" s="4" t="str">
        <f>VLOOKUP(F139,'All Beta'!A:E,2,0)</f>
        <v>IWM</v>
      </c>
      <c r="H139" s="4">
        <f t="shared" si="16"/>
        <v>1.51</v>
      </c>
      <c r="I139" s="4">
        <f t="shared" si="17"/>
        <v>0.9</v>
      </c>
      <c r="J139" s="62">
        <f>TRASH!A138</f>
        <v>0</v>
      </c>
      <c r="M139" s="1" t="s">
        <v>597</v>
      </c>
      <c r="N139" s="1" t="s">
        <v>384</v>
      </c>
      <c r="O139" s="1">
        <v>0.67</v>
      </c>
      <c r="P139" s="1">
        <v>1.51</v>
      </c>
      <c r="Q139" s="1">
        <v>0.9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F139" s="1"/>
      <c r="AG139" s="1"/>
      <c r="AH139" s="1"/>
      <c r="AI139" s="1"/>
      <c r="AJ139" s="1"/>
      <c r="AK139" s="1"/>
    </row>
    <row r="140" spans="1:37" x14ac:dyDescent="0.3">
      <c r="A140" s="2" t="str">
        <f t="shared" si="18"/>
        <v>CSX</v>
      </c>
      <c r="B140" s="1" t="str">
        <f t="shared" si="19"/>
        <v>IWM</v>
      </c>
      <c r="C140" s="1">
        <f t="shared" si="20"/>
        <v>0.69</v>
      </c>
      <c r="D140" s="1">
        <f t="shared" si="21"/>
        <v>0.35</v>
      </c>
      <c r="E140" s="1">
        <f t="shared" si="22"/>
        <v>0.3</v>
      </c>
      <c r="F140" s="4" t="str">
        <f t="shared" si="23"/>
        <v>CSX</v>
      </c>
      <c r="G140" s="4" t="str">
        <f>VLOOKUP(F140,'All Beta'!A:E,2,0)</f>
        <v>IWM</v>
      </c>
      <c r="H140" s="4">
        <f t="shared" si="16"/>
        <v>0.35</v>
      </c>
      <c r="I140" s="4">
        <f t="shared" si="17"/>
        <v>0.3</v>
      </c>
      <c r="J140" s="62">
        <f>TRASH!A139</f>
        <v>0</v>
      </c>
      <c r="M140" s="1" t="s">
        <v>172</v>
      </c>
      <c r="N140" s="1" t="s">
        <v>384</v>
      </c>
      <c r="O140" s="1">
        <v>0.69</v>
      </c>
      <c r="P140" s="1">
        <v>0.35</v>
      </c>
      <c r="Q140" s="1">
        <v>0.3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F140" s="1"/>
      <c r="AG140" s="1"/>
      <c r="AH140" s="1"/>
      <c r="AI140" s="1"/>
      <c r="AJ140" s="1"/>
      <c r="AK140" s="1"/>
    </row>
    <row r="141" spans="1:37" x14ac:dyDescent="0.3">
      <c r="A141" s="2" t="str">
        <f t="shared" si="18"/>
        <v>CTRA</v>
      </c>
      <c r="B141" s="1" t="str">
        <f t="shared" si="19"/>
        <v>XLE</v>
      </c>
      <c r="C141" s="1">
        <f t="shared" si="20"/>
        <v>0.92</v>
      </c>
      <c r="D141" s="1">
        <f t="shared" si="21"/>
        <v>0.96</v>
      </c>
      <c r="E141" s="1">
        <f t="shared" si="22"/>
        <v>0.33</v>
      </c>
      <c r="F141" s="4" t="str">
        <f t="shared" si="23"/>
        <v>CTRA</v>
      </c>
      <c r="G141" s="4" t="str">
        <f>VLOOKUP(F141,'All Beta'!A:E,2,0)</f>
        <v>XLE</v>
      </c>
      <c r="H141" s="4">
        <f t="shared" si="16"/>
        <v>0.96</v>
      </c>
      <c r="I141" s="4">
        <f t="shared" si="17"/>
        <v>0.33</v>
      </c>
      <c r="J141" s="62">
        <f>TRASH!A140</f>
        <v>0</v>
      </c>
      <c r="M141" s="1" t="s">
        <v>173</v>
      </c>
      <c r="N141" s="1" t="s">
        <v>341</v>
      </c>
      <c r="O141" s="1">
        <v>0.92</v>
      </c>
      <c r="P141" s="1">
        <v>0.96</v>
      </c>
      <c r="Q141" s="1">
        <v>0.33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F141" s="1"/>
      <c r="AG141" s="1"/>
      <c r="AH141" s="1"/>
      <c r="AI141" s="1"/>
      <c r="AJ141" s="1"/>
      <c r="AK141" s="1"/>
    </row>
    <row r="142" spans="1:37" x14ac:dyDescent="0.3">
      <c r="A142" s="2" t="str">
        <f t="shared" si="18"/>
        <v>CTSH</v>
      </c>
      <c r="B142" s="1" t="str">
        <f t="shared" si="19"/>
        <v>SPY</v>
      </c>
      <c r="C142" s="1">
        <f t="shared" si="20"/>
        <v>0.84</v>
      </c>
      <c r="D142" s="1">
        <f t="shared" si="21"/>
        <v>0.96</v>
      </c>
      <c r="E142" s="1">
        <f t="shared" si="22"/>
        <v>0.21</v>
      </c>
      <c r="F142" s="4" t="str">
        <f t="shared" si="23"/>
        <v>CTSH</v>
      </c>
      <c r="G142" s="4" t="str">
        <f>VLOOKUP(F142,'All Beta'!A:E,2,0)</f>
        <v>SPY</v>
      </c>
      <c r="H142" s="4">
        <f t="shared" si="16"/>
        <v>0.96</v>
      </c>
      <c r="I142" s="4">
        <f t="shared" si="17"/>
        <v>0.21</v>
      </c>
      <c r="J142" s="62">
        <f>TRASH!A141</f>
        <v>0</v>
      </c>
      <c r="M142" s="1" t="s">
        <v>28</v>
      </c>
      <c r="N142" s="1" t="s">
        <v>299</v>
      </c>
      <c r="O142" s="1">
        <v>0.84</v>
      </c>
      <c r="P142" s="1">
        <v>0.96</v>
      </c>
      <c r="Q142" s="1">
        <v>0.21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F142" s="1"/>
      <c r="AG142" s="1"/>
      <c r="AH142" s="1"/>
      <c r="AI142" s="1"/>
      <c r="AJ142" s="1"/>
      <c r="AK142" s="1"/>
    </row>
    <row r="143" spans="1:37" x14ac:dyDescent="0.3">
      <c r="A143" s="2" t="str">
        <f t="shared" si="18"/>
        <v>CTVA</v>
      </c>
      <c r="B143" s="1" t="str">
        <f t="shared" si="19"/>
        <v>IWM</v>
      </c>
      <c r="C143" s="1">
        <f t="shared" si="20"/>
        <v>0.59</v>
      </c>
      <c r="D143" s="1">
        <f t="shared" si="21"/>
        <v>0.28999999999999998</v>
      </c>
      <c r="E143" s="1">
        <f t="shared" si="22"/>
        <v>0.26</v>
      </c>
      <c r="F143" s="4" t="str">
        <f t="shared" si="23"/>
        <v>CTVA</v>
      </c>
      <c r="G143" s="4" t="str">
        <f>VLOOKUP(F143,'All Beta'!A:E,2,0)</f>
        <v>IWM</v>
      </c>
      <c r="H143" s="4">
        <f t="shared" si="16"/>
        <v>0.28999999999999998</v>
      </c>
      <c r="I143" s="4">
        <f t="shared" si="17"/>
        <v>0.26</v>
      </c>
      <c r="J143" s="62">
        <f>TRASH!A142</f>
        <v>0</v>
      </c>
      <c r="M143" s="1" t="s">
        <v>174</v>
      </c>
      <c r="N143" s="1" t="s">
        <v>384</v>
      </c>
      <c r="O143" s="1">
        <v>0.59</v>
      </c>
      <c r="P143" s="1">
        <v>0.28999999999999998</v>
      </c>
      <c r="Q143" s="1">
        <v>0.26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F143" s="1"/>
      <c r="AG143" s="1"/>
      <c r="AH143" s="1"/>
      <c r="AI143" s="1"/>
      <c r="AJ143" s="1"/>
      <c r="AK143" s="1"/>
    </row>
    <row r="144" spans="1:37" x14ac:dyDescent="0.3">
      <c r="A144" s="2" t="str">
        <f t="shared" si="18"/>
        <v>CUK</v>
      </c>
      <c r="B144" s="1" t="str">
        <f t="shared" si="19"/>
        <v>SPY</v>
      </c>
      <c r="C144" s="1">
        <f t="shared" si="20"/>
        <v>0.8</v>
      </c>
      <c r="D144" s="1">
        <f t="shared" si="21"/>
        <v>2.57</v>
      </c>
      <c r="E144" s="1">
        <f t="shared" si="22"/>
        <v>0.61</v>
      </c>
      <c r="F144" s="4" t="str">
        <f t="shared" si="23"/>
        <v>CUK</v>
      </c>
      <c r="G144" s="4" t="str">
        <f>VLOOKUP(F144,'All Beta'!A:E,2,0)</f>
        <v>SPY</v>
      </c>
      <c r="H144" s="4">
        <f t="shared" si="16"/>
        <v>2.57</v>
      </c>
      <c r="I144" s="4">
        <f t="shared" si="17"/>
        <v>0.61</v>
      </c>
      <c r="J144" s="62">
        <f>TRASH!A143</f>
        <v>0</v>
      </c>
      <c r="M144" s="1" t="s">
        <v>554</v>
      </c>
      <c r="N144" s="1" t="s">
        <v>299</v>
      </c>
      <c r="O144" s="1">
        <v>0.8</v>
      </c>
      <c r="P144" s="1">
        <v>2.57</v>
      </c>
      <c r="Q144" s="1">
        <v>0.61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F144" s="1"/>
      <c r="AG144" s="1"/>
      <c r="AH144" s="1"/>
      <c r="AI144" s="1"/>
      <c r="AJ144" s="1"/>
      <c r="AK144" s="1"/>
    </row>
    <row r="145" spans="1:37" x14ac:dyDescent="0.3">
      <c r="A145" s="2" t="str">
        <f t="shared" si="18"/>
        <v>CVE</v>
      </c>
      <c r="B145" s="1" t="str">
        <f t="shared" si="19"/>
        <v>XLE</v>
      </c>
      <c r="C145" s="1">
        <f t="shared" si="20"/>
        <v>0.89</v>
      </c>
      <c r="D145" s="1">
        <f t="shared" si="21"/>
        <v>1.29</v>
      </c>
      <c r="E145" s="1">
        <f t="shared" si="22"/>
        <v>0.46</v>
      </c>
      <c r="F145" s="4" t="str">
        <f t="shared" si="23"/>
        <v>CVE</v>
      </c>
      <c r="G145" s="4" t="str">
        <f>VLOOKUP(F145,'All Beta'!A:E,2,0)</f>
        <v>XLE</v>
      </c>
      <c r="H145" s="4">
        <f t="shared" si="16"/>
        <v>1.29</v>
      </c>
      <c r="I145" s="4">
        <f t="shared" si="17"/>
        <v>0.46</v>
      </c>
      <c r="J145" s="62">
        <f>TRASH!A144</f>
        <v>0</v>
      </c>
      <c r="M145" s="1" t="s">
        <v>426</v>
      </c>
      <c r="N145" s="1" t="s">
        <v>341</v>
      </c>
      <c r="O145" s="1">
        <v>0.89</v>
      </c>
      <c r="P145" s="1">
        <v>1.29</v>
      </c>
      <c r="Q145" s="1">
        <v>0.46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F145" s="1"/>
      <c r="AG145" s="1"/>
      <c r="AH145" s="1"/>
      <c r="AI145" s="1"/>
      <c r="AJ145" s="1"/>
      <c r="AK145" s="1"/>
    </row>
    <row r="146" spans="1:37" x14ac:dyDescent="0.3">
      <c r="A146" s="2" t="str">
        <f t="shared" si="18"/>
        <v>CVNA</v>
      </c>
      <c r="B146" s="1" t="str">
        <f t="shared" si="19"/>
        <v>IWM</v>
      </c>
      <c r="C146" s="1">
        <f t="shared" si="20"/>
        <v>0.77</v>
      </c>
      <c r="D146" s="1">
        <f t="shared" si="21"/>
        <v>1.21</v>
      </c>
      <c r="E146" s="1">
        <f t="shared" si="22"/>
        <v>0.61</v>
      </c>
      <c r="F146" s="4" t="str">
        <f t="shared" si="23"/>
        <v>CVNA</v>
      </c>
      <c r="G146" s="4" t="str">
        <f>VLOOKUP(F146,'All Beta'!A:E,2,0)</f>
        <v>IWM</v>
      </c>
      <c r="H146" s="4">
        <f t="shared" si="16"/>
        <v>1.21</v>
      </c>
      <c r="I146" s="4">
        <f t="shared" si="17"/>
        <v>0.61</v>
      </c>
      <c r="J146" s="62">
        <f>TRASH!A145</f>
        <v>0</v>
      </c>
      <c r="M146" s="1" t="s">
        <v>407</v>
      </c>
      <c r="N146" s="1" t="s">
        <v>384</v>
      </c>
      <c r="O146" s="1">
        <v>0.77</v>
      </c>
      <c r="P146" s="1">
        <v>1.21</v>
      </c>
      <c r="Q146" s="1">
        <v>0.61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F146" s="1"/>
      <c r="AG146" s="1"/>
      <c r="AH146" s="1"/>
      <c r="AI146" s="1"/>
      <c r="AJ146" s="1"/>
      <c r="AK146" s="1"/>
    </row>
    <row r="147" spans="1:37" x14ac:dyDescent="0.3">
      <c r="A147" s="2" t="str">
        <f t="shared" si="18"/>
        <v>CVS</v>
      </c>
      <c r="B147" s="1" t="str">
        <f t="shared" si="19"/>
        <v>IWM</v>
      </c>
      <c r="C147" s="1">
        <f t="shared" si="20"/>
        <v>0.32</v>
      </c>
      <c r="D147" s="1">
        <f t="shared" si="21"/>
        <v>0.17</v>
      </c>
      <c r="E147" s="1">
        <f t="shared" si="22"/>
        <v>0.37</v>
      </c>
      <c r="F147" s="4" t="str">
        <f t="shared" si="23"/>
        <v>CVS</v>
      </c>
      <c r="G147" s="4" t="str">
        <f>VLOOKUP(F147,'All Beta'!A:E,2,0)</f>
        <v>IWM</v>
      </c>
      <c r="H147" s="4">
        <f t="shared" si="16"/>
        <v>0.17</v>
      </c>
      <c r="I147" s="4">
        <f t="shared" si="17"/>
        <v>0.37</v>
      </c>
      <c r="J147" s="62">
        <f>TRASH!A146</f>
        <v>0</v>
      </c>
      <c r="M147" s="1" t="s">
        <v>175</v>
      </c>
      <c r="N147" s="1" t="s">
        <v>384</v>
      </c>
      <c r="O147" s="1">
        <v>0.32</v>
      </c>
      <c r="P147" s="1">
        <v>0.17</v>
      </c>
      <c r="Q147" s="1">
        <v>0.37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F147" s="1"/>
      <c r="AG147" s="1"/>
      <c r="AH147" s="1"/>
      <c r="AI147" s="1"/>
      <c r="AJ147" s="1"/>
      <c r="AK147" s="1"/>
    </row>
    <row r="148" spans="1:37" x14ac:dyDescent="0.3">
      <c r="A148" s="2" t="str">
        <f t="shared" si="18"/>
        <v>CVX</v>
      </c>
      <c r="B148" s="1" t="str">
        <f t="shared" si="19"/>
        <v>XLE</v>
      </c>
      <c r="C148" s="1">
        <f t="shared" si="20"/>
        <v>0.96</v>
      </c>
      <c r="D148" s="1">
        <f t="shared" si="21"/>
        <v>0.97</v>
      </c>
      <c r="E148" s="1">
        <f t="shared" si="22"/>
        <v>0.22</v>
      </c>
      <c r="F148" s="4" t="str">
        <f t="shared" si="23"/>
        <v>CVX</v>
      </c>
      <c r="G148" s="4" t="str">
        <f>VLOOKUP(F148,'All Beta'!A:E,2,0)</f>
        <v>XLE</v>
      </c>
      <c r="H148" s="4">
        <f t="shared" si="16"/>
        <v>0.97</v>
      </c>
      <c r="I148" s="4">
        <f t="shared" si="17"/>
        <v>0.22</v>
      </c>
      <c r="J148" s="62">
        <f>TRASH!A147</f>
        <v>0</v>
      </c>
      <c r="M148" s="1" t="s">
        <v>176</v>
      </c>
      <c r="N148" s="1" t="s">
        <v>341</v>
      </c>
      <c r="O148" s="1">
        <v>0.96</v>
      </c>
      <c r="P148" s="1">
        <v>0.97</v>
      </c>
      <c r="Q148" s="1">
        <v>0.22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F148" s="1"/>
      <c r="AG148" s="1"/>
      <c r="AH148" s="1"/>
      <c r="AI148" s="1"/>
      <c r="AJ148" s="1"/>
      <c r="AK148" s="1"/>
    </row>
    <row r="149" spans="1:37" x14ac:dyDescent="0.3">
      <c r="A149" s="2" t="str">
        <f t="shared" si="18"/>
        <v>CZR</v>
      </c>
      <c r="B149" s="1" t="str">
        <f t="shared" si="19"/>
        <v>IWM</v>
      </c>
      <c r="C149" s="1">
        <f t="shared" si="20"/>
        <v>0.85</v>
      </c>
      <c r="D149" s="1">
        <f t="shared" si="21"/>
        <v>1.27</v>
      </c>
      <c r="E149" s="1">
        <f t="shared" si="22"/>
        <v>0.43</v>
      </c>
      <c r="F149" s="4" t="str">
        <f t="shared" si="23"/>
        <v>CZR</v>
      </c>
      <c r="G149" s="4" t="str">
        <f>VLOOKUP(F149,'All Beta'!A:E,2,0)</f>
        <v>IWM</v>
      </c>
      <c r="H149" s="4">
        <f t="shared" si="16"/>
        <v>1.27</v>
      </c>
      <c r="I149" s="4">
        <f t="shared" si="17"/>
        <v>0.43</v>
      </c>
      <c r="J149" s="62">
        <f>TRASH!A148</f>
        <v>0</v>
      </c>
      <c r="M149" s="1" t="s">
        <v>177</v>
      </c>
      <c r="N149" s="1" t="s">
        <v>384</v>
      </c>
      <c r="O149" s="1">
        <v>0.85</v>
      </c>
      <c r="P149" s="1">
        <v>1.27</v>
      </c>
      <c r="Q149" s="1">
        <v>0.43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F149" s="1"/>
      <c r="AG149" s="1"/>
      <c r="AH149" s="1"/>
      <c r="AI149" s="1"/>
      <c r="AJ149" s="1"/>
      <c r="AK149" s="1"/>
    </row>
    <row r="150" spans="1:37" x14ac:dyDescent="0.3">
      <c r="A150" s="2" t="str">
        <f t="shared" si="18"/>
        <v>D</v>
      </c>
      <c r="B150" s="1" t="str">
        <f t="shared" si="19"/>
        <v>IWM</v>
      </c>
      <c r="C150" s="1">
        <f t="shared" si="20"/>
        <v>0.32</v>
      </c>
      <c r="D150" s="1">
        <f t="shared" si="21"/>
        <v>0.21</v>
      </c>
      <c r="E150" s="1">
        <f t="shared" si="22"/>
        <v>0.33</v>
      </c>
      <c r="F150" s="4" t="str">
        <f t="shared" si="23"/>
        <v>D</v>
      </c>
      <c r="G150" s="4" t="str">
        <f>VLOOKUP(F150,'All Beta'!A:E,2,0)</f>
        <v>IWM</v>
      </c>
      <c r="H150" s="4">
        <f t="shared" si="16"/>
        <v>0.21</v>
      </c>
      <c r="I150" s="4">
        <f t="shared" si="17"/>
        <v>0.33</v>
      </c>
      <c r="J150" s="62">
        <f>TRASH!A149</f>
        <v>0</v>
      </c>
      <c r="M150" s="1" t="s">
        <v>178</v>
      </c>
      <c r="N150" s="1" t="s">
        <v>384</v>
      </c>
      <c r="O150" s="1">
        <v>0.32</v>
      </c>
      <c r="P150" s="1">
        <v>0.21</v>
      </c>
      <c r="Q150" s="1">
        <v>0.33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F150" s="1"/>
      <c r="AG150" s="1"/>
      <c r="AH150" s="1"/>
      <c r="AI150" s="1"/>
      <c r="AJ150" s="1"/>
      <c r="AK150" s="1"/>
    </row>
    <row r="151" spans="1:37" x14ac:dyDescent="0.3">
      <c r="A151" s="2" t="str">
        <f t="shared" si="18"/>
        <v>DAL</v>
      </c>
      <c r="B151" s="1" t="str">
        <f t="shared" si="19"/>
        <v>IWM</v>
      </c>
      <c r="C151" s="1">
        <f t="shared" si="20"/>
        <v>0.79</v>
      </c>
      <c r="D151" s="1">
        <f t="shared" si="21"/>
        <v>0.82</v>
      </c>
      <c r="E151" s="1">
        <f t="shared" si="22"/>
        <v>0.56999999999999995</v>
      </c>
      <c r="F151" s="4" t="str">
        <f t="shared" si="23"/>
        <v>DAL</v>
      </c>
      <c r="G151" s="4" t="str">
        <f>VLOOKUP(F151,'All Beta'!A:E,2,0)</f>
        <v>IWM</v>
      </c>
      <c r="H151" s="4">
        <f t="shared" si="16"/>
        <v>0.82</v>
      </c>
      <c r="I151" s="4">
        <f t="shared" si="17"/>
        <v>0.56999999999999995</v>
      </c>
      <c r="J151" s="62">
        <f>TRASH!A150</f>
        <v>0</v>
      </c>
      <c r="M151" s="1" t="s">
        <v>179</v>
      </c>
      <c r="N151" s="1" t="s">
        <v>384</v>
      </c>
      <c r="O151" s="1">
        <v>0.79</v>
      </c>
      <c r="P151" s="1">
        <v>0.82</v>
      </c>
      <c r="Q151" s="1">
        <v>0.56999999999999995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F151" s="1"/>
      <c r="AG151" s="1"/>
      <c r="AH151" s="1"/>
      <c r="AI151" s="1"/>
      <c r="AJ151" s="1"/>
      <c r="AK151" s="1"/>
    </row>
    <row r="152" spans="1:37" x14ac:dyDescent="0.3">
      <c r="A152" s="2" t="str">
        <f t="shared" si="18"/>
        <v>DASH</v>
      </c>
      <c r="B152" s="1" t="str">
        <f t="shared" si="19"/>
        <v>QQQ</v>
      </c>
      <c r="C152" s="1">
        <f t="shared" si="20"/>
        <v>0.59</v>
      </c>
      <c r="D152" s="1">
        <f t="shared" si="21"/>
        <v>0.38</v>
      </c>
      <c r="E152" s="1">
        <f t="shared" si="22"/>
        <v>0.39</v>
      </c>
      <c r="F152" s="4" t="str">
        <f t="shared" si="23"/>
        <v>DASH</v>
      </c>
      <c r="G152" s="4" t="str">
        <f>VLOOKUP(F152,'All Beta'!A:E,2,0)</f>
        <v>QQQ</v>
      </c>
      <c r="H152" s="4">
        <f t="shared" si="16"/>
        <v>0.38</v>
      </c>
      <c r="I152" s="4">
        <f t="shared" si="17"/>
        <v>0.39</v>
      </c>
      <c r="J152" s="62">
        <f>TRASH!A151</f>
        <v>0</v>
      </c>
      <c r="M152" s="1" t="s">
        <v>180</v>
      </c>
      <c r="N152" s="1" t="s">
        <v>283</v>
      </c>
      <c r="O152" s="1">
        <v>0.59</v>
      </c>
      <c r="P152" s="1">
        <v>0.38</v>
      </c>
      <c r="Q152" s="1">
        <v>0.39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F152" s="1"/>
      <c r="AG152" s="1"/>
      <c r="AH152" s="1"/>
      <c r="AI152" s="1"/>
      <c r="AJ152" s="1"/>
      <c r="AK152" s="1"/>
    </row>
    <row r="153" spans="1:37" x14ac:dyDescent="0.3">
      <c r="A153" s="2" t="str">
        <f t="shared" si="18"/>
        <v>DBRG</v>
      </c>
      <c r="B153" s="1" t="str">
        <f t="shared" si="19"/>
        <v>IWM</v>
      </c>
      <c r="C153" s="1">
        <f t="shared" si="20"/>
        <v>0.82</v>
      </c>
      <c r="D153" s="1">
        <f t="shared" si="21"/>
        <v>1.05</v>
      </c>
      <c r="E153" s="1">
        <f t="shared" si="22"/>
        <v>0.46</v>
      </c>
      <c r="F153" s="4" t="str">
        <f t="shared" si="23"/>
        <v>DBRG</v>
      </c>
      <c r="G153" s="4" t="str">
        <f>VLOOKUP(F153,'All Beta'!A:E,2,0)</f>
        <v>IWM</v>
      </c>
      <c r="H153" s="4">
        <f t="shared" si="16"/>
        <v>1.05</v>
      </c>
      <c r="I153" s="4">
        <f t="shared" si="17"/>
        <v>0.46</v>
      </c>
      <c r="J153" s="62">
        <f>TRASH!A152</f>
        <v>0</v>
      </c>
      <c r="M153" s="1" t="s">
        <v>459</v>
      </c>
      <c r="N153" s="1" t="s">
        <v>384</v>
      </c>
      <c r="O153" s="1">
        <v>0.82</v>
      </c>
      <c r="P153" s="1">
        <v>1.05</v>
      </c>
      <c r="Q153" s="1">
        <v>0.46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F153" s="1"/>
      <c r="AG153" s="1"/>
      <c r="AH153" s="1"/>
      <c r="AI153" s="1"/>
      <c r="AJ153" s="1"/>
      <c r="AK153" s="1"/>
    </row>
    <row r="154" spans="1:37" x14ac:dyDescent="0.3">
      <c r="A154" s="2" t="str">
        <f t="shared" si="18"/>
        <v>DBX</v>
      </c>
      <c r="B154" s="1" t="str">
        <f t="shared" si="19"/>
        <v>SPY</v>
      </c>
      <c r="C154" s="1">
        <f t="shared" si="20"/>
        <v>0.74</v>
      </c>
      <c r="D154" s="1">
        <f t="shared" si="21"/>
        <v>0.68</v>
      </c>
      <c r="E154" s="1">
        <f t="shared" si="22"/>
        <v>0.28999999999999998</v>
      </c>
      <c r="F154" s="4" t="str">
        <f t="shared" si="23"/>
        <v>DBX</v>
      </c>
      <c r="G154" s="4" t="str">
        <f>VLOOKUP(F154,'All Beta'!A:E,2,0)</f>
        <v>SPY</v>
      </c>
      <c r="H154" s="4">
        <f t="shared" si="16"/>
        <v>0.68</v>
      </c>
      <c r="I154" s="4">
        <f t="shared" si="17"/>
        <v>0.28999999999999998</v>
      </c>
      <c r="J154" s="62">
        <f>TRASH!A153</f>
        <v>0</v>
      </c>
      <c r="M154" s="1" t="s">
        <v>29</v>
      </c>
      <c r="N154" s="1" t="s">
        <v>299</v>
      </c>
      <c r="O154" s="1">
        <v>0.74</v>
      </c>
      <c r="P154" s="1">
        <v>0.68</v>
      </c>
      <c r="Q154" s="1">
        <v>0.28999999999999998</v>
      </c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F154" s="1"/>
      <c r="AG154" s="1"/>
      <c r="AH154" s="1"/>
      <c r="AI154" s="1"/>
      <c r="AJ154" s="1"/>
      <c r="AK154" s="1"/>
    </row>
    <row r="155" spans="1:37" x14ac:dyDescent="0.3">
      <c r="A155" s="2" t="str">
        <f t="shared" si="18"/>
        <v>DD</v>
      </c>
      <c r="B155" s="1" t="str">
        <f t="shared" si="19"/>
        <v>IWM</v>
      </c>
      <c r="C155" s="1">
        <f t="shared" si="20"/>
        <v>0.87</v>
      </c>
      <c r="D155" s="1">
        <f t="shared" si="21"/>
        <v>1.1000000000000001</v>
      </c>
      <c r="E155" s="1">
        <f t="shared" si="22"/>
        <v>0.38</v>
      </c>
      <c r="F155" s="4" t="str">
        <f t="shared" si="23"/>
        <v>DD</v>
      </c>
      <c r="G155" s="4" t="str">
        <f>VLOOKUP(F155,'All Beta'!A:E,2,0)</f>
        <v>IWM</v>
      </c>
      <c r="H155" s="4">
        <f t="shared" si="16"/>
        <v>1.1000000000000001</v>
      </c>
      <c r="I155" s="4">
        <f t="shared" si="17"/>
        <v>0.38</v>
      </c>
      <c r="J155" s="62">
        <f>TRASH!A154</f>
        <v>0</v>
      </c>
      <c r="M155" s="1" t="s">
        <v>182</v>
      </c>
      <c r="N155" s="1" t="s">
        <v>384</v>
      </c>
      <c r="O155" s="1">
        <v>0.87</v>
      </c>
      <c r="P155" s="1">
        <v>1.1000000000000001</v>
      </c>
      <c r="Q155" s="1">
        <v>0.38</v>
      </c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F155" s="1"/>
      <c r="AG155" s="1"/>
      <c r="AH155" s="1"/>
      <c r="AI155" s="1"/>
      <c r="AJ155" s="1"/>
      <c r="AK155" s="1"/>
    </row>
    <row r="156" spans="1:37" x14ac:dyDescent="0.3">
      <c r="A156" s="2" t="str">
        <f t="shared" si="18"/>
        <v>DDOG</v>
      </c>
      <c r="B156" s="1" t="str">
        <f t="shared" si="19"/>
        <v>QQQ</v>
      </c>
      <c r="C156" s="1">
        <f t="shared" si="20"/>
        <v>0.67</v>
      </c>
      <c r="D156" s="1">
        <f t="shared" si="21"/>
        <v>0.8</v>
      </c>
      <c r="E156" s="1">
        <f t="shared" si="22"/>
        <v>0.55000000000000004</v>
      </c>
      <c r="F156" s="4" t="str">
        <f t="shared" si="23"/>
        <v>DDOG</v>
      </c>
      <c r="G156" s="4" t="str">
        <f>VLOOKUP(F156,'All Beta'!A:E,2,0)</f>
        <v>QQQ</v>
      </c>
      <c r="H156" s="4">
        <f t="shared" si="16"/>
        <v>0.8</v>
      </c>
      <c r="I156" s="4">
        <f t="shared" si="17"/>
        <v>0.55000000000000004</v>
      </c>
      <c r="J156" s="62">
        <f>TRASH!A155</f>
        <v>0</v>
      </c>
      <c r="M156" s="1" t="s">
        <v>30</v>
      </c>
      <c r="N156" s="1" t="s">
        <v>283</v>
      </c>
      <c r="O156" s="1">
        <v>0.67</v>
      </c>
      <c r="P156" s="1">
        <v>0.8</v>
      </c>
      <c r="Q156" s="1">
        <v>0.55000000000000004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F156" s="1"/>
      <c r="AG156" s="1"/>
      <c r="AH156" s="1"/>
      <c r="AI156" s="1"/>
      <c r="AJ156" s="1"/>
      <c r="AK156" s="1"/>
    </row>
    <row r="157" spans="1:37" x14ac:dyDescent="0.3">
      <c r="A157" s="2" t="str">
        <f t="shared" si="18"/>
        <v>DE</v>
      </c>
      <c r="B157" s="1" t="str">
        <f t="shared" si="19"/>
        <v>SPY</v>
      </c>
      <c r="C157" s="1">
        <f t="shared" si="20"/>
        <v>0.75</v>
      </c>
      <c r="D157" s="1">
        <f t="shared" si="21"/>
        <v>0.92</v>
      </c>
      <c r="E157" s="1">
        <f t="shared" si="22"/>
        <v>0.32</v>
      </c>
      <c r="F157" s="4" t="str">
        <f t="shared" si="23"/>
        <v>DE</v>
      </c>
      <c r="G157" s="4" t="str">
        <f>VLOOKUP(F157,'All Beta'!A:E,2,0)</f>
        <v>SPY</v>
      </c>
      <c r="H157" s="4">
        <f t="shared" si="16"/>
        <v>0.92</v>
      </c>
      <c r="I157" s="4">
        <f t="shared" si="17"/>
        <v>0.32</v>
      </c>
      <c r="J157" s="62">
        <f>TRASH!A156</f>
        <v>0</v>
      </c>
      <c r="M157" s="1" t="s">
        <v>181</v>
      </c>
      <c r="N157" s="1" t="s">
        <v>299</v>
      </c>
      <c r="O157" s="1">
        <v>0.75</v>
      </c>
      <c r="P157" s="1">
        <v>0.92</v>
      </c>
      <c r="Q157" s="1">
        <v>0.32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F157" s="1"/>
      <c r="AG157" s="1"/>
      <c r="AH157" s="1"/>
      <c r="AI157" s="1"/>
      <c r="AJ157" s="1"/>
      <c r="AK157" s="1"/>
    </row>
    <row r="158" spans="1:37" x14ac:dyDescent="0.3">
      <c r="A158" s="2" t="str">
        <f t="shared" si="18"/>
        <v>DELL</v>
      </c>
      <c r="B158" s="1" t="str">
        <f t="shared" si="19"/>
        <v>SPY</v>
      </c>
      <c r="C158" s="1">
        <f t="shared" si="20"/>
        <v>0.8</v>
      </c>
      <c r="D158" s="1">
        <f t="shared" si="21"/>
        <v>2.1</v>
      </c>
      <c r="E158" s="1">
        <f t="shared" si="22"/>
        <v>0.56000000000000005</v>
      </c>
      <c r="F158" s="4" t="str">
        <f t="shared" si="23"/>
        <v>DELL</v>
      </c>
      <c r="G158" s="4" t="str">
        <f>VLOOKUP(F158,'All Beta'!A:E,2,0)</f>
        <v>SPY</v>
      </c>
      <c r="H158" s="4">
        <f t="shared" si="16"/>
        <v>2.1</v>
      </c>
      <c r="I158" s="4">
        <f t="shared" si="17"/>
        <v>0.56000000000000005</v>
      </c>
      <c r="J158" s="62">
        <f>TRASH!A157</f>
        <v>0</v>
      </c>
      <c r="M158" s="1" t="s">
        <v>31</v>
      </c>
      <c r="N158" s="1" t="s">
        <v>299</v>
      </c>
      <c r="O158" s="1">
        <v>0.8</v>
      </c>
      <c r="P158" s="1">
        <v>2.1</v>
      </c>
      <c r="Q158" s="1">
        <v>0.56000000000000005</v>
      </c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F158" s="1"/>
      <c r="AG158" s="1"/>
      <c r="AH158" s="1"/>
      <c r="AI158" s="1"/>
      <c r="AJ158" s="1"/>
      <c r="AK158" s="1"/>
    </row>
    <row r="159" spans="1:37" x14ac:dyDescent="0.3">
      <c r="A159" s="2" t="str">
        <f t="shared" si="18"/>
        <v>DG</v>
      </c>
      <c r="B159" s="1" t="str">
        <f t="shared" si="19"/>
        <v>IWM</v>
      </c>
      <c r="C159" s="1">
        <f t="shared" si="20"/>
        <v>-0.03</v>
      </c>
      <c r="D159" s="1">
        <f t="shared" si="21"/>
        <v>0.17</v>
      </c>
      <c r="E159" s="1">
        <f t="shared" si="22"/>
        <v>0.37</v>
      </c>
      <c r="F159" s="4" t="str">
        <f t="shared" si="23"/>
        <v>DG</v>
      </c>
      <c r="G159" s="4" t="str">
        <f>VLOOKUP(F159,'All Beta'!A:E,2,0)</f>
        <v>IWM</v>
      </c>
      <c r="H159" s="4">
        <f t="shared" si="16"/>
        <v>0.17</v>
      </c>
      <c r="I159" s="4">
        <f t="shared" si="17"/>
        <v>0.37</v>
      </c>
      <c r="J159" s="62">
        <f>TRASH!A158</f>
        <v>0</v>
      </c>
      <c r="M159" s="1" t="s">
        <v>183</v>
      </c>
      <c r="N159" s="1" t="s">
        <v>384</v>
      </c>
      <c r="O159" s="1">
        <v>-0.03</v>
      </c>
      <c r="P159" s="1">
        <v>0.17</v>
      </c>
      <c r="Q159" s="1">
        <v>0.37</v>
      </c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F159" s="1"/>
      <c r="AG159" s="1"/>
      <c r="AH159" s="1"/>
      <c r="AI159" s="1"/>
      <c r="AJ159" s="1"/>
      <c r="AK159" s="1"/>
    </row>
    <row r="160" spans="1:37" x14ac:dyDescent="0.3">
      <c r="A160" s="2" t="str">
        <f t="shared" si="18"/>
        <v>DHI</v>
      </c>
      <c r="B160" s="1" t="str">
        <f t="shared" si="19"/>
        <v>IWM</v>
      </c>
      <c r="C160" s="1">
        <f t="shared" si="20"/>
        <v>0.6</v>
      </c>
      <c r="D160" s="1">
        <f t="shared" si="21"/>
        <v>0.74</v>
      </c>
      <c r="E160" s="1">
        <f t="shared" si="22"/>
        <v>0.56999999999999995</v>
      </c>
      <c r="F160" s="4" t="str">
        <f t="shared" si="23"/>
        <v>DHI</v>
      </c>
      <c r="G160" s="4" t="str">
        <f>VLOOKUP(F160,'All Beta'!A:E,2,0)</f>
        <v>IWM</v>
      </c>
      <c r="H160" s="4">
        <f t="shared" si="16"/>
        <v>0.74</v>
      </c>
      <c r="I160" s="4">
        <f t="shared" si="17"/>
        <v>0.56999999999999995</v>
      </c>
      <c r="J160" s="62">
        <f>TRASH!A159</f>
        <v>0</v>
      </c>
      <c r="M160" s="1" t="s">
        <v>184</v>
      </c>
      <c r="N160" s="1" t="s">
        <v>384</v>
      </c>
      <c r="O160" s="1">
        <v>0.6</v>
      </c>
      <c r="P160" s="1">
        <v>0.74</v>
      </c>
      <c r="Q160" s="1">
        <v>0.56999999999999995</v>
      </c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F160" s="1"/>
      <c r="AG160" s="1"/>
      <c r="AH160" s="1"/>
      <c r="AI160" s="1"/>
      <c r="AJ160" s="1"/>
      <c r="AK160" s="1"/>
    </row>
    <row r="161" spans="1:37" x14ac:dyDescent="0.3">
      <c r="A161" s="2" t="str">
        <f t="shared" si="18"/>
        <v>DHR</v>
      </c>
      <c r="B161" s="1" t="str">
        <f t="shared" si="19"/>
        <v>IWM</v>
      </c>
      <c r="C161" s="1">
        <f t="shared" si="20"/>
        <v>0.66</v>
      </c>
      <c r="D161" s="1">
        <f t="shared" si="21"/>
        <v>0.64</v>
      </c>
      <c r="E161" s="1">
        <f t="shared" si="22"/>
        <v>0.42</v>
      </c>
      <c r="F161" s="4" t="str">
        <f t="shared" si="23"/>
        <v>DHR</v>
      </c>
      <c r="G161" s="4" t="str">
        <f>VLOOKUP(F161,'All Beta'!A:E,2,0)</f>
        <v>IWM</v>
      </c>
      <c r="H161" s="4">
        <f t="shared" si="16"/>
        <v>0.64</v>
      </c>
      <c r="I161" s="4">
        <f t="shared" si="17"/>
        <v>0.42</v>
      </c>
      <c r="J161" s="62">
        <f>TRASH!A160</f>
        <v>0</v>
      </c>
      <c r="M161" s="1" t="s">
        <v>185</v>
      </c>
      <c r="N161" s="1" t="s">
        <v>384</v>
      </c>
      <c r="O161" s="1">
        <v>0.66</v>
      </c>
      <c r="P161" s="1">
        <v>0.64</v>
      </c>
      <c r="Q161" s="1">
        <v>0.42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F161" s="1"/>
      <c r="AG161" s="1"/>
      <c r="AH161" s="1"/>
      <c r="AI161" s="1"/>
      <c r="AJ161" s="1"/>
      <c r="AK161" s="1"/>
    </row>
    <row r="162" spans="1:37" x14ac:dyDescent="0.3">
      <c r="A162" s="2" t="str">
        <f t="shared" si="18"/>
        <v>DINO</v>
      </c>
      <c r="B162" s="1" t="str">
        <f t="shared" si="19"/>
        <v>XLE</v>
      </c>
      <c r="C162" s="1">
        <f t="shared" si="20"/>
        <v>0.81</v>
      </c>
      <c r="D162" s="1">
        <f t="shared" si="21"/>
        <v>1.06</v>
      </c>
      <c r="E162" s="1">
        <f t="shared" si="22"/>
        <v>0.53</v>
      </c>
      <c r="F162" s="4" t="str">
        <f t="shared" si="23"/>
        <v>DINO</v>
      </c>
      <c r="G162" s="4" t="str">
        <f>VLOOKUP(F162,'All Beta'!A:E,2,0)</f>
        <v>XLE</v>
      </c>
      <c r="H162" s="4">
        <f t="shared" si="16"/>
        <v>1.06</v>
      </c>
      <c r="I162" s="4">
        <f t="shared" si="17"/>
        <v>0.53</v>
      </c>
      <c r="J162" s="62">
        <f>TRASH!A161</f>
        <v>0</v>
      </c>
      <c r="M162" s="1" t="s">
        <v>599</v>
      </c>
      <c r="N162" s="1" t="s">
        <v>341</v>
      </c>
      <c r="O162" s="1">
        <v>0.81</v>
      </c>
      <c r="P162" s="1">
        <v>1.06</v>
      </c>
      <c r="Q162" s="1">
        <v>0.53</v>
      </c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F162" s="1"/>
      <c r="AG162" s="1"/>
      <c r="AH162" s="1"/>
      <c r="AI162" s="1"/>
      <c r="AJ162" s="1"/>
      <c r="AK162" s="1"/>
    </row>
    <row r="163" spans="1:37" x14ac:dyDescent="0.3">
      <c r="A163" s="2" t="str">
        <f t="shared" si="18"/>
        <v>DIS</v>
      </c>
      <c r="B163" s="1" t="str">
        <f t="shared" si="19"/>
        <v>SPY</v>
      </c>
      <c r="C163" s="1">
        <f t="shared" si="20"/>
        <v>0.88</v>
      </c>
      <c r="D163" s="1">
        <f t="shared" si="21"/>
        <v>0.97</v>
      </c>
      <c r="E163" s="1">
        <f t="shared" si="22"/>
        <v>0.21</v>
      </c>
      <c r="F163" s="4" t="str">
        <f t="shared" si="23"/>
        <v>DIS</v>
      </c>
      <c r="G163" s="4" t="str">
        <f>VLOOKUP(F163,'All Beta'!A:E,2,0)</f>
        <v>SPY</v>
      </c>
      <c r="H163" s="4">
        <f t="shared" si="16"/>
        <v>0.97</v>
      </c>
      <c r="I163" s="4">
        <f t="shared" si="17"/>
        <v>0.21</v>
      </c>
      <c r="J163" s="62">
        <f>TRASH!A162</f>
        <v>0</v>
      </c>
      <c r="M163" s="1" t="s">
        <v>186</v>
      </c>
      <c r="N163" s="1" t="s">
        <v>299</v>
      </c>
      <c r="O163" s="1">
        <v>0.88</v>
      </c>
      <c r="P163" s="1">
        <v>0.97</v>
      </c>
      <c r="Q163" s="1">
        <v>0.21</v>
      </c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F163" s="1"/>
      <c r="AG163" s="1"/>
      <c r="AH163" s="1"/>
      <c r="AI163" s="1"/>
      <c r="AJ163" s="1"/>
      <c r="AK163" s="1"/>
    </row>
    <row r="164" spans="1:37" x14ac:dyDescent="0.3">
      <c r="A164" s="2" t="str">
        <f t="shared" si="18"/>
        <v>DKNG</v>
      </c>
      <c r="B164" s="1" t="str">
        <f t="shared" si="19"/>
        <v>SPY</v>
      </c>
      <c r="C164" s="1">
        <f t="shared" si="20"/>
        <v>0.8</v>
      </c>
      <c r="D164" s="1">
        <f t="shared" si="21"/>
        <v>1.79</v>
      </c>
      <c r="E164" s="1">
        <f t="shared" si="22"/>
        <v>0.49</v>
      </c>
      <c r="F164" s="4" t="str">
        <f t="shared" si="23"/>
        <v>DKNG</v>
      </c>
      <c r="G164" s="4" t="str">
        <f>VLOOKUP(F164,'All Beta'!A:E,2,0)</f>
        <v>SPY</v>
      </c>
      <c r="H164" s="4">
        <f t="shared" si="16"/>
        <v>1.79</v>
      </c>
      <c r="I164" s="4">
        <f t="shared" si="17"/>
        <v>0.49</v>
      </c>
      <c r="J164" s="62">
        <f>TRASH!A163</f>
        <v>0</v>
      </c>
      <c r="M164" s="1" t="s">
        <v>371</v>
      </c>
      <c r="N164" s="1" t="s">
        <v>299</v>
      </c>
      <c r="O164" s="1">
        <v>0.8</v>
      </c>
      <c r="P164" s="1">
        <v>1.79</v>
      </c>
      <c r="Q164" s="1">
        <v>0.49</v>
      </c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F164" s="1"/>
      <c r="AG164" s="1"/>
      <c r="AH164" s="1"/>
      <c r="AI164" s="1"/>
      <c r="AJ164" s="1"/>
      <c r="AK164" s="1"/>
    </row>
    <row r="165" spans="1:37" x14ac:dyDescent="0.3">
      <c r="A165" s="2" t="str">
        <f t="shared" si="18"/>
        <v>DKS</v>
      </c>
      <c r="B165" s="1" t="str">
        <f t="shared" si="19"/>
        <v>IWM</v>
      </c>
      <c r="C165" s="1">
        <f t="shared" si="20"/>
        <v>0.85</v>
      </c>
      <c r="D165" s="1">
        <f t="shared" si="21"/>
        <v>1.01</v>
      </c>
      <c r="E165" s="1">
        <f t="shared" si="22"/>
        <v>0.42</v>
      </c>
      <c r="F165" s="4" t="str">
        <f t="shared" si="23"/>
        <v>DKS</v>
      </c>
      <c r="G165" s="4" t="str">
        <f>VLOOKUP(F165,'All Beta'!A:E,2,0)</f>
        <v>IWM</v>
      </c>
      <c r="H165" s="4">
        <f t="shared" si="16"/>
        <v>1.01</v>
      </c>
      <c r="I165" s="4">
        <f t="shared" si="17"/>
        <v>0.42</v>
      </c>
      <c r="J165" s="62">
        <f>TRASH!A164</f>
        <v>0</v>
      </c>
      <c r="M165" s="1" t="s">
        <v>187</v>
      </c>
      <c r="N165" s="1" t="s">
        <v>384</v>
      </c>
      <c r="O165" s="1">
        <v>0.85</v>
      </c>
      <c r="P165" s="1">
        <v>1.01</v>
      </c>
      <c r="Q165" s="1">
        <v>0.42</v>
      </c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F165" s="1"/>
      <c r="AG165" s="1"/>
      <c r="AH165" s="1"/>
      <c r="AI165" s="1"/>
      <c r="AJ165" s="1"/>
      <c r="AK165" s="1"/>
    </row>
    <row r="166" spans="1:37" x14ac:dyDescent="0.3">
      <c r="A166" s="2" t="str">
        <f t="shared" si="18"/>
        <v>DLTR</v>
      </c>
      <c r="B166" s="1" t="str">
        <f t="shared" si="19"/>
        <v>IWM</v>
      </c>
      <c r="C166" s="1">
        <f t="shared" si="20"/>
        <v>0.5</v>
      </c>
      <c r="D166" s="1">
        <f t="shared" si="21"/>
        <v>0.22</v>
      </c>
      <c r="E166" s="1">
        <f t="shared" si="22"/>
        <v>0.34</v>
      </c>
      <c r="F166" s="4" t="str">
        <f t="shared" si="23"/>
        <v>DLTR</v>
      </c>
      <c r="G166" s="4" t="str">
        <f>VLOOKUP(F166,'All Beta'!A:E,2,0)</f>
        <v>IWM</v>
      </c>
      <c r="H166" s="4">
        <f t="shared" si="16"/>
        <v>0.22</v>
      </c>
      <c r="I166" s="4">
        <f t="shared" si="17"/>
        <v>0.34</v>
      </c>
      <c r="J166" s="62">
        <f>TRASH!A165</f>
        <v>0</v>
      </c>
      <c r="M166" s="1" t="s">
        <v>188</v>
      </c>
      <c r="N166" s="1" t="s">
        <v>384</v>
      </c>
      <c r="O166" s="1">
        <v>0.5</v>
      </c>
      <c r="P166" s="1">
        <v>0.22</v>
      </c>
      <c r="Q166" s="1">
        <v>0.34</v>
      </c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F166" s="1"/>
      <c r="AG166" s="1"/>
      <c r="AH166" s="1"/>
      <c r="AI166" s="1"/>
      <c r="AJ166" s="1"/>
      <c r="AK166" s="1"/>
    </row>
    <row r="167" spans="1:37" x14ac:dyDescent="0.3">
      <c r="A167" s="2" t="str">
        <f t="shared" si="18"/>
        <v>DOC</v>
      </c>
      <c r="B167" s="1" t="str">
        <f t="shared" si="19"/>
        <v>IWM</v>
      </c>
      <c r="C167" s="1">
        <f t="shared" si="20"/>
        <v>0.68</v>
      </c>
      <c r="D167" s="1">
        <f t="shared" si="21"/>
        <v>0.49</v>
      </c>
      <c r="E167" s="1">
        <f t="shared" si="22"/>
        <v>0.32</v>
      </c>
      <c r="F167" s="4" t="str">
        <f t="shared" si="23"/>
        <v>DOC</v>
      </c>
      <c r="G167" s="4" t="str">
        <f>VLOOKUP(F167,'All Beta'!A:E,2,0)</f>
        <v>IWM</v>
      </c>
      <c r="H167" s="4">
        <f t="shared" si="16"/>
        <v>0.49</v>
      </c>
      <c r="I167" s="4">
        <f t="shared" si="17"/>
        <v>0.32</v>
      </c>
      <c r="J167" s="62">
        <f>TRASH!A166</f>
        <v>0</v>
      </c>
      <c r="M167" s="1" t="s">
        <v>458</v>
      </c>
      <c r="N167" s="1" t="s">
        <v>384</v>
      </c>
      <c r="O167" s="1">
        <v>0.68</v>
      </c>
      <c r="P167" s="1">
        <v>0.49</v>
      </c>
      <c r="Q167" s="1">
        <v>0.32</v>
      </c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F167" s="1"/>
      <c r="AG167" s="1"/>
      <c r="AH167" s="1"/>
      <c r="AI167" s="1"/>
      <c r="AJ167" s="1"/>
      <c r="AK167" s="1"/>
    </row>
    <row r="168" spans="1:37" x14ac:dyDescent="0.3">
      <c r="A168" s="2" t="str">
        <f t="shared" si="18"/>
        <v>DOCN</v>
      </c>
      <c r="B168" s="1" t="str">
        <f t="shared" si="19"/>
        <v>IWM</v>
      </c>
      <c r="C168" s="1">
        <f t="shared" si="20"/>
        <v>0.84</v>
      </c>
      <c r="D168" s="1">
        <f t="shared" si="21"/>
        <v>1.6</v>
      </c>
      <c r="E168" s="1">
        <f t="shared" si="22"/>
        <v>0.62</v>
      </c>
      <c r="F168" s="4" t="str">
        <f t="shared" si="23"/>
        <v>DOCN</v>
      </c>
      <c r="G168" s="4" t="str">
        <f>VLOOKUP(F168,'All Beta'!A:E,2,0)</f>
        <v>IWM</v>
      </c>
      <c r="H168" s="4">
        <f t="shared" si="16"/>
        <v>1.6</v>
      </c>
      <c r="I168" s="4">
        <f t="shared" si="17"/>
        <v>0.62</v>
      </c>
      <c r="J168" s="62">
        <f>TRASH!A167</f>
        <v>0</v>
      </c>
      <c r="M168" s="1" t="s">
        <v>476</v>
      </c>
      <c r="N168" s="1" t="s">
        <v>384</v>
      </c>
      <c r="O168" s="1">
        <v>0.84</v>
      </c>
      <c r="P168" s="1">
        <v>1.6</v>
      </c>
      <c r="Q168" s="1">
        <v>0.62</v>
      </c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F168" s="1"/>
      <c r="AG168" s="1"/>
      <c r="AH168" s="1"/>
      <c r="AI168" s="1"/>
      <c r="AJ168" s="1"/>
      <c r="AK168" s="1"/>
    </row>
    <row r="169" spans="1:37" x14ac:dyDescent="0.3">
      <c r="A169" s="2" t="str">
        <f t="shared" si="18"/>
        <v>DOCU</v>
      </c>
      <c r="B169" s="1" t="str">
        <f t="shared" si="19"/>
        <v>IWM</v>
      </c>
      <c r="C169" s="1">
        <f t="shared" si="20"/>
        <v>0.76</v>
      </c>
      <c r="D169" s="1">
        <f t="shared" si="21"/>
        <v>0.87</v>
      </c>
      <c r="E169" s="1">
        <f t="shared" si="22"/>
        <v>0.36</v>
      </c>
      <c r="F169" s="4" t="str">
        <f t="shared" si="23"/>
        <v>DOCU</v>
      </c>
      <c r="G169" s="4" t="str">
        <f>VLOOKUP(F169,'All Beta'!A:E,2,0)</f>
        <v>IWM</v>
      </c>
      <c r="H169" s="4">
        <f t="shared" si="16"/>
        <v>0.87</v>
      </c>
      <c r="I169" s="4">
        <f t="shared" si="17"/>
        <v>0.36</v>
      </c>
      <c r="J169" s="62">
        <f>TRASH!A168</f>
        <v>0</v>
      </c>
      <c r="M169" s="1" t="s">
        <v>32</v>
      </c>
      <c r="N169" s="1" t="s">
        <v>384</v>
      </c>
      <c r="O169" s="1">
        <v>0.76</v>
      </c>
      <c r="P169" s="1">
        <v>0.87</v>
      </c>
      <c r="Q169" s="1">
        <v>0.36</v>
      </c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F169" s="1"/>
      <c r="AG169" s="1"/>
      <c r="AH169" s="1"/>
      <c r="AI169" s="1"/>
      <c r="AJ169" s="1"/>
      <c r="AK169" s="1"/>
    </row>
    <row r="170" spans="1:37" x14ac:dyDescent="0.3">
      <c r="A170" s="2" t="str">
        <f t="shared" si="18"/>
        <v>DOV</v>
      </c>
      <c r="B170" s="1" t="str">
        <f t="shared" si="19"/>
        <v>IWM</v>
      </c>
      <c r="C170" s="1">
        <f t="shared" si="20"/>
        <v>0.92</v>
      </c>
      <c r="D170" s="1">
        <f t="shared" si="21"/>
        <v>0.77</v>
      </c>
      <c r="E170" s="1">
        <f t="shared" si="22"/>
        <v>0.23</v>
      </c>
      <c r="F170" s="4" t="str">
        <f t="shared" si="23"/>
        <v>DOV</v>
      </c>
      <c r="G170" s="4" t="str">
        <f>VLOOKUP(F170,'All Beta'!A:E,2,0)</f>
        <v>IWM</v>
      </c>
      <c r="H170" s="4">
        <f t="shared" si="16"/>
        <v>0.77</v>
      </c>
      <c r="I170" s="4">
        <f t="shared" si="17"/>
        <v>0.23</v>
      </c>
      <c r="J170" s="62">
        <f>TRASH!A169</f>
        <v>0</v>
      </c>
      <c r="M170" s="1" t="s">
        <v>598</v>
      </c>
      <c r="N170" s="1" t="s">
        <v>384</v>
      </c>
      <c r="O170" s="1">
        <v>0.92</v>
      </c>
      <c r="P170" s="1">
        <v>0.77</v>
      </c>
      <c r="Q170" s="1">
        <v>0.23</v>
      </c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F170" s="1"/>
      <c r="AG170" s="1"/>
      <c r="AH170" s="1"/>
      <c r="AI170" s="1"/>
      <c r="AJ170" s="1"/>
      <c r="AK170" s="1"/>
    </row>
    <row r="171" spans="1:37" x14ac:dyDescent="0.3">
      <c r="A171" s="2" t="str">
        <f t="shared" si="18"/>
        <v>DOW</v>
      </c>
      <c r="B171" s="1" t="str">
        <f t="shared" si="19"/>
        <v>IWM</v>
      </c>
      <c r="C171" s="1">
        <f t="shared" si="20"/>
        <v>0.69</v>
      </c>
      <c r="D171" s="1">
        <f t="shared" si="21"/>
        <v>1.45</v>
      </c>
      <c r="E171" s="1">
        <f t="shared" si="22"/>
        <v>0.71</v>
      </c>
      <c r="F171" s="4" t="str">
        <f t="shared" si="23"/>
        <v>DOW</v>
      </c>
      <c r="G171" s="4" t="str">
        <f>VLOOKUP(F171,'All Beta'!A:E,2,0)</f>
        <v>IWM</v>
      </c>
      <c r="H171" s="4">
        <f t="shared" si="16"/>
        <v>1.45</v>
      </c>
      <c r="I171" s="4">
        <f t="shared" si="17"/>
        <v>0.71</v>
      </c>
      <c r="J171" s="62">
        <f>TRASH!A170</f>
        <v>0</v>
      </c>
      <c r="M171" s="1" t="s">
        <v>189</v>
      </c>
      <c r="N171" s="1" t="s">
        <v>384</v>
      </c>
      <c r="O171" s="1">
        <v>0.69</v>
      </c>
      <c r="P171" s="1">
        <v>1.45</v>
      </c>
      <c r="Q171" s="1">
        <v>0.71</v>
      </c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F171" s="1"/>
      <c r="AG171" s="1"/>
      <c r="AH171" s="1"/>
      <c r="AI171" s="1"/>
      <c r="AJ171" s="1"/>
      <c r="AK171" s="1"/>
    </row>
    <row r="172" spans="1:37" x14ac:dyDescent="0.3">
      <c r="A172" s="2" t="str">
        <f t="shared" si="18"/>
        <v>DT</v>
      </c>
      <c r="B172" s="1" t="str">
        <f t="shared" si="19"/>
        <v>SPY</v>
      </c>
      <c r="C172" s="1">
        <f t="shared" si="20"/>
        <v>0.82</v>
      </c>
      <c r="D172" s="1">
        <f t="shared" si="21"/>
        <v>1.07</v>
      </c>
      <c r="E172" s="1">
        <f t="shared" si="22"/>
        <v>0.3</v>
      </c>
      <c r="F172" s="4" t="str">
        <f t="shared" si="23"/>
        <v>DT</v>
      </c>
      <c r="G172" s="4" t="str">
        <f>VLOOKUP(F172,'All Beta'!A:E,2,0)</f>
        <v>SPY</v>
      </c>
      <c r="H172" s="4">
        <f t="shared" si="16"/>
        <v>1.07</v>
      </c>
      <c r="I172" s="4">
        <f t="shared" si="17"/>
        <v>0.3</v>
      </c>
      <c r="J172" s="62">
        <f>TRASH!A171</f>
        <v>0</v>
      </c>
      <c r="M172" s="1" t="s">
        <v>33</v>
      </c>
      <c r="N172" s="1" t="s">
        <v>299</v>
      </c>
      <c r="O172" s="1">
        <v>0.82</v>
      </c>
      <c r="P172" s="1">
        <v>1.07</v>
      </c>
      <c r="Q172" s="1">
        <v>0.3</v>
      </c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F172" s="1"/>
      <c r="AG172" s="1"/>
      <c r="AH172" s="1"/>
      <c r="AI172" s="1"/>
      <c r="AJ172" s="1"/>
      <c r="AK172" s="1"/>
    </row>
    <row r="173" spans="1:37" x14ac:dyDescent="0.3">
      <c r="A173" s="2" t="str">
        <f t="shared" si="18"/>
        <v>DUK</v>
      </c>
      <c r="B173" s="1" t="str">
        <f t="shared" si="19"/>
        <v>IWM</v>
      </c>
      <c r="C173" s="1">
        <f t="shared" si="20"/>
        <v>-0.15</v>
      </c>
      <c r="D173" s="1">
        <f t="shared" si="21"/>
        <v>0.01</v>
      </c>
      <c r="E173" s="1">
        <f t="shared" si="22"/>
        <v>0.3</v>
      </c>
      <c r="F173" s="4" t="str">
        <f t="shared" si="23"/>
        <v>DUK</v>
      </c>
      <c r="G173" s="4" t="str">
        <f>VLOOKUP(F173,'All Beta'!A:E,2,0)</f>
        <v>IWM</v>
      </c>
      <c r="H173" s="4">
        <f t="shared" si="16"/>
        <v>0.01</v>
      </c>
      <c r="I173" s="4">
        <f t="shared" si="17"/>
        <v>0.3</v>
      </c>
      <c r="J173" s="62">
        <f>TRASH!A172</f>
        <v>0</v>
      </c>
      <c r="M173" s="1" t="s">
        <v>190</v>
      </c>
      <c r="N173" s="1" t="s">
        <v>384</v>
      </c>
      <c r="O173" s="1">
        <v>-0.15</v>
      </c>
      <c r="P173" s="1">
        <v>0.01</v>
      </c>
      <c r="Q173" s="1">
        <v>0.3</v>
      </c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F173" s="1"/>
      <c r="AG173" s="1"/>
      <c r="AH173" s="1"/>
      <c r="AI173" s="1"/>
      <c r="AJ173" s="1"/>
      <c r="AK173" s="1"/>
    </row>
    <row r="174" spans="1:37" x14ac:dyDescent="0.3">
      <c r="A174" s="2" t="str">
        <f t="shared" si="18"/>
        <v>DUOL</v>
      </c>
      <c r="B174" s="1" t="str">
        <f t="shared" si="19"/>
        <v>QQQ</v>
      </c>
      <c r="C174" s="1">
        <f t="shared" si="20"/>
        <v>0.72</v>
      </c>
      <c r="D174" s="1">
        <f t="shared" si="21"/>
        <v>1.04</v>
      </c>
      <c r="E174" s="1">
        <f t="shared" si="22"/>
        <v>0.49</v>
      </c>
      <c r="F174" s="4" t="str">
        <f t="shared" si="23"/>
        <v>DUOL</v>
      </c>
      <c r="G174" s="4" t="str">
        <f>VLOOKUP(F174,'All Beta'!A:E,2,0)</f>
        <v>QQQ</v>
      </c>
      <c r="H174" s="4">
        <f t="shared" si="16"/>
        <v>1.04</v>
      </c>
      <c r="I174" s="4">
        <f t="shared" si="17"/>
        <v>0.49</v>
      </c>
      <c r="J174" s="62">
        <f>TRASH!A173</f>
        <v>0</v>
      </c>
      <c r="M174" s="1" t="s">
        <v>512</v>
      </c>
      <c r="N174" s="1" t="s">
        <v>283</v>
      </c>
      <c r="O174" s="1">
        <v>0.72</v>
      </c>
      <c r="P174" s="1">
        <v>1.04</v>
      </c>
      <c r="Q174" s="1">
        <v>0.49</v>
      </c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F174" s="1"/>
      <c r="AG174" s="1"/>
      <c r="AH174" s="1"/>
      <c r="AI174" s="1"/>
      <c r="AJ174" s="1"/>
      <c r="AK174" s="1"/>
    </row>
    <row r="175" spans="1:37" x14ac:dyDescent="0.3">
      <c r="A175" s="2" t="str">
        <f t="shared" si="18"/>
        <v>DVN</v>
      </c>
      <c r="B175" s="1" t="str">
        <f t="shared" si="19"/>
        <v>XLE</v>
      </c>
      <c r="C175" s="1">
        <f t="shared" si="20"/>
        <v>0.97</v>
      </c>
      <c r="D175" s="1">
        <f t="shared" si="21"/>
        <v>1.55</v>
      </c>
      <c r="E175" s="1">
        <f t="shared" si="22"/>
        <v>0.32</v>
      </c>
      <c r="F175" s="4" t="str">
        <f t="shared" si="23"/>
        <v>DVN</v>
      </c>
      <c r="G175" s="4" t="str">
        <f>VLOOKUP(F175,'All Beta'!A:E,2,0)</f>
        <v>XLE</v>
      </c>
      <c r="H175" s="4">
        <f t="shared" si="16"/>
        <v>1.55</v>
      </c>
      <c r="I175" s="4">
        <f t="shared" si="17"/>
        <v>0.32</v>
      </c>
      <c r="J175" s="62">
        <f>TRASH!A174</f>
        <v>0</v>
      </c>
      <c r="M175" s="1" t="s">
        <v>191</v>
      </c>
      <c r="N175" s="1" t="s">
        <v>341</v>
      </c>
      <c r="O175" s="1">
        <v>0.97</v>
      </c>
      <c r="P175" s="1">
        <v>1.55</v>
      </c>
      <c r="Q175" s="1">
        <v>0.32</v>
      </c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F175" s="1"/>
      <c r="AG175" s="1"/>
      <c r="AH175" s="1"/>
      <c r="AI175" s="1"/>
      <c r="AJ175" s="1"/>
      <c r="AK175" s="1"/>
    </row>
    <row r="176" spans="1:37" x14ac:dyDescent="0.3">
      <c r="A176" s="2" t="str">
        <f t="shared" si="18"/>
        <v>DXCM</v>
      </c>
      <c r="B176" s="1" t="str">
        <f t="shared" si="19"/>
        <v>SPY</v>
      </c>
      <c r="C176" s="1">
        <f t="shared" si="20"/>
        <v>0.78</v>
      </c>
      <c r="D176" s="1">
        <f t="shared" si="21"/>
        <v>1.04</v>
      </c>
      <c r="E176" s="1">
        <f t="shared" si="22"/>
        <v>0.32</v>
      </c>
      <c r="F176" s="4" t="str">
        <f t="shared" si="23"/>
        <v>DXCM</v>
      </c>
      <c r="G176" s="4" t="str">
        <f>VLOOKUP(F176,'All Beta'!A:E,2,0)</f>
        <v>SPY</v>
      </c>
      <c r="H176" s="4">
        <f t="shared" si="16"/>
        <v>1.04</v>
      </c>
      <c r="I176" s="4">
        <f t="shared" si="17"/>
        <v>0.32</v>
      </c>
      <c r="J176" s="62">
        <f>TRASH!A175</f>
        <v>0</v>
      </c>
      <c r="M176" s="1" t="s">
        <v>192</v>
      </c>
      <c r="N176" s="1" t="s">
        <v>299</v>
      </c>
      <c r="O176" s="1">
        <v>0.78</v>
      </c>
      <c r="P176" s="1">
        <v>1.04</v>
      </c>
      <c r="Q176" s="1">
        <v>0.32</v>
      </c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F176" s="1"/>
      <c r="AG176" s="1"/>
      <c r="AH176" s="1"/>
      <c r="AI176" s="1"/>
      <c r="AJ176" s="1"/>
      <c r="AK176" s="1"/>
    </row>
    <row r="177" spans="1:37" x14ac:dyDescent="0.3">
      <c r="A177" s="2" t="str">
        <f t="shared" si="18"/>
        <v>EA</v>
      </c>
      <c r="B177" s="1" t="str">
        <f t="shared" si="19"/>
        <v>SPY</v>
      </c>
      <c r="C177" s="1">
        <f t="shared" si="20"/>
        <v>0.5</v>
      </c>
      <c r="D177" s="1">
        <f t="shared" si="21"/>
        <v>0.38</v>
      </c>
      <c r="E177" s="1">
        <f t="shared" si="22"/>
        <v>0.3</v>
      </c>
      <c r="F177" s="4" t="str">
        <f t="shared" si="23"/>
        <v>EA</v>
      </c>
      <c r="G177" s="4" t="str">
        <f>VLOOKUP(F177,'All Beta'!A:E,2,0)</f>
        <v>SPY</v>
      </c>
      <c r="H177" s="4">
        <f t="shared" si="16"/>
        <v>0.38</v>
      </c>
      <c r="I177" s="4">
        <f t="shared" si="17"/>
        <v>0.3</v>
      </c>
      <c r="J177" s="62">
        <f>TRASH!A176</f>
        <v>0</v>
      </c>
      <c r="M177" s="1" t="s">
        <v>34</v>
      </c>
      <c r="N177" s="1" t="s">
        <v>299</v>
      </c>
      <c r="O177" s="1">
        <v>0.5</v>
      </c>
      <c r="P177" s="1">
        <v>0.38</v>
      </c>
      <c r="Q177" s="1">
        <v>0.3</v>
      </c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F177" s="1"/>
      <c r="AG177" s="1"/>
      <c r="AH177" s="1"/>
      <c r="AI177" s="1"/>
      <c r="AJ177" s="1"/>
      <c r="AK177" s="1"/>
    </row>
    <row r="178" spans="1:37" x14ac:dyDescent="0.3">
      <c r="A178" s="2" t="str">
        <f t="shared" si="18"/>
        <v>EBAY</v>
      </c>
      <c r="B178" s="1" t="str">
        <f t="shared" si="19"/>
        <v>SPY</v>
      </c>
      <c r="C178" s="1">
        <f t="shared" si="20"/>
        <v>0.56000000000000005</v>
      </c>
      <c r="D178" s="1">
        <f t="shared" si="21"/>
        <v>0.73</v>
      </c>
      <c r="E178" s="1">
        <f t="shared" si="22"/>
        <v>0.34</v>
      </c>
      <c r="F178" s="4" t="str">
        <f t="shared" si="23"/>
        <v>EBAY</v>
      </c>
      <c r="G178" s="4" t="str">
        <f>VLOOKUP(F178,'All Beta'!A:E,2,0)</f>
        <v>SPY</v>
      </c>
      <c r="H178" s="4">
        <f t="shared" si="16"/>
        <v>0.73</v>
      </c>
      <c r="I178" s="4">
        <f t="shared" si="17"/>
        <v>0.34</v>
      </c>
      <c r="J178" s="62">
        <f>TRASH!A177</f>
        <v>0</v>
      </c>
      <c r="M178" s="1" t="s">
        <v>35</v>
      </c>
      <c r="N178" s="1" t="s">
        <v>299</v>
      </c>
      <c r="O178" s="1">
        <v>0.56000000000000005</v>
      </c>
      <c r="P178" s="1">
        <v>0.73</v>
      </c>
      <c r="Q178" s="1">
        <v>0.34</v>
      </c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F178" s="1"/>
      <c r="AG178" s="1"/>
      <c r="AH178" s="1"/>
      <c r="AI178" s="1"/>
      <c r="AJ178" s="1"/>
      <c r="AK178" s="1"/>
    </row>
    <row r="179" spans="1:37" x14ac:dyDescent="0.3">
      <c r="A179" s="2" t="str">
        <f t="shared" si="18"/>
        <v>EC</v>
      </c>
      <c r="B179" s="1" t="str">
        <f t="shared" si="19"/>
        <v>XLE</v>
      </c>
      <c r="C179" s="1">
        <f t="shared" si="20"/>
        <v>0.87</v>
      </c>
      <c r="D179" s="1">
        <f t="shared" si="21"/>
        <v>1.1399999999999999</v>
      </c>
      <c r="E179" s="1">
        <f t="shared" si="22"/>
        <v>0.44</v>
      </c>
      <c r="F179" s="4" t="str">
        <f t="shared" si="23"/>
        <v>EC</v>
      </c>
      <c r="G179" s="4" t="str">
        <f>VLOOKUP(F179,'All Beta'!A:E,2,0)</f>
        <v>XLE</v>
      </c>
      <c r="H179" s="4">
        <f t="shared" si="16"/>
        <v>1.1399999999999999</v>
      </c>
      <c r="I179" s="4">
        <f t="shared" si="17"/>
        <v>0.44</v>
      </c>
      <c r="J179" s="62">
        <f>TRASH!A178</f>
        <v>0</v>
      </c>
      <c r="M179" s="1" t="s">
        <v>424</v>
      </c>
      <c r="N179" s="1" t="s">
        <v>341</v>
      </c>
      <c r="O179" s="1">
        <v>0.87</v>
      </c>
      <c r="P179" s="1">
        <v>1.1399999999999999</v>
      </c>
      <c r="Q179" s="1">
        <v>0.44</v>
      </c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F179" s="1"/>
      <c r="AG179" s="1"/>
      <c r="AH179" s="1"/>
      <c r="AI179" s="1"/>
      <c r="AJ179" s="1"/>
      <c r="AK179" s="1"/>
    </row>
    <row r="180" spans="1:37" x14ac:dyDescent="0.3">
      <c r="A180" s="2" t="str">
        <f t="shared" si="18"/>
        <v>EL</v>
      </c>
      <c r="B180" s="1" t="str">
        <f t="shared" si="19"/>
        <v>IWM</v>
      </c>
      <c r="C180" s="1">
        <f t="shared" si="20"/>
        <v>0.82</v>
      </c>
      <c r="D180" s="1">
        <f t="shared" si="21"/>
        <v>0.93</v>
      </c>
      <c r="E180" s="1">
        <f t="shared" si="22"/>
        <v>0.48</v>
      </c>
      <c r="F180" s="4" t="str">
        <f t="shared" si="23"/>
        <v>EL</v>
      </c>
      <c r="G180" s="4" t="str">
        <f>VLOOKUP(F180,'All Beta'!A:E,2,0)</f>
        <v>IWM</v>
      </c>
      <c r="H180" s="4">
        <f t="shared" si="16"/>
        <v>0.93</v>
      </c>
      <c r="I180" s="4">
        <f t="shared" si="17"/>
        <v>0.48</v>
      </c>
      <c r="J180" s="62">
        <f>TRASH!A179</f>
        <v>0</v>
      </c>
      <c r="M180" s="1" t="s">
        <v>194</v>
      </c>
      <c r="N180" s="1" t="s">
        <v>384</v>
      </c>
      <c r="O180" s="1">
        <v>0.82</v>
      </c>
      <c r="P180" s="1">
        <v>0.93</v>
      </c>
      <c r="Q180" s="1">
        <v>0.48</v>
      </c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F180" s="1"/>
      <c r="AG180" s="1"/>
      <c r="AH180" s="1"/>
      <c r="AI180" s="1"/>
      <c r="AJ180" s="1"/>
      <c r="AK180" s="1"/>
    </row>
    <row r="181" spans="1:37" x14ac:dyDescent="0.3">
      <c r="A181" s="2" t="str">
        <f t="shared" si="18"/>
        <v>ELF</v>
      </c>
      <c r="B181" s="1" t="str">
        <f t="shared" si="19"/>
        <v>IWM</v>
      </c>
      <c r="C181" s="1">
        <f t="shared" si="20"/>
        <v>0.83</v>
      </c>
      <c r="D181" s="1">
        <f t="shared" si="21"/>
        <v>1.26</v>
      </c>
      <c r="E181" s="1">
        <f t="shared" si="22"/>
        <v>0.55000000000000004</v>
      </c>
      <c r="F181" s="4" t="str">
        <f t="shared" si="23"/>
        <v>ELF</v>
      </c>
      <c r="G181" s="4" t="str">
        <f>VLOOKUP(F181,'All Beta'!A:E,2,0)</f>
        <v>IWM</v>
      </c>
      <c r="H181" s="4">
        <f t="shared" si="16"/>
        <v>1.26</v>
      </c>
      <c r="I181" s="4">
        <f t="shared" si="17"/>
        <v>0.55000000000000004</v>
      </c>
      <c r="J181" s="62">
        <f>TRASH!A180</f>
        <v>0</v>
      </c>
      <c r="M181" s="1" t="s">
        <v>436</v>
      </c>
      <c r="N181" s="1" t="s">
        <v>384</v>
      </c>
      <c r="O181" s="1">
        <v>0.83</v>
      </c>
      <c r="P181" s="1">
        <v>1.26</v>
      </c>
      <c r="Q181" s="1">
        <v>0.55000000000000004</v>
      </c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F181" s="1"/>
      <c r="AG181" s="1"/>
      <c r="AH181" s="1"/>
      <c r="AI181" s="1"/>
      <c r="AJ181" s="1"/>
      <c r="AK181" s="1"/>
    </row>
    <row r="182" spans="1:37" x14ac:dyDescent="0.3">
      <c r="A182" s="2" t="str">
        <f t="shared" si="18"/>
        <v>ELV</v>
      </c>
      <c r="B182" s="1" t="str">
        <f t="shared" si="19"/>
        <v>IWM</v>
      </c>
      <c r="C182" s="1">
        <f t="shared" si="20"/>
        <v>0.25</v>
      </c>
      <c r="D182" s="1">
        <f t="shared" si="21"/>
        <v>0.21</v>
      </c>
      <c r="E182" s="1">
        <f t="shared" si="22"/>
        <v>0.59</v>
      </c>
      <c r="F182" s="4" t="str">
        <f t="shared" si="23"/>
        <v>ELV</v>
      </c>
      <c r="G182" s="4" t="str">
        <f>VLOOKUP(F182,'All Beta'!A:E,2,0)</f>
        <v>IWM</v>
      </c>
      <c r="H182" s="4">
        <f t="shared" si="16"/>
        <v>0.21</v>
      </c>
      <c r="I182" s="4">
        <f t="shared" si="17"/>
        <v>0.59</v>
      </c>
      <c r="J182" s="62">
        <f>TRASH!A181</f>
        <v>0</v>
      </c>
      <c r="M182" s="1" t="s">
        <v>437</v>
      </c>
      <c r="N182" s="1" t="s">
        <v>384</v>
      </c>
      <c r="O182" s="1">
        <v>0.25</v>
      </c>
      <c r="P182" s="1">
        <v>0.21</v>
      </c>
      <c r="Q182" s="1">
        <v>0.59</v>
      </c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F182" s="1"/>
      <c r="AG182" s="1"/>
      <c r="AH182" s="1"/>
      <c r="AI182" s="1"/>
      <c r="AJ182" s="1"/>
      <c r="AK182" s="1"/>
    </row>
    <row r="183" spans="1:37" x14ac:dyDescent="0.3">
      <c r="A183" s="2" t="str">
        <f t="shared" si="18"/>
        <v>EMR</v>
      </c>
      <c r="B183" s="1" t="str">
        <f t="shared" si="19"/>
        <v>SPY</v>
      </c>
      <c r="C183" s="1">
        <f t="shared" si="20"/>
        <v>0.85</v>
      </c>
      <c r="D183" s="1">
        <f t="shared" si="21"/>
        <v>1.42</v>
      </c>
      <c r="E183" s="1">
        <f t="shared" si="22"/>
        <v>0.27</v>
      </c>
      <c r="F183" s="4" t="str">
        <f t="shared" si="23"/>
        <v>EMR</v>
      </c>
      <c r="G183" s="4" t="str">
        <f>VLOOKUP(F183,'All Beta'!A:E,2,0)</f>
        <v>SPY</v>
      </c>
      <c r="H183" s="4">
        <f t="shared" si="16"/>
        <v>1.42</v>
      </c>
      <c r="I183" s="4">
        <f t="shared" si="17"/>
        <v>0.27</v>
      </c>
      <c r="J183" s="62">
        <f>TRASH!A182</f>
        <v>0</v>
      </c>
      <c r="M183" s="1" t="s">
        <v>195</v>
      </c>
      <c r="N183" s="1" t="s">
        <v>299</v>
      </c>
      <c r="O183" s="1">
        <v>0.85</v>
      </c>
      <c r="P183" s="1">
        <v>1.42</v>
      </c>
      <c r="Q183" s="1">
        <v>0.27</v>
      </c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F183" s="1"/>
      <c r="AG183" s="1"/>
      <c r="AH183" s="1"/>
      <c r="AI183" s="1"/>
      <c r="AJ183" s="1"/>
      <c r="AK183" s="1"/>
    </row>
    <row r="184" spans="1:37" x14ac:dyDescent="0.3">
      <c r="A184" s="2" t="str">
        <f t="shared" si="18"/>
        <v>ENPH</v>
      </c>
      <c r="B184" s="1" t="str">
        <f t="shared" si="19"/>
        <v>IWM</v>
      </c>
      <c r="C184" s="1">
        <f t="shared" si="20"/>
        <v>0.6</v>
      </c>
      <c r="D184" s="1">
        <f t="shared" si="21"/>
        <v>0.93</v>
      </c>
      <c r="E184" s="1">
        <f t="shared" si="22"/>
        <v>0.96</v>
      </c>
      <c r="F184" s="4" t="str">
        <f t="shared" si="23"/>
        <v>ENPH</v>
      </c>
      <c r="G184" s="4" t="str">
        <f>VLOOKUP(F184,'All Beta'!A:E,2,0)</f>
        <v>IWM</v>
      </c>
      <c r="H184" s="4">
        <f t="shared" si="16"/>
        <v>0.93</v>
      </c>
      <c r="I184" s="4">
        <f t="shared" si="17"/>
        <v>0.96</v>
      </c>
      <c r="J184" s="62">
        <f>TRASH!A183</f>
        <v>0</v>
      </c>
      <c r="M184" s="1" t="s">
        <v>196</v>
      </c>
      <c r="N184" s="1" t="s">
        <v>384</v>
      </c>
      <c r="O184" s="1">
        <v>0.6</v>
      </c>
      <c r="P184" s="1">
        <v>0.93</v>
      </c>
      <c r="Q184" s="1">
        <v>0.96</v>
      </c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F184" s="1"/>
      <c r="AG184" s="1"/>
      <c r="AH184" s="1"/>
      <c r="AI184" s="1"/>
      <c r="AJ184" s="1"/>
      <c r="AK184" s="1"/>
    </row>
    <row r="185" spans="1:37" x14ac:dyDescent="0.3">
      <c r="A185" s="2" t="str">
        <f t="shared" si="18"/>
        <v>EOG</v>
      </c>
      <c r="B185" s="1" t="str">
        <f t="shared" si="19"/>
        <v>XLE</v>
      </c>
      <c r="C185" s="1">
        <f t="shared" si="20"/>
        <v>0.94</v>
      </c>
      <c r="D185" s="1">
        <f t="shared" si="21"/>
        <v>1.21</v>
      </c>
      <c r="E185" s="1">
        <f t="shared" si="22"/>
        <v>0.32</v>
      </c>
      <c r="F185" s="4" t="str">
        <f t="shared" si="23"/>
        <v>EOG</v>
      </c>
      <c r="G185" s="4" t="str">
        <f>VLOOKUP(F185,'All Beta'!A:E,2,0)</f>
        <v>XLE</v>
      </c>
      <c r="H185" s="4">
        <f t="shared" si="16"/>
        <v>1.21</v>
      </c>
      <c r="I185" s="4">
        <f t="shared" si="17"/>
        <v>0.32</v>
      </c>
      <c r="J185" s="62">
        <f>TRASH!A184</f>
        <v>0</v>
      </c>
      <c r="M185" s="1" t="s">
        <v>197</v>
      </c>
      <c r="N185" s="1" t="s">
        <v>341</v>
      </c>
      <c r="O185" s="1">
        <v>0.94</v>
      </c>
      <c r="P185" s="1">
        <v>1.21</v>
      </c>
      <c r="Q185" s="1">
        <v>0.32</v>
      </c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F185" s="1"/>
      <c r="AG185" s="1"/>
      <c r="AH185" s="1"/>
      <c r="AI185" s="1"/>
      <c r="AJ185" s="1"/>
      <c r="AK185" s="1"/>
    </row>
    <row r="186" spans="1:37" x14ac:dyDescent="0.3">
      <c r="A186" s="2" t="str">
        <f t="shared" si="18"/>
        <v>EQR</v>
      </c>
      <c r="B186" s="1" t="str">
        <f t="shared" si="19"/>
        <v>IWM</v>
      </c>
      <c r="C186" s="1">
        <f t="shared" si="20"/>
        <v>0.45</v>
      </c>
      <c r="D186" s="1">
        <f t="shared" si="21"/>
        <v>0.19</v>
      </c>
      <c r="E186" s="1">
        <f t="shared" si="22"/>
        <v>0.42</v>
      </c>
      <c r="F186" s="4" t="str">
        <f t="shared" si="23"/>
        <v>EQR</v>
      </c>
      <c r="G186" s="4" t="str">
        <f>VLOOKUP(F186,'All Beta'!A:E,2,0)</f>
        <v>IWM</v>
      </c>
      <c r="H186" s="4">
        <f t="shared" si="16"/>
        <v>0.19</v>
      </c>
      <c r="I186" s="4">
        <f t="shared" si="17"/>
        <v>0.42</v>
      </c>
      <c r="J186" s="62">
        <f>TRASH!A185</f>
        <v>0</v>
      </c>
      <c r="M186" s="1" t="s">
        <v>527</v>
      </c>
      <c r="N186" s="1" t="s">
        <v>384</v>
      </c>
      <c r="O186" s="1">
        <v>0.45</v>
      </c>
      <c r="P186" s="1">
        <v>0.19</v>
      </c>
      <c r="Q186" s="1">
        <v>0.42</v>
      </c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F186" s="1"/>
      <c r="AG186" s="1"/>
      <c r="AH186" s="1"/>
      <c r="AI186" s="1"/>
      <c r="AJ186" s="1"/>
      <c r="AK186" s="1"/>
    </row>
    <row r="187" spans="1:37" x14ac:dyDescent="0.3">
      <c r="A187" s="2" t="str">
        <f t="shared" si="18"/>
        <v>ESTC</v>
      </c>
      <c r="B187" s="1" t="str">
        <f t="shared" si="19"/>
        <v>SPY</v>
      </c>
      <c r="C187" s="1">
        <f t="shared" si="20"/>
        <v>0.76</v>
      </c>
      <c r="D187" s="1">
        <f t="shared" si="21"/>
        <v>2.02</v>
      </c>
      <c r="E187" s="1">
        <f t="shared" si="22"/>
        <v>0.54</v>
      </c>
      <c r="F187" s="4" t="str">
        <f t="shared" si="23"/>
        <v>ESTC</v>
      </c>
      <c r="G187" s="4" t="str">
        <f>VLOOKUP(F187,'All Beta'!A:E,2,0)</f>
        <v>SPY</v>
      </c>
      <c r="H187" s="4">
        <f t="shared" si="16"/>
        <v>2.02</v>
      </c>
      <c r="I187" s="4">
        <f t="shared" si="17"/>
        <v>0.54</v>
      </c>
      <c r="J187" s="62">
        <f>TRASH!A186</f>
        <v>0</v>
      </c>
      <c r="M187" s="1" t="s">
        <v>37</v>
      </c>
      <c r="N187" s="1" t="s">
        <v>299</v>
      </c>
      <c r="O187" s="1">
        <v>0.76</v>
      </c>
      <c r="P187" s="1">
        <v>2.02</v>
      </c>
      <c r="Q187" s="1">
        <v>0.54</v>
      </c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F187" s="1"/>
      <c r="AG187" s="1"/>
      <c r="AH187" s="1"/>
      <c r="AI187" s="1"/>
      <c r="AJ187" s="1"/>
      <c r="AK187" s="1"/>
    </row>
    <row r="188" spans="1:37" x14ac:dyDescent="0.3">
      <c r="A188" s="2" t="str">
        <f t="shared" si="18"/>
        <v>ETN</v>
      </c>
      <c r="B188" s="1" t="str">
        <f t="shared" si="19"/>
        <v>SPY</v>
      </c>
      <c r="C188" s="1">
        <f t="shared" si="20"/>
        <v>0.76</v>
      </c>
      <c r="D188" s="1">
        <f t="shared" si="21"/>
        <v>1.52</v>
      </c>
      <c r="E188" s="1">
        <f t="shared" si="22"/>
        <v>0.5</v>
      </c>
      <c r="F188" s="4" t="str">
        <f t="shared" si="23"/>
        <v>ETN</v>
      </c>
      <c r="G188" s="4" t="str">
        <f>VLOOKUP(F188,'All Beta'!A:E,2,0)</f>
        <v>SPY</v>
      </c>
      <c r="H188" s="4">
        <f t="shared" si="16"/>
        <v>1.52</v>
      </c>
      <c r="I188" s="4">
        <f t="shared" si="17"/>
        <v>0.5</v>
      </c>
      <c r="J188" s="62">
        <f>TRASH!A187</f>
        <v>0</v>
      </c>
      <c r="M188" s="1" t="s">
        <v>198</v>
      </c>
      <c r="N188" s="1" t="s">
        <v>299</v>
      </c>
      <c r="O188" s="1">
        <v>0.76</v>
      </c>
      <c r="P188" s="1">
        <v>1.52</v>
      </c>
      <c r="Q188" s="1">
        <v>0.5</v>
      </c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F188" s="1"/>
      <c r="AG188" s="1"/>
      <c r="AH188" s="1"/>
      <c r="AI188" s="1"/>
      <c r="AJ188" s="1"/>
      <c r="AK188" s="1"/>
    </row>
    <row r="189" spans="1:37" x14ac:dyDescent="0.3">
      <c r="A189" s="2" t="str">
        <f t="shared" si="18"/>
        <v>ETOR</v>
      </c>
      <c r="B189" s="1" t="str">
        <f t="shared" si="19"/>
        <v>IWM</v>
      </c>
      <c r="C189" s="1">
        <f t="shared" si="20"/>
        <v>0.75</v>
      </c>
      <c r="D189" s="1">
        <f t="shared" si="21"/>
        <v>1.1000000000000001</v>
      </c>
      <c r="E189" s="1">
        <f t="shared" si="22"/>
        <v>0.77</v>
      </c>
      <c r="F189" s="4" t="str">
        <f t="shared" si="23"/>
        <v>ETOR</v>
      </c>
      <c r="G189" s="4" t="str">
        <f>VLOOKUP(F189,'All Beta'!A:E,2,0)</f>
        <v>IWM</v>
      </c>
      <c r="H189" s="4">
        <f t="shared" si="16"/>
        <v>1.1000000000000001</v>
      </c>
      <c r="I189" s="4">
        <f t="shared" si="17"/>
        <v>0.77</v>
      </c>
      <c r="J189" s="62">
        <f>TRASH!A188</f>
        <v>0</v>
      </c>
      <c r="M189" s="1" t="s">
        <v>649</v>
      </c>
      <c r="N189" s="1" t="s">
        <v>384</v>
      </c>
      <c r="O189" s="1">
        <v>0.75</v>
      </c>
      <c r="P189" s="1">
        <v>1.1000000000000001</v>
      </c>
      <c r="Q189" s="1">
        <v>0.77</v>
      </c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F189" s="1"/>
      <c r="AG189" s="1"/>
      <c r="AH189" s="1"/>
      <c r="AI189" s="1"/>
      <c r="AJ189" s="1"/>
      <c r="AK189" s="1"/>
    </row>
    <row r="190" spans="1:37" x14ac:dyDescent="0.3">
      <c r="A190" s="2" t="str">
        <f t="shared" si="18"/>
        <v>ETSY</v>
      </c>
      <c r="B190" s="1" t="str">
        <f t="shared" si="19"/>
        <v>IWM</v>
      </c>
      <c r="C190" s="1">
        <f t="shared" si="20"/>
        <v>0.63</v>
      </c>
      <c r="D190" s="1">
        <f t="shared" si="21"/>
        <v>0.78</v>
      </c>
      <c r="E190" s="1">
        <f t="shared" si="22"/>
        <v>0.56000000000000005</v>
      </c>
      <c r="F190" s="4" t="str">
        <f t="shared" si="23"/>
        <v>ETSY</v>
      </c>
      <c r="G190" s="4" t="str">
        <f>VLOOKUP(F190,'All Beta'!A:E,2,0)</f>
        <v>IWM</v>
      </c>
      <c r="H190" s="4">
        <f t="shared" si="16"/>
        <v>0.78</v>
      </c>
      <c r="I190" s="4">
        <f t="shared" si="17"/>
        <v>0.56000000000000005</v>
      </c>
      <c r="J190" s="62">
        <f>TRASH!A189</f>
        <v>0</v>
      </c>
      <c r="M190" s="1" t="s">
        <v>38</v>
      </c>
      <c r="N190" s="1" t="s">
        <v>384</v>
      </c>
      <c r="O190" s="1">
        <v>0.63</v>
      </c>
      <c r="P190" s="1">
        <v>0.78</v>
      </c>
      <c r="Q190" s="1">
        <v>0.56000000000000005</v>
      </c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F190" s="1"/>
      <c r="AG190" s="1"/>
      <c r="AH190" s="1"/>
      <c r="AI190" s="1"/>
      <c r="AJ190" s="1"/>
      <c r="AK190" s="1"/>
    </row>
    <row r="191" spans="1:37" x14ac:dyDescent="0.3">
      <c r="A191" s="2" t="str">
        <f t="shared" si="18"/>
        <v>EVRG</v>
      </c>
      <c r="B191" s="1" t="str">
        <f t="shared" si="19"/>
        <v>IWM</v>
      </c>
      <c r="C191" s="1">
        <f t="shared" si="20"/>
        <v>0.25</v>
      </c>
      <c r="D191" s="1">
        <f t="shared" si="21"/>
        <v>0.05</v>
      </c>
      <c r="E191" s="1">
        <f t="shared" si="22"/>
        <v>0.28000000000000003</v>
      </c>
      <c r="F191" s="4" t="str">
        <f t="shared" si="23"/>
        <v>EVRG</v>
      </c>
      <c r="G191" s="4" t="str">
        <f>VLOOKUP(F191,'All Beta'!A:E,2,0)</f>
        <v>IWM</v>
      </c>
      <c r="H191" s="4">
        <f t="shared" si="16"/>
        <v>0.05</v>
      </c>
      <c r="I191" s="4">
        <f t="shared" si="17"/>
        <v>0.28000000000000003</v>
      </c>
      <c r="J191" s="62">
        <f>TRASH!A190</f>
        <v>0</v>
      </c>
      <c r="M191" s="1" t="s">
        <v>363</v>
      </c>
      <c r="N191" s="1" t="s">
        <v>384</v>
      </c>
      <c r="O191" s="1">
        <v>0.25</v>
      </c>
      <c r="P191" s="1">
        <v>0.05</v>
      </c>
      <c r="Q191" s="1">
        <v>0.28000000000000003</v>
      </c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F191" s="1"/>
      <c r="AG191" s="1"/>
      <c r="AH191" s="1"/>
      <c r="AI191" s="1"/>
      <c r="AJ191" s="1"/>
      <c r="AK191" s="1"/>
    </row>
    <row r="192" spans="1:37" x14ac:dyDescent="0.3">
      <c r="A192" s="2" t="str">
        <f t="shared" si="18"/>
        <v>EW</v>
      </c>
      <c r="B192" s="1" t="str">
        <f t="shared" si="19"/>
        <v>SPY</v>
      </c>
      <c r="C192" s="1">
        <f t="shared" si="20"/>
        <v>0.51</v>
      </c>
      <c r="D192" s="1">
        <f t="shared" si="21"/>
        <v>0.51</v>
      </c>
      <c r="E192" s="1">
        <f t="shared" si="22"/>
        <v>0.37</v>
      </c>
      <c r="F192" s="4" t="str">
        <f t="shared" si="23"/>
        <v>EW</v>
      </c>
      <c r="G192" s="4" t="str">
        <f>VLOOKUP(F192,'All Beta'!A:E,2,0)</f>
        <v>SPY</v>
      </c>
      <c r="H192" s="4">
        <f t="shared" si="16"/>
        <v>0.51</v>
      </c>
      <c r="I192" s="4">
        <f t="shared" si="17"/>
        <v>0.37</v>
      </c>
      <c r="J192" s="62">
        <f>TRASH!A191</f>
        <v>0</v>
      </c>
      <c r="M192" s="1" t="s">
        <v>199</v>
      </c>
      <c r="N192" s="1" t="s">
        <v>299</v>
      </c>
      <c r="O192" s="1">
        <v>0.51</v>
      </c>
      <c r="P192" s="1">
        <v>0.51</v>
      </c>
      <c r="Q192" s="1">
        <v>0.37</v>
      </c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F192" s="1"/>
      <c r="AG192" s="1"/>
      <c r="AH192" s="1"/>
      <c r="AI192" s="1"/>
      <c r="AJ192" s="1"/>
      <c r="AK192" s="1"/>
    </row>
    <row r="193" spans="1:37" x14ac:dyDescent="0.3">
      <c r="A193" s="2" t="str">
        <f t="shared" si="18"/>
        <v>EWBC</v>
      </c>
      <c r="B193" s="1" t="str">
        <f t="shared" si="19"/>
        <v>KRE</v>
      </c>
      <c r="C193" s="1">
        <f t="shared" si="20"/>
        <v>0.92</v>
      </c>
      <c r="D193" s="1">
        <f t="shared" si="21"/>
        <v>0.9</v>
      </c>
      <c r="E193" s="1">
        <f t="shared" si="22"/>
        <v>0.25</v>
      </c>
      <c r="F193" s="4" t="str">
        <f t="shared" si="23"/>
        <v/>
      </c>
      <c r="G193" s="4" t="e">
        <f>VLOOKUP(F193,'All Beta'!A:E,2,0)</f>
        <v>#N/A</v>
      </c>
      <c r="H193" s="4" t="e">
        <f t="shared" si="16"/>
        <v>#N/A</v>
      </c>
      <c r="I193" s="4" t="e">
        <f t="shared" si="17"/>
        <v>#N/A</v>
      </c>
      <c r="J193" s="62">
        <f>TRASH!A192</f>
        <v>0</v>
      </c>
      <c r="M193" s="1" t="s">
        <v>519</v>
      </c>
      <c r="N193" s="1" t="s">
        <v>377</v>
      </c>
      <c r="O193" s="1">
        <v>0.92</v>
      </c>
      <c r="P193" s="1">
        <v>0.9</v>
      </c>
      <c r="Q193" s="1">
        <v>0.25</v>
      </c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F193" s="1"/>
      <c r="AG193" s="1"/>
      <c r="AH193" s="1"/>
      <c r="AI193" s="1"/>
      <c r="AJ193" s="1"/>
      <c r="AK193" s="1"/>
    </row>
    <row r="194" spans="1:37" x14ac:dyDescent="0.3">
      <c r="A194" s="2" t="str">
        <f t="shared" si="18"/>
        <v>EXAS</v>
      </c>
      <c r="B194" s="1" t="str">
        <f t="shared" si="19"/>
        <v>IWM</v>
      </c>
      <c r="C194" s="1">
        <f t="shared" si="20"/>
        <v>0.6</v>
      </c>
      <c r="D194" s="1">
        <f t="shared" si="21"/>
        <v>0.54</v>
      </c>
      <c r="E194" s="1">
        <f t="shared" si="22"/>
        <v>0.5</v>
      </c>
      <c r="F194" s="4" t="str">
        <f t="shared" si="23"/>
        <v>EXAS</v>
      </c>
      <c r="G194" s="4" t="str">
        <f>VLOOKUP(F194,'All Beta'!A:E,2,0)</f>
        <v>IWM</v>
      </c>
      <c r="H194" s="4">
        <f t="shared" ref="H194:H257" si="24">VLOOKUP(F194,A:E,4,0)</f>
        <v>0.54</v>
      </c>
      <c r="I194" s="4">
        <f t="shared" ref="I194:I257" si="25">VLOOKUP(F194,A:E,5,0)</f>
        <v>0.5</v>
      </c>
      <c r="J194" s="62">
        <f>TRASH!A193</f>
        <v>0</v>
      </c>
      <c r="M194" s="1" t="s">
        <v>109</v>
      </c>
      <c r="N194" s="1" t="s">
        <v>384</v>
      </c>
      <c r="O194" s="1">
        <v>0.6</v>
      </c>
      <c r="P194" s="1">
        <v>0.54</v>
      </c>
      <c r="Q194" s="1">
        <v>0.5</v>
      </c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F194" s="1"/>
      <c r="AG194" s="1"/>
      <c r="AH194" s="1"/>
      <c r="AI194" s="1"/>
      <c r="AJ194" s="1"/>
      <c r="AK194" s="1"/>
    </row>
    <row r="195" spans="1:37" x14ac:dyDescent="0.3">
      <c r="A195" s="2" t="str">
        <f t="shared" ref="A195:A258" si="26">IF($K$1&gt;1,$T195,IF($K$1&lt;-1,$Z195,$M195))</f>
        <v>EXC</v>
      </c>
      <c r="B195" s="1" t="str">
        <f t="shared" ref="B195:B258" si="27">IF($K$1&gt;1,$U195,IF($K$1&lt;-1,$AA195,$N195))</f>
        <v>SPY</v>
      </c>
      <c r="C195" s="1">
        <f t="shared" ref="C195:C258" si="28">IF($K$1&gt;1,$V195,IF($K$1&lt;-1,$AB195,$O195))</f>
        <v>0.25</v>
      </c>
      <c r="D195" s="1">
        <f t="shared" ref="D195:D258" si="29">IF($K$1&gt;1,$W195,IF($K$1&lt;-1,$AC195,$P195))</f>
        <v>0.1</v>
      </c>
      <c r="E195" s="1">
        <f t="shared" ref="E195:E258" si="30">IF($K$1&gt;1,$X195,IF($K$1&lt;-1,$AD195,$Q195))</f>
        <v>0.31</v>
      </c>
      <c r="F195" s="4" t="str">
        <f t="shared" ref="F195:F258" si="31">IF(ISERROR(MATCH(A195,J$1:J$1000,0)),A195,"")</f>
        <v>EXC</v>
      </c>
      <c r="G195" s="4" t="str">
        <f>VLOOKUP(F195,'All Beta'!A:E,2,0)</f>
        <v>SPY</v>
      </c>
      <c r="H195" s="4">
        <f t="shared" si="24"/>
        <v>0.1</v>
      </c>
      <c r="I195" s="4">
        <f t="shared" si="25"/>
        <v>0.31</v>
      </c>
      <c r="J195" s="62">
        <f>TRASH!A194</f>
        <v>0</v>
      </c>
      <c r="M195" s="1" t="s">
        <v>110</v>
      </c>
      <c r="N195" s="1" t="s">
        <v>299</v>
      </c>
      <c r="O195" s="1">
        <v>0.25</v>
      </c>
      <c r="P195" s="1">
        <v>0.1</v>
      </c>
      <c r="Q195" s="1">
        <v>0.31</v>
      </c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F195" s="1"/>
      <c r="AG195" s="1"/>
      <c r="AH195" s="1"/>
      <c r="AI195" s="1"/>
      <c r="AJ195" s="1"/>
      <c r="AK195" s="1"/>
    </row>
    <row r="196" spans="1:37" x14ac:dyDescent="0.3">
      <c r="A196" s="2" t="str">
        <f t="shared" si="26"/>
        <v>EXPE</v>
      </c>
      <c r="B196" s="1" t="str">
        <f t="shared" si="27"/>
        <v>SPY</v>
      </c>
      <c r="C196" s="1">
        <f t="shared" si="28"/>
        <v>0.76</v>
      </c>
      <c r="D196" s="1">
        <f t="shared" si="29"/>
        <v>1.1599999999999999</v>
      </c>
      <c r="E196" s="1">
        <f t="shared" si="30"/>
        <v>0.46</v>
      </c>
      <c r="F196" s="4" t="str">
        <f t="shared" si="31"/>
        <v>EXPE</v>
      </c>
      <c r="G196" s="4" t="str">
        <f>VLOOKUP(F196,'All Beta'!A:E,2,0)</f>
        <v>SPY</v>
      </c>
      <c r="H196" s="4">
        <f t="shared" si="24"/>
        <v>1.1599999999999999</v>
      </c>
      <c r="I196" s="4">
        <f t="shared" si="25"/>
        <v>0.46</v>
      </c>
      <c r="J196" s="62">
        <f>TRASH!A195</f>
        <v>0</v>
      </c>
      <c r="M196" s="1" t="s">
        <v>111</v>
      </c>
      <c r="N196" s="1" t="s">
        <v>299</v>
      </c>
      <c r="O196" s="1">
        <v>0.76</v>
      </c>
      <c r="P196" s="1">
        <v>1.1599999999999999</v>
      </c>
      <c r="Q196" s="1">
        <v>0.46</v>
      </c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F196" s="1"/>
      <c r="AG196" s="1"/>
      <c r="AH196" s="1"/>
      <c r="AI196" s="1"/>
      <c r="AJ196" s="1"/>
      <c r="AK196" s="1"/>
    </row>
    <row r="197" spans="1:37" x14ac:dyDescent="0.3">
      <c r="A197" s="2" t="str">
        <f t="shared" si="26"/>
        <v>F</v>
      </c>
      <c r="B197" s="1" t="str">
        <f t="shared" si="27"/>
        <v>IWM</v>
      </c>
      <c r="C197" s="1">
        <f t="shared" si="28"/>
        <v>0.79</v>
      </c>
      <c r="D197" s="1">
        <f t="shared" si="29"/>
        <v>0.73</v>
      </c>
      <c r="E197" s="1">
        <f t="shared" si="30"/>
        <v>0.31</v>
      </c>
      <c r="F197" s="4" t="str">
        <f t="shared" si="31"/>
        <v>F</v>
      </c>
      <c r="G197" s="4" t="str">
        <f>VLOOKUP(F197,'All Beta'!A:E,2,0)</f>
        <v>IWM</v>
      </c>
      <c r="H197" s="4">
        <f t="shared" si="24"/>
        <v>0.73</v>
      </c>
      <c r="I197" s="4">
        <f t="shared" si="25"/>
        <v>0.31</v>
      </c>
      <c r="J197" s="62">
        <f>TRASH!A196</f>
        <v>0</v>
      </c>
      <c r="M197" s="1" t="s">
        <v>112</v>
      </c>
      <c r="N197" s="1" t="s">
        <v>384</v>
      </c>
      <c r="O197" s="1">
        <v>0.79</v>
      </c>
      <c r="P197" s="1">
        <v>0.73</v>
      </c>
      <c r="Q197" s="1">
        <v>0.31</v>
      </c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F197" s="1"/>
      <c r="AG197" s="1"/>
      <c r="AH197" s="1"/>
      <c r="AI197" s="1"/>
      <c r="AJ197" s="1"/>
      <c r="AK197" s="1"/>
    </row>
    <row r="198" spans="1:37" x14ac:dyDescent="0.3">
      <c r="A198" s="2" t="str">
        <f t="shared" si="26"/>
        <v>FANG</v>
      </c>
      <c r="B198" s="1" t="str">
        <f t="shared" si="27"/>
        <v>XLE</v>
      </c>
      <c r="C198" s="1">
        <f t="shared" si="28"/>
        <v>0.95</v>
      </c>
      <c r="D198" s="1">
        <f t="shared" si="29"/>
        <v>1.43</v>
      </c>
      <c r="E198" s="1">
        <f t="shared" si="30"/>
        <v>0.34</v>
      </c>
      <c r="F198" s="4" t="str">
        <f t="shared" si="31"/>
        <v>FANG</v>
      </c>
      <c r="G198" s="4" t="str">
        <f>VLOOKUP(F198,'All Beta'!A:E,2,0)</f>
        <v>XLE</v>
      </c>
      <c r="H198" s="4">
        <f t="shared" si="24"/>
        <v>1.43</v>
      </c>
      <c r="I198" s="4">
        <f t="shared" si="25"/>
        <v>0.34</v>
      </c>
      <c r="J198" s="62">
        <f>TRASH!A197</f>
        <v>0</v>
      </c>
      <c r="M198" s="1" t="s">
        <v>113</v>
      </c>
      <c r="N198" s="1" t="s">
        <v>341</v>
      </c>
      <c r="O198" s="1">
        <v>0.95</v>
      </c>
      <c r="P198" s="1">
        <v>1.43</v>
      </c>
      <c r="Q198" s="1">
        <v>0.34</v>
      </c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F198" s="1"/>
      <c r="AG198" s="1"/>
      <c r="AH198" s="1"/>
      <c r="AI198" s="1"/>
      <c r="AJ198" s="1"/>
      <c r="AK198" s="1"/>
    </row>
    <row r="199" spans="1:37" x14ac:dyDescent="0.3">
      <c r="A199" s="2" t="str">
        <f t="shared" si="26"/>
        <v>FAST</v>
      </c>
      <c r="B199" s="1" t="str">
        <f t="shared" si="27"/>
        <v>SPY</v>
      </c>
      <c r="C199" s="1">
        <f t="shared" si="28"/>
        <v>0.68</v>
      </c>
      <c r="D199" s="1">
        <f t="shared" si="29"/>
        <v>0.75</v>
      </c>
      <c r="E199" s="1">
        <f t="shared" si="30"/>
        <v>0.27</v>
      </c>
      <c r="F199" s="4" t="str">
        <f t="shared" si="31"/>
        <v>FAST</v>
      </c>
      <c r="G199" s="4" t="str">
        <f>VLOOKUP(F199,'All Beta'!A:E,2,0)</f>
        <v>SPY</v>
      </c>
      <c r="H199" s="4">
        <f t="shared" si="24"/>
        <v>0.75</v>
      </c>
      <c r="I199" s="4">
        <f t="shared" si="25"/>
        <v>0.27</v>
      </c>
      <c r="J199" s="62">
        <f>TRASH!A198</f>
        <v>0</v>
      </c>
      <c r="M199" s="1" t="s">
        <v>114</v>
      </c>
      <c r="N199" s="1" t="s">
        <v>299</v>
      </c>
      <c r="O199" s="1">
        <v>0.68</v>
      </c>
      <c r="P199" s="1">
        <v>0.75</v>
      </c>
      <c r="Q199" s="1">
        <v>0.27</v>
      </c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F199" s="1"/>
      <c r="AG199" s="1"/>
      <c r="AH199" s="1"/>
      <c r="AI199" s="1"/>
      <c r="AJ199" s="1"/>
      <c r="AK199" s="1"/>
    </row>
    <row r="200" spans="1:37" x14ac:dyDescent="0.3">
      <c r="A200" s="2" t="str">
        <f t="shared" si="26"/>
        <v>FDX</v>
      </c>
      <c r="B200" s="1" t="str">
        <f t="shared" si="27"/>
        <v>SPY</v>
      </c>
      <c r="C200" s="1">
        <f t="shared" si="28"/>
        <v>0.78</v>
      </c>
      <c r="D200" s="1">
        <f t="shared" si="29"/>
        <v>1.62</v>
      </c>
      <c r="E200" s="1">
        <f t="shared" si="30"/>
        <v>0.4</v>
      </c>
      <c r="F200" s="4" t="str">
        <f t="shared" si="31"/>
        <v>FDX</v>
      </c>
      <c r="G200" s="4" t="str">
        <f>VLOOKUP(F200,'All Beta'!A:E,2,0)</f>
        <v>SPY</v>
      </c>
      <c r="H200" s="4">
        <f t="shared" si="24"/>
        <v>1.62</v>
      </c>
      <c r="I200" s="4">
        <f t="shared" si="25"/>
        <v>0.4</v>
      </c>
      <c r="J200" s="62">
        <f>TRASH!A199</f>
        <v>0</v>
      </c>
      <c r="M200" s="1" t="s">
        <v>115</v>
      </c>
      <c r="N200" s="1" t="s">
        <v>299</v>
      </c>
      <c r="O200" s="1">
        <v>0.78</v>
      </c>
      <c r="P200" s="1">
        <v>1.62</v>
      </c>
      <c r="Q200" s="1">
        <v>0.4</v>
      </c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F200" s="1"/>
      <c r="AG200" s="1"/>
      <c r="AH200" s="1"/>
      <c r="AI200" s="1"/>
      <c r="AJ200" s="1"/>
      <c r="AK200" s="1"/>
    </row>
    <row r="201" spans="1:37" x14ac:dyDescent="0.3">
      <c r="A201" s="2" t="str">
        <f t="shared" si="26"/>
        <v>FHN</v>
      </c>
      <c r="B201" s="1" t="str">
        <f t="shared" si="27"/>
        <v>KRE</v>
      </c>
      <c r="C201" s="1">
        <f t="shared" si="28"/>
        <v>0.92</v>
      </c>
      <c r="D201" s="1">
        <f t="shared" si="29"/>
        <v>0.96</v>
      </c>
      <c r="E201" s="1">
        <f t="shared" si="30"/>
        <v>0.27</v>
      </c>
      <c r="F201" s="4" t="str">
        <f t="shared" si="31"/>
        <v>FHN</v>
      </c>
      <c r="G201" s="4" t="str">
        <f>VLOOKUP(F201,'All Beta'!A:E,2,0)</f>
        <v>KRE</v>
      </c>
      <c r="H201" s="4">
        <f t="shared" si="24"/>
        <v>0.96</v>
      </c>
      <c r="I201" s="4">
        <f t="shared" si="25"/>
        <v>0.27</v>
      </c>
      <c r="J201" s="62">
        <f>TRASH!A200</f>
        <v>0</v>
      </c>
      <c r="M201" s="1" t="s">
        <v>382</v>
      </c>
      <c r="N201" s="1" t="s">
        <v>377</v>
      </c>
      <c r="O201" s="1">
        <v>0.92</v>
      </c>
      <c r="P201" s="1">
        <v>0.96</v>
      </c>
      <c r="Q201" s="1">
        <v>0.27</v>
      </c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F201" s="1"/>
      <c r="AG201" s="1"/>
      <c r="AH201" s="1"/>
      <c r="AI201" s="1"/>
      <c r="AJ201" s="1"/>
      <c r="AK201" s="1"/>
    </row>
    <row r="202" spans="1:37" x14ac:dyDescent="0.3">
      <c r="A202" s="2" t="str">
        <f t="shared" si="26"/>
        <v>FI</v>
      </c>
      <c r="B202" s="1" t="str">
        <f t="shared" si="27"/>
        <v>SPY</v>
      </c>
      <c r="C202" s="1">
        <f t="shared" si="28"/>
        <v>0.6</v>
      </c>
      <c r="D202" s="1">
        <f t="shared" si="29"/>
        <v>0.9</v>
      </c>
      <c r="E202" s="1">
        <f t="shared" si="30"/>
        <v>0.39</v>
      </c>
      <c r="F202" s="4" t="str">
        <f t="shared" si="31"/>
        <v>FI</v>
      </c>
      <c r="G202" s="4" t="str">
        <f>VLOOKUP(F202,'All Beta'!A:E,2,0)</f>
        <v>SPY</v>
      </c>
      <c r="H202" s="4">
        <f t="shared" si="24"/>
        <v>0.9</v>
      </c>
      <c r="I202" s="4">
        <f t="shared" si="25"/>
        <v>0.39</v>
      </c>
      <c r="J202" s="62">
        <f>TRASH!A201</f>
        <v>0</v>
      </c>
      <c r="M202" s="1" t="s">
        <v>445</v>
      </c>
      <c r="N202" s="1" t="s">
        <v>299</v>
      </c>
      <c r="O202" s="1">
        <v>0.6</v>
      </c>
      <c r="P202" s="1">
        <v>0.9</v>
      </c>
      <c r="Q202" s="1">
        <v>0.39</v>
      </c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F202" s="1"/>
      <c r="AG202" s="1"/>
      <c r="AH202" s="1"/>
      <c r="AI202" s="1"/>
      <c r="AJ202" s="1"/>
      <c r="AK202" s="1"/>
    </row>
    <row r="203" spans="1:37" x14ac:dyDescent="0.3">
      <c r="A203" s="2" t="str">
        <f t="shared" si="26"/>
        <v>FIG</v>
      </c>
      <c r="B203" s="1" t="str">
        <f t="shared" si="27"/>
        <v>IWM</v>
      </c>
      <c r="C203" s="1">
        <f t="shared" si="28"/>
        <v>7.0000000000000007E-2</v>
      </c>
      <c r="D203" s="1">
        <f t="shared" si="29"/>
        <v>1.19</v>
      </c>
      <c r="E203" s="1">
        <f t="shared" si="30"/>
        <v>2.85</v>
      </c>
      <c r="F203" s="4" t="str">
        <f t="shared" si="31"/>
        <v>FIG</v>
      </c>
      <c r="G203" s="4" t="str">
        <f>VLOOKUP(F203,'All Beta'!A:E,2,0)</f>
        <v>IWM</v>
      </c>
      <c r="H203" s="4">
        <f t="shared" si="24"/>
        <v>1.19</v>
      </c>
      <c r="I203" s="4">
        <f t="shared" si="25"/>
        <v>2.85</v>
      </c>
      <c r="J203" s="62">
        <f>TRASH!A202</f>
        <v>0</v>
      </c>
      <c r="M203" s="1" t="s">
        <v>678</v>
      </c>
      <c r="N203" s="1" t="s">
        <v>384</v>
      </c>
      <c r="O203" s="1">
        <v>7.0000000000000007E-2</v>
      </c>
      <c r="P203" s="1">
        <v>1.19</v>
      </c>
      <c r="Q203" s="1">
        <v>2.85</v>
      </c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F203" s="1"/>
      <c r="AG203" s="1"/>
      <c r="AH203" s="1"/>
      <c r="AI203" s="1"/>
      <c r="AJ203" s="1"/>
      <c r="AK203" s="1"/>
    </row>
    <row r="204" spans="1:37" x14ac:dyDescent="0.3">
      <c r="A204" s="2" t="str">
        <f t="shared" si="26"/>
        <v>FITB</v>
      </c>
      <c r="B204" s="1" t="str">
        <f t="shared" si="27"/>
        <v>KRE</v>
      </c>
      <c r="C204" s="1">
        <f t="shared" si="28"/>
        <v>0.92</v>
      </c>
      <c r="D204" s="1">
        <f t="shared" si="29"/>
        <v>0.79</v>
      </c>
      <c r="E204" s="1">
        <f t="shared" si="30"/>
        <v>0.21</v>
      </c>
      <c r="F204" s="4" t="str">
        <f t="shared" si="31"/>
        <v>FITB</v>
      </c>
      <c r="G204" s="4" t="str">
        <f>VLOOKUP(F204,'All Beta'!A:E,2,0)</f>
        <v>KRE</v>
      </c>
      <c r="H204" s="4">
        <f t="shared" si="24"/>
        <v>0.79</v>
      </c>
      <c r="I204" s="4">
        <f t="shared" si="25"/>
        <v>0.21</v>
      </c>
      <c r="J204" s="62">
        <f>TRASH!A203</f>
        <v>0</v>
      </c>
      <c r="M204" s="1" t="s">
        <v>200</v>
      </c>
      <c r="N204" s="1" t="s">
        <v>377</v>
      </c>
      <c r="O204" s="1">
        <v>0.92</v>
      </c>
      <c r="P204" s="1">
        <v>0.79</v>
      </c>
      <c r="Q204" s="1">
        <v>0.21</v>
      </c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F204" s="1"/>
      <c r="AG204" s="1"/>
      <c r="AH204" s="1"/>
      <c r="AI204" s="1"/>
      <c r="AJ204" s="1"/>
      <c r="AK204" s="1"/>
    </row>
    <row r="205" spans="1:37" x14ac:dyDescent="0.3">
      <c r="A205" s="2" t="str">
        <f t="shared" si="26"/>
        <v>FIVE</v>
      </c>
      <c r="B205" s="1" t="str">
        <f t="shared" si="27"/>
        <v>IWM</v>
      </c>
      <c r="C205" s="1">
        <f t="shared" si="28"/>
        <v>0.77</v>
      </c>
      <c r="D205" s="1">
        <f t="shared" si="29"/>
        <v>0.99</v>
      </c>
      <c r="E205" s="1">
        <f t="shared" si="30"/>
        <v>0.45</v>
      </c>
      <c r="F205" s="4" t="str">
        <f t="shared" si="31"/>
        <v>FIVE</v>
      </c>
      <c r="G205" s="4" t="str">
        <f>VLOOKUP(F205,'All Beta'!A:E,2,0)</f>
        <v>IWM</v>
      </c>
      <c r="H205" s="4">
        <f t="shared" si="24"/>
        <v>0.99</v>
      </c>
      <c r="I205" s="4">
        <f t="shared" si="25"/>
        <v>0.45</v>
      </c>
      <c r="J205" s="62">
        <f>TRASH!A204</f>
        <v>0</v>
      </c>
      <c r="M205" s="1" t="s">
        <v>511</v>
      </c>
      <c r="N205" s="1" t="s">
        <v>384</v>
      </c>
      <c r="O205" s="1">
        <v>0.77</v>
      </c>
      <c r="P205" s="1">
        <v>0.99</v>
      </c>
      <c r="Q205" s="1">
        <v>0.45</v>
      </c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F205" s="1"/>
      <c r="AG205" s="1"/>
      <c r="AH205" s="1"/>
      <c r="AI205" s="1"/>
      <c r="AJ205" s="1"/>
      <c r="AK205" s="1"/>
    </row>
    <row r="206" spans="1:37" x14ac:dyDescent="0.3">
      <c r="A206" s="2" t="str">
        <f t="shared" si="26"/>
        <v>FIVN</v>
      </c>
      <c r="B206" s="1" t="str">
        <f t="shared" si="27"/>
        <v>IWM</v>
      </c>
      <c r="C206" s="1">
        <f t="shared" si="28"/>
        <v>0.86</v>
      </c>
      <c r="D206" s="1">
        <f t="shared" si="29"/>
        <v>1.46</v>
      </c>
      <c r="E206" s="1">
        <f t="shared" si="30"/>
        <v>0.46</v>
      </c>
      <c r="F206" s="4" t="str">
        <f t="shared" si="31"/>
        <v>FIVN</v>
      </c>
      <c r="G206" s="4" t="str">
        <f>VLOOKUP(F206,'All Beta'!A:E,2,0)</f>
        <v>IWM</v>
      </c>
      <c r="H206" s="4">
        <f t="shared" si="24"/>
        <v>1.46</v>
      </c>
      <c r="I206" s="4">
        <f t="shared" si="25"/>
        <v>0.46</v>
      </c>
      <c r="J206" s="62">
        <f>TRASH!A205</f>
        <v>0</v>
      </c>
      <c r="M206" s="1" t="s">
        <v>486</v>
      </c>
      <c r="N206" s="1" t="s">
        <v>384</v>
      </c>
      <c r="O206" s="1">
        <v>0.86</v>
      </c>
      <c r="P206" s="1">
        <v>1.46</v>
      </c>
      <c r="Q206" s="1">
        <v>0.46</v>
      </c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F206" s="1"/>
      <c r="AG206" s="1"/>
      <c r="AH206" s="1"/>
      <c r="AI206" s="1"/>
      <c r="AJ206" s="1"/>
      <c r="AK206" s="1"/>
    </row>
    <row r="207" spans="1:37" x14ac:dyDescent="0.3">
      <c r="A207" s="2" t="str">
        <f t="shared" si="26"/>
        <v>FL</v>
      </c>
      <c r="B207" s="1" t="str">
        <f t="shared" si="27"/>
        <v>IWM</v>
      </c>
      <c r="C207" s="1">
        <f t="shared" si="28"/>
        <v>0.56000000000000005</v>
      </c>
      <c r="D207" s="1">
        <f t="shared" si="29"/>
        <v>0.4</v>
      </c>
      <c r="E207" s="1">
        <f t="shared" si="30"/>
        <v>0.32</v>
      </c>
      <c r="F207" s="4" t="str">
        <f t="shared" si="31"/>
        <v>FL</v>
      </c>
      <c r="G207" s="4" t="str">
        <f>VLOOKUP(F207,'All Beta'!A:E,2,0)</f>
        <v>IWM</v>
      </c>
      <c r="H207" s="4">
        <f t="shared" si="24"/>
        <v>0.4</v>
      </c>
      <c r="I207" s="4">
        <f t="shared" si="25"/>
        <v>0.32</v>
      </c>
      <c r="J207" s="62">
        <f>TRASH!A206</f>
        <v>0</v>
      </c>
      <c r="M207" s="1" t="s">
        <v>201</v>
      </c>
      <c r="N207" s="1" t="s">
        <v>384</v>
      </c>
      <c r="O207" s="1">
        <v>0.56000000000000005</v>
      </c>
      <c r="P207" s="1">
        <v>0.4</v>
      </c>
      <c r="Q207" s="1">
        <v>0.32</v>
      </c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F207" s="1"/>
      <c r="AG207" s="1"/>
      <c r="AH207" s="1"/>
      <c r="AI207" s="1"/>
      <c r="AJ207" s="1"/>
      <c r="AK207" s="1"/>
    </row>
    <row r="208" spans="1:37" x14ac:dyDescent="0.3">
      <c r="A208" s="2" t="str">
        <f t="shared" si="26"/>
        <v>FLEX</v>
      </c>
      <c r="B208" s="1" t="str">
        <f t="shared" si="27"/>
        <v>QQQ</v>
      </c>
      <c r="C208" s="1">
        <f t="shared" si="28"/>
        <v>0.82</v>
      </c>
      <c r="D208" s="1">
        <f t="shared" si="29"/>
        <v>1.17</v>
      </c>
      <c r="E208" s="1">
        <f t="shared" si="30"/>
        <v>0.44</v>
      </c>
      <c r="F208" s="4" t="str">
        <f t="shared" si="31"/>
        <v>FLEX</v>
      </c>
      <c r="G208" s="4" t="str">
        <f>VLOOKUP(F208,'All Beta'!A:E,2,0)</f>
        <v>QQQ</v>
      </c>
      <c r="H208" s="4">
        <f t="shared" si="24"/>
        <v>1.17</v>
      </c>
      <c r="I208" s="4">
        <f t="shared" si="25"/>
        <v>0.44</v>
      </c>
      <c r="J208" s="62">
        <f>TRASH!A207</f>
        <v>0</v>
      </c>
      <c r="M208" s="1" t="s">
        <v>438</v>
      </c>
      <c r="N208" s="1" t="s">
        <v>283</v>
      </c>
      <c r="O208" s="1">
        <v>0.82</v>
      </c>
      <c r="P208" s="1">
        <v>1.17</v>
      </c>
      <c r="Q208" s="1">
        <v>0.44</v>
      </c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F208" s="1"/>
      <c r="AG208" s="1"/>
      <c r="AH208" s="1"/>
      <c r="AI208" s="1"/>
      <c r="AJ208" s="1"/>
      <c r="AK208" s="1"/>
    </row>
    <row r="209" spans="1:37" x14ac:dyDescent="0.3">
      <c r="A209" s="2" t="str">
        <f t="shared" si="26"/>
        <v>FND</v>
      </c>
      <c r="B209" s="1" t="str">
        <f t="shared" si="27"/>
        <v>IWM</v>
      </c>
      <c r="C209" s="1">
        <f t="shared" si="28"/>
        <v>0.8</v>
      </c>
      <c r="D209" s="1">
        <f t="shared" si="29"/>
        <v>1.03</v>
      </c>
      <c r="E209" s="1">
        <f t="shared" si="30"/>
        <v>0.62</v>
      </c>
      <c r="F209" s="4" t="str">
        <f t="shared" si="31"/>
        <v>FND</v>
      </c>
      <c r="G209" s="4" t="str">
        <f>VLOOKUP(F209,'All Beta'!A:E,2,0)</f>
        <v>IWM</v>
      </c>
      <c r="H209" s="4">
        <f t="shared" si="24"/>
        <v>1.03</v>
      </c>
      <c r="I209" s="4">
        <f t="shared" si="25"/>
        <v>0.62</v>
      </c>
      <c r="J209" s="62">
        <f>TRASH!A208</f>
        <v>0</v>
      </c>
      <c r="M209" s="1" t="s">
        <v>506</v>
      </c>
      <c r="N209" s="1" t="s">
        <v>384</v>
      </c>
      <c r="O209" s="1">
        <v>0.8</v>
      </c>
      <c r="P209" s="1">
        <v>1.03</v>
      </c>
      <c r="Q209" s="1">
        <v>0.62</v>
      </c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F209" s="1"/>
      <c r="AG209" s="1"/>
      <c r="AH209" s="1"/>
      <c r="AI209" s="1"/>
      <c r="AJ209" s="1"/>
      <c r="AK209" s="1"/>
    </row>
    <row r="210" spans="1:37" x14ac:dyDescent="0.3">
      <c r="A210" s="2" t="str">
        <f t="shared" si="26"/>
        <v>FOUR</v>
      </c>
      <c r="B210" s="1" t="str">
        <f t="shared" si="27"/>
        <v>SPY</v>
      </c>
      <c r="C210" s="1">
        <f t="shared" si="28"/>
        <v>0.86</v>
      </c>
      <c r="D210" s="1">
        <f t="shared" si="29"/>
        <v>2.21</v>
      </c>
      <c r="E210" s="1">
        <f t="shared" si="30"/>
        <v>0.42</v>
      </c>
      <c r="F210" s="4" t="str">
        <f t="shared" si="31"/>
        <v>FOUR</v>
      </c>
      <c r="G210" s="4" t="str">
        <f>VLOOKUP(F210,'All Beta'!A:E,2,0)</f>
        <v>SPY</v>
      </c>
      <c r="H210" s="4">
        <f t="shared" si="24"/>
        <v>2.21</v>
      </c>
      <c r="I210" s="4">
        <f t="shared" si="25"/>
        <v>0.42</v>
      </c>
      <c r="J210" s="62">
        <f>TRASH!A209</f>
        <v>0</v>
      </c>
      <c r="M210" s="1" t="s">
        <v>495</v>
      </c>
      <c r="N210" s="1" t="s">
        <v>299</v>
      </c>
      <c r="O210" s="1">
        <v>0.86</v>
      </c>
      <c r="P210" s="1">
        <v>2.21</v>
      </c>
      <c r="Q210" s="1">
        <v>0.42</v>
      </c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F210" s="1"/>
      <c r="AG210" s="1"/>
      <c r="AH210" s="1"/>
      <c r="AI210" s="1"/>
      <c r="AJ210" s="1"/>
      <c r="AK210" s="1"/>
    </row>
    <row r="211" spans="1:37" x14ac:dyDescent="0.3">
      <c r="A211" s="2" t="str">
        <f t="shared" si="26"/>
        <v>FOXA</v>
      </c>
      <c r="B211" s="1" t="str">
        <f t="shared" si="27"/>
        <v>SPY</v>
      </c>
      <c r="C211" s="1">
        <f t="shared" si="28"/>
        <v>0.75</v>
      </c>
      <c r="D211" s="1">
        <f t="shared" si="29"/>
        <v>0.56999999999999995</v>
      </c>
      <c r="E211" s="1">
        <f t="shared" si="30"/>
        <v>0.22</v>
      </c>
      <c r="F211" s="4" t="str">
        <f t="shared" si="31"/>
        <v>FOXA</v>
      </c>
      <c r="G211" s="4" t="str">
        <f>VLOOKUP(F211,'All Beta'!A:E,2,0)</f>
        <v>SPY</v>
      </c>
      <c r="H211" s="4">
        <f t="shared" si="24"/>
        <v>0.56999999999999995</v>
      </c>
      <c r="I211" s="4">
        <f t="shared" si="25"/>
        <v>0.22</v>
      </c>
      <c r="J211" s="62">
        <f>TRASH!A210</f>
        <v>0</v>
      </c>
      <c r="M211" s="1" t="s">
        <v>202</v>
      </c>
      <c r="N211" s="1" t="s">
        <v>299</v>
      </c>
      <c r="O211" s="1">
        <v>0.75</v>
      </c>
      <c r="P211" s="1">
        <v>0.56999999999999995</v>
      </c>
      <c r="Q211" s="1">
        <v>0.22</v>
      </c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F211" s="1"/>
      <c r="AG211" s="1"/>
      <c r="AH211" s="1"/>
      <c r="AI211" s="1"/>
      <c r="AJ211" s="1"/>
      <c r="AK211" s="1"/>
    </row>
    <row r="212" spans="1:37" x14ac:dyDescent="0.3">
      <c r="A212" s="2" t="str">
        <f t="shared" si="26"/>
        <v>FROG</v>
      </c>
      <c r="B212" s="1" t="str">
        <f t="shared" si="27"/>
        <v>QQQ</v>
      </c>
      <c r="C212" s="1">
        <f t="shared" si="28"/>
        <v>0.79</v>
      </c>
      <c r="D212" s="1">
        <f t="shared" si="29"/>
        <v>1.1100000000000001</v>
      </c>
      <c r="E212" s="1">
        <f t="shared" si="30"/>
        <v>0.46</v>
      </c>
      <c r="F212" s="4" t="str">
        <f t="shared" si="31"/>
        <v>FROG</v>
      </c>
      <c r="G212" s="4" t="str">
        <f>VLOOKUP(F212,'All Beta'!A:E,2,0)</f>
        <v>QQQ</v>
      </c>
      <c r="H212" s="4">
        <f t="shared" si="24"/>
        <v>1.1100000000000001</v>
      </c>
      <c r="I212" s="4">
        <f t="shared" si="25"/>
        <v>0.46</v>
      </c>
      <c r="J212" s="62">
        <f>TRASH!A211</f>
        <v>0</v>
      </c>
      <c r="M212" s="1" t="s">
        <v>478</v>
      </c>
      <c r="N212" s="1" t="s">
        <v>283</v>
      </c>
      <c r="O212" s="1">
        <v>0.79</v>
      </c>
      <c r="P212" s="1">
        <v>1.1100000000000001</v>
      </c>
      <c r="Q212" s="1">
        <v>0.46</v>
      </c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F212" s="1"/>
      <c r="AG212" s="1"/>
      <c r="AH212" s="1"/>
      <c r="AI212" s="1"/>
      <c r="AJ212" s="1"/>
      <c r="AK212" s="1"/>
    </row>
    <row r="213" spans="1:37" x14ac:dyDescent="0.3">
      <c r="A213" s="2" t="str">
        <f t="shared" si="26"/>
        <v>FSLR</v>
      </c>
      <c r="B213" s="1" t="str">
        <f t="shared" si="27"/>
        <v>SPY</v>
      </c>
      <c r="C213" s="1">
        <f t="shared" si="28"/>
        <v>0.45</v>
      </c>
      <c r="D213" s="1">
        <f t="shared" si="29"/>
        <v>2.19</v>
      </c>
      <c r="E213" s="1">
        <f t="shared" si="30"/>
        <v>1.45</v>
      </c>
      <c r="F213" s="4" t="str">
        <f t="shared" si="31"/>
        <v>FSLR</v>
      </c>
      <c r="G213" s="4" t="str">
        <f>VLOOKUP(F213,'All Beta'!A:E,2,0)</f>
        <v>SPY</v>
      </c>
      <c r="H213" s="4">
        <f t="shared" si="24"/>
        <v>2.19</v>
      </c>
      <c r="I213" s="4">
        <f t="shared" si="25"/>
        <v>1.45</v>
      </c>
      <c r="J213" s="62">
        <f>TRASH!A212</f>
        <v>0</v>
      </c>
      <c r="M213" s="1" t="s">
        <v>203</v>
      </c>
      <c r="N213" s="1" t="s">
        <v>299</v>
      </c>
      <c r="O213" s="1">
        <v>0.45</v>
      </c>
      <c r="P213" s="1">
        <v>2.19</v>
      </c>
      <c r="Q213" s="1">
        <v>1.45</v>
      </c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F213" s="1"/>
      <c r="AG213" s="1"/>
      <c r="AH213" s="1"/>
      <c r="AI213" s="1"/>
      <c r="AJ213" s="1"/>
      <c r="AK213" s="1"/>
    </row>
    <row r="214" spans="1:37" x14ac:dyDescent="0.3">
      <c r="A214" s="2" t="str">
        <f t="shared" si="26"/>
        <v>FTNT</v>
      </c>
      <c r="B214" s="1" t="str">
        <f t="shared" si="27"/>
        <v>SPY</v>
      </c>
      <c r="C214" s="1">
        <f t="shared" si="28"/>
        <v>0.67</v>
      </c>
      <c r="D214" s="1">
        <f t="shared" si="29"/>
        <v>0.98</v>
      </c>
      <c r="E214" s="1">
        <f t="shared" si="30"/>
        <v>0.34</v>
      </c>
      <c r="F214" s="4" t="str">
        <f t="shared" si="31"/>
        <v>FTNT</v>
      </c>
      <c r="G214" s="4" t="str">
        <f>VLOOKUP(F214,'All Beta'!A:E,2,0)</f>
        <v>SPY</v>
      </c>
      <c r="H214" s="4">
        <f t="shared" si="24"/>
        <v>0.98</v>
      </c>
      <c r="I214" s="4">
        <f t="shared" si="25"/>
        <v>0.34</v>
      </c>
      <c r="J214" s="62">
        <f>TRASH!A213</f>
        <v>0</v>
      </c>
      <c r="M214" s="1" t="s">
        <v>39</v>
      </c>
      <c r="N214" s="1" t="s">
        <v>299</v>
      </c>
      <c r="O214" s="1">
        <v>0.67</v>
      </c>
      <c r="P214" s="1">
        <v>0.98</v>
      </c>
      <c r="Q214" s="1">
        <v>0.34</v>
      </c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F214" s="1"/>
      <c r="AG214" s="1"/>
      <c r="AH214" s="1"/>
      <c r="AI214" s="1"/>
      <c r="AJ214" s="1"/>
      <c r="AK214" s="1"/>
    </row>
    <row r="215" spans="1:37" x14ac:dyDescent="0.3">
      <c r="A215" s="2" t="str">
        <f t="shared" si="26"/>
        <v>FTV</v>
      </c>
      <c r="B215" s="1" t="str">
        <f t="shared" si="27"/>
        <v>SPY</v>
      </c>
      <c r="C215" s="1">
        <f t="shared" si="28"/>
        <v>0.85</v>
      </c>
      <c r="D215" s="1">
        <f t="shared" si="29"/>
        <v>1.55</v>
      </c>
      <c r="E215" s="1">
        <f t="shared" si="30"/>
        <v>0.31</v>
      </c>
      <c r="F215" s="4" t="str">
        <f t="shared" si="31"/>
        <v>FTV</v>
      </c>
      <c r="G215" s="4" t="str">
        <f>VLOOKUP(F215,'All Beta'!A:E,2,0)</f>
        <v>SPY</v>
      </c>
      <c r="H215" s="4">
        <f t="shared" si="24"/>
        <v>1.55</v>
      </c>
      <c r="I215" s="4">
        <f t="shared" si="25"/>
        <v>0.31</v>
      </c>
      <c r="J215" s="62">
        <f>TRASH!A214</f>
        <v>0</v>
      </c>
      <c r="M215" s="1" t="s">
        <v>532</v>
      </c>
      <c r="N215" s="1" t="s">
        <v>299</v>
      </c>
      <c r="O215" s="1">
        <v>0.85</v>
      </c>
      <c r="P215" s="1">
        <v>1.55</v>
      </c>
      <c r="Q215" s="1">
        <v>0.31</v>
      </c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F215" s="1"/>
      <c r="AG215" s="1"/>
      <c r="AH215" s="1"/>
      <c r="AI215" s="1"/>
      <c r="AJ215" s="1"/>
      <c r="AK215" s="1"/>
    </row>
    <row r="216" spans="1:37" x14ac:dyDescent="0.3">
      <c r="A216" s="2" t="str">
        <f t="shared" si="26"/>
        <v>GAP</v>
      </c>
      <c r="B216" s="1" t="str">
        <f t="shared" si="27"/>
        <v>SPY</v>
      </c>
      <c r="C216" s="1">
        <f t="shared" si="28"/>
        <v>0.73</v>
      </c>
      <c r="D216" s="1">
        <f t="shared" si="29"/>
        <v>1.55</v>
      </c>
      <c r="E216" s="1">
        <f t="shared" si="30"/>
        <v>0.5</v>
      </c>
      <c r="F216" s="4" t="str">
        <f t="shared" si="31"/>
        <v>GAP</v>
      </c>
      <c r="G216" s="4" t="str">
        <f>VLOOKUP(F216,'All Beta'!A:E,2,0)</f>
        <v>SPY</v>
      </c>
      <c r="H216" s="4">
        <f t="shared" si="24"/>
        <v>1.55</v>
      </c>
      <c r="I216" s="4">
        <f t="shared" si="25"/>
        <v>0.5</v>
      </c>
      <c r="J216" s="62">
        <f>TRASH!A215</f>
        <v>0</v>
      </c>
      <c r="M216" s="1" t="s">
        <v>630</v>
      </c>
      <c r="N216" s="1" t="s">
        <v>299</v>
      </c>
      <c r="O216" s="1">
        <v>0.73</v>
      </c>
      <c r="P216" s="1">
        <v>1.55</v>
      </c>
      <c r="Q216" s="1">
        <v>0.5</v>
      </c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F216" s="1"/>
      <c r="AG216" s="1"/>
      <c r="AH216" s="1"/>
      <c r="AI216" s="1"/>
      <c r="AJ216" s="1"/>
      <c r="AK216" s="1"/>
    </row>
    <row r="217" spans="1:37" x14ac:dyDescent="0.3">
      <c r="A217" s="2" t="str">
        <f t="shared" si="26"/>
        <v>GCT</v>
      </c>
      <c r="B217" s="1" t="str">
        <f t="shared" si="27"/>
        <v>IWM</v>
      </c>
      <c r="C217" s="1">
        <f t="shared" si="28"/>
        <v>0.83</v>
      </c>
      <c r="D217" s="1">
        <f t="shared" si="29"/>
        <v>1.3</v>
      </c>
      <c r="E217" s="1">
        <f t="shared" si="30"/>
        <v>0.64</v>
      </c>
      <c r="F217" s="4" t="str">
        <f t="shared" si="31"/>
        <v>GCT</v>
      </c>
      <c r="G217" s="4" t="str">
        <f>VLOOKUP(F217,'All Beta'!A:E,2,0)</f>
        <v>IWM</v>
      </c>
      <c r="H217" s="4">
        <f t="shared" si="24"/>
        <v>1.3</v>
      </c>
      <c r="I217" s="4">
        <f t="shared" si="25"/>
        <v>0.64</v>
      </c>
      <c r="J217" s="62">
        <f>TRASH!A216</f>
        <v>0</v>
      </c>
      <c r="M217" s="1" t="s">
        <v>533</v>
      </c>
      <c r="N217" s="1" t="s">
        <v>384</v>
      </c>
      <c r="O217" s="1">
        <v>0.83</v>
      </c>
      <c r="P217" s="1">
        <v>1.3</v>
      </c>
      <c r="Q217" s="1">
        <v>0.64</v>
      </c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F217" s="1"/>
      <c r="AG217" s="1"/>
      <c r="AH217" s="1"/>
      <c r="AI217" s="1"/>
      <c r="AJ217" s="1"/>
      <c r="AK217" s="1"/>
    </row>
    <row r="218" spans="1:37" x14ac:dyDescent="0.3">
      <c r="A218" s="2" t="str">
        <f t="shared" si="26"/>
        <v>GD</v>
      </c>
      <c r="B218" s="1" t="str">
        <f t="shared" si="27"/>
        <v>SPY</v>
      </c>
      <c r="C218" s="1">
        <f t="shared" si="28"/>
        <v>0.25</v>
      </c>
      <c r="D218" s="1">
        <f t="shared" si="29"/>
        <v>0.15</v>
      </c>
      <c r="E218" s="1">
        <f t="shared" si="30"/>
        <v>0.27</v>
      </c>
      <c r="F218" s="4" t="str">
        <f t="shared" si="31"/>
        <v>GD</v>
      </c>
      <c r="G218" s="4" t="str">
        <f>VLOOKUP(F218,'All Beta'!A:E,2,0)</f>
        <v>SPY</v>
      </c>
      <c r="H218" s="4">
        <f t="shared" si="24"/>
        <v>0.15</v>
      </c>
      <c r="I218" s="4">
        <f t="shared" si="25"/>
        <v>0.27</v>
      </c>
      <c r="J218" s="62">
        <f>TRASH!A217</f>
        <v>0</v>
      </c>
      <c r="M218" s="1" t="s">
        <v>205</v>
      </c>
      <c r="N218" s="1" t="s">
        <v>299</v>
      </c>
      <c r="O218" s="1">
        <v>0.25</v>
      </c>
      <c r="P218" s="1">
        <v>0.15</v>
      </c>
      <c r="Q218" s="1">
        <v>0.27</v>
      </c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F218" s="1"/>
      <c r="AG218" s="1"/>
      <c r="AH218" s="1"/>
      <c r="AI218" s="1"/>
      <c r="AJ218" s="1"/>
      <c r="AK218" s="1"/>
    </row>
    <row r="219" spans="1:37" x14ac:dyDescent="0.3">
      <c r="A219" s="2" t="str">
        <f t="shared" si="26"/>
        <v>GE</v>
      </c>
      <c r="B219" s="1" t="str">
        <f t="shared" si="27"/>
        <v>QQQ</v>
      </c>
      <c r="C219" s="1">
        <f t="shared" si="28"/>
        <v>0.42</v>
      </c>
      <c r="D219" s="1">
        <f t="shared" si="29"/>
        <v>0.62</v>
      </c>
      <c r="E219" s="1">
        <f t="shared" si="30"/>
        <v>0.4</v>
      </c>
      <c r="F219" s="4" t="str">
        <f t="shared" si="31"/>
        <v>GE</v>
      </c>
      <c r="G219" s="4" t="str">
        <f>VLOOKUP(F219,'All Beta'!A:E,2,0)</f>
        <v>QQQ</v>
      </c>
      <c r="H219" s="4">
        <f t="shared" si="24"/>
        <v>0.62</v>
      </c>
      <c r="I219" s="4">
        <f t="shared" si="25"/>
        <v>0.4</v>
      </c>
      <c r="J219" s="62">
        <f>TRASH!A218</f>
        <v>0</v>
      </c>
      <c r="M219" s="1" t="s">
        <v>206</v>
      </c>
      <c r="N219" s="1" t="s">
        <v>283</v>
      </c>
      <c r="O219" s="1">
        <v>0.42</v>
      </c>
      <c r="P219" s="1">
        <v>0.62</v>
      </c>
      <c r="Q219" s="1">
        <v>0.4</v>
      </c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F219" s="1"/>
      <c r="AG219" s="1"/>
      <c r="AH219" s="1"/>
      <c r="AI219" s="1"/>
      <c r="AJ219" s="1"/>
      <c r="AK219" s="1"/>
    </row>
    <row r="220" spans="1:37" x14ac:dyDescent="0.3">
      <c r="A220" s="2" t="str">
        <f t="shared" si="26"/>
        <v>GEHC</v>
      </c>
      <c r="B220" s="1" t="str">
        <f t="shared" si="27"/>
        <v>SPY</v>
      </c>
      <c r="C220" s="1">
        <f t="shared" si="28"/>
        <v>0.86</v>
      </c>
      <c r="D220" s="1">
        <f t="shared" si="29"/>
        <v>1.21</v>
      </c>
      <c r="E220" s="1">
        <f t="shared" si="30"/>
        <v>0.26</v>
      </c>
      <c r="F220" s="4" t="str">
        <f t="shared" si="31"/>
        <v>GEHC</v>
      </c>
      <c r="G220" s="4" t="str">
        <f>VLOOKUP(F220,'All Beta'!A:E,2,0)</f>
        <v>SPY</v>
      </c>
      <c r="H220" s="4">
        <f t="shared" si="24"/>
        <v>1.21</v>
      </c>
      <c r="I220" s="4">
        <f t="shared" si="25"/>
        <v>0.26</v>
      </c>
      <c r="J220" s="62">
        <f>TRASH!A219</f>
        <v>0</v>
      </c>
      <c r="M220" s="1" t="s">
        <v>414</v>
      </c>
      <c r="N220" s="1" t="s">
        <v>299</v>
      </c>
      <c r="O220" s="1">
        <v>0.86</v>
      </c>
      <c r="P220" s="1">
        <v>1.21</v>
      </c>
      <c r="Q220" s="1">
        <v>0.26</v>
      </c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F220" s="1"/>
      <c r="AG220" s="1"/>
      <c r="AH220" s="1"/>
      <c r="AI220" s="1"/>
      <c r="AJ220" s="1"/>
      <c r="AK220" s="1"/>
    </row>
    <row r="221" spans="1:37" x14ac:dyDescent="0.3">
      <c r="A221" s="2" t="str">
        <f t="shared" si="26"/>
        <v>GEN</v>
      </c>
      <c r="B221" s="1" t="str">
        <f t="shared" si="27"/>
        <v>SPY</v>
      </c>
      <c r="C221" s="1">
        <f t="shared" si="28"/>
        <v>0.71</v>
      </c>
      <c r="D221" s="1">
        <f t="shared" si="29"/>
        <v>1.01</v>
      </c>
      <c r="E221" s="1">
        <f t="shared" si="30"/>
        <v>0.3</v>
      </c>
      <c r="F221" s="4" t="str">
        <f t="shared" si="31"/>
        <v>GEN</v>
      </c>
      <c r="G221" s="4" t="str">
        <f>VLOOKUP(F221,'All Beta'!A:E,2,0)</f>
        <v>SPY</v>
      </c>
      <c r="H221" s="4">
        <f t="shared" si="24"/>
        <v>1.01</v>
      </c>
      <c r="I221" s="4">
        <f t="shared" si="25"/>
        <v>0.3</v>
      </c>
      <c r="J221" s="62">
        <f>TRASH!A220</f>
        <v>0</v>
      </c>
      <c r="M221" s="1" t="s">
        <v>392</v>
      </c>
      <c r="N221" s="1" t="s">
        <v>299</v>
      </c>
      <c r="O221" s="1">
        <v>0.71</v>
      </c>
      <c r="P221" s="1">
        <v>1.01</v>
      </c>
      <c r="Q221" s="1">
        <v>0.3</v>
      </c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F221" s="1"/>
      <c r="AG221" s="1"/>
      <c r="AH221" s="1"/>
      <c r="AI221" s="1"/>
      <c r="AJ221" s="1"/>
      <c r="AK221" s="1"/>
    </row>
    <row r="222" spans="1:37" x14ac:dyDescent="0.3">
      <c r="A222" s="2" t="str">
        <f t="shared" si="26"/>
        <v>GEO</v>
      </c>
      <c r="B222" s="1" t="str">
        <f t="shared" si="27"/>
        <v>IWM</v>
      </c>
      <c r="C222" s="1">
        <f t="shared" si="28"/>
        <v>0.66</v>
      </c>
      <c r="D222" s="1">
        <f t="shared" si="29"/>
        <v>0.95</v>
      </c>
      <c r="E222" s="1">
        <f t="shared" si="30"/>
        <v>0.7</v>
      </c>
      <c r="F222" s="4" t="str">
        <f t="shared" si="31"/>
        <v>GEO</v>
      </c>
      <c r="G222" s="4" t="str">
        <f>VLOOKUP(F222,'All Beta'!A:E,2,0)</f>
        <v>IWM</v>
      </c>
      <c r="H222" s="4">
        <f t="shared" si="24"/>
        <v>0.95</v>
      </c>
      <c r="I222" s="4">
        <f t="shared" si="25"/>
        <v>0.7</v>
      </c>
      <c r="J222" s="62">
        <f>TRASH!A221</f>
        <v>0</v>
      </c>
      <c r="M222" s="1" t="s">
        <v>631</v>
      </c>
      <c r="N222" s="1" t="s">
        <v>384</v>
      </c>
      <c r="O222" s="1">
        <v>0.66</v>
      </c>
      <c r="P222" s="1">
        <v>0.95</v>
      </c>
      <c r="Q222" s="1">
        <v>0.7</v>
      </c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F222" s="1"/>
      <c r="AG222" s="1"/>
      <c r="AH222" s="1"/>
      <c r="AI222" s="1"/>
      <c r="AJ222" s="1"/>
      <c r="AK222" s="1"/>
    </row>
    <row r="223" spans="1:37" x14ac:dyDescent="0.3">
      <c r="A223" s="2" t="str">
        <f t="shared" si="26"/>
        <v>GEV</v>
      </c>
      <c r="B223" s="1" t="str">
        <f t="shared" si="27"/>
        <v>QQQ</v>
      </c>
      <c r="C223" s="1">
        <f t="shared" si="28"/>
        <v>0.43</v>
      </c>
      <c r="D223" s="1">
        <f t="shared" si="29"/>
        <v>0.93</v>
      </c>
      <c r="E223" s="1">
        <f t="shared" si="30"/>
        <v>0.6</v>
      </c>
      <c r="F223" s="4" t="str">
        <f t="shared" si="31"/>
        <v>GEV</v>
      </c>
      <c r="G223" s="4" t="str">
        <f>VLOOKUP(F223,'All Beta'!A:E,2,0)</f>
        <v>QQQ</v>
      </c>
      <c r="H223" s="4">
        <f t="shared" si="24"/>
        <v>0.93</v>
      </c>
      <c r="I223" s="4">
        <f t="shared" si="25"/>
        <v>0.6</v>
      </c>
      <c r="J223" s="62">
        <f>TRASH!A222</f>
        <v>0</v>
      </c>
      <c r="M223" s="1" t="s">
        <v>632</v>
      </c>
      <c r="N223" s="1" t="s">
        <v>283</v>
      </c>
      <c r="O223" s="1">
        <v>0.43</v>
      </c>
      <c r="P223" s="1">
        <v>0.93</v>
      </c>
      <c r="Q223" s="1">
        <v>0.6</v>
      </c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F223" s="1"/>
      <c r="AG223" s="1"/>
      <c r="AH223" s="1"/>
      <c r="AI223" s="1"/>
      <c r="AJ223" s="1"/>
      <c r="AK223" s="1"/>
    </row>
    <row r="224" spans="1:37" x14ac:dyDescent="0.3">
      <c r="A224" s="2" t="str">
        <f t="shared" si="26"/>
        <v>GFI</v>
      </c>
      <c r="B224" s="1" t="str">
        <f t="shared" si="27"/>
        <v>GDX</v>
      </c>
      <c r="C224" s="1">
        <f t="shared" si="28"/>
        <v>0.81</v>
      </c>
      <c r="D224" s="1">
        <f t="shared" si="29"/>
        <v>0.95</v>
      </c>
      <c r="E224" s="1">
        <f t="shared" si="30"/>
        <v>1.1399999999999999</v>
      </c>
      <c r="F224" s="4" t="str">
        <f t="shared" si="31"/>
        <v>GFI</v>
      </c>
      <c r="G224" s="4" t="str">
        <f>VLOOKUP(F224,'All Beta'!A:E,2,0)</f>
        <v>GDX</v>
      </c>
      <c r="H224" s="4">
        <f t="shared" si="24"/>
        <v>0.95</v>
      </c>
      <c r="I224" s="4">
        <f t="shared" si="25"/>
        <v>1.1399999999999999</v>
      </c>
      <c r="J224" s="62">
        <f>TRASH!A223</f>
        <v>0</v>
      </c>
      <c r="M224" s="1" t="s">
        <v>207</v>
      </c>
      <c r="N224" s="1" t="s">
        <v>623</v>
      </c>
      <c r="O224" s="1">
        <v>0.81</v>
      </c>
      <c r="P224" s="1">
        <v>0.95</v>
      </c>
      <c r="Q224" s="1">
        <v>1.1399999999999999</v>
      </c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F224" s="1"/>
      <c r="AG224" s="1"/>
      <c r="AH224" s="1"/>
      <c r="AI224" s="1"/>
      <c r="AJ224" s="1"/>
      <c r="AK224" s="1"/>
    </row>
    <row r="225" spans="1:37" x14ac:dyDescent="0.3">
      <c r="A225" s="2" t="str">
        <f t="shared" si="26"/>
        <v>GILD</v>
      </c>
      <c r="B225" s="1" t="str">
        <f t="shared" si="27"/>
        <v>IWM</v>
      </c>
      <c r="C225" s="1">
        <f t="shared" si="28"/>
        <v>0.3</v>
      </c>
      <c r="D225" s="1">
        <f t="shared" si="29"/>
        <v>0.08</v>
      </c>
      <c r="E225" s="1">
        <f t="shared" si="30"/>
        <v>0.47</v>
      </c>
      <c r="F225" s="4" t="str">
        <f t="shared" si="31"/>
        <v>GILD</v>
      </c>
      <c r="G225" s="4" t="str">
        <f>VLOOKUP(F225,'All Beta'!A:E,2,0)</f>
        <v>IWM</v>
      </c>
      <c r="H225" s="4">
        <f t="shared" si="24"/>
        <v>0.08</v>
      </c>
      <c r="I225" s="4">
        <f t="shared" si="25"/>
        <v>0.47</v>
      </c>
      <c r="J225" s="62">
        <f>TRASH!A224</f>
        <v>0</v>
      </c>
      <c r="M225" s="1" t="s">
        <v>208</v>
      </c>
      <c r="N225" s="1" t="s">
        <v>384</v>
      </c>
      <c r="O225" s="1">
        <v>0.3</v>
      </c>
      <c r="P225" s="1">
        <v>0.08</v>
      </c>
      <c r="Q225" s="1">
        <v>0.47</v>
      </c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F225" s="1"/>
      <c r="AG225" s="1"/>
      <c r="AH225" s="1"/>
      <c r="AI225" s="1"/>
      <c r="AJ225" s="1"/>
      <c r="AK225" s="1"/>
    </row>
    <row r="226" spans="1:37" x14ac:dyDescent="0.3">
      <c r="A226" s="2" t="str">
        <f t="shared" si="26"/>
        <v>GIS</v>
      </c>
      <c r="B226" s="1" t="str">
        <f t="shared" si="27"/>
        <v>IWM</v>
      </c>
      <c r="C226" s="1">
        <f t="shared" si="28"/>
        <v>0.32</v>
      </c>
      <c r="D226" s="1">
        <f t="shared" si="29"/>
        <v>0.3</v>
      </c>
      <c r="E226" s="1">
        <f t="shared" si="30"/>
        <v>0.35</v>
      </c>
      <c r="F226" s="4" t="str">
        <f t="shared" si="31"/>
        <v>GIS</v>
      </c>
      <c r="G226" s="4" t="str">
        <f>VLOOKUP(F226,'All Beta'!A:E,2,0)</f>
        <v>IWM</v>
      </c>
      <c r="H226" s="4">
        <f t="shared" si="24"/>
        <v>0.3</v>
      </c>
      <c r="I226" s="4">
        <f t="shared" si="25"/>
        <v>0.35</v>
      </c>
      <c r="J226" s="62">
        <f>TRASH!A225</f>
        <v>0</v>
      </c>
      <c r="M226" s="1" t="s">
        <v>209</v>
      </c>
      <c r="N226" s="1" t="s">
        <v>384</v>
      </c>
      <c r="O226" s="1">
        <v>0.32</v>
      </c>
      <c r="P226" s="1">
        <v>0.3</v>
      </c>
      <c r="Q226" s="1">
        <v>0.35</v>
      </c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F226" s="1"/>
      <c r="AG226" s="1"/>
      <c r="AH226" s="1"/>
      <c r="AI226" s="1"/>
      <c r="AJ226" s="1"/>
      <c r="AK226" s="1"/>
    </row>
    <row r="227" spans="1:37" x14ac:dyDescent="0.3">
      <c r="A227" s="2" t="str">
        <f t="shared" si="26"/>
        <v>GLPI</v>
      </c>
      <c r="B227" s="1" t="str">
        <f t="shared" si="27"/>
        <v>IWM</v>
      </c>
      <c r="C227" s="1">
        <f t="shared" si="28"/>
        <v>0.51</v>
      </c>
      <c r="D227" s="1">
        <f t="shared" si="29"/>
        <v>0.28000000000000003</v>
      </c>
      <c r="E227" s="1">
        <f t="shared" si="30"/>
        <v>0.24</v>
      </c>
      <c r="F227" s="4" t="str">
        <f t="shared" si="31"/>
        <v>GLPI</v>
      </c>
      <c r="G227" s="4" t="str">
        <f>VLOOKUP(F227,'All Beta'!A:E,2,0)</f>
        <v>IWM</v>
      </c>
      <c r="H227" s="4">
        <f t="shared" si="24"/>
        <v>0.28000000000000003</v>
      </c>
      <c r="I227" s="4">
        <f t="shared" si="25"/>
        <v>0.24</v>
      </c>
      <c r="J227" s="62">
        <f>TRASH!A226</f>
        <v>0</v>
      </c>
      <c r="M227" s="1" t="s">
        <v>617</v>
      </c>
      <c r="N227" s="1" t="s">
        <v>384</v>
      </c>
      <c r="O227" s="1">
        <v>0.51</v>
      </c>
      <c r="P227" s="1">
        <v>0.28000000000000003</v>
      </c>
      <c r="Q227" s="1">
        <v>0.24</v>
      </c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F227" s="1"/>
      <c r="AG227" s="1"/>
      <c r="AH227" s="1"/>
      <c r="AI227" s="1"/>
      <c r="AJ227" s="1"/>
      <c r="AK227" s="1"/>
    </row>
    <row r="228" spans="1:37" x14ac:dyDescent="0.3">
      <c r="A228" s="2" t="str">
        <f t="shared" si="26"/>
        <v>GLW</v>
      </c>
      <c r="B228" s="1" t="str">
        <f t="shared" si="27"/>
        <v>SPY</v>
      </c>
      <c r="C228" s="1">
        <f t="shared" si="28"/>
        <v>0.87</v>
      </c>
      <c r="D228" s="1">
        <f t="shared" si="29"/>
        <v>1.57</v>
      </c>
      <c r="E228" s="1">
        <f t="shared" si="30"/>
        <v>0.28999999999999998</v>
      </c>
      <c r="F228" s="4" t="str">
        <f t="shared" si="31"/>
        <v>GLW</v>
      </c>
      <c r="G228" s="4" t="str">
        <f>VLOOKUP(F228,'All Beta'!A:E,2,0)</f>
        <v>SPY</v>
      </c>
      <c r="H228" s="4">
        <f t="shared" si="24"/>
        <v>1.57</v>
      </c>
      <c r="I228" s="4">
        <f t="shared" si="25"/>
        <v>0.28999999999999998</v>
      </c>
      <c r="J228" s="62">
        <f>TRASH!A227</f>
        <v>0</v>
      </c>
      <c r="M228" s="1" t="s">
        <v>41</v>
      </c>
      <c r="N228" s="1" t="s">
        <v>299</v>
      </c>
      <c r="O228" s="1">
        <v>0.87</v>
      </c>
      <c r="P228" s="1">
        <v>1.57</v>
      </c>
      <c r="Q228" s="1">
        <v>0.28999999999999998</v>
      </c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F228" s="1"/>
      <c r="AG228" s="1"/>
      <c r="AH228" s="1"/>
      <c r="AI228" s="1"/>
      <c r="AJ228" s="1"/>
      <c r="AK228" s="1"/>
    </row>
    <row r="229" spans="1:37" x14ac:dyDescent="0.3">
      <c r="A229" s="2" t="str">
        <f t="shared" si="26"/>
        <v>GM</v>
      </c>
      <c r="B229" s="1" t="str">
        <f t="shared" si="27"/>
        <v>IWM</v>
      </c>
      <c r="C229" s="1">
        <f t="shared" si="28"/>
        <v>0.87</v>
      </c>
      <c r="D229" s="1">
        <f t="shared" si="29"/>
        <v>0.94</v>
      </c>
      <c r="E229" s="1">
        <f t="shared" si="30"/>
        <v>0.35</v>
      </c>
      <c r="F229" s="4" t="str">
        <f t="shared" si="31"/>
        <v>GM</v>
      </c>
      <c r="G229" s="4" t="str">
        <f>VLOOKUP(F229,'All Beta'!A:E,2,0)</f>
        <v>IWM</v>
      </c>
      <c r="H229" s="4">
        <f t="shared" si="24"/>
        <v>0.94</v>
      </c>
      <c r="I229" s="4">
        <f t="shared" si="25"/>
        <v>0.35</v>
      </c>
      <c r="J229" s="62">
        <f>TRASH!A228</f>
        <v>0</v>
      </c>
      <c r="M229" s="1" t="s">
        <v>210</v>
      </c>
      <c r="N229" s="1" t="s">
        <v>384</v>
      </c>
      <c r="O229" s="1">
        <v>0.87</v>
      </c>
      <c r="P229" s="1">
        <v>0.94</v>
      </c>
      <c r="Q229" s="1">
        <v>0.35</v>
      </c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F229" s="1"/>
      <c r="AG229" s="1"/>
      <c r="AH229" s="1"/>
      <c r="AI229" s="1"/>
      <c r="AJ229" s="1"/>
      <c r="AK229" s="1"/>
    </row>
    <row r="230" spans="1:37" x14ac:dyDescent="0.3">
      <c r="A230" s="2" t="str">
        <f t="shared" si="26"/>
        <v>GME</v>
      </c>
      <c r="B230" s="1" t="str">
        <f t="shared" si="27"/>
        <v>IWM</v>
      </c>
      <c r="C230" s="1">
        <f t="shared" si="28"/>
        <v>0.53</v>
      </c>
      <c r="D230" s="1">
        <f t="shared" si="29"/>
        <v>0.44</v>
      </c>
      <c r="E230" s="1">
        <f t="shared" si="30"/>
        <v>0.56999999999999995</v>
      </c>
      <c r="F230" s="4" t="str">
        <f t="shared" si="31"/>
        <v/>
      </c>
      <c r="G230" s="4" t="e">
        <f>VLOOKUP(F230,'All Beta'!A:E,2,0)</f>
        <v>#N/A</v>
      </c>
      <c r="H230" s="4" t="e">
        <f t="shared" si="24"/>
        <v>#N/A</v>
      </c>
      <c r="I230" s="4" t="e">
        <f t="shared" si="25"/>
        <v>#N/A</v>
      </c>
      <c r="J230" s="62">
        <f>TRASH!A229</f>
        <v>0</v>
      </c>
      <c r="M230" s="1" t="s">
        <v>406</v>
      </c>
      <c r="N230" s="1" t="s">
        <v>384</v>
      </c>
      <c r="O230" s="1">
        <v>0.53</v>
      </c>
      <c r="P230" s="1">
        <v>0.44</v>
      </c>
      <c r="Q230" s="1">
        <v>0.56999999999999995</v>
      </c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F230" s="1"/>
      <c r="AG230" s="1"/>
      <c r="AH230" s="1"/>
      <c r="AI230" s="1"/>
      <c r="AJ230" s="1"/>
      <c r="AK230" s="1"/>
    </row>
    <row r="231" spans="1:37" x14ac:dyDescent="0.3">
      <c r="A231" s="2" t="str">
        <f t="shared" si="26"/>
        <v>GNRC</v>
      </c>
      <c r="B231" s="1" t="str">
        <f t="shared" si="27"/>
        <v>IWM</v>
      </c>
      <c r="C231" s="1">
        <f t="shared" si="28"/>
        <v>0.85</v>
      </c>
      <c r="D231" s="1">
        <f t="shared" si="29"/>
        <v>0.98</v>
      </c>
      <c r="E231" s="1">
        <f t="shared" si="30"/>
        <v>0.37</v>
      </c>
      <c r="F231" s="4" t="str">
        <f t="shared" si="31"/>
        <v>GNRC</v>
      </c>
      <c r="G231" s="4" t="str">
        <f>VLOOKUP(F231,'All Beta'!A:E,2,0)</f>
        <v>IWM</v>
      </c>
      <c r="H231" s="4">
        <f t="shared" si="24"/>
        <v>0.98</v>
      </c>
      <c r="I231" s="4">
        <f t="shared" si="25"/>
        <v>0.37</v>
      </c>
      <c r="J231" s="62">
        <f>TRASH!A230</f>
        <v>0</v>
      </c>
      <c r="M231" s="1" t="s">
        <v>505</v>
      </c>
      <c r="N231" s="1" t="s">
        <v>384</v>
      </c>
      <c r="O231" s="1">
        <v>0.85</v>
      </c>
      <c r="P231" s="1">
        <v>0.98</v>
      </c>
      <c r="Q231" s="1">
        <v>0.37</v>
      </c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F231" s="1"/>
      <c r="AG231" s="1"/>
      <c r="AH231" s="1"/>
      <c r="AI231" s="1"/>
      <c r="AJ231" s="1"/>
      <c r="AK231" s="1"/>
    </row>
    <row r="232" spans="1:37" x14ac:dyDescent="0.3">
      <c r="A232" s="2" t="str">
        <f t="shared" si="26"/>
        <v>GOOG</v>
      </c>
      <c r="B232" s="1" t="str">
        <f t="shared" si="27"/>
        <v>SPY</v>
      </c>
      <c r="C232" s="1">
        <f t="shared" si="28"/>
        <v>0.73</v>
      </c>
      <c r="D232" s="1">
        <f t="shared" si="29"/>
        <v>1.33</v>
      </c>
      <c r="E232" s="1">
        <f t="shared" si="30"/>
        <v>0.53</v>
      </c>
      <c r="F232" s="4" t="str">
        <f t="shared" si="31"/>
        <v>GOOG</v>
      </c>
      <c r="G232" s="4" t="str">
        <f>VLOOKUP(F232,'All Beta'!A:E,2,0)</f>
        <v>SPY</v>
      </c>
      <c r="H232" s="4">
        <f t="shared" si="24"/>
        <v>1.33</v>
      </c>
      <c r="I232" s="4">
        <f t="shared" si="25"/>
        <v>0.53</v>
      </c>
      <c r="J232" s="62">
        <f>TRASH!A231</f>
        <v>0</v>
      </c>
      <c r="M232" s="1" t="s">
        <v>42</v>
      </c>
      <c r="N232" s="1" t="s">
        <v>299</v>
      </c>
      <c r="O232" s="1">
        <v>0.73</v>
      </c>
      <c r="P232" s="1">
        <v>1.33</v>
      </c>
      <c r="Q232" s="1">
        <v>0.53</v>
      </c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F232" s="1"/>
      <c r="AG232" s="1"/>
      <c r="AH232" s="1"/>
      <c r="AI232" s="1"/>
      <c r="AJ232" s="1"/>
      <c r="AK232" s="1"/>
    </row>
    <row r="233" spans="1:37" x14ac:dyDescent="0.3">
      <c r="A233" s="2" t="str">
        <f t="shared" si="26"/>
        <v>GOOGL</v>
      </c>
      <c r="B233" s="1" t="str">
        <f t="shared" si="27"/>
        <v>SPY</v>
      </c>
      <c r="C233" s="1">
        <f t="shared" si="28"/>
        <v>0.73</v>
      </c>
      <c r="D233" s="1">
        <f t="shared" si="29"/>
        <v>1.27</v>
      </c>
      <c r="E233" s="1">
        <f t="shared" si="30"/>
        <v>0.52</v>
      </c>
      <c r="F233" s="4" t="str">
        <f t="shared" si="31"/>
        <v>GOOGL</v>
      </c>
      <c r="G233" s="4" t="str">
        <f>VLOOKUP(F233,'All Beta'!A:E,2,0)</f>
        <v>SPY</v>
      </c>
      <c r="H233" s="4">
        <f t="shared" si="24"/>
        <v>1.27</v>
      </c>
      <c r="I233" s="4">
        <f t="shared" si="25"/>
        <v>0.52</v>
      </c>
      <c r="J233" s="62">
        <f>TRASH!A232</f>
        <v>0</v>
      </c>
      <c r="M233" s="1" t="s">
        <v>43</v>
      </c>
      <c r="N233" s="1" t="s">
        <v>299</v>
      </c>
      <c r="O233" s="1">
        <v>0.73</v>
      </c>
      <c r="P233" s="1">
        <v>1.27</v>
      </c>
      <c r="Q233" s="1">
        <v>0.52</v>
      </c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F233" s="1"/>
      <c r="AG233" s="1"/>
      <c r="AH233" s="1"/>
      <c r="AI233" s="1"/>
      <c r="AJ233" s="1"/>
      <c r="AK233" s="1"/>
    </row>
    <row r="234" spans="1:37" x14ac:dyDescent="0.3">
      <c r="A234" s="2" t="str">
        <f t="shared" si="26"/>
        <v>GPN</v>
      </c>
      <c r="B234" s="1" t="str">
        <f t="shared" si="27"/>
        <v>IWM</v>
      </c>
      <c r="C234" s="1">
        <f t="shared" si="28"/>
        <v>0.78</v>
      </c>
      <c r="D234" s="1">
        <f t="shared" si="29"/>
        <v>0.84</v>
      </c>
      <c r="E234" s="1">
        <f t="shared" si="30"/>
        <v>0.51</v>
      </c>
      <c r="F234" s="4" t="str">
        <f t="shared" si="31"/>
        <v>GPN</v>
      </c>
      <c r="G234" s="4" t="str">
        <f>VLOOKUP(F234,'All Beta'!A:E,2,0)</f>
        <v>IWM</v>
      </c>
      <c r="H234" s="4">
        <f t="shared" si="24"/>
        <v>0.84</v>
      </c>
      <c r="I234" s="4">
        <f t="shared" si="25"/>
        <v>0.51</v>
      </c>
      <c r="J234" s="62">
        <f>TRASH!A233</f>
        <v>0</v>
      </c>
      <c r="M234" s="1" t="s">
        <v>508</v>
      </c>
      <c r="N234" s="1" t="s">
        <v>384</v>
      </c>
      <c r="O234" s="1">
        <v>0.78</v>
      </c>
      <c r="P234" s="1">
        <v>0.84</v>
      </c>
      <c r="Q234" s="1">
        <v>0.51</v>
      </c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F234" s="1"/>
      <c r="AG234" s="1"/>
      <c r="AH234" s="1"/>
      <c r="AI234" s="1"/>
      <c r="AJ234" s="1"/>
      <c r="AK234" s="1"/>
    </row>
    <row r="235" spans="1:37" x14ac:dyDescent="0.3">
      <c r="A235" s="2" t="str">
        <f t="shared" si="26"/>
        <v>GRRR</v>
      </c>
      <c r="B235" s="1" t="str">
        <f t="shared" si="27"/>
        <v>SPY</v>
      </c>
      <c r="C235" s="1">
        <f t="shared" si="28"/>
        <v>0.54</v>
      </c>
      <c r="D235" s="1">
        <f t="shared" si="29"/>
        <v>2.23</v>
      </c>
      <c r="E235" s="1">
        <f t="shared" si="30"/>
        <v>1.35</v>
      </c>
      <c r="F235" s="4" t="str">
        <f t="shared" si="31"/>
        <v>GRRR</v>
      </c>
      <c r="G235" s="4" t="str">
        <f>VLOOKUP(F235,'All Beta'!A:E,2,0)</f>
        <v>SPY</v>
      </c>
      <c r="H235" s="4">
        <f t="shared" si="24"/>
        <v>2.23</v>
      </c>
      <c r="I235" s="4">
        <f t="shared" si="25"/>
        <v>1.35</v>
      </c>
      <c r="J235" s="62">
        <f>TRASH!A234</f>
        <v>0</v>
      </c>
      <c r="M235" s="1" t="s">
        <v>625</v>
      </c>
      <c r="N235" s="1" t="s">
        <v>299</v>
      </c>
      <c r="O235" s="1">
        <v>0.54</v>
      </c>
      <c r="P235" s="1">
        <v>2.23</v>
      </c>
      <c r="Q235" s="1">
        <v>1.35</v>
      </c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F235" s="1"/>
      <c r="AG235" s="1"/>
      <c r="AH235" s="1"/>
      <c r="AI235" s="1"/>
      <c r="AJ235" s="1"/>
      <c r="AK235" s="1"/>
    </row>
    <row r="236" spans="1:37" x14ac:dyDescent="0.3">
      <c r="A236" s="2" t="str">
        <f t="shared" si="26"/>
        <v>GS</v>
      </c>
      <c r="B236" s="1" t="str">
        <f t="shared" si="27"/>
        <v>XLF</v>
      </c>
      <c r="C236" s="1">
        <f t="shared" si="28"/>
        <v>0.9</v>
      </c>
      <c r="D236" s="1">
        <f t="shared" si="29"/>
        <v>1.27</v>
      </c>
      <c r="E236" s="1">
        <f t="shared" si="30"/>
        <v>0.24</v>
      </c>
      <c r="F236" s="4" t="str">
        <f t="shared" si="31"/>
        <v>GS</v>
      </c>
      <c r="G236" s="4" t="str">
        <f>VLOOKUP(F236,'All Beta'!A:E,2,0)</f>
        <v>XLF</v>
      </c>
      <c r="H236" s="4">
        <f t="shared" si="24"/>
        <v>1.27</v>
      </c>
      <c r="I236" s="4">
        <f t="shared" si="25"/>
        <v>0.24</v>
      </c>
      <c r="J236" s="62">
        <f>TRASH!A235</f>
        <v>0</v>
      </c>
      <c r="M236" s="1" t="s">
        <v>211</v>
      </c>
      <c r="N236" s="1" t="s">
        <v>342</v>
      </c>
      <c r="O236" s="1">
        <v>0.9</v>
      </c>
      <c r="P236" s="1">
        <v>1.27</v>
      </c>
      <c r="Q236" s="1">
        <v>0.24</v>
      </c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F236" s="1"/>
      <c r="AG236" s="1"/>
      <c r="AH236" s="1"/>
      <c r="AI236" s="1"/>
      <c r="AJ236" s="1"/>
      <c r="AK236" s="1"/>
    </row>
    <row r="237" spans="1:37" x14ac:dyDescent="0.3">
      <c r="A237" s="2" t="str">
        <f t="shared" si="26"/>
        <v>GSAT</v>
      </c>
      <c r="B237" s="1" t="str">
        <f t="shared" si="27"/>
        <v>SPY</v>
      </c>
      <c r="C237" s="1">
        <f t="shared" si="28"/>
        <v>0.82</v>
      </c>
      <c r="D237" s="1">
        <f t="shared" si="29"/>
        <v>2.06</v>
      </c>
      <c r="E237" s="1">
        <f t="shared" si="30"/>
        <v>0.44</v>
      </c>
      <c r="F237" s="4" t="str">
        <f t="shared" si="31"/>
        <v>GSAT</v>
      </c>
      <c r="G237" s="4" t="str">
        <f>VLOOKUP(F237,'All Beta'!A:E,2,0)</f>
        <v>SPY</v>
      </c>
      <c r="H237" s="4">
        <f t="shared" si="24"/>
        <v>2.06</v>
      </c>
      <c r="I237" s="4">
        <f t="shared" si="25"/>
        <v>0.44</v>
      </c>
      <c r="J237" s="62">
        <f>TRASH!A236</f>
        <v>0</v>
      </c>
      <c r="M237" s="1" t="s">
        <v>633</v>
      </c>
      <c r="N237" s="1" t="s">
        <v>299</v>
      </c>
      <c r="O237" s="1">
        <v>0.82</v>
      </c>
      <c r="P237" s="1">
        <v>2.06</v>
      </c>
      <c r="Q237" s="1">
        <v>0.44</v>
      </c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F237" s="1"/>
      <c r="AG237" s="1"/>
      <c r="AH237" s="1"/>
      <c r="AI237" s="1"/>
      <c r="AJ237" s="1"/>
      <c r="AK237" s="1"/>
    </row>
    <row r="238" spans="1:37" x14ac:dyDescent="0.3">
      <c r="A238" s="2" t="str">
        <f t="shared" si="26"/>
        <v>GT</v>
      </c>
      <c r="B238" s="1" t="str">
        <f t="shared" si="27"/>
        <v>IWM</v>
      </c>
      <c r="C238" s="1">
        <f t="shared" si="28"/>
        <v>0.81</v>
      </c>
      <c r="D238" s="1">
        <f t="shared" si="29"/>
        <v>0.99</v>
      </c>
      <c r="E238" s="1">
        <f t="shared" si="30"/>
        <v>0.46</v>
      </c>
      <c r="F238" s="4" t="str">
        <f t="shared" si="31"/>
        <v>GT</v>
      </c>
      <c r="G238" s="4" t="str">
        <f>VLOOKUP(F238,'All Beta'!A:E,2,0)</f>
        <v>IWM</v>
      </c>
      <c r="H238" s="4">
        <f t="shared" si="24"/>
        <v>0.99</v>
      </c>
      <c r="I238" s="4">
        <f t="shared" si="25"/>
        <v>0.46</v>
      </c>
      <c r="J238" s="62">
        <f>TRASH!A237</f>
        <v>0</v>
      </c>
      <c r="M238" s="1" t="s">
        <v>212</v>
      </c>
      <c r="N238" s="1" t="s">
        <v>384</v>
      </c>
      <c r="O238" s="1">
        <v>0.81</v>
      </c>
      <c r="P238" s="1">
        <v>0.99</v>
      </c>
      <c r="Q238" s="1">
        <v>0.46</v>
      </c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F238" s="1"/>
      <c r="AG238" s="1"/>
      <c r="AH238" s="1"/>
      <c r="AI238" s="1"/>
      <c r="AJ238" s="1"/>
      <c r="AK238" s="1"/>
    </row>
    <row r="239" spans="1:37" x14ac:dyDescent="0.3">
      <c r="A239" s="2" t="str">
        <f t="shared" si="26"/>
        <v>GTES</v>
      </c>
      <c r="B239" s="1" t="str">
        <f t="shared" si="27"/>
        <v>IWM</v>
      </c>
      <c r="C239" s="1">
        <f t="shared" si="28"/>
        <v>0.9</v>
      </c>
      <c r="D239" s="1">
        <f t="shared" si="29"/>
        <v>1.1000000000000001</v>
      </c>
      <c r="E239" s="1">
        <f t="shared" si="30"/>
        <v>0.35</v>
      </c>
      <c r="F239" s="4" t="str">
        <f t="shared" si="31"/>
        <v>GTES</v>
      </c>
      <c r="G239" s="4" t="str">
        <f>VLOOKUP(F239,'All Beta'!A:E,2,0)</f>
        <v>IWM</v>
      </c>
      <c r="H239" s="4">
        <f t="shared" si="24"/>
        <v>1.1000000000000001</v>
      </c>
      <c r="I239" s="4">
        <f t="shared" si="25"/>
        <v>0.35</v>
      </c>
      <c r="J239" s="62">
        <f>TRASH!A238</f>
        <v>0</v>
      </c>
      <c r="M239" s="1" t="s">
        <v>450</v>
      </c>
      <c r="N239" s="1" t="s">
        <v>384</v>
      </c>
      <c r="O239" s="1">
        <v>0.9</v>
      </c>
      <c r="P239" s="1">
        <v>1.1000000000000001</v>
      </c>
      <c r="Q239" s="1">
        <v>0.35</v>
      </c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F239" s="1"/>
      <c r="AG239" s="1"/>
      <c r="AH239" s="1"/>
      <c r="AI239" s="1"/>
      <c r="AJ239" s="1"/>
      <c r="AK239" s="1"/>
    </row>
    <row r="240" spans="1:37" x14ac:dyDescent="0.3">
      <c r="A240" s="2" t="str">
        <f t="shared" si="26"/>
        <v>GTLB</v>
      </c>
      <c r="B240" s="1" t="str">
        <f t="shared" si="27"/>
        <v>SPY</v>
      </c>
      <c r="C240" s="1">
        <f t="shared" si="28"/>
        <v>0.78</v>
      </c>
      <c r="D240" s="1">
        <f t="shared" si="29"/>
        <v>2.85</v>
      </c>
      <c r="E240" s="1">
        <f t="shared" si="30"/>
        <v>0.65</v>
      </c>
      <c r="F240" s="4" t="str">
        <f t="shared" si="31"/>
        <v>GTLB</v>
      </c>
      <c r="G240" s="4" t="str">
        <f>VLOOKUP(F240,'All Beta'!A:E,2,0)</f>
        <v>SPY</v>
      </c>
      <c r="H240" s="4">
        <f t="shared" si="24"/>
        <v>2.85</v>
      </c>
      <c r="I240" s="4">
        <f t="shared" si="25"/>
        <v>0.65</v>
      </c>
      <c r="J240" s="62">
        <f>TRASH!A239</f>
        <v>0</v>
      </c>
      <c r="M240" s="1" t="s">
        <v>400</v>
      </c>
      <c r="N240" s="1" t="s">
        <v>299</v>
      </c>
      <c r="O240" s="1">
        <v>0.78</v>
      </c>
      <c r="P240" s="1">
        <v>2.85</v>
      </c>
      <c r="Q240" s="1">
        <v>0.65</v>
      </c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F240" s="1"/>
      <c r="AG240" s="1"/>
      <c r="AH240" s="1"/>
      <c r="AI240" s="1"/>
      <c r="AJ240" s="1"/>
      <c r="AK240" s="1"/>
    </row>
    <row r="241" spans="1:37" x14ac:dyDescent="0.3">
      <c r="A241" s="2" t="str">
        <f t="shared" si="26"/>
        <v>HAL</v>
      </c>
      <c r="B241" s="1" t="str">
        <f t="shared" si="27"/>
        <v>XLE</v>
      </c>
      <c r="C241" s="1">
        <f t="shared" si="28"/>
        <v>0.93</v>
      </c>
      <c r="D241" s="1">
        <f t="shared" si="29"/>
        <v>1.22</v>
      </c>
      <c r="E241" s="1">
        <f t="shared" si="30"/>
        <v>0.39</v>
      </c>
      <c r="F241" s="4" t="str">
        <f t="shared" si="31"/>
        <v>HAL</v>
      </c>
      <c r="G241" s="4" t="str">
        <f>VLOOKUP(F241,'All Beta'!A:E,2,0)</f>
        <v>XLE</v>
      </c>
      <c r="H241" s="4">
        <f t="shared" si="24"/>
        <v>1.22</v>
      </c>
      <c r="I241" s="4">
        <f t="shared" si="25"/>
        <v>0.39</v>
      </c>
      <c r="J241" s="62">
        <f>TRASH!A240</f>
        <v>0</v>
      </c>
      <c r="M241" s="1" t="s">
        <v>213</v>
      </c>
      <c r="N241" s="1" t="s">
        <v>341</v>
      </c>
      <c r="O241" s="1">
        <v>0.93</v>
      </c>
      <c r="P241" s="1">
        <v>1.22</v>
      </c>
      <c r="Q241" s="1">
        <v>0.39</v>
      </c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F241" s="1"/>
      <c r="AG241" s="1"/>
      <c r="AH241" s="1"/>
      <c r="AI241" s="1"/>
      <c r="AJ241" s="1"/>
      <c r="AK241" s="1"/>
    </row>
    <row r="242" spans="1:37" x14ac:dyDescent="0.3">
      <c r="A242" s="2" t="str">
        <f t="shared" si="26"/>
        <v>HAS</v>
      </c>
      <c r="B242" s="1" t="str">
        <f t="shared" si="27"/>
        <v>IWM</v>
      </c>
      <c r="C242" s="1">
        <f t="shared" si="28"/>
        <v>0.79</v>
      </c>
      <c r="D242" s="1">
        <f t="shared" si="29"/>
        <v>0.42</v>
      </c>
      <c r="E242" s="1">
        <f t="shared" si="30"/>
        <v>0.27</v>
      </c>
      <c r="F242" s="4" t="str">
        <f t="shared" si="31"/>
        <v>HAS</v>
      </c>
      <c r="G242" s="4" t="str">
        <f>VLOOKUP(F242,'All Beta'!A:E,2,0)</f>
        <v>IWM</v>
      </c>
      <c r="H242" s="4">
        <f t="shared" si="24"/>
        <v>0.42</v>
      </c>
      <c r="I242" s="4">
        <f t="shared" si="25"/>
        <v>0.27</v>
      </c>
      <c r="J242" s="62">
        <f>TRASH!A241</f>
        <v>0</v>
      </c>
      <c r="M242" s="1" t="s">
        <v>483</v>
      </c>
      <c r="N242" s="1" t="s">
        <v>384</v>
      </c>
      <c r="O242" s="1">
        <v>0.79</v>
      </c>
      <c r="P242" s="1">
        <v>0.42</v>
      </c>
      <c r="Q242" s="1">
        <v>0.27</v>
      </c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F242" s="1"/>
      <c r="AG242" s="1"/>
      <c r="AH242" s="1"/>
      <c r="AI242" s="1"/>
      <c r="AJ242" s="1"/>
      <c r="AK242" s="1"/>
    </row>
    <row r="243" spans="1:37" x14ac:dyDescent="0.3">
      <c r="A243" s="2" t="str">
        <f t="shared" si="26"/>
        <v>HBAN</v>
      </c>
      <c r="B243" s="1" t="str">
        <f t="shared" si="27"/>
        <v>KRE</v>
      </c>
      <c r="C243" s="1">
        <f t="shared" si="28"/>
        <v>0.9</v>
      </c>
      <c r="D243" s="1">
        <f t="shared" si="29"/>
        <v>0.72</v>
      </c>
      <c r="E243" s="1">
        <f t="shared" si="30"/>
        <v>0.28999999999999998</v>
      </c>
      <c r="F243" s="4" t="str">
        <f t="shared" si="31"/>
        <v>HBAN</v>
      </c>
      <c r="G243" s="4" t="str">
        <f>VLOOKUP(F243,'All Beta'!A:E,2,0)</f>
        <v>KRE</v>
      </c>
      <c r="H243" s="4">
        <f t="shared" si="24"/>
        <v>0.72</v>
      </c>
      <c r="I243" s="4">
        <f t="shared" si="25"/>
        <v>0.28999999999999998</v>
      </c>
      <c r="J243" s="62">
        <f>TRASH!A242</f>
        <v>0</v>
      </c>
      <c r="M243" s="1" t="s">
        <v>358</v>
      </c>
      <c r="N243" s="1" t="s">
        <v>377</v>
      </c>
      <c r="O243" s="1">
        <v>0.9</v>
      </c>
      <c r="P243" s="1">
        <v>0.72</v>
      </c>
      <c r="Q243" s="1">
        <v>0.28999999999999998</v>
      </c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F243" s="1"/>
      <c r="AG243" s="1"/>
      <c r="AH243" s="1"/>
      <c r="AI243" s="1"/>
      <c r="AJ243" s="1"/>
      <c r="AK243" s="1"/>
    </row>
    <row r="244" spans="1:37" x14ac:dyDescent="0.3">
      <c r="A244" s="2" t="str">
        <f t="shared" si="26"/>
        <v>HCA</v>
      </c>
      <c r="B244" s="1" t="str">
        <f t="shared" si="27"/>
        <v>IWM</v>
      </c>
      <c r="C244" s="1">
        <f t="shared" si="28"/>
        <v>0.23</v>
      </c>
      <c r="D244" s="1">
        <f t="shared" si="29"/>
        <v>0.14000000000000001</v>
      </c>
      <c r="E244" s="1">
        <f t="shared" si="30"/>
        <v>0.37</v>
      </c>
      <c r="F244" s="4" t="str">
        <f t="shared" si="31"/>
        <v>HCA</v>
      </c>
      <c r="G244" s="4" t="str">
        <f>VLOOKUP(F244,'All Beta'!A:E,2,0)</f>
        <v>IWM</v>
      </c>
      <c r="H244" s="4">
        <f t="shared" si="24"/>
        <v>0.14000000000000001</v>
      </c>
      <c r="I244" s="4">
        <f t="shared" si="25"/>
        <v>0.37</v>
      </c>
      <c r="J244" s="62">
        <f>TRASH!A243</f>
        <v>0</v>
      </c>
      <c r="M244" s="1" t="s">
        <v>214</v>
      </c>
      <c r="N244" s="1" t="s">
        <v>384</v>
      </c>
      <c r="O244" s="1">
        <v>0.23</v>
      </c>
      <c r="P244" s="1">
        <v>0.14000000000000001</v>
      </c>
      <c r="Q244" s="1">
        <v>0.37</v>
      </c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F244" s="1"/>
      <c r="AG244" s="1"/>
      <c r="AH244" s="1"/>
      <c r="AI244" s="1"/>
      <c r="AJ244" s="1"/>
      <c r="AK244" s="1"/>
    </row>
    <row r="245" spans="1:37" x14ac:dyDescent="0.3">
      <c r="A245" s="2" t="str">
        <f t="shared" si="26"/>
        <v>HD</v>
      </c>
      <c r="B245" s="1" t="str">
        <f t="shared" si="27"/>
        <v>IWM</v>
      </c>
      <c r="C245" s="1">
        <f t="shared" si="28"/>
        <v>0.57999999999999996</v>
      </c>
      <c r="D245" s="1">
        <f t="shared" si="29"/>
        <v>0.4</v>
      </c>
      <c r="E245" s="1">
        <f t="shared" si="30"/>
        <v>0.35</v>
      </c>
      <c r="F245" s="4" t="str">
        <f t="shared" si="31"/>
        <v>HD</v>
      </c>
      <c r="G245" s="4" t="str">
        <f>VLOOKUP(F245,'All Beta'!A:E,2,0)</f>
        <v>IWM</v>
      </c>
      <c r="H245" s="4">
        <f t="shared" si="24"/>
        <v>0.4</v>
      </c>
      <c r="I245" s="4">
        <f t="shared" si="25"/>
        <v>0.35</v>
      </c>
      <c r="J245" s="62">
        <f>TRASH!A244</f>
        <v>0</v>
      </c>
      <c r="M245" s="1" t="s">
        <v>215</v>
      </c>
      <c r="N245" s="1" t="s">
        <v>384</v>
      </c>
      <c r="O245" s="1">
        <v>0.57999999999999996</v>
      </c>
      <c r="P245" s="1">
        <v>0.4</v>
      </c>
      <c r="Q245" s="1">
        <v>0.35</v>
      </c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F245" s="1"/>
      <c r="AG245" s="1"/>
      <c r="AH245" s="1"/>
      <c r="AI245" s="1"/>
      <c r="AJ245" s="1"/>
      <c r="AK245" s="1"/>
    </row>
    <row r="246" spans="1:37" x14ac:dyDescent="0.3">
      <c r="A246" s="2" t="str">
        <f t="shared" si="26"/>
        <v>HE</v>
      </c>
      <c r="B246" s="1" t="str">
        <f t="shared" si="27"/>
        <v>IWM</v>
      </c>
      <c r="C246" s="1">
        <f t="shared" si="28"/>
        <v>0.7</v>
      </c>
      <c r="D246" s="1">
        <f t="shared" si="29"/>
        <v>0.52</v>
      </c>
      <c r="E246" s="1">
        <f t="shared" si="30"/>
        <v>0.37</v>
      </c>
      <c r="F246" s="4" t="str">
        <f t="shared" si="31"/>
        <v>HE</v>
      </c>
      <c r="G246" s="4" t="str">
        <f>VLOOKUP(F246,'All Beta'!A:E,2,0)</f>
        <v>IWM</v>
      </c>
      <c r="H246" s="4">
        <f t="shared" si="24"/>
        <v>0.52</v>
      </c>
      <c r="I246" s="4">
        <f t="shared" si="25"/>
        <v>0.37</v>
      </c>
      <c r="J246" s="62">
        <f>TRASH!A245</f>
        <v>0</v>
      </c>
      <c r="M246" s="1" t="s">
        <v>608</v>
      </c>
      <c r="N246" s="1" t="s">
        <v>384</v>
      </c>
      <c r="O246" s="1">
        <v>0.7</v>
      </c>
      <c r="P246" s="1">
        <v>0.52</v>
      </c>
      <c r="Q246" s="1">
        <v>0.37</v>
      </c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F246" s="1"/>
      <c r="AG246" s="1"/>
      <c r="AH246" s="1"/>
      <c r="AI246" s="1"/>
      <c r="AJ246" s="1"/>
      <c r="AK246" s="1"/>
    </row>
    <row r="247" spans="1:37" x14ac:dyDescent="0.3">
      <c r="A247" s="2" t="str">
        <f t="shared" si="26"/>
        <v>HIMS</v>
      </c>
      <c r="B247" s="1" t="str">
        <f t="shared" si="27"/>
        <v>SPY</v>
      </c>
      <c r="C247" s="1">
        <f t="shared" si="28"/>
        <v>0.66</v>
      </c>
      <c r="D247" s="1">
        <f t="shared" si="29"/>
        <v>3.16</v>
      </c>
      <c r="E247" s="1">
        <f t="shared" si="30"/>
        <v>1.1499999999999999</v>
      </c>
      <c r="F247" s="4" t="str">
        <f t="shared" si="31"/>
        <v>HIMS</v>
      </c>
      <c r="G247" s="4" t="str">
        <f>VLOOKUP(F247,'All Beta'!A:E,2,0)</f>
        <v>SPY</v>
      </c>
      <c r="H247" s="4">
        <f t="shared" si="24"/>
        <v>3.16</v>
      </c>
      <c r="I247" s="4">
        <f t="shared" si="25"/>
        <v>1.1499999999999999</v>
      </c>
      <c r="J247" s="62">
        <f>TRASH!A246</f>
        <v>0</v>
      </c>
      <c r="M247" s="1" t="s">
        <v>455</v>
      </c>
      <c r="N247" s="1" t="s">
        <v>299</v>
      </c>
      <c r="O247" s="1">
        <v>0.66</v>
      </c>
      <c r="P247" s="1">
        <v>3.16</v>
      </c>
      <c r="Q247" s="1">
        <v>1.1499999999999999</v>
      </c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F247" s="1"/>
      <c r="AG247" s="1"/>
      <c r="AH247" s="1"/>
      <c r="AI247" s="1"/>
      <c r="AJ247" s="1"/>
      <c r="AK247" s="1"/>
    </row>
    <row r="248" spans="1:37" x14ac:dyDescent="0.3">
      <c r="A248" s="2" t="str">
        <f t="shared" si="26"/>
        <v>HLT</v>
      </c>
      <c r="B248" s="1" t="str">
        <f t="shared" si="27"/>
        <v>SPY</v>
      </c>
      <c r="C248" s="1">
        <f t="shared" si="28"/>
        <v>0.82</v>
      </c>
      <c r="D248" s="1">
        <f t="shared" si="29"/>
        <v>1.52</v>
      </c>
      <c r="E248" s="1">
        <f t="shared" si="30"/>
        <v>0.31</v>
      </c>
      <c r="F248" s="4" t="str">
        <f t="shared" si="31"/>
        <v>HLT</v>
      </c>
      <c r="G248" s="4" t="str">
        <f>VLOOKUP(F248,'All Beta'!A:E,2,0)</f>
        <v>SPY</v>
      </c>
      <c r="H248" s="4">
        <f t="shared" si="24"/>
        <v>1.52</v>
      </c>
      <c r="I248" s="4">
        <f t="shared" si="25"/>
        <v>0.31</v>
      </c>
      <c r="J248" s="62">
        <f>TRASH!A247</f>
        <v>0</v>
      </c>
      <c r="M248" s="1" t="s">
        <v>606</v>
      </c>
      <c r="N248" s="1" t="s">
        <v>299</v>
      </c>
      <c r="O248" s="1">
        <v>0.82</v>
      </c>
      <c r="P248" s="1">
        <v>1.52</v>
      </c>
      <c r="Q248" s="1">
        <v>0.31</v>
      </c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F248" s="1"/>
      <c r="AG248" s="1"/>
      <c r="AH248" s="1"/>
      <c r="AI248" s="1"/>
      <c r="AJ248" s="1"/>
      <c r="AK248" s="1"/>
    </row>
    <row r="249" spans="1:37" x14ac:dyDescent="0.3">
      <c r="A249" s="2" t="str">
        <f t="shared" si="26"/>
        <v>HOG</v>
      </c>
      <c r="B249" s="1" t="str">
        <f t="shared" si="27"/>
        <v>IWM</v>
      </c>
      <c r="C249" s="1">
        <f t="shared" si="28"/>
        <v>0.85</v>
      </c>
      <c r="D249" s="1">
        <f t="shared" si="29"/>
        <v>1.63</v>
      </c>
      <c r="E249" s="1">
        <f t="shared" si="30"/>
        <v>0.53</v>
      </c>
      <c r="F249" s="4" t="str">
        <f t="shared" si="31"/>
        <v>HOG</v>
      </c>
      <c r="G249" s="4" t="str">
        <f>VLOOKUP(F249,'All Beta'!A:E,2,0)</f>
        <v>IWM</v>
      </c>
      <c r="H249" s="4">
        <f t="shared" si="24"/>
        <v>1.63</v>
      </c>
      <c r="I249" s="4">
        <f t="shared" si="25"/>
        <v>0.53</v>
      </c>
      <c r="J249" s="62">
        <f>TRASH!A248</f>
        <v>0</v>
      </c>
      <c r="M249" s="1" t="s">
        <v>474</v>
      </c>
      <c r="N249" s="1" t="s">
        <v>384</v>
      </c>
      <c r="O249" s="1">
        <v>0.85</v>
      </c>
      <c r="P249" s="1">
        <v>1.63</v>
      </c>
      <c r="Q249" s="1">
        <v>0.53</v>
      </c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F249" s="1"/>
      <c r="AG249" s="1"/>
      <c r="AH249" s="1"/>
      <c r="AI249" s="1"/>
      <c r="AJ249" s="1"/>
      <c r="AK249" s="1"/>
    </row>
    <row r="250" spans="1:37" x14ac:dyDescent="0.3">
      <c r="A250" s="2" t="str">
        <f t="shared" si="26"/>
        <v>HON</v>
      </c>
      <c r="B250" s="1" t="str">
        <f t="shared" si="27"/>
        <v>SPY</v>
      </c>
      <c r="C250" s="1">
        <f t="shared" si="28"/>
        <v>0.76</v>
      </c>
      <c r="D250" s="1">
        <f t="shared" si="29"/>
        <v>0.57999999999999996</v>
      </c>
      <c r="E250" s="1">
        <f t="shared" si="30"/>
        <v>0.24</v>
      </c>
      <c r="F250" s="4" t="str">
        <f t="shared" si="31"/>
        <v>HON</v>
      </c>
      <c r="G250" s="4" t="str">
        <f>VLOOKUP(F250,'All Beta'!A:E,2,0)</f>
        <v>SPY</v>
      </c>
      <c r="H250" s="4">
        <f t="shared" si="24"/>
        <v>0.57999999999999996</v>
      </c>
      <c r="I250" s="4">
        <f t="shared" si="25"/>
        <v>0.24</v>
      </c>
      <c r="J250" s="62">
        <f>TRASH!A249</f>
        <v>0</v>
      </c>
      <c r="M250" s="1" t="s">
        <v>216</v>
      </c>
      <c r="N250" s="1" t="s">
        <v>299</v>
      </c>
      <c r="O250" s="1">
        <v>0.76</v>
      </c>
      <c r="P250" s="1">
        <v>0.57999999999999996</v>
      </c>
      <c r="Q250" s="1">
        <v>0.24</v>
      </c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F250" s="1"/>
      <c r="AG250" s="1"/>
      <c r="AH250" s="1"/>
      <c r="AI250" s="1"/>
      <c r="AJ250" s="1"/>
      <c r="AK250" s="1"/>
    </row>
    <row r="251" spans="1:37" x14ac:dyDescent="0.3">
      <c r="A251" s="2" t="str">
        <f t="shared" si="26"/>
        <v>HOOD</v>
      </c>
      <c r="B251" s="1" t="str">
        <f t="shared" si="27"/>
        <v>QQQ</v>
      </c>
      <c r="C251" s="1">
        <f t="shared" si="28"/>
        <v>0.72</v>
      </c>
      <c r="D251" s="1">
        <f t="shared" si="29"/>
        <v>2.21</v>
      </c>
      <c r="E251" s="1">
        <f t="shared" si="30"/>
        <v>1.08</v>
      </c>
      <c r="F251" s="4" t="str">
        <f t="shared" si="31"/>
        <v>HOOD</v>
      </c>
      <c r="G251" s="4" t="str">
        <f>VLOOKUP(F251,'All Beta'!A:E,2,0)</f>
        <v>QQQ</v>
      </c>
      <c r="H251" s="4">
        <f t="shared" si="24"/>
        <v>2.21</v>
      </c>
      <c r="I251" s="4">
        <f t="shared" si="25"/>
        <v>1.08</v>
      </c>
      <c r="J251" s="62">
        <f>TRASH!A250</f>
        <v>0</v>
      </c>
      <c r="M251" s="1" t="s">
        <v>44</v>
      </c>
      <c r="N251" s="1" t="s">
        <v>283</v>
      </c>
      <c r="O251" s="1">
        <v>0.72</v>
      </c>
      <c r="P251" s="1">
        <v>2.21</v>
      </c>
      <c r="Q251" s="1">
        <v>1.08</v>
      </c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F251" s="1"/>
      <c r="AG251" s="1"/>
      <c r="AH251" s="1"/>
      <c r="AI251" s="1"/>
      <c r="AJ251" s="1"/>
      <c r="AK251" s="1"/>
    </row>
    <row r="252" spans="1:37" x14ac:dyDescent="0.3">
      <c r="A252" s="2" t="str">
        <f t="shared" si="26"/>
        <v>HP</v>
      </c>
      <c r="B252" s="1" t="str">
        <f t="shared" si="27"/>
        <v>XLE</v>
      </c>
      <c r="C252" s="1">
        <f t="shared" si="28"/>
        <v>0.88</v>
      </c>
      <c r="D252" s="1">
        <f t="shared" si="29"/>
        <v>1.67</v>
      </c>
      <c r="E252" s="1">
        <f t="shared" si="30"/>
        <v>0.69</v>
      </c>
      <c r="F252" s="4" t="str">
        <f t="shared" si="31"/>
        <v>HP</v>
      </c>
      <c r="G252" s="4" t="str">
        <f>VLOOKUP(F252,'All Beta'!A:E,2,0)</f>
        <v>XLE</v>
      </c>
      <c r="H252" s="4">
        <f t="shared" si="24"/>
        <v>1.67</v>
      </c>
      <c r="I252" s="4">
        <f t="shared" si="25"/>
        <v>0.69</v>
      </c>
      <c r="J252" s="62">
        <f>TRASH!A251</f>
        <v>0</v>
      </c>
      <c r="M252" s="1" t="s">
        <v>564</v>
      </c>
      <c r="N252" s="1" t="s">
        <v>341</v>
      </c>
      <c r="O252" s="1">
        <v>0.88</v>
      </c>
      <c r="P252" s="1">
        <v>1.67</v>
      </c>
      <c r="Q252" s="1">
        <v>0.69</v>
      </c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F252" s="1"/>
      <c r="AG252" s="1"/>
      <c r="AH252" s="1"/>
      <c r="AI252" s="1"/>
      <c r="AJ252" s="1"/>
      <c r="AK252" s="1"/>
    </row>
    <row r="253" spans="1:37" x14ac:dyDescent="0.3">
      <c r="A253" s="2" t="str">
        <f t="shared" si="26"/>
        <v>HPE</v>
      </c>
      <c r="B253" s="1" t="str">
        <f t="shared" si="27"/>
        <v>SPY</v>
      </c>
      <c r="C253" s="1">
        <f t="shared" si="28"/>
        <v>0.74</v>
      </c>
      <c r="D253" s="1">
        <f t="shared" si="29"/>
        <v>2.2000000000000002</v>
      </c>
      <c r="E253" s="1">
        <f t="shared" si="30"/>
        <v>0.64</v>
      </c>
      <c r="F253" s="4" t="str">
        <f t="shared" si="31"/>
        <v>HPE</v>
      </c>
      <c r="G253" s="4" t="str">
        <f>VLOOKUP(F253,'All Beta'!A:E,2,0)</f>
        <v>SPY</v>
      </c>
      <c r="H253" s="4">
        <f t="shared" si="24"/>
        <v>2.2000000000000002</v>
      </c>
      <c r="I253" s="4">
        <f t="shared" si="25"/>
        <v>0.64</v>
      </c>
      <c r="J253" s="62">
        <f>TRASH!A252</f>
        <v>0</v>
      </c>
      <c r="M253" s="1" t="s">
        <v>45</v>
      </c>
      <c r="N253" s="1" t="s">
        <v>299</v>
      </c>
      <c r="O253" s="1">
        <v>0.74</v>
      </c>
      <c r="P253" s="1">
        <v>2.2000000000000002</v>
      </c>
      <c r="Q253" s="1">
        <v>0.64</v>
      </c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F253" s="1"/>
      <c r="AG253" s="1"/>
      <c r="AH253" s="1"/>
      <c r="AI253" s="1"/>
      <c r="AJ253" s="1"/>
      <c r="AK253" s="1"/>
    </row>
    <row r="254" spans="1:37" x14ac:dyDescent="0.3">
      <c r="A254" s="2" t="str">
        <f t="shared" si="26"/>
        <v>HPQ</v>
      </c>
      <c r="B254" s="1" t="str">
        <f t="shared" si="27"/>
        <v>IWM</v>
      </c>
      <c r="C254" s="1">
        <f t="shared" si="28"/>
        <v>0.85</v>
      </c>
      <c r="D254" s="1">
        <f t="shared" si="29"/>
        <v>0.97</v>
      </c>
      <c r="E254" s="1">
        <f t="shared" si="30"/>
        <v>0.39</v>
      </c>
      <c r="F254" s="4" t="str">
        <f t="shared" si="31"/>
        <v/>
      </c>
      <c r="G254" s="4" t="e">
        <f>VLOOKUP(F254,'All Beta'!A:E,2,0)</f>
        <v>#N/A</v>
      </c>
      <c r="H254" s="4" t="e">
        <f t="shared" si="24"/>
        <v>#N/A</v>
      </c>
      <c r="I254" s="4" t="e">
        <f t="shared" si="25"/>
        <v>#N/A</v>
      </c>
      <c r="J254" s="62">
        <f>TRASH!A253</f>
        <v>0</v>
      </c>
      <c r="M254" s="1" t="s">
        <v>46</v>
      </c>
      <c r="N254" s="1" t="s">
        <v>384</v>
      </c>
      <c r="O254" s="1">
        <v>0.85</v>
      </c>
      <c r="P254" s="1">
        <v>0.97</v>
      </c>
      <c r="Q254" s="1">
        <v>0.39</v>
      </c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F254" s="1"/>
      <c r="AG254" s="1"/>
      <c r="AH254" s="1"/>
      <c r="AI254" s="1"/>
      <c r="AJ254" s="1"/>
      <c r="AK254" s="1"/>
    </row>
    <row r="255" spans="1:37" x14ac:dyDescent="0.3">
      <c r="A255" s="2" t="str">
        <f t="shared" si="26"/>
        <v>HRL</v>
      </c>
      <c r="B255" s="1" t="str">
        <f t="shared" si="27"/>
        <v>IWM</v>
      </c>
      <c r="C255" s="1">
        <f t="shared" si="28"/>
        <v>0.27</v>
      </c>
      <c r="D255" s="1">
        <f t="shared" si="29"/>
        <v>0.17</v>
      </c>
      <c r="E255" s="1">
        <f t="shared" si="30"/>
        <v>0.28000000000000003</v>
      </c>
      <c r="F255" s="4" t="str">
        <f t="shared" si="31"/>
        <v>HRL</v>
      </c>
      <c r="G255" s="4" t="str">
        <f>VLOOKUP(F255,'All Beta'!A:E,2,0)</f>
        <v>IWM</v>
      </c>
      <c r="H255" s="4">
        <f t="shared" si="24"/>
        <v>0.17</v>
      </c>
      <c r="I255" s="4">
        <f t="shared" si="25"/>
        <v>0.28000000000000003</v>
      </c>
      <c r="J255" s="62">
        <f>TRASH!A254</f>
        <v>0</v>
      </c>
      <c r="M255" s="1" t="s">
        <v>469</v>
      </c>
      <c r="N255" s="1" t="s">
        <v>384</v>
      </c>
      <c r="O255" s="1">
        <v>0.27</v>
      </c>
      <c r="P255" s="1">
        <v>0.17</v>
      </c>
      <c r="Q255" s="1">
        <v>0.28000000000000003</v>
      </c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F255" s="1"/>
      <c r="AG255" s="1"/>
      <c r="AH255" s="1"/>
      <c r="AI255" s="1"/>
      <c r="AJ255" s="1"/>
      <c r="AK255" s="1"/>
    </row>
    <row r="256" spans="1:37" x14ac:dyDescent="0.3">
      <c r="A256" s="2" t="str">
        <f t="shared" si="26"/>
        <v>HST</v>
      </c>
      <c r="B256" s="1" t="str">
        <f t="shared" si="27"/>
        <v>IWM</v>
      </c>
      <c r="C256" s="1">
        <f t="shared" si="28"/>
        <v>0.84</v>
      </c>
      <c r="D256" s="1">
        <f t="shared" si="29"/>
        <v>0.76</v>
      </c>
      <c r="E256" s="1">
        <f t="shared" si="30"/>
        <v>0.27</v>
      </c>
      <c r="F256" s="4" t="str">
        <f t="shared" si="31"/>
        <v>HST</v>
      </c>
      <c r="G256" s="4" t="str">
        <f>VLOOKUP(F256,'All Beta'!A:E,2,0)</f>
        <v>IWM</v>
      </c>
      <c r="H256" s="4">
        <f t="shared" si="24"/>
        <v>0.76</v>
      </c>
      <c r="I256" s="4">
        <f t="shared" si="25"/>
        <v>0.27</v>
      </c>
      <c r="J256" s="62">
        <f>TRASH!A255</f>
        <v>0</v>
      </c>
      <c r="M256" s="1" t="s">
        <v>364</v>
      </c>
      <c r="N256" s="1" t="s">
        <v>384</v>
      </c>
      <c r="O256" s="1">
        <v>0.84</v>
      </c>
      <c r="P256" s="1">
        <v>0.76</v>
      </c>
      <c r="Q256" s="1">
        <v>0.27</v>
      </c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F256" s="1"/>
      <c r="AG256" s="1"/>
      <c r="AH256" s="1"/>
      <c r="AI256" s="1"/>
      <c r="AJ256" s="1"/>
      <c r="AK256" s="1"/>
    </row>
    <row r="257" spans="1:37" x14ac:dyDescent="0.3">
      <c r="A257" s="2" t="str">
        <f t="shared" si="26"/>
        <v>HSY</v>
      </c>
      <c r="B257" s="1" t="str">
        <f t="shared" si="27"/>
        <v>SPY</v>
      </c>
      <c r="C257" s="1">
        <f t="shared" si="28"/>
        <v>-0.01</v>
      </c>
      <c r="D257" s="1">
        <f t="shared" si="29"/>
        <v>0</v>
      </c>
      <c r="E257" s="1">
        <f t="shared" si="30"/>
        <v>0.37</v>
      </c>
      <c r="F257" s="4" t="str">
        <f t="shared" si="31"/>
        <v>HSY</v>
      </c>
      <c r="G257" s="4" t="str">
        <f>VLOOKUP(F257,'All Beta'!A:E,2,0)</f>
        <v>SPY</v>
      </c>
      <c r="H257" s="4">
        <f t="shared" si="24"/>
        <v>0</v>
      </c>
      <c r="I257" s="4">
        <f t="shared" si="25"/>
        <v>0.37</v>
      </c>
      <c r="J257" s="62">
        <f>TRASH!A256</f>
        <v>0</v>
      </c>
      <c r="M257" s="1" t="s">
        <v>217</v>
      </c>
      <c r="N257" s="1" t="s">
        <v>299</v>
      </c>
      <c r="O257" s="1">
        <v>-0.01</v>
      </c>
      <c r="P257" s="1">
        <v>0</v>
      </c>
      <c r="Q257" s="1">
        <v>0.37</v>
      </c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F257" s="1"/>
      <c r="AG257" s="1"/>
      <c r="AH257" s="1"/>
      <c r="AI257" s="1"/>
      <c r="AJ257" s="1"/>
      <c r="AK257" s="1"/>
    </row>
    <row r="258" spans="1:37" x14ac:dyDescent="0.3">
      <c r="A258" s="2" t="str">
        <f t="shared" si="26"/>
        <v>HUM</v>
      </c>
      <c r="B258" s="1" t="str">
        <f t="shared" si="27"/>
        <v>IWM</v>
      </c>
      <c r="C258" s="1">
        <f t="shared" si="28"/>
        <v>0.5</v>
      </c>
      <c r="D258" s="1">
        <f t="shared" si="29"/>
        <v>0.35</v>
      </c>
      <c r="E258" s="1">
        <f t="shared" si="30"/>
        <v>0.49</v>
      </c>
      <c r="F258" s="4" t="str">
        <f t="shared" si="31"/>
        <v>HUM</v>
      </c>
      <c r="G258" s="4" t="str">
        <f>VLOOKUP(F258,'All Beta'!A:E,2,0)</f>
        <v>IWM</v>
      </c>
      <c r="H258" s="4">
        <f t="shared" ref="H258:H321" si="32">VLOOKUP(F258,A:E,4,0)</f>
        <v>0.35</v>
      </c>
      <c r="I258" s="4">
        <f t="shared" ref="I258:I321" si="33">VLOOKUP(F258,A:E,5,0)</f>
        <v>0.49</v>
      </c>
      <c r="J258" s="62">
        <f>TRASH!A257</f>
        <v>0</v>
      </c>
      <c r="M258" s="1" t="s">
        <v>219</v>
      </c>
      <c r="N258" s="1" t="s">
        <v>384</v>
      </c>
      <c r="O258" s="1">
        <v>0.5</v>
      </c>
      <c r="P258" s="1">
        <v>0.35</v>
      </c>
      <c r="Q258" s="1">
        <v>0.49</v>
      </c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F258" s="1"/>
      <c r="AG258" s="1"/>
      <c r="AH258" s="1"/>
      <c r="AI258" s="1"/>
      <c r="AJ258" s="1"/>
      <c r="AK258" s="1"/>
    </row>
    <row r="259" spans="1:37" x14ac:dyDescent="0.3">
      <c r="A259" s="2" t="str">
        <f t="shared" ref="A259:A322" si="34">IF($K$1&gt;1,$T259,IF($K$1&lt;-1,$Z259,$M259))</f>
        <v>HWM</v>
      </c>
      <c r="B259" s="1" t="str">
        <f t="shared" ref="B259:B322" si="35">IF($K$1&gt;1,$U259,IF($K$1&lt;-1,$AA259,$N259))</f>
        <v>SPY</v>
      </c>
      <c r="C259" s="1">
        <f t="shared" ref="C259:C322" si="36">IF($K$1&gt;1,$V259,IF($K$1&lt;-1,$AB259,$O259))</f>
        <v>0.66</v>
      </c>
      <c r="D259" s="1">
        <f t="shared" ref="D259:D322" si="37">IF($K$1&gt;1,$W259,IF($K$1&lt;-1,$AC259,$P259))</f>
        <v>0.84</v>
      </c>
      <c r="E259" s="1">
        <f t="shared" ref="E259:E322" si="38">IF($K$1&gt;1,$X259,IF($K$1&lt;-1,$AD259,$Q259))</f>
        <v>0.35</v>
      </c>
      <c r="F259" s="4" t="str">
        <f t="shared" ref="F259:F322" si="39">IF(ISERROR(MATCH(A259,J$1:J$1000,0)),A259,"")</f>
        <v>HWM</v>
      </c>
      <c r="G259" s="4" t="str">
        <f>VLOOKUP(F259,'All Beta'!A:E,2,0)</f>
        <v>SPY</v>
      </c>
      <c r="H259" s="4">
        <f t="shared" si="32"/>
        <v>0.84</v>
      </c>
      <c r="I259" s="4">
        <f t="shared" si="33"/>
        <v>0.35</v>
      </c>
      <c r="J259" s="62">
        <f>TRASH!A258</f>
        <v>0</v>
      </c>
      <c r="M259" s="1" t="s">
        <v>491</v>
      </c>
      <c r="N259" s="1" t="s">
        <v>299</v>
      </c>
      <c r="O259" s="1">
        <v>0.66</v>
      </c>
      <c r="P259" s="1">
        <v>0.84</v>
      </c>
      <c r="Q259" s="1">
        <v>0.35</v>
      </c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F259" s="1"/>
      <c r="AG259" s="1"/>
      <c r="AH259" s="1"/>
      <c r="AI259" s="1"/>
      <c r="AJ259" s="1"/>
      <c r="AK259" s="1"/>
    </row>
    <row r="260" spans="1:37" x14ac:dyDescent="0.3">
      <c r="A260" s="2" t="str">
        <f t="shared" si="34"/>
        <v>IBKR</v>
      </c>
      <c r="B260" s="1" t="str">
        <f t="shared" si="35"/>
        <v>SPY</v>
      </c>
      <c r="C260" s="1">
        <f t="shared" si="36"/>
        <v>0.6</v>
      </c>
      <c r="D260" s="1">
        <f t="shared" si="37"/>
        <v>1.28</v>
      </c>
      <c r="E260" s="1">
        <f t="shared" si="38"/>
        <v>0.56999999999999995</v>
      </c>
      <c r="F260" s="4" t="str">
        <f t="shared" si="39"/>
        <v>IBKR</v>
      </c>
      <c r="G260" s="4" t="str">
        <f>VLOOKUP(F260,'All Beta'!A:E,2,0)</f>
        <v>SPY</v>
      </c>
      <c r="H260" s="4">
        <f t="shared" si="32"/>
        <v>1.28</v>
      </c>
      <c r="I260" s="4">
        <f t="shared" si="33"/>
        <v>0.56999999999999995</v>
      </c>
      <c r="J260" s="62">
        <f>TRASH!A259</f>
        <v>0</v>
      </c>
      <c r="M260" s="1" t="s">
        <v>220</v>
      </c>
      <c r="N260" s="1" t="s">
        <v>299</v>
      </c>
      <c r="O260" s="1">
        <v>0.6</v>
      </c>
      <c r="P260" s="1">
        <v>1.28</v>
      </c>
      <c r="Q260" s="1">
        <v>0.56999999999999995</v>
      </c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F260" s="1"/>
      <c r="AG260" s="1"/>
      <c r="AH260" s="1"/>
      <c r="AI260" s="1"/>
      <c r="AJ260" s="1"/>
      <c r="AK260" s="1"/>
    </row>
    <row r="261" spans="1:37" x14ac:dyDescent="0.3">
      <c r="A261" s="2" t="str">
        <f t="shared" si="34"/>
        <v>IBM</v>
      </c>
      <c r="B261" s="1" t="str">
        <f t="shared" si="35"/>
        <v>SPY</v>
      </c>
      <c r="C261" s="1">
        <f t="shared" si="36"/>
        <v>0.74</v>
      </c>
      <c r="D261" s="1">
        <f t="shared" si="37"/>
        <v>0.75</v>
      </c>
      <c r="E261" s="1">
        <f t="shared" si="38"/>
        <v>0.27</v>
      </c>
      <c r="F261" s="4" t="str">
        <f t="shared" si="39"/>
        <v>IBM</v>
      </c>
      <c r="G261" s="4" t="str">
        <f>VLOOKUP(F261,'All Beta'!A:E,2,0)</f>
        <v>SPY</v>
      </c>
      <c r="H261" s="4">
        <f t="shared" si="32"/>
        <v>0.75</v>
      </c>
      <c r="I261" s="4">
        <f t="shared" si="33"/>
        <v>0.27</v>
      </c>
      <c r="J261" s="62">
        <f>TRASH!A260</f>
        <v>0</v>
      </c>
      <c r="M261" s="1" t="s">
        <v>221</v>
      </c>
      <c r="N261" s="1" t="s">
        <v>299</v>
      </c>
      <c r="O261" s="1">
        <v>0.74</v>
      </c>
      <c r="P261" s="1">
        <v>0.75</v>
      </c>
      <c r="Q261" s="1">
        <v>0.27</v>
      </c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F261" s="1"/>
      <c r="AG261" s="1"/>
      <c r="AH261" s="1"/>
      <c r="AI261" s="1"/>
      <c r="AJ261" s="1"/>
      <c r="AK261" s="1"/>
    </row>
    <row r="262" spans="1:37" x14ac:dyDescent="0.3">
      <c r="A262" s="2" t="str">
        <f t="shared" si="34"/>
        <v>ILMN</v>
      </c>
      <c r="B262" s="1" t="str">
        <f t="shared" si="35"/>
        <v>IWM</v>
      </c>
      <c r="C262" s="1">
        <f t="shared" si="36"/>
        <v>0.84</v>
      </c>
      <c r="D262" s="1">
        <f t="shared" si="37"/>
        <v>1.02</v>
      </c>
      <c r="E262" s="1">
        <f t="shared" si="38"/>
        <v>0.38</v>
      </c>
      <c r="F262" s="4" t="str">
        <f t="shared" si="39"/>
        <v>ILMN</v>
      </c>
      <c r="G262" s="4" t="str">
        <f>VLOOKUP(F262,'All Beta'!A:E,2,0)</f>
        <v>IWM</v>
      </c>
      <c r="H262" s="4">
        <f t="shared" si="32"/>
        <v>1.02</v>
      </c>
      <c r="I262" s="4">
        <f t="shared" si="33"/>
        <v>0.38</v>
      </c>
      <c r="J262" s="62">
        <f>TRASH!A261</f>
        <v>0</v>
      </c>
      <c r="M262" s="1" t="s">
        <v>222</v>
      </c>
      <c r="N262" s="1" t="s">
        <v>384</v>
      </c>
      <c r="O262" s="1">
        <v>0.84</v>
      </c>
      <c r="P262" s="1">
        <v>1.02</v>
      </c>
      <c r="Q262" s="1">
        <v>0.38</v>
      </c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F262" s="1"/>
      <c r="AG262" s="1"/>
      <c r="AH262" s="1"/>
      <c r="AI262" s="1"/>
      <c r="AJ262" s="1"/>
      <c r="AK262" s="1"/>
    </row>
    <row r="263" spans="1:37" x14ac:dyDescent="0.3">
      <c r="A263" s="2" t="str">
        <f t="shared" si="34"/>
        <v>IMO</v>
      </c>
      <c r="B263" s="1" t="str">
        <f t="shared" si="35"/>
        <v>XLE</v>
      </c>
      <c r="C263" s="1">
        <f t="shared" si="36"/>
        <v>0.92</v>
      </c>
      <c r="D263" s="1">
        <f t="shared" si="37"/>
        <v>1.02</v>
      </c>
      <c r="E263" s="1">
        <f t="shared" si="38"/>
        <v>0.32</v>
      </c>
      <c r="F263" s="4" t="str">
        <f t="shared" si="39"/>
        <v>IMO</v>
      </c>
      <c r="G263" s="4" t="str">
        <f>VLOOKUP(F263,'All Beta'!A:E,2,0)</f>
        <v>XLE</v>
      </c>
      <c r="H263" s="4">
        <f t="shared" si="32"/>
        <v>1.02</v>
      </c>
      <c r="I263" s="4">
        <f t="shared" si="33"/>
        <v>0.32</v>
      </c>
      <c r="J263" s="62">
        <f>TRASH!A262</f>
        <v>0</v>
      </c>
      <c r="M263" s="1" t="s">
        <v>569</v>
      </c>
      <c r="N263" s="1" t="s">
        <v>341</v>
      </c>
      <c r="O263" s="1">
        <v>0.92</v>
      </c>
      <c r="P263" s="1">
        <v>1.02</v>
      </c>
      <c r="Q263" s="1">
        <v>0.32</v>
      </c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F263" s="1"/>
      <c r="AG263" s="1"/>
      <c r="AH263" s="1"/>
      <c r="AI263" s="1"/>
      <c r="AJ263" s="1"/>
      <c r="AK263" s="1"/>
    </row>
    <row r="264" spans="1:37" x14ac:dyDescent="0.3">
      <c r="A264" s="2" t="str">
        <f t="shared" si="34"/>
        <v>INCY</v>
      </c>
      <c r="B264" s="1" t="str">
        <f t="shared" si="35"/>
        <v>SPY</v>
      </c>
      <c r="C264" s="1">
        <f t="shared" si="36"/>
        <v>0.64</v>
      </c>
      <c r="D264" s="1">
        <f t="shared" si="37"/>
        <v>0.85</v>
      </c>
      <c r="E264" s="1">
        <f t="shared" si="38"/>
        <v>0.39</v>
      </c>
      <c r="F264" s="4" t="str">
        <f t="shared" si="39"/>
        <v>INCY</v>
      </c>
      <c r="G264" s="4" t="str">
        <f>VLOOKUP(F264,'All Beta'!A:E,2,0)</f>
        <v>SPY</v>
      </c>
      <c r="H264" s="4">
        <f t="shared" si="32"/>
        <v>0.85</v>
      </c>
      <c r="I264" s="4">
        <f t="shared" si="33"/>
        <v>0.39</v>
      </c>
      <c r="J264" s="62">
        <f>TRASH!A263</f>
        <v>0</v>
      </c>
      <c r="M264" s="1" t="s">
        <v>549</v>
      </c>
      <c r="N264" s="1" t="s">
        <v>299</v>
      </c>
      <c r="O264" s="1">
        <v>0.64</v>
      </c>
      <c r="P264" s="1">
        <v>0.85</v>
      </c>
      <c r="Q264" s="1">
        <v>0.39</v>
      </c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F264" s="1"/>
      <c r="AG264" s="1"/>
      <c r="AH264" s="1"/>
      <c r="AI264" s="1"/>
      <c r="AJ264" s="1"/>
      <c r="AK264" s="1"/>
    </row>
    <row r="265" spans="1:37" x14ac:dyDescent="0.3">
      <c r="A265" s="2" t="str">
        <f t="shared" si="34"/>
        <v>INOD</v>
      </c>
      <c r="B265" s="1" t="str">
        <f t="shared" si="35"/>
        <v>QQQ</v>
      </c>
      <c r="C265" s="1">
        <f t="shared" si="36"/>
        <v>0.77</v>
      </c>
      <c r="D265" s="1">
        <f t="shared" si="37"/>
        <v>3.32</v>
      </c>
      <c r="E265" s="1">
        <f t="shared" si="38"/>
        <v>1.1499999999999999</v>
      </c>
      <c r="F265" s="4" t="str">
        <f t="shared" si="39"/>
        <v>INOD</v>
      </c>
      <c r="G265" s="4" t="str">
        <f>VLOOKUP(F265,'All Beta'!A:E,2,0)</f>
        <v>QQQ</v>
      </c>
      <c r="H265" s="4">
        <f t="shared" si="32"/>
        <v>3.32</v>
      </c>
      <c r="I265" s="4">
        <f t="shared" si="33"/>
        <v>1.1499999999999999</v>
      </c>
      <c r="J265" s="62">
        <f>TRASH!A264</f>
        <v>0</v>
      </c>
      <c r="M265" s="1" t="s">
        <v>634</v>
      </c>
      <c r="N265" s="1" t="s">
        <v>283</v>
      </c>
      <c r="O265" s="1">
        <v>0.77</v>
      </c>
      <c r="P265" s="1">
        <v>3.32</v>
      </c>
      <c r="Q265" s="1">
        <v>1.1499999999999999</v>
      </c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F265" s="1"/>
      <c r="AG265" s="1"/>
      <c r="AH265" s="1"/>
      <c r="AI265" s="1"/>
      <c r="AJ265" s="1"/>
      <c r="AK265" s="1"/>
    </row>
    <row r="266" spans="1:37" x14ac:dyDescent="0.3">
      <c r="A266" s="2" t="str">
        <f t="shared" si="34"/>
        <v>INTC</v>
      </c>
      <c r="B266" s="1" t="str">
        <f t="shared" si="35"/>
        <v>IWM</v>
      </c>
      <c r="C266" s="1">
        <f t="shared" si="36"/>
        <v>0.63</v>
      </c>
      <c r="D266" s="1">
        <f t="shared" si="37"/>
        <v>1.02</v>
      </c>
      <c r="E266" s="1">
        <f t="shared" si="38"/>
        <v>0.81</v>
      </c>
      <c r="F266" s="4" t="str">
        <f t="shared" si="39"/>
        <v>INTC</v>
      </c>
      <c r="G266" s="4" t="str">
        <f>VLOOKUP(F266,'All Beta'!A:E,2,0)</f>
        <v>IWM</v>
      </c>
      <c r="H266" s="4">
        <f t="shared" si="32"/>
        <v>1.02</v>
      </c>
      <c r="I266" s="4">
        <f t="shared" si="33"/>
        <v>0.81</v>
      </c>
      <c r="J266" s="62">
        <f>TRASH!A265</f>
        <v>0</v>
      </c>
      <c r="M266" s="1" t="s">
        <v>47</v>
      </c>
      <c r="N266" s="1" t="s">
        <v>384</v>
      </c>
      <c r="O266" s="1">
        <v>0.63</v>
      </c>
      <c r="P266" s="1">
        <v>1.02</v>
      </c>
      <c r="Q266" s="1">
        <v>0.81</v>
      </c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F266" s="1"/>
      <c r="AG266" s="1"/>
      <c r="AH266" s="1"/>
      <c r="AI266" s="1"/>
      <c r="AJ266" s="1"/>
      <c r="AK266" s="1"/>
    </row>
    <row r="267" spans="1:37" x14ac:dyDescent="0.3">
      <c r="A267" s="2" t="str">
        <f t="shared" si="34"/>
        <v>INTU</v>
      </c>
      <c r="B267" s="1" t="str">
        <f t="shared" si="35"/>
        <v>SPY</v>
      </c>
      <c r="C267" s="1">
        <f t="shared" si="36"/>
        <v>0.5</v>
      </c>
      <c r="D267" s="1">
        <f t="shared" si="37"/>
        <v>0.39</v>
      </c>
      <c r="E267" s="1">
        <f t="shared" si="38"/>
        <v>0.36</v>
      </c>
      <c r="F267" s="4" t="str">
        <f t="shared" si="39"/>
        <v>INTU</v>
      </c>
      <c r="G267" s="4" t="str">
        <f>VLOOKUP(F267,'All Beta'!A:E,2,0)</f>
        <v>SPY</v>
      </c>
      <c r="H267" s="4">
        <f t="shared" si="32"/>
        <v>0.39</v>
      </c>
      <c r="I267" s="4">
        <f t="shared" si="33"/>
        <v>0.36</v>
      </c>
      <c r="J267" s="62">
        <f>TRASH!A266</f>
        <v>0</v>
      </c>
      <c r="M267" s="1" t="s">
        <v>48</v>
      </c>
      <c r="N267" s="1" t="s">
        <v>299</v>
      </c>
      <c r="O267" s="1">
        <v>0.5</v>
      </c>
      <c r="P267" s="1">
        <v>0.39</v>
      </c>
      <c r="Q267" s="1">
        <v>0.36</v>
      </c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F267" s="1"/>
      <c r="AG267" s="1"/>
      <c r="AH267" s="1"/>
      <c r="AI267" s="1"/>
      <c r="AJ267" s="1"/>
      <c r="AK267" s="1"/>
    </row>
    <row r="268" spans="1:37" x14ac:dyDescent="0.3">
      <c r="A268" s="2" t="str">
        <f t="shared" si="34"/>
        <v>INVH</v>
      </c>
      <c r="B268" s="1" t="str">
        <f t="shared" si="35"/>
        <v>SPY</v>
      </c>
      <c r="C268" s="1">
        <f t="shared" si="36"/>
        <v>0.25</v>
      </c>
      <c r="D268" s="1">
        <f t="shared" si="37"/>
        <v>0.11</v>
      </c>
      <c r="E268" s="1">
        <f t="shared" si="38"/>
        <v>0.32</v>
      </c>
      <c r="F268" s="4" t="str">
        <f t="shared" si="39"/>
        <v>INVH</v>
      </c>
      <c r="G268" s="4" t="str">
        <f>VLOOKUP(F268,'All Beta'!A:E,2,0)</f>
        <v>SPY</v>
      </c>
      <c r="H268" s="4">
        <f t="shared" si="32"/>
        <v>0.11</v>
      </c>
      <c r="I268" s="4">
        <f t="shared" si="33"/>
        <v>0.32</v>
      </c>
      <c r="J268" s="62">
        <f>TRASH!A267</f>
        <v>0</v>
      </c>
      <c r="M268" s="1" t="s">
        <v>471</v>
      </c>
      <c r="N268" s="1" t="s">
        <v>299</v>
      </c>
      <c r="O268" s="1">
        <v>0.25</v>
      </c>
      <c r="P268" s="1">
        <v>0.11</v>
      </c>
      <c r="Q268" s="1">
        <v>0.32</v>
      </c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F268" s="1"/>
      <c r="AG268" s="1"/>
      <c r="AH268" s="1"/>
      <c r="AI268" s="1"/>
      <c r="AJ268" s="1"/>
      <c r="AK268" s="1"/>
    </row>
    <row r="269" spans="1:37" x14ac:dyDescent="0.3">
      <c r="A269" s="2" t="str">
        <f t="shared" si="34"/>
        <v>IONQ</v>
      </c>
      <c r="B269" s="1" t="str">
        <f t="shared" si="35"/>
        <v>IWM</v>
      </c>
      <c r="C269" s="1">
        <f t="shared" si="36"/>
        <v>0.64</v>
      </c>
      <c r="D269" s="1">
        <f t="shared" si="37"/>
        <v>1.93</v>
      </c>
      <c r="E269" s="1">
        <f t="shared" si="38"/>
        <v>1.34</v>
      </c>
      <c r="F269" s="4" t="str">
        <f t="shared" si="39"/>
        <v>IONQ</v>
      </c>
      <c r="G269" s="4" t="str">
        <f>VLOOKUP(F269,'All Beta'!A:E,2,0)</f>
        <v>IWM</v>
      </c>
      <c r="H269" s="4">
        <f t="shared" si="32"/>
        <v>1.93</v>
      </c>
      <c r="I269" s="4">
        <f t="shared" si="33"/>
        <v>1.34</v>
      </c>
      <c r="J269" s="62">
        <f>TRASH!A268</f>
        <v>0</v>
      </c>
      <c r="M269" s="1" t="s">
        <v>415</v>
      </c>
      <c r="N269" s="1" t="s">
        <v>384</v>
      </c>
      <c r="O269" s="1">
        <v>0.64</v>
      </c>
      <c r="P269" s="1">
        <v>1.93</v>
      </c>
      <c r="Q269" s="1">
        <v>1.34</v>
      </c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F269" s="1"/>
      <c r="AG269" s="1"/>
      <c r="AH269" s="1"/>
      <c r="AI269" s="1"/>
      <c r="AJ269" s="1"/>
      <c r="AK269" s="1"/>
    </row>
    <row r="270" spans="1:37" x14ac:dyDescent="0.3">
      <c r="A270" s="2" t="str">
        <f t="shared" si="34"/>
        <v>IOT</v>
      </c>
      <c r="B270" s="1" t="str">
        <f t="shared" si="35"/>
        <v>SPY</v>
      </c>
      <c r="C270" s="1">
        <f t="shared" si="36"/>
        <v>0.71</v>
      </c>
      <c r="D270" s="1">
        <f t="shared" si="37"/>
        <v>2.1800000000000002</v>
      </c>
      <c r="E270" s="1">
        <f t="shared" si="38"/>
        <v>0.7</v>
      </c>
      <c r="F270" s="4" t="str">
        <f t="shared" si="39"/>
        <v>IOT</v>
      </c>
      <c r="G270" s="4" t="str">
        <f>VLOOKUP(F270,'All Beta'!A:E,2,0)</f>
        <v>SPY</v>
      </c>
      <c r="H270" s="4">
        <f t="shared" si="32"/>
        <v>2.1800000000000002</v>
      </c>
      <c r="I270" s="4">
        <f t="shared" si="33"/>
        <v>0.7</v>
      </c>
      <c r="J270" s="62">
        <f>TRASH!A269</f>
        <v>0</v>
      </c>
      <c r="M270" s="1" t="s">
        <v>401</v>
      </c>
      <c r="N270" s="1" t="s">
        <v>299</v>
      </c>
      <c r="O270" s="1">
        <v>0.71</v>
      </c>
      <c r="P270" s="1">
        <v>2.1800000000000002</v>
      </c>
      <c r="Q270" s="1">
        <v>0.7</v>
      </c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F270" s="1"/>
      <c r="AG270" s="1"/>
      <c r="AH270" s="1"/>
      <c r="AI270" s="1"/>
      <c r="AJ270" s="1"/>
      <c r="AK270" s="1"/>
    </row>
    <row r="271" spans="1:37" x14ac:dyDescent="0.3">
      <c r="A271" s="2" t="str">
        <f t="shared" si="34"/>
        <v>IP</v>
      </c>
      <c r="B271" s="1" t="str">
        <f t="shared" si="35"/>
        <v>SPY</v>
      </c>
      <c r="C271" s="1">
        <f t="shared" si="36"/>
        <v>0.82</v>
      </c>
      <c r="D271" s="1">
        <f t="shared" si="37"/>
        <v>1.25</v>
      </c>
      <c r="E271" s="1">
        <f t="shared" si="38"/>
        <v>0.42</v>
      </c>
      <c r="F271" s="4" t="str">
        <f t="shared" si="39"/>
        <v>IP</v>
      </c>
      <c r="G271" s="4" t="str">
        <f>VLOOKUP(F271,'All Beta'!A:E,2,0)</f>
        <v>SPY</v>
      </c>
      <c r="H271" s="4">
        <f t="shared" si="32"/>
        <v>1.25</v>
      </c>
      <c r="I271" s="4">
        <f t="shared" si="33"/>
        <v>0.42</v>
      </c>
      <c r="J271" s="62">
        <f>TRASH!A270</f>
        <v>0</v>
      </c>
      <c r="M271" s="1" t="s">
        <v>223</v>
      </c>
      <c r="N271" s="1" t="s">
        <v>299</v>
      </c>
      <c r="O271" s="1">
        <v>0.82</v>
      </c>
      <c r="P271" s="1">
        <v>1.25</v>
      </c>
      <c r="Q271" s="1">
        <v>0.42</v>
      </c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F271" s="1"/>
      <c r="AG271" s="1"/>
      <c r="AH271" s="1"/>
      <c r="AI271" s="1"/>
      <c r="AJ271" s="1"/>
      <c r="AK271" s="1"/>
    </row>
    <row r="272" spans="1:37" x14ac:dyDescent="0.3">
      <c r="A272" s="2" t="str">
        <f t="shared" si="34"/>
        <v>IPG</v>
      </c>
      <c r="B272" s="1" t="str">
        <f t="shared" si="35"/>
        <v>IWM</v>
      </c>
      <c r="C272" s="1">
        <f t="shared" si="36"/>
        <v>0.68</v>
      </c>
      <c r="D272" s="1">
        <f t="shared" si="37"/>
        <v>0.68</v>
      </c>
      <c r="E272" s="1">
        <f t="shared" si="38"/>
        <v>0.38</v>
      </c>
      <c r="F272" s="4" t="str">
        <f t="shared" si="39"/>
        <v>IPG</v>
      </c>
      <c r="G272" s="4" t="str">
        <f>VLOOKUP(F272,'All Beta'!A:E,2,0)</f>
        <v>IWM</v>
      </c>
      <c r="H272" s="4">
        <f t="shared" si="32"/>
        <v>0.68</v>
      </c>
      <c r="I272" s="4">
        <f t="shared" si="33"/>
        <v>0.38</v>
      </c>
      <c r="J272" s="62">
        <f>TRASH!A271</f>
        <v>0</v>
      </c>
      <c r="M272" s="1" t="s">
        <v>468</v>
      </c>
      <c r="N272" s="1" t="s">
        <v>384</v>
      </c>
      <c r="O272" s="1">
        <v>0.68</v>
      </c>
      <c r="P272" s="1">
        <v>0.68</v>
      </c>
      <c r="Q272" s="1">
        <v>0.38</v>
      </c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F272" s="1"/>
      <c r="AG272" s="1"/>
      <c r="AH272" s="1"/>
      <c r="AI272" s="1"/>
      <c r="AJ272" s="1"/>
      <c r="AK272" s="1"/>
    </row>
    <row r="273" spans="1:37" x14ac:dyDescent="0.3">
      <c r="A273" s="2" t="str">
        <f t="shared" si="34"/>
        <v>IRDM</v>
      </c>
      <c r="B273" s="1" t="str">
        <f t="shared" si="35"/>
        <v>IWM</v>
      </c>
      <c r="C273" s="1">
        <f t="shared" si="36"/>
        <v>0.75</v>
      </c>
      <c r="D273" s="1">
        <f t="shared" si="37"/>
        <v>0.84</v>
      </c>
      <c r="E273" s="1">
        <f t="shared" si="38"/>
        <v>0.44</v>
      </c>
      <c r="F273" s="4" t="str">
        <f t="shared" si="39"/>
        <v>IRDM</v>
      </c>
      <c r="G273" s="4" t="str">
        <f>VLOOKUP(F273,'All Beta'!A:E,2,0)</f>
        <v>IWM</v>
      </c>
      <c r="H273" s="4">
        <f t="shared" si="32"/>
        <v>0.84</v>
      </c>
      <c r="I273" s="4">
        <f t="shared" si="33"/>
        <v>0.44</v>
      </c>
      <c r="J273" s="62">
        <f>TRASH!A272</f>
        <v>0</v>
      </c>
      <c r="M273" s="1" t="s">
        <v>635</v>
      </c>
      <c r="N273" s="1" t="s">
        <v>384</v>
      </c>
      <c r="O273" s="1">
        <v>0.75</v>
      </c>
      <c r="P273" s="1">
        <v>0.84</v>
      </c>
      <c r="Q273" s="1">
        <v>0.44</v>
      </c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F273" s="1"/>
      <c r="AG273" s="1"/>
      <c r="AH273" s="1"/>
      <c r="AI273" s="1"/>
      <c r="AJ273" s="1"/>
      <c r="AK273" s="1"/>
    </row>
    <row r="274" spans="1:37" x14ac:dyDescent="0.3">
      <c r="A274" s="2" t="str">
        <f t="shared" si="34"/>
        <v>IRM</v>
      </c>
      <c r="B274" s="1" t="str">
        <f t="shared" si="35"/>
        <v>IWM</v>
      </c>
      <c r="C274" s="1">
        <f t="shared" si="36"/>
        <v>0.59</v>
      </c>
      <c r="D274" s="1">
        <f t="shared" si="37"/>
        <v>0.33</v>
      </c>
      <c r="E274" s="1">
        <f t="shared" si="38"/>
        <v>0.31</v>
      </c>
      <c r="F274" s="4" t="str">
        <f t="shared" si="39"/>
        <v>IRM</v>
      </c>
      <c r="G274" s="4" t="str">
        <f>VLOOKUP(F274,'All Beta'!A:E,2,0)</f>
        <v>IWM</v>
      </c>
      <c r="H274" s="4">
        <f t="shared" si="32"/>
        <v>0.33</v>
      </c>
      <c r="I274" s="4">
        <f t="shared" si="33"/>
        <v>0.31</v>
      </c>
      <c r="J274" s="62">
        <f>TRASH!A273</f>
        <v>0</v>
      </c>
      <c r="M274" s="1" t="s">
        <v>454</v>
      </c>
      <c r="N274" s="1" t="s">
        <v>384</v>
      </c>
      <c r="O274" s="1">
        <v>0.59</v>
      </c>
      <c r="P274" s="1">
        <v>0.33</v>
      </c>
      <c r="Q274" s="1">
        <v>0.31</v>
      </c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F274" s="1"/>
      <c r="AG274" s="1"/>
      <c r="AH274" s="1"/>
      <c r="AI274" s="1"/>
      <c r="AJ274" s="1"/>
      <c r="AK274" s="1"/>
    </row>
    <row r="275" spans="1:37" x14ac:dyDescent="0.3">
      <c r="A275" s="2" t="str">
        <f t="shared" si="34"/>
        <v>ISRG</v>
      </c>
      <c r="B275" s="1" t="str">
        <f t="shared" si="35"/>
        <v>SPY</v>
      </c>
      <c r="C275" s="1">
        <f t="shared" si="36"/>
        <v>0.77</v>
      </c>
      <c r="D275" s="1">
        <f t="shared" si="37"/>
        <v>0.94</v>
      </c>
      <c r="E275" s="1">
        <f t="shared" si="38"/>
        <v>0.3</v>
      </c>
      <c r="F275" s="4" t="str">
        <f t="shared" si="39"/>
        <v>ISRG</v>
      </c>
      <c r="G275" s="4" t="str">
        <f>VLOOKUP(F275,'All Beta'!A:E,2,0)</f>
        <v>SPY</v>
      </c>
      <c r="H275" s="4">
        <f t="shared" si="32"/>
        <v>0.94</v>
      </c>
      <c r="I275" s="4">
        <f t="shared" si="33"/>
        <v>0.3</v>
      </c>
      <c r="J275" s="62">
        <f>TRASH!A274</f>
        <v>0</v>
      </c>
      <c r="M275" s="1" t="s">
        <v>224</v>
      </c>
      <c r="N275" s="1" t="s">
        <v>299</v>
      </c>
      <c r="O275" s="1">
        <v>0.77</v>
      </c>
      <c r="P275" s="1">
        <v>0.94</v>
      </c>
      <c r="Q275" s="1">
        <v>0.3</v>
      </c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F275" s="1"/>
      <c r="AG275" s="1"/>
      <c r="AH275" s="1"/>
      <c r="AI275" s="1"/>
      <c r="AJ275" s="1"/>
      <c r="AK275" s="1"/>
    </row>
    <row r="276" spans="1:37" x14ac:dyDescent="0.3">
      <c r="A276" s="2" t="str">
        <f t="shared" si="34"/>
        <v>IVZ</v>
      </c>
      <c r="B276" s="1" t="str">
        <f t="shared" si="35"/>
        <v>IWM</v>
      </c>
      <c r="C276" s="1">
        <f t="shared" si="36"/>
        <v>0.89</v>
      </c>
      <c r="D276" s="1">
        <f t="shared" si="37"/>
        <v>1.24</v>
      </c>
      <c r="E276" s="1">
        <f t="shared" si="38"/>
        <v>0.38</v>
      </c>
      <c r="F276" s="4" t="str">
        <f t="shared" si="39"/>
        <v>IVZ</v>
      </c>
      <c r="G276" s="4" t="str">
        <f>VLOOKUP(F276,'All Beta'!A:E,2,0)</f>
        <v>IWM</v>
      </c>
      <c r="H276" s="4">
        <f t="shared" si="32"/>
        <v>1.24</v>
      </c>
      <c r="I276" s="4">
        <f t="shared" si="33"/>
        <v>0.38</v>
      </c>
      <c r="J276" s="62">
        <f>TRASH!A275</f>
        <v>0</v>
      </c>
      <c r="M276" s="1" t="s">
        <v>609</v>
      </c>
      <c r="N276" s="1" t="s">
        <v>384</v>
      </c>
      <c r="O276" s="1">
        <v>0.89</v>
      </c>
      <c r="P276" s="1">
        <v>1.24</v>
      </c>
      <c r="Q276" s="1">
        <v>0.38</v>
      </c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F276" s="1"/>
      <c r="AG276" s="1"/>
      <c r="AH276" s="1"/>
      <c r="AI276" s="1"/>
      <c r="AJ276" s="1"/>
      <c r="AK276" s="1"/>
    </row>
    <row r="277" spans="1:37" x14ac:dyDescent="0.3">
      <c r="A277" s="2" t="str">
        <f t="shared" si="34"/>
        <v>JCI</v>
      </c>
      <c r="B277" s="1" t="str">
        <f t="shared" si="35"/>
        <v>SPY</v>
      </c>
      <c r="C277" s="1">
        <f t="shared" si="36"/>
        <v>0.85</v>
      </c>
      <c r="D277" s="1">
        <f t="shared" si="37"/>
        <v>1.0900000000000001</v>
      </c>
      <c r="E277" s="1">
        <f t="shared" si="38"/>
        <v>0.25</v>
      </c>
      <c r="F277" s="4" t="str">
        <f t="shared" si="39"/>
        <v>JCI</v>
      </c>
      <c r="G277" s="4" t="str">
        <f>VLOOKUP(F277,'All Beta'!A:E,2,0)</f>
        <v>SPY</v>
      </c>
      <c r="H277" s="4">
        <f t="shared" si="32"/>
        <v>1.0900000000000001</v>
      </c>
      <c r="I277" s="4">
        <f t="shared" si="33"/>
        <v>0.25</v>
      </c>
      <c r="J277" s="62">
        <f>TRASH!A276</f>
        <v>0</v>
      </c>
      <c r="M277" s="1" t="s">
        <v>388</v>
      </c>
      <c r="N277" s="1" t="s">
        <v>299</v>
      </c>
      <c r="O277" s="1">
        <v>0.85</v>
      </c>
      <c r="P277" s="1">
        <v>1.0900000000000001</v>
      </c>
      <c r="Q277" s="1">
        <v>0.25</v>
      </c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F277" s="1"/>
      <c r="AG277" s="1"/>
      <c r="AH277" s="1"/>
      <c r="AI277" s="1"/>
      <c r="AJ277" s="1"/>
      <c r="AK277" s="1"/>
    </row>
    <row r="278" spans="1:37" x14ac:dyDescent="0.3">
      <c r="A278" s="2" t="str">
        <f t="shared" si="34"/>
        <v>JNJ</v>
      </c>
      <c r="B278" s="1" t="str">
        <f t="shared" si="35"/>
        <v>SPY</v>
      </c>
      <c r="C278" s="1">
        <f t="shared" si="36"/>
        <v>0.01</v>
      </c>
      <c r="D278" s="1">
        <f t="shared" si="37"/>
        <v>0</v>
      </c>
      <c r="E278" s="1">
        <f t="shared" si="38"/>
        <v>0.3</v>
      </c>
      <c r="F278" s="4" t="str">
        <f t="shared" si="39"/>
        <v>JNJ</v>
      </c>
      <c r="G278" s="4" t="str">
        <f>VLOOKUP(F278,'All Beta'!A:E,2,0)</f>
        <v>SPY</v>
      </c>
      <c r="H278" s="4">
        <f t="shared" si="32"/>
        <v>0</v>
      </c>
      <c r="I278" s="4">
        <f t="shared" si="33"/>
        <v>0.3</v>
      </c>
      <c r="J278" s="62">
        <f>TRASH!A277</f>
        <v>0</v>
      </c>
      <c r="M278" s="1" t="s">
        <v>226</v>
      </c>
      <c r="N278" s="1" t="s">
        <v>299</v>
      </c>
      <c r="O278" s="1">
        <v>0.01</v>
      </c>
      <c r="P278" s="1">
        <v>0</v>
      </c>
      <c r="Q278" s="1">
        <v>0.3</v>
      </c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F278" s="1"/>
      <c r="AG278" s="1"/>
      <c r="AH278" s="1"/>
      <c r="AI278" s="1"/>
      <c r="AJ278" s="1"/>
      <c r="AK278" s="1"/>
    </row>
    <row r="279" spans="1:37" x14ac:dyDescent="0.3">
      <c r="A279" s="2" t="str">
        <f t="shared" si="34"/>
        <v>JPM</v>
      </c>
      <c r="B279" s="1" t="str">
        <f t="shared" si="35"/>
        <v>XLF</v>
      </c>
      <c r="C279" s="1">
        <f t="shared" si="36"/>
        <v>0.9</v>
      </c>
      <c r="D279" s="1">
        <f t="shared" si="37"/>
        <v>0.99</v>
      </c>
      <c r="E279" s="1">
        <f t="shared" si="38"/>
        <v>0.18</v>
      </c>
      <c r="F279" s="4" t="str">
        <f t="shared" si="39"/>
        <v>JPM</v>
      </c>
      <c r="G279" s="4" t="str">
        <f>VLOOKUP(F279,'All Beta'!A:E,2,0)</f>
        <v>XLF</v>
      </c>
      <c r="H279" s="4">
        <f t="shared" si="32"/>
        <v>0.99</v>
      </c>
      <c r="I279" s="4">
        <f t="shared" si="33"/>
        <v>0.18</v>
      </c>
      <c r="J279" s="62">
        <f>TRASH!A278</f>
        <v>0</v>
      </c>
      <c r="M279" s="1" t="s">
        <v>227</v>
      </c>
      <c r="N279" s="1" t="s">
        <v>342</v>
      </c>
      <c r="O279" s="1">
        <v>0.9</v>
      </c>
      <c r="P279" s="1">
        <v>0.99</v>
      </c>
      <c r="Q279" s="1">
        <v>0.18</v>
      </c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F279" s="1"/>
      <c r="AG279" s="1"/>
      <c r="AH279" s="1"/>
      <c r="AI279" s="1"/>
      <c r="AJ279" s="1"/>
      <c r="AK279" s="1"/>
    </row>
    <row r="280" spans="1:37" x14ac:dyDescent="0.3">
      <c r="A280" s="2" t="str">
        <f t="shared" si="34"/>
        <v>K</v>
      </c>
      <c r="B280" s="1" t="str">
        <f t="shared" si="35"/>
        <v>SPY</v>
      </c>
      <c r="C280" s="1">
        <f t="shared" si="36"/>
        <v>0.22</v>
      </c>
      <c r="D280" s="1">
        <f t="shared" si="37"/>
        <v>0.13</v>
      </c>
      <c r="E280" s="1">
        <f t="shared" si="38"/>
        <v>0.13</v>
      </c>
      <c r="F280" s="4" t="str">
        <f t="shared" si="39"/>
        <v>K</v>
      </c>
      <c r="G280" s="4" t="str">
        <f>VLOOKUP(F280,'All Beta'!A:E,2,0)</f>
        <v>SPY</v>
      </c>
      <c r="H280" s="4">
        <f t="shared" si="32"/>
        <v>0.13</v>
      </c>
      <c r="I280" s="4">
        <f t="shared" si="33"/>
        <v>0.13</v>
      </c>
      <c r="J280" s="62">
        <f>TRASH!A279</f>
        <v>0</v>
      </c>
      <c r="M280" s="1" t="s">
        <v>485</v>
      </c>
      <c r="N280" s="1" t="s">
        <v>299</v>
      </c>
      <c r="O280" s="1">
        <v>0.22</v>
      </c>
      <c r="P280" s="1">
        <v>0.13</v>
      </c>
      <c r="Q280" s="1">
        <v>0.13</v>
      </c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F280" s="1"/>
      <c r="AG280" s="1"/>
      <c r="AH280" s="1"/>
      <c r="AI280" s="1"/>
      <c r="AJ280" s="1"/>
      <c r="AK280" s="1"/>
    </row>
    <row r="281" spans="1:37" x14ac:dyDescent="0.3">
      <c r="A281" s="2" t="str">
        <f t="shared" si="34"/>
        <v>KBH</v>
      </c>
      <c r="B281" s="1" t="str">
        <f t="shared" si="35"/>
        <v>IWM</v>
      </c>
      <c r="C281" s="1">
        <f t="shared" si="36"/>
        <v>0.76</v>
      </c>
      <c r="D281" s="1">
        <f t="shared" si="37"/>
        <v>1.37</v>
      </c>
      <c r="E281" s="1">
        <f t="shared" si="38"/>
        <v>0.63</v>
      </c>
      <c r="F281" s="4" t="str">
        <f t="shared" si="39"/>
        <v>KBH</v>
      </c>
      <c r="G281" s="4" t="str">
        <f>VLOOKUP(F281,'All Beta'!A:E,2,0)</f>
        <v>IWM</v>
      </c>
      <c r="H281" s="4">
        <f t="shared" si="32"/>
        <v>1.37</v>
      </c>
      <c r="I281" s="4">
        <f t="shared" si="33"/>
        <v>0.63</v>
      </c>
      <c r="J281" s="62">
        <f>TRASH!A280</f>
        <v>0</v>
      </c>
      <c r="M281" s="1" t="s">
        <v>492</v>
      </c>
      <c r="N281" s="1" t="s">
        <v>384</v>
      </c>
      <c r="O281" s="1">
        <v>0.76</v>
      </c>
      <c r="P281" s="1">
        <v>1.37</v>
      </c>
      <c r="Q281" s="1">
        <v>0.63</v>
      </c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F281" s="1"/>
      <c r="AG281" s="1"/>
      <c r="AH281" s="1"/>
      <c r="AI281" s="1"/>
      <c r="AJ281" s="1"/>
      <c r="AK281" s="1"/>
    </row>
    <row r="282" spans="1:37" x14ac:dyDescent="0.3">
      <c r="A282" s="2" t="str">
        <f t="shared" si="34"/>
        <v>KDP</v>
      </c>
      <c r="B282" s="1" t="str">
        <f t="shared" si="35"/>
        <v>IWM</v>
      </c>
      <c r="C282" s="1">
        <f t="shared" si="36"/>
        <v>0.24</v>
      </c>
      <c r="D282" s="1">
        <f t="shared" si="37"/>
        <v>0.14000000000000001</v>
      </c>
      <c r="E282" s="1">
        <f t="shared" si="38"/>
        <v>0.32</v>
      </c>
      <c r="F282" s="4" t="str">
        <f t="shared" si="39"/>
        <v>KDP</v>
      </c>
      <c r="G282" s="4" t="str">
        <f>VLOOKUP(F282,'All Beta'!A:E,2,0)</f>
        <v>IWM</v>
      </c>
      <c r="H282" s="4">
        <f t="shared" si="32"/>
        <v>0.14000000000000001</v>
      </c>
      <c r="I282" s="4">
        <f t="shared" si="33"/>
        <v>0.32</v>
      </c>
      <c r="J282" s="62">
        <f>TRASH!A281</f>
        <v>0</v>
      </c>
      <c r="M282" s="1" t="s">
        <v>228</v>
      </c>
      <c r="N282" s="1" t="s">
        <v>384</v>
      </c>
      <c r="O282" s="1">
        <v>0.24</v>
      </c>
      <c r="P282" s="1">
        <v>0.14000000000000001</v>
      </c>
      <c r="Q282" s="1">
        <v>0.32</v>
      </c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F282" s="1"/>
      <c r="AG282" s="1"/>
      <c r="AH282" s="1"/>
      <c r="AI282" s="1"/>
      <c r="AJ282" s="1"/>
      <c r="AK282" s="1"/>
    </row>
    <row r="283" spans="1:37" x14ac:dyDescent="0.3">
      <c r="A283" s="2" t="str">
        <f t="shared" si="34"/>
        <v>KEY</v>
      </c>
      <c r="B283" s="1" t="str">
        <f t="shared" si="35"/>
        <v>XLF</v>
      </c>
      <c r="C283" s="1">
        <f t="shared" si="36"/>
        <v>0.92</v>
      </c>
      <c r="D283" s="1">
        <f t="shared" si="37"/>
        <v>1.46</v>
      </c>
      <c r="E283" s="1">
        <f t="shared" si="38"/>
        <v>0.27</v>
      </c>
      <c r="F283" s="4" t="str">
        <f t="shared" si="39"/>
        <v>KEY</v>
      </c>
      <c r="G283" s="4" t="str">
        <f>VLOOKUP(F283,'All Beta'!A:E,2,0)</f>
        <v>XLF</v>
      </c>
      <c r="H283" s="4">
        <f t="shared" si="32"/>
        <v>1.46</v>
      </c>
      <c r="I283" s="4">
        <f t="shared" si="33"/>
        <v>0.27</v>
      </c>
      <c r="J283" s="62">
        <f>TRASH!A282</f>
        <v>0</v>
      </c>
      <c r="M283" s="1" t="s">
        <v>360</v>
      </c>
      <c r="N283" s="1" t="s">
        <v>342</v>
      </c>
      <c r="O283" s="1">
        <v>0.92</v>
      </c>
      <c r="P283" s="1">
        <v>1.46</v>
      </c>
      <c r="Q283" s="1">
        <v>0.27</v>
      </c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F283" s="1"/>
      <c r="AG283" s="1"/>
      <c r="AH283" s="1"/>
      <c r="AI283" s="1"/>
      <c r="AJ283" s="1"/>
      <c r="AK283" s="1"/>
    </row>
    <row r="284" spans="1:37" x14ac:dyDescent="0.3">
      <c r="A284" s="2" t="str">
        <f t="shared" si="34"/>
        <v>KEYS</v>
      </c>
      <c r="B284" s="1" t="str">
        <f t="shared" si="35"/>
        <v>SPY</v>
      </c>
      <c r="C284" s="1">
        <f t="shared" si="36"/>
        <v>0.88</v>
      </c>
      <c r="D284" s="1">
        <f t="shared" si="37"/>
        <v>1.39</v>
      </c>
      <c r="E284" s="1">
        <f t="shared" si="38"/>
        <v>0.35</v>
      </c>
      <c r="F284" s="4" t="str">
        <f t="shared" si="39"/>
        <v>KEYS</v>
      </c>
      <c r="G284" s="4" t="str">
        <f>VLOOKUP(F284,'All Beta'!A:E,2,0)</f>
        <v>SPY</v>
      </c>
      <c r="H284" s="4">
        <f t="shared" si="32"/>
        <v>1.39</v>
      </c>
      <c r="I284" s="4">
        <f t="shared" si="33"/>
        <v>0.35</v>
      </c>
      <c r="J284" s="62">
        <f>TRASH!A283</f>
        <v>0</v>
      </c>
      <c r="M284" s="1" t="s">
        <v>531</v>
      </c>
      <c r="N284" s="1" t="s">
        <v>299</v>
      </c>
      <c r="O284" s="1">
        <v>0.88</v>
      </c>
      <c r="P284" s="1">
        <v>1.39</v>
      </c>
      <c r="Q284" s="1">
        <v>0.35</v>
      </c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F284" s="1"/>
      <c r="AG284" s="1"/>
      <c r="AH284" s="1"/>
      <c r="AI284" s="1"/>
      <c r="AJ284" s="1"/>
      <c r="AK284" s="1"/>
    </row>
    <row r="285" spans="1:37" x14ac:dyDescent="0.3">
      <c r="A285" s="2" t="str">
        <f t="shared" si="34"/>
        <v>KHC</v>
      </c>
      <c r="B285" s="1" t="str">
        <f t="shared" si="35"/>
        <v>SPY</v>
      </c>
      <c r="C285" s="1">
        <f t="shared" si="36"/>
        <v>0.5</v>
      </c>
      <c r="D285" s="1">
        <f t="shared" si="37"/>
        <v>0.4</v>
      </c>
      <c r="E285" s="1">
        <f t="shared" si="38"/>
        <v>0.26</v>
      </c>
      <c r="F285" s="4" t="str">
        <f t="shared" si="39"/>
        <v>KHC</v>
      </c>
      <c r="G285" s="4" t="str">
        <f>VLOOKUP(F285,'All Beta'!A:E,2,0)</f>
        <v>SPY</v>
      </c>
      <c r="H285" s="4">
        <f t="shared" si="32"/>
        <v>0.4</v>
      </c>
      <c r="I285" s="4">
        <f t="shared" si="33"/>
        <v>0.26</v>
      </c>
      <c r="J285" s="62">
        <f>TRASH!A284</f>
        <v>0</v>
      </c>
      <c r="M285" s="1" t="s">
        <v>229</v>
      </c>
      <c r="N285" s="1" t="s">
        <v>299</v>
      </c>
      <c r="O285" s="1">
        <v>0.5</v>
      </c>
      <c r="P285" s="1">
        <v>0.4</v>
      </c>
      <c r="Q285" s="1">
        <v>0.26</v>
      </c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F285" s="1"/>
      <c r="AG285" s="1"/>
      <c r="AH285" s="1"/>
      <c r="AI285" s="1"/>
      <c r="AJ285" s="1"/>
      <c r="AK285" s="1"/>
    </row>
    <row r="286" spans="1:37" x14ac:dyDescent="0.3">
      <c r="A286" s="2" t="str">
        <f t="shared" si="34"/>
        <v>KKR</v>
      </c>
      <c r="B286" s="1" t="str">
        <f t="shared" si="35"/>
        <v>IWM</v>
      </c>
      <c r="C286" s="1">
        <f t="shared" si="36"/>
        <v>0.89</v>
      </c>
      <c r="D286" s="1">
        <f t="shared" si="37"/>
        <v>1.23</v>
      </c>
      <c r="E286" s="1">
        <f t="shared" si="38"/>
        <v>0.39</v>
      </c>
      <c r="F286" s="4" t="str">
        <f t="shared" si="39"/>
        <v>KKR</v>
      </c>
      <c r="G286" s="4" t="str">
        <f>VLOOKUP(F286,'All Beta'!A:E,2,0)</f>
        <v>IWM</v>
      </c>
      <c r="H286" s="4">
        <f t="shared" si="32"/>
        <v>1.23</v>
      </c>
      <c r="I286" s="4">
        <f t="shared" si="33"/>
        <v>0.39</v>
      </c>
      <c r="J286" s="62">
        <f>TRASH!A285</f>
        <v>0</v>
      </c>
      <c r="M286" s="1" t="s">
        <v>520</v>
      </c>
      <c r="N286" s="1" t="s">
        <v>384</v>
      </c>
      <c r="O286" s="1">
        <v>0.89</v>
      </c>
      <c r="P286" s="1">
        <v>1.23</v>
      </c>
      <c r="Q286" s="1">
        <v>0.39</v>
      </c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F286" s="1"/>
      <c r="AG286" s="1"/>
      <c r="AH286" s="1"/>
      <c r="AI286" s="1"/>
      <c r="AJ286" s="1"/>
      <c r="AK286" s="1"/>
    </row>
    <row r="287" spans="1:37" x14ac:dyDescent="0.3">
      <c r="A287" s="2" t="str">
        <f t="shared" si="34"/>
        <v>KMB</v>
      </c>
      <c r="B287" s="1" t="str">
        <f t="shared" si="35"/>
        <v>SPY</v>
      </c>
      <c r="C287" s="1">
        <f t="shared" si="36"/>
        <v>0.09</v>
      </c>
      <c r="D287" s="1">
        <f t="shared" si="37"/>
        <v>0</v>
      </c>
      <c r="E287" s="1">
        <f t="shared" si="38"/>
        <v>0.23</v>
      </c>
      <c r="F287" s="4" t="str">
        <f t="shared" si="39"/>
        <v>KMB</v>
      </c>
      <c r="G287" s="4" t="str">
        <f>VLOOKUP(F287,'All Beta'!A:E,2,0)</f>
        <v>SPY</v>
      </c>
      <c r="H287" s="4">
        <f t="shared" si="32"/>
        <v>0</v>
      </c>
      <c r="I287" s="4">
        <f t="shared" si="33"/>
        <v>0.23</v>
      </c>
      <c r="J287" s="62">
        <f>TRASH!A286</f>
        <v>0</v>
      </c>
      <c r="M287" s="1" t="s">
        <v>231</v>
      </c>
      <c r="N287" s="1" t="s">
        <v>299</v>
      </c>
      <c r="O287" s="1">
        <v>0.09</v>
      </c>
      <c r="P287" s="1">
        <v>0</v>
      </c>
      <c r="Q287" s="1">
        <v>0.23</v>
      </c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F287" s="1"/>
      <c r="AG287" s="1"/>
      <c r="AH287" s="1"/>
      <c r="AI287" s="1"/>
      <c r="AJ287" s="1"/>
      <c r="AK287" s="1"/>
    </row>
    <row r="288" spans="1:37" x14ac:dyDescent="0.3">
      <c r="A288" s="2" t="str">
        <f t="shared" si="34"/>
        <v>KMI</v>
      </c>
      <c r="B288" s="1" t="str">
        <f t="shared" si="35"/>
        <v>XLE</v>
      </c>
      <c r="C288" s="1">
        <f t="shared" si="36"/>
        <v>0.65</v>
      </c>
      <c r="D288" s="1">
        <f t="shared" si="37"/>
        <v>0.46</v>
      </c>
      <c r="E288" s="1">
        <f t="shared" si="38"/>
        <v>0.37</v>
      </c>
      <c r="F288" s="4" t="str">
        <f t="shared" si="39"/>
        <v>KMI</v>
      </c>
      <c r="G288" s="4" t="str">
        <f>VLOOKUP(F288,'All Beta'!A:E,2,0)</f>
        <v>XLE</v>
      </c>
      <c r="H288" s="4">
        <f t="shared" si="32"/>
        <v>0.46</v>
      </c>
      <c r="I288" s="4">
        <f t="shared" si="33"/>
        <v>0.37</v>
      </c>
      <c r="J288" s="62">
        <f>TRASH!A287</f>
        <v>0</v>
      </c>
      <c r="M288" s="1" t="s">
        <v>232</v>
      </c>
      <c r="N288" s="1" t="s">
        <v>341</v>
      </c>
      <c r="O288" s="1">
        <v>0.65</v>
      </c>
      <c r="P288" s="1">
        <v>0.46</v>
      </c>
      <c r="Q288" s="1">
        <v>0.37</v>
      </c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F288" s="1"/>
      <c r="AG288" s="1"/>
      <c r="AH288" s="1"/>
      <c r="AI288" s="1"/>
      <c r="AJ288" s="1"/>
      <c r="AK288" s="1"/>
    </row>
    <row r="289" spans="1:37" x14ac:dyDescent="0.3">
      <c r="A289" s="2" t="str">
        <f t="shared" si="34"/>
        <v>KMX</v>
      </c>
      <c r="B289" s="1" t="str">
        <f t="shared" si="35"/>
        <v>IWM</v>
      </c>
      <c r="C289" s="1">
        <f t="shared" si="36"/>
        <v>0.8</v>
      </c>
      <c r="D289" s="1">
        <f t="shared" si="37"/>
        <v>1.1100000000000001</v>
      </c>
      <c r="E289" s="1">
        <f t="shared" si="38"/>
        <v>0.45</v>
      </c>
      <c r="F289" s="4" t="str">
        <f t="shared" si="39"/>
        <v>KMX</v>
      </c>
      <c r="G289" s="4" t="str">
        <f>VLOOKUP(F289,'All Beta'!A:E,2,0)</f>
        <v>IWM</v>
      </c>
      <c r="H289" s="4">
        <f t="shared" si="32"/>
        <v>1.1100000000000001</v>
      </c>
      <c r="I289" s="4">
        <f t="shared" si="33"/>
        <v>0.45</v>
      </c>
      <c r="J289" s="62">
        <f>TRASH!A288</f>
        <v>0</v>
      </c>
      <c r="M289" s="1" t="s">
        <v>230</v>
      </c>
      <c r="N289" s="1" t="s">
        <v>384</v>
      </c>
      <c r="O289" s="1">
        <v>0.8</v>
      </c>
      <c r="P289" s="1">
        <v>1.1100000000000001</v>
      </c>
      <c r="Q289" s="1">
        <v>0.45</v>
      </c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F289" s="1"/>
      <c r="AG289" s="1"/>
      <c r="AH289" s="1"/>
      <c r="AI289" s="1"/>
      <c r="AJ289" s="1"/>
      <c r="AK289" s="1"/>
    </row>
    <row r="290" spans="1:37" x14ac:dyDescent="0.3">
      <c r="A290" s="2" t="str">
        <f t="shared" si="34"/>
        <v>KO</v>
      </c>
      <c r="B290" s="1" t="str">
        <f t="shared" si="35"/>
        <v>IWM</v>
      </c>
      <c r="C290" s="1">
        <f t="shared" si="36"/>
        <v>0.06</v>
      </c>
      <c r="D290" s="1">
        <f t="shared" si="37"/>
        <v>0.1</v>
      </c>
      <c r="E290" s="1">
        <f t="shared" si="38"/>
        <v>0.25</v>
      </c>
      <c r="F290" s="4" t="str">
        <f t="shared" si="39"/>
        <v>KO</v>
      </c>
      <c r="G290" s="4" t="str">
        <f>VLOOKUP(F290,'All Beta'!A:E,2,0)</f>
        <v>IWM</v>
      </c>
      <c r="H290" s="4">
        <f t="shared" si="32"/>
        <v>0.1</v>
      </c>
      <c r="I290" s="4">
        <f t="shared" si="33"/>
        <v>0.25</v>
      </c>
      <c r="J290" s="62">
        <f>TRASH!A289</f>
        <v>0</v>
      </c>
      <c r="M290" s="1" t="s">
        <v>233</v>
      </c>
      <c r="N290" s="1" t="s">
        <v>384</v>
      </c>
      <c r="O290" s="1">
        <v>0.06</v>
      </c>
      <c r="P290" s="1">
        <v>0.1</v>
      </c>
      <c r="Q290" s="1">
        <v>0.25</v>
      </c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F290" s="1"/>
      <c r="AG290" s="1"/>
      <c r="AH290" s="1"/>
      <c r="AI290" s="1"/>
      <c r="AJ290" s="1"/>
      <c r="AK290" s="1"/>
    </row>
    <row r="291" spans="1:37" x14ac:dyDescent="0.3">
      <c r="A291" s="2" t="str">
        <f t="shared" si="34"/>
        <v>KR</v>
      </c>
      <c r="B291" s="1" t="str">
        <f t="shared" si="35"/>
        <v>IWM</v>
      </c>
      <c r="C291" s="1">
        <f t="shared" si="36"/>
        <v>-0.41</v>
      </c>
      <c r="D291" s="1">
        <f t="shared" si="37"/>
        <v>-0.2</v>
      </c>
      <c r="E291" s="1">
        <f t="shared" si="38"/>
        <v>0.31</v>
      </c>
      <c r="F291" s="4" t="str">
        <f t="shared" si="39"/>
        <v>KR</v>
      </c>
      <c r="G291" s="4" t="str">
        <f>VLOOKUP(F291,'All Beta'!A:E,2,0)</f>
        <v>IWM</v>
      </c>
      <c r="H291" s="4">
        <f t="shared" si="32"/>
        <v>-0.2</v>
      </c>
      <c r="I291" s="4">
        <f t="shared" si="33"/>
        <v>0.31</v>
      </c>
      <c r="J291" s="62">
        <f>TRASH!A290</f>
        <v>0</v>
      </c>
      <c r="M291" s="1" t="s">
        <v>234</v>
      </c>
      <c r="N291" s="1" t="s">
        <v>384</v>
      </c>
      <c r="O291" s="1">
        <v>-0.41</v>
      </c>
      <c r="P291" s="1">
        <v>-0.2</v>
      </c>
      <c r="Q291" s="1">
        <v>0.31</v>
      </c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F291" s="1"/>
      <c r="AG291" s="1"/>
      <c r="AH291" s="1"/>
      <c r="AI291" s="1"/>
      <c r="AJ291" s="1"/>
      <c r="AK291" s="1"/>
    </row>
    <row r="292" spans="1:37" x14ac:dyDescent="0.3">
      <c r="A292" s="2" t="str">
        <f t="shared" si="34"/>
        <v>KVUE</v>
      </c>
      <c r="B292" s="1" t="str">
        <f t="shared" si="35"/>
        <v>IWM</v>
      </c>
      <c r="C292" s="1">
        <f t="shared" si="36"/>
        <v>0.13</v>
      </c>
      <c r="D292" s="1">
        <f t="shared" si="37"/>
        <v>0.2</v>
      </c>
      <c r="E292" s="1">
        <f t="shared" si="38"/>
        <v>0.46</v>
      </c>
      <c r="F292" s="4" t="str">
        <f t="shared" si="39"/>
        <v>KVUE</v>
      </c>
      <c r="G292" s="4" t="str">
        <f>VLOOKUP(F292,'All Beta'!A:E,2,0)</f>
        <v>IWM</v>
      </c>
      <c r="H292" s="4">
        <f t="shared" si="32"/>
        <v>0.2</v>
      </c>
      <c r="I292" s="4">
        <f t="shared" si="33"/>
        <v>0.46</v>
      </c>
      <c r="J292" s="62">
        <f>TRASH!A291</f>
        <v>0</v>
      </c>
      <c r="M292" s="1" t="s">
        <v>439</v>
      </c>
      <c r="N292" s="1" t="s">
        <v>384</v>
      </c>
      <c r="O292" s="1">
        <v>0.13</v>
      </c>
      <c r="P292" s="1">
        <v>0.2</v>
      </c>
      <c r="Q292" s="1">
        <v>0.46</v>
      </c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F292" s="1"/>
      <c r="AG292" s="1"/>
      <c r="AH292" s="1"/>
      <c r="AI292" s="1"/>
      <c r="AJ292" s="1"/>
      <c r="AK292" s="1"/>
    </row>
    <row r="293" spans="1:37" x14ac:dyDescent="0.3">
      <c r="A293" s="2" t="str">
        <f t="shared" si="34"/>
        <v>KVYO</v>
      </c>
      <c r="B293" s="1" t="str">
        <f t="shared" si="35"/>
        <v>IWM</v>
      </c>
      <c r="C293" s="1">
        <f t="shared" si="36"/>
        <v>0.73</v>
      </c>
      <c r="D293" s="1">
        <f t="shared" si="37"/>
        <v>0.99</v>
      </c>
      <c r="E293" s="1">
        <f t="shared" si="38"/>
        <v>0.66</v>
      </c>
      <c r="F293" s="4" t="str">
        <f t="shared" si="39"/>
        <v>KVYO</v>
      </c>
      <c r="G293" s="4" t="str">
        <f>VLOOKUP(F293,'All Beta'!A:E,2,0)</f>
        <v>IWM</v>
      </c>
      <c r="H293" s="4">
        <f t="shared" si="32"/>
        <v>0.99</v>
      </c>
      <c r="I293" s="4">
        <f t="shared" si="33"/>
        <v>0.66</v>
      </c>
      <c r="J293" s="62">
        <f>TRASH!A292</f>
        <v>0</v>
      </c>
      <c r="M293" s="1" t="s">
        <v>636</v>
      </c>
      <c r="N293" s="1" t="s">
        <v>384</v>
      </c>
      <c r="O293" s="1">
        <v>0.73</v>
      </c>
      <c r="P293" s="1">
        <v>0.99</v>
      </c>
      <c r="Q293" s="1">
        <v>0.66</v>
      </c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F293" s="1"/>
      <c r="AG293" s="1"/>
      <c r="AH293" s="1"/>
      <c r="AI293" s="1"/>
      <c r="AJ293" s="1"/>
      <c r="AK293" s="1"/>
    </row>
    <row r="294" spans="1:37" x14ac:dyDescent="0.3">
      <c r="A294" s="2" t="str">
        <f t="shared" si="34"/>
        <v>LABU</v>
      </c>
      <c r="B294" s="1" t="str">
        <f t="shared" si="35"/>
        <v>IWM</v>
      </c>
      <c r="C294" s="1">
        <f t="shared" si="36"/>
        <v>0.79</v>
      </c>
      <c r="D294" s="1">
        <f t="shared" si="37"/>
        <v>1.73</v>
      </c>
      <c r="E294" s="1">
        <f t="shared" si="38"/>
        <v>0.89</v>
      </c>
      <c r="F294" s="4" t="str">
        <f t="shared" si="39"/>
        <v>LABU</v>
      </c>
      <c r="G294" s="4" t="str">
        <f>VLOOKUP(F294,'All Beta'!A:E,2,0)</f>
        <v>IWM</v>
      </c>
      <c r="H294" s="4">
        <f t="shared" si="32"/>
        <v>1.73</v>
      </c>
      <c r="I294" s="4">
        <f t="shared" si="33"/>
        <v>0.89</v>
      </c>
      <c r="J294" s="62">
        <f>TRASH!A293</f>
        <v>0</v>
      </c>
      <c r="M294" s="1" t="s">
        <v>555</v>
      </c>
      <c r="N294" s="1" t="s">
        <v>384</v>
      </c>
      <c r="O294" s="1">
        <v>0.79</v>
      </c>
      <c r="P294" s="1">
        <v>1.73</v>
      </c>
      <c r="Q294" s="1">
        <v>0.89</v>
      </c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F294" s="1"/>
      <c r="AG294" s="1"/>
      <c r="AH294" s="1"/>
      <c r="AI294" s="1"/>
      <c r="AJ294" s="1"/>
      <c r="AK294" s="1"/>
    </row>
    <row r="295" spans="1:37" x14ac:dyDescent="0.3">
      <c r="A295" s="2" t="str">
        <f t="shared" si="34"/>
        <v>LBRT</v>
      </c>
      <c r="B295" s="1" t="str">
        <f t="shared" si="35"/>
        <v>XLE</v>
      </c>
      <c r="C295" s="1">
        <f t="shared" si="36"/>
        <v>0.84</v>
      </c>
      <c r="D295" s="1">
        <f t="shared" si="37"/>
        <v>1.72</v>
      </c>
      <c r="E295" s="1">
        <f t="shared" si="38"/>
        <v>0.79</v>
      </c>
      <c r="F295" s="4" t="str">
        <f t="shared" si="39"/>
        <v>LBRT</v>
      </c>
      <c r="G295" s="4" t="str">
        <f>VLOOKUP(F295,'All Beta'!A:E,2,0)</f>
        <v>XLE</v>
      </c>
      <c r="H295" s="4">
        <f t="shared" si="32"/>
        <v>1.72</v>
      </c>
      <c r="I295" s="4">
        <f t="shared" si="33"/>
        <v>0.79</v>
      </c>
      <c r="J295" s="62">
        <f>TRASH!A294</f>
        <v>0</v>
      </c>
      <c r="M295" s="1" t="s">
        <v>561</v>
      </c>
      <c r="N295" s="1" t="s">
        <v>341</v>
      </c>
      <c r="O295" s="1">
        <v>0.84</v>
      </c>
      <c r="P295" s="1">
        <v>1.72</v>
      </c>
      <c r="Q295" s="1">
        <v>0.79</v>
      </c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F295" s="1"/>
      <c r="AG295" s="1"/>
      <c r="AH295" s="1"/>
      <c r="AI295" s="1"/>
      <c r="AJ295" s="1"/>
      <c r="AK295" s="1"/>
    </row>
    <row r="296" spans="1:37" x14ac:dyDescent="0.3">
      <c r="A296" s="2" t="str">
        <f t="shared" si="34"/>
        <v>LC</v>
      </c>
      <c r="B296" s="1" t="str">
        <f t="shared" si="35"/>
        <v>IWM</v>
      </c>
      <c r="C296" s="1">
        <f t="shared" si="36"/>
        <v>0.91</v>
      </c>
      <c r="D296" s="1">
        <f t="shared" si="37"/>
        <v>1.46</v>
      </c>
      <c r="E296" s="1">
        <f t="shared" si="38"/>
        <v>0.46</v>
      </c>
      <c r="F296" s="4" t="str">
        <f t="shared" si="39"/>
        <v>LC</v>
      </c>
      <c r="G296" s="4" t="str">
        <f>VLOOKUP(F296,'All Beta'!A:E,2,0)</f>
        <v>IWM</v>
      </c>
      <c r="H296" s="4">
        <f t="shared" si="32"/>
        <v>1.46</v>
      </c>
      <c r="I296" s="4">
        <f t="shared" si="33"/>
        <v>0.46</v>
      </c>
      <c r="J296" s="62">
        <f>TRASH!A295</f>
        <v>0</v>
      </c>
      <c r="M296" s="1" t="s">
        <v>611</v>
      </c>
      <c r="N296" s="1" t="s">
        <v>384</v>
      </c>
      <c r="O296" s="1">
        <v>0.91</v>
      </c>
      <c r="P296" s="1">
        <v>1.46</v>
      </c>
      <c r="Q296" s="1">
        <v>0.46</v>
      </c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F296" s="1"/>
      <c r="AG296" s="1"/>
      <c r="AH296" s="1"/>
      <c r="AI296" s="1"/>
      <c r="AJ296" s="1"/>
      <c r="AK296" s="1"/>
    </row>
    <row r="297" spans="1:37" x14ac:dyDescent="0.3">
      <c r="A297" s="2" t="str">
        <f t="shared" si="34"/>
        <v>LEN</v>
      </c>
      <c r="B297" s="1" t="str">
        <f t="shared" si="35"/>
        <v>IWM</v>
      </c>
      <c r="C297" s="1">
        <f t="shared" si="36"/>
        <v>0.73</v>
      </c>
      <c r="D297" s="1">
        <f t="shared" si="37"/>
        <v>1.02</v>
      </c>
      <c r="E297" s="1">
        <f t="shared" si="38"/>
        <v>0.61</v>
      </c>
      <c r="F297" s="4" t="str">
        <f t="shared" si="39"/>
        <v>LEN</v>
      </c>
      <c r="G297" s="4" t="str">
        <f>VLOOKUP(F297,'All Beta'!A:E,2,0)</f>
        <v>IWM</v>
      </c>
      <c r="H297" s="4">
        <f t="shared" si="32"/>
        <v>1.02</v>
      </c>
      <c r="I297" s="4">
        <f t="shared" si="33"/>
        <v>0.61</v>
      </c>
      <c r="J297" s="62">
        <f>TRASH!A296</f>
        <v>0</v>
      </c>
      <c r="M297" s="1" t="s">
        <v>236</v>
      </c>
      <c r="N297" s="1" t="s">
        <v>384</v>
      </c>
      <c r="O297" s="1">
        <v>0.73</v>
      </c>
      <c r="P297" s="1">
        <v>1.02</v>
      </c>
      <c r="Q297" s="1">
        <v>0.61</v>
      </c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F297" s="1"/>
      <c r="AG297" s="1"/>
      <c r="AH297" s="1"/>
      <c r="AI297" s="1"/>
      <c r="AJ297" s="1"/>
      <c r="AK297" s="1"/>
    </row>
    <row r="298" spans="1:37" x14ac:dyDescent="0.3">
      <c r="A298" s="2" t="str">
        <f t="shared" si="34"/>
        <v>LEU</v>
      </c>
      <c r="B298" s="1" t="str">
        <f t="shared" si="35"/>
        <v>SPY</v>
      </c>
      <c r="C298" s="1">
        <f t="shared" si="36"/>
        <v>0.51</v>
      </c>
      <c r="D298" s="1">
        <f t="shared" si="37"/>
        <v>4.47</v>
      </c>
      <c r="E298" s="1">
        <f t="shared" si="38"/>
        <v>2.17</v>
      </c>
      <c r="F298" s="4" t="str">
        <f t="shared" si="39"/>
        <v>LEU</v>
      </c>
      <c r="G298" s="4" t="str">
        <f>VLOOKUP(F298,'All Beta'!A:E,2,0)</f>
        <v>SPY</v>
      </c>
      <c r="H298" s="4">
        <f t="shared" si="32"/>
        <v>4.47</v>
      </c>
      <c r="I298" s="4">
        <f t="shared" si="33"/>
        <v>2.17</v>
      </c>
      <c r="J298" s="62">
        <f>TRASH!A297</f>
        <v>0</v>
      </c>
      <c r="M298" s="1" t="s">
        <v>637</v>
      </c>
      <c r="N298" s="1" t="s">
        <v>299</v>
      </c>
      <c r="O298" s="1">
        <v>0.51</v>
      </c>
      <c r="P298" s="1">
        <v>4.47</v>
      </c>
      <c r="Q298" s="1">
        <v>2.17</v>
      </c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F298" s="1"/>
      <c r="AG298" s="1"/>
      <c r="AH298" s="1"/>
      <c r="AI298" s="1"/>
      <c r="AJ298" s="1"/>
      <c r="AK298" s="1"/>
    </row>
    <row r="299" spans="1:37" x14ac:dyDescent="0.3">
      <c r="A299" s="2" t="str">
        <f t="shared" si="34"/>
        <v>LEVI</v>
      </c>
      <c r="B299" s="1" t="str">
        <f t="shared" si="35"/>
        <v>IWM</v>
      </c>
      <c r="C299" s="1">
        <f t="shared" si="36"/>
        <v>0.74</v>
      </c>
      <c r="D299" s="1">
        <f t="shared" si="37"/>
        <v>0.69</v>
      </c>
      <c r="E299" s="1">
        <f t="shared" si="38"/>
        <v>0.47</v>
      </c>
      <c r="F299" s="4" t="str">
        <f t="shared" si="39"/>
        <v>LEVI</v>
      </c>
      <c r="G299" s="4" t="str">
        <f>VLOOKUP(F299,'All Beta'!A:E,2,0)</f>
        <v>IWM</v>
      </c>
      <c r="H299" s="4">
        <f t="shared" si="32"/>
        <v>0.69</v>
      </c>
      <c r="I299" s="4">
        <f t="shared" si="33"/>
        <v>0.47</v>
      </c>
      <c r="J299" s="62">
        <f>TRASH!A298</f>
        <v>0</v>
      </c>
      <c r="M299" s="1" t="s">
        <v>530</v>
      </c>
      <c r="N299" s="1" t="s">
        <v>384</v>
      </c>
      <c r="O299" s="1">
        <v>0.74</v>
      </c>
      <c r="P299" s="1">
        <v>0.69</v>
      </c>
      <c r="Q299" s="1">
        <v>0.47</v>
      </c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F299" s="1"/>
      <c r="AG299" s="1"/>
      <c r="AH299" s="1"/>
      <c r="AI299" s="1"/>
      <c r="AJ299" s="1"/>
      <c r="AK299" s="1"/>
    </row>
    <row r="300" spans="1:37" x14ac:dyDescent="0.3">
      <c r="A300" s="2" t="str">
        <f t="shared" si="34"/>
        <v>LIN</v>
      </c>
      <c r="B300" s="1" t="str">
        <f t="shared" si="35"/>
        <v>SPY</v>
      </c>
      <c r="C300" s="1">
        <f t="shared" si="36"/>
        <v>0.42</v>
      </c>
      <c r="D300" s="1">
        <f t="shared" si="37"/>
        <v>0.25</v>
      </c>
      <c r="E300" s="1">
        <f t="shared" si="38"/>
        <v>0.31</v>
      </c>
      <c r="F300" s="4" t="str">
        <f t="shared" si="39"/>
        <v>LIN</v>
      </c>
      <c r="G300" s="4" t="str">
        <f>VLOOKUP(F300,'All Beta'!A:E,2,0)</f>
        <v>SPY</v>
      </c>
      <c r="H300" s="4">
        <f t="shared" si="32"/>
        <v>0.25</v>
      </c>
      <c r="I300" s="4">
        <f t="shared" si="33"/>
        <v>0.31</v>
      </c>
      <c r="J300" s="62">
        <f>TRASH!A299</f>
        <v>0</v>
      </c>
      <c r="M300" s="1" t="s">
        <v>389</v>
      </c>
      <c r="N300" s="1" t="s">
        <v>299</v>
      </c>
      <c r="O300" s="1">
        <v>0.42</v>
      </c>
      <c r="P300" s="1">
        <v>0.25</v>
      </c>
      <c r="Q300" s="1">
        <v>0.31</v>
      </c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F300" s="1"/>
      <c r="AG300" s="1"/>
      <c r="AH300" s="1"/>
      <c r="AI300" s="1"/>
      <c r="AJ300" s="1"/>
      <c r="AK300" s="1"/>
    </row>
    <row r="301" spans="1:37" x14ac:dyDescent="0.3">
      <c r="A301" s="2" t="str">
        <f t="shared" si="34"/>
        <v>LITE</v>
      </c>
      <c r="B301" s="1" t="str">
        <f t="shared" si="35"/>
        <v>SPY</v>
      </c>
      <c r="C301" s="1">
        <f t="shared" si="36"/>
        <v>0.7</v>
      </c>
      <c r="D301" s="1">
        <f t="shared" si="37"/>
        <v>3.12</v>
      </c>
      <c r="E301" s="1">
        <f t="shared" si="38"/>
        <v>1.1100000000000001</v>
      </c>
      <c r="F301" s="4" t="str">
        <f t="shared" si="39"/>
        <v>LITE</v>
      </c>
      <c r="G301" s="4" t="str">
        <f>VLOOKUP(F301,'All Beta'!A:E,2,0)</f>
        <v>SPY</v>
      </c>
      <c r="H301" s="4">
        <f t="shared" si="32"/>
        <v>3.12</v>
      </c>
      <c r="I301" s="4">
        <f t="shared" si="33"/>
        <v>1.1100000000000001</v>
      </c>
      <c r="J301" s="62">
        <f>TRASH!A300</f>
        <v>0</v>
      </c>
      <c r="M301" s="1" t="s">
        <v>481</v>
      </c>
      <c r="N301" s="1" t="s">
        <v>299</v>
      </c>
      <c r="O301" s="1">
        <v>0.7</v>
      </c>
      <c r="P301" s="1">
        <v>3.12</v>
      </c>
      <c r="Q301" s="1">
        <v>1.1100000000000001</v>
      </c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F301" s="1"/>
      <c r="AG301" s="1"/>
      <c r="AH301" s="1"/>
      <c r="AI301" s="1"/>
      <c r="AJ301" s="1"/>
      <c r="AK301" s="1"/>
    </row>
    <row r="302" spans="1:37" x14ac:dyDescent="0.3">
      <c r="A302" s="2" t="str">
        <f t="shared" si="34"/>
        <v>LLY</v>
      </c>
      <c r="B302" s="1" t="str">
        <f t="shared" si="35"/>
        <v>IWM</v>
      </c>
      <c r="C302" s="1">
        <f t="shared" si="36"/>
        <v>0.26</v>
      </c>
      <c r="D302" s="1">
        <f t="shared" si="37"/>
        <v>0.46</v>
      </c>
      <c r="E302" s="1">
        <f t="shared" si="38"/>
        <v>0.57999999999999996</v>
      </c>
      <c r="F302" s="4" t="str">
        <f t="shared" si="39"/>
        <v>LLY</v>
      </c>
      <c r="G302" s="4" t="str">
        <f>VLOOKUP(F302,'All Beta'!A:E,2,0)</f>
        <v>IWM</v>
      </c>
      <c r="H302" s="4">
        <f t="shared" si="32"/>
        <v>0.46</v>
      </c>
      <c r="I302" s="4">
        <f t="shared" si="33"/>
        <v>0.57999999999999996</v>
      </c>
      <c r="J302" s="62">
        <f>TRASH!A301</f>
        <v>0</v>
      </c>
      <c r="M302" s="1" t="s">
        <v>238</v>
      </c>
      <c r="N302" s="1" t="s">
        <v>384</v>
      </c>
      <c r="O302" s="1">
        <v>0.26</v>
      </c>
      <c r="P302" s="1">
        <v>0.46</v>
      </c>
      <c r="Q302" s="1">
        <v>0.57999999999999996</v>
      </c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F302" s="1"/>
      <c r="AG302" s="1"/>
      <c r="AH302" s="1"/>
      <c r="AI302" s="1"/>
      <c r="AJ302" s="1"/>
      <c r="AK302" s="1"/>
    </row>
    <row r="303" spans="1:37" x14ac:dyDescent="0.3">
      <c r="A303" s="2" t="str">
        <f t="shared" si="34"/>
        <v>LMND</v>
      </c>
      <c r="B303" s="1" t="str">
        <f t="shared" si="35"/>
        <v>SPY</v>
      </c>
      <c r="C303" s="1">
        <f t="shared" si="36"/>
        <v>0.8</v>
      </c>
      <c r="D303" s="1">
        <f t="shared" si="37"/>
        <v>2.73</v>
      </c>
      <c r="E303" s="1">
        <f t="shared" si="38"/>
        <v>0.71</v>
      </c>
      <c r="F303" s="4" t="str">
        <f t="shared" si="39"/>
        <v>LMND</v>
      </c>
      <c r="G303" s="4" t="str">
        <f>VLOOKUP(F303,'All Beta'!A:E,2,0)</f>
        <v>SPY</v>
      </c>
      <c r="H303" s="4">
        <f t="shared" si="32"/>
        <v>2.73</v>
      </c>
      <c r="I303" s="4">
        <f t="shared" si="33"/>
        <v>0.71</v>
      </c>
      <c r="J303" s="62">
        <f>TRASH!A302</f>
        <v>0</v>
      </c>
      <c r="M303" s="1" t="s">
        <v>553</v>
      </c>
      <c r="N303" s="1" t="s">
        <v>299</v>
      </c>
      <c r="O303" s="1">
        <v>0.8</v>
      </c>
      <c r="P303" s="1">
        <v>2.73</v>
      </c>
      <c r="Q303" s="1">
        <v>0.71</v>
      </c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F303" s="1"/>
      <c r="AG303" s="1"/>
      <c r="AH303" s="1"/>
      <c r="AI303" s="1"/>
      <c r="AJ303" s="1"/>
      <c r="AK303" s="1"/>
    </row>
    <row r="304" spans="1:37" x14ac:dyDescent="0.3">
      <c r="A304" s="2" t="str">
        <f t="shared" si="34"/>
        <v>LMT</v>
      </c>
      <c r="B304" s="1" t="str">
        <f t="shared" si="35"/>
        <v>IWM</v>
      </c>
      <c r="C304" s="1">
        <f t="shared" si="36"/>
        <v>-0.26</v>
      </c>
      <c r="D304" s="1">
        <f t="shared" si="37"/>
        <v>0</v>
      </c>
      <c r="E304" s="1">
        <f t="shared" si="38"/>
        <v>0.43</v>
      </c>
      <c r="F304" s="4" t="str">
        <f t="shared" si="39"/>
        <v>LMT</v>
      </c>
      <c r="G304" s="4" t="str">
        <f>VLOOKUP(F304,'All Beta'!A:E,2,0)</f>
        <v>IWM</v>
      </c>
      <c r="H304" s="4">
        <f t="shared" si="32"/>
        <v>0</v>
      </c>
      <c r="I304" s="4">
        <f t="shared" si="33"/>
        <v>0.43</v>
      </c>
      <c r="J304" s="62">
        <f>TRASH!A303</f>
        <v>0</v>
      </c>
      <c r="M304" s="1" t="s">
        <v>239</v>
      </c>
      <c r="N304" s="1" t="s">
        <v>384</v>
      </c>
      <c r="O304" s="1">
        <v>-0.26</v>
      </c>
      <c r="P304" s="1">
        <v>0</v>
      </c>
      <c r="Q304" s="1">
        <v>0.43</v>
      </c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F304" s="1"/>
      <c r="AG304" s="1"/>
      <c r="AH304" s="1"/>
      <c r="AI304" s="1"/>
      <c r="AJ304" s="1"/>
      <c r="AK304" s="1"/>
    </row>
    <row r="305" spans="1:37" x14ac:dyDescent="0.3">
      <c r="A305" s="2" t="str">
        <f t="shared" si="34"/>
        <v>LOW</v>
      </c>
      <c r="B305" s="1" t="str">
        <f t="shared" si="35"/>
        <v>IWM</v>
      </c>
      <c r="C305" s="1">
        <f t="shared" si="36"/>
        <v>0.67</v>
      </c>
      <c r="D305" s="1">
        <f t="shared" si="37"/>
        <v>0.47</v>
      </c>
      <c r="E305" s="1">
        <f t="shared" si="38"/>
        <v>0.36</v>
      </c>
      <c r="F305" s="4" t="str">
        <f t="shared" si="39"/>
        <v>LOW</v>
      </c>
      <c r="G305" s="4" t="str">
        <f>VLOOKUP(F305,'All Beta'!A:E,2,0)</f>
        <v>IWM</v>
      </c>
      <c r="H305" s="4">
        <f t="shared" si="32"/>
        <v>0.47</v>
      </c>
      <c r="I305" s="4">
        <f t="shared" si="33"/>
        <v>0.36</v>
      </c>
      <c r="J305" s="62">
        <f>TRASH!A304</f>
        <v>0</v>
      </c>
      <c r="M305" s="1" t="s">
        <v>240</v>
      </c>
      <c r="N305" s="1" t="s">
        <v>384</v>
      </c>
      <c r="O305" s="1">
        <v>0.67</v>
      </c>
      <c r="P305" s="1">
        <v>0.47</v>
      </c>
      <c r="Q305" s="1">
        <v>0.36</v>
      </c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F305" s="1"/>
      <c r="AG305" s="1"/>
      <c r="AH305" s="1"/>
      <c r="AI305" s="1"/>
      <c r="AJ305" s="1"/>
      <c r="AK305" s="1"/>
    </row>
    <row r="306" spans="1:37" x14ac:dyDescent="0.3">
      <c r="A306" s="2" t="str">
        <f t="shared" si="34"/>
        <v>LTBR</v>
      </c>
      <c r="B306" s="1" t="str">
        <f t="shared" si="35"/>
        <v>IWM</v>
      </c>
      <c r="C306" s="1">
        <f t="shared" si="36"/>
        <v>0.61</v>
      </c>
      <c r="D306" s="1">
        <f t="shared" si="37"/>
        <v>1.1100000000000001</v>
      </c>
      <c r="E306" s="1">
        <f t="shared" si="38"/>
        <v>1.19</v>
      </c>
      <c r="F306" s="4" t="str">
        <f t="shared" si="39"/>
        <v>LTBR</v>
      </c>
      <c r="G306" s="4" t="str">
        <f>VLOOKUP(F306,'All Beta'!A:E,2,0)</f>
        <v>IWM</v>
      </c>
      <c r="H306" s="4">
        <f t="shared" si="32"/>
        <v>1.1100000000000001</v>
      </c>
      <c r="I306" s="4">
        <f t="shared" si="33"/>
        <v>1.19</v>
      </c>
      <c r="J306" s="62">
        <f>TRASH!A305</f>
        <v>0</v>
      </c>
      <c r="M306" s="1" t="s">
        <v>666</v>
      </c>
      <c r="N306" s="1" t="s">
        <v>384</v>
      </c>
      <c r="O306" s="1">
        <v>0.61</v>
      </c>
      <c r="P306" s="1">
        <v>1.1100000000000001</v>
      </c>
      <c r="Q306" s="1">
        <v>1.19</v>
      </c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F306" s="1"/>
      <c r="AG306" s="1"/>
      <c r="AH306" s="1"/>
      <c r="AI306" s="1"/>
      <c r="AJ306" s="1"/>
      <c r="AK306" s="1"/>
    </row>
    <row r="307" spans="1:37" x14ac:dyDescent="0.3">
      <c r="A307" s="2" t="str">
        <f t="shared" si="34"/>
        <v>LULU</v>
      </c>
      <c r="B307" s="1" t="str">
        <f t="shared" si="35"/>
        <v>IWM</v>
      </c>
      <c r="C307" s="1">
        <f t="shared" si="36"/>
        <v>0.67</v>
      </c>
      <c r="D307" s="1">
        <f t="shared" si="37"/>
        <v>0.86</v>
      </c>
      <c r="E307" s="1">
        <f t="shared" si="38"/>
        <v>0.5</v>
      </c>
      <c r="F307" s="4" t="str">
        <f t="shared" si="39"/>
        <v>LULU</v>
      </c>
      <c r="G307" s="4" t="str">
        <f>VLOOKUP(F307,'All Beta'!A:E,2,0)</f>
        <v>IWM</v>
      </c>
      <c r="H307" s="4">
        <f t="shared" si="32"/>
        <v>0.86</v>
      </c>
      <c r="I307" s="4">
        <f t="shared" si="33"/>
        <v>0.5</v>
      </c>
      <c r="J307" s="62">
        <f>TRASH!A306</f>
        <v>0</v>
      </c>
      <c r="M307" s="1" t="s">
        <v>241</v>
      </c>
      <c r="N307" s="1" t="s">
        <v>384</v>
      </c>
      <c r="O307" s="1">
        <v>0.67</v>
      </c>
      <c r="P307" s="1">
        <v>0.86</v>
      </c>
      <c r="Q307" s="1">
        <v>0.5</v>
      </c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F307" s="1"/>
      <c r="AG307" s="1"/>
      <c r="AH307" s="1"/>
      <c r="AI307" s="1"/>
      <c r="AJ307" s="1"/>
      <c r="AK307" s="1"/>
    </row>
    <row r="308" spans="1:37" x14ac:dyDescent="0.3">
      <c r="A308" s="2" t="str">
        <f t="shared" si="34"/>
        <v>LUV</v>
      </c>
      <c r="B308" s="1" t="str">
        <f t="shared" si="35"/>
        <v>IWM</v>
      </c>
      <c r="C308" s="1">
        <f t="shared" si="36"/>
        <v>0.82</v>
      </c>
      <c r="D308" s="1">
        <f t="shared" si="37"/>
        <v>0.85</v>
      </c>
      <c r="E308" s="1">
        <f t="shared" si="38"/>
        <v>0.47</v>
      </c>
      <c r="F308" s="4" t="str">
        <f t="shared" si="39"/>
        <v>LUV</v>
      </c>
      <c r="G308" s="4" t="str">
        <f>VLOOKUP(F308,'All Beta'!A:E,2,0)</f>
        <v>IWM</v>
      </c>
      <c r="H308" s="4">
        <f t="shared" si="32"/>
        <v>0.85</v>
      </c>
      <c r="I308" s="4">
        <f t="shared" si="33"/>
        <v>0.47</v>
      </c>
      <c r="J308" s="62">
        <f>TRASH!A307</f>
        <v>0</v>
      </c>
      <c r="M308" s="1" t="s">
        <v>242</v>
      </c>
      <c r="N308" s="1" t="s">
        <v>384</v>
      </c>
      <c r="O308" s="1">
        <v>0.82</v>
      </c>
      <c r="P308" s="1">
        <v>0.85</v>
      </c>
      <c r="Q308" s="1">
        <v>0.47</v>
      </c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F308" s="1"/>
      <c r="AG308" s="1"/>
      <c r="AH308" s="1"/>
      <c r="AI308" s="1"/>
      <c r="AJ308" s="1"/>
      <c r="AK308" s="1"/>
    </row>
    <row r="309" spans="1:37" x14ac:dyDescent="0.3">
      <c r="A309" s="2" t="str">
        <f t="shared" si="34"/>
        <v>LVS</v>
      </c>
      <c r="B309" s="1" t="str">
        <f t="shared" si="35"/>
        <v>IWM</v>
      </c>
      <c r="C309" s="1">
        <f t="shared" si="36"/>
        <v>0.7</v>
      </c>
      <c r="D309" s="1">
        <f t="shared" si="37"/>
        <v>0.87</v>
      </c>
      <c r="E309" s="1">
        <f t="shared" si="38"/>
        <v>0.53</v>
      </c>
      <c r="F309" s="4" t="str">
        <f t="shared" si="39"/>
        <v>LVS</v>
      </c>
      <c r="G309" s="4" t="str">
        <f>VLOOKUP(F309,'All Beta'!A:E,2,0)</f>
        <v>IWM</v>
      </c>
      <c r="H309" s="4">
        <f t="shared" si="32"/>
        <v>0.87</v>
      </c>
      <c r="I309" s="4">
        <f t="shared" si="33"/>
        <v>0.53</v>
      </c>
      <c r="J309" s="62">
        <f>TRASH!A308</f>
        <v>0</v>
      </c>
      <c r="M309" s="1" t="s">
        <v>390</v>
      </c>
      <c r="N309" s="1" t="s">
        <v>384</v>
      </c>
      <c r="O309" s="1">
        <v>0.7</v>
      </c>
      <c r="P309" s="1">
        <v>0.87</v>
      </c>
      <c r="Q309" s="1">
        <v>0.53</v>
      </c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28"/>
      <c r="AF309" s="1"/>
      <c r="AG309" s="1"/>
      <c r="AH309" s="1"/>
      <c r="AI309" s="1"/>
      <c r="AJ309" s="1"/>
      <c r="AK309" s="1"/>
    </row>
    <row r="310" spans="1:37" s="119" customFormat="1" x14ac:dyDescent="0.3">
      <c r="A310" s="130" t="str">
        <f t="shared" si="34"/>
        <v>LYFT</v>
      </c>
      <c r="B310" s="128" t="str">
        <f t="shared" si="35"/>
        <v>SPY</v>
      </c>
      <c r="C310" s="128">
        <f t="shared" si="36"/>
        <v>0.81</v>
      </c>
      <c r="D310" s="128">
        <f t="shared" si="37"/>
        <v>1.94</v>
      </c>
      <c r="E310" s="128">
        <f t="shared" si="38"/>
        <v>0.42</v>
      </c>
      <c r="F310" s="4" t="str">
        <f t="shared" si="39"/>
        <v>LYFT</v>
      </c>
      <c r="G310" s="131" t="str">
        <f>VLOOKUP(F310,'All Beta'!A:E,2,0)</f>
        <v>SPY</v>
      </c>
      <c r="H310" s="131">
        <f t="shared" si="32"/>
        <v>1.94</v>
      </c>
      <c r="I310" s="131">
        <f t="shared" si="33"/>
        <v>0.42</v>
      </c>
      <c r="J310" s="132">
        <f>TRASH!A309</f>
        <v>0</v>
      </c>
      <c r="M310" s="1" t="s">
        <v>52</v>
      </c>
      <c r="N310" s="1" t="s">
        <v>299</v>
      </c>
      <c r="O310" s="1">
        <v>0.81</v>
      </c>
      <c r="P310" s="1">
        <v>1.94</v>
      </c>
      <c r="Q310" s="1">
        <v>0.42</v>
      </c>
      <c r="R310" s="128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F310" s="1"/>
      <c r="AG310" s="1"/>
      <c r="AH310" s="1"/>
      <c r="AI310" s="1"/>
      <c r="AJ310" s="1"/>
      <c r="AK310" s="1"/>
    </row>
    <row r="311" spans="1:37" x14ac:dyDescent="0.3">
      <c r="A311" s="2" t="str">
        <f t="shared" si="34"/>
        <v>LYV</v>
      </c>
      <c r="B311" s="1" t="str">
        <f t="shared" si="35"/>
        <v>SPY</v>
      </c>
      <c r="C311" s="1">
        <f t="shared" si="36"/>
        <v>0.84</v>
      </c>
      <c r="D311" s="1">
        <f t="shared" si="37"/>
        <v>1.1200000000000001</v>
      </c>
      <c r="E311" s="1">
        <f t="shared" si="38"/>
        <v>0.26</v>
      </c>
      <c r="F311" s="4" t="str">
        <f t="shared" si="39"/>
        <v>LYV</v>
      </c>
      <c r="G311" s="4" t="str">
        <f>VLOOKUP(F311,'All Beta'!A:E,2,0)</f>
        <v>SPY</v>
      </c>
      <c r="H311" s="4">
        <f t="shared" si="32"/>
        <v>1.1200000000000001</v>
      </c>
      <c r="I311" s="4">
        <f t="shared" si="33"/>
        <v>0.26</v>
      </c>
      <c r="J311" s="62">
        <f>TRASH!A310</f>
        <v>0</v>
      </c>
      <c r="M311" s="1" t="s">
        <v>500</v>
      </c>
      <c r="N311" s="1" t="s">
        <v>299</v>
      </c>
      <c r="O311" s="1">
        <v>0.84</v>
      </c>
      <c r="P311" s="1">
        <v>1.1200000000000001</v>
      </c>
      <c r="Q311" s="1">
        <v>0.26</v>
      </c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F311" s="1"/>
      <c r="AG311" s="1"/>
      <c r="AH311" s="1"/>
      <c r="AI311" s="1"/>
      <c r="AJ311" s="1"/>
      <c r="AK311" s="1"/>
    </row>
    <row r="312" spans="1:37" x14ac:dyDescent="0.3">
      <c r="A312" s="2" t="str">
        <f t="shared" si="34"/>
        <v>M</v>
      </c>
      <c r="B312" s="1" t="str">
        <f t="shared" si="35"/>
        <v>IWM</v>
      </c>
      <c r="C312" s="1">
        <f t="shared" si="36"/>
        <v>0.8</v>
      </c>
      <c r="D312" s="1">
        <f t="shared" si="37"/>
        <v>1.47</v>
      </c>
      <c r="E312" s="1">
        <f t="shared" si="38"/>
        <v>0.57999999999999996</v>
      </c>
      <c r="F312" s="4" t="str">
        <f t="shared" si="39"/>
        <v>M</v>
      </c>
      <c r="G312" s="4" t="str">
        <f>VLOOKUP(F312,'All Beta'!A:E,2,0)</f>
        <v>IWM</v>
      </c>
      <c r="H312" s="4">
        <f t="shared" si="32"/>
        <v>1.47</v>
      </c>
      <c r="I312" s="4">
        <f t="shared" si="33"/>
        <v>0.57999999999999996</v>
      </c>
      <c r="J312" s="62">
        <f>TRASH!A311</f>
        <v>0</v>
      </c>
      <c r="M312" s="1" t="s">
        <v>243</v>
      </c>
      <c r="N312" s="1" t="s">
        <v>384</v>
      </c>
      <c r="O312" s="1">
        <v>0.8</v>
      </c>
      <c r="P312" s="1">
        <v>1.47</v>
      </c>
      <c r="Q312" s="1">
        <v>0.57999999999999996</v>
      </c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F312" s="1"/>
      <c r="AG312" s="1"/>
      <c r="AH312" s="1"/>
      <c r="AI312" s="1"/>
      <c r="AJ312" s="1"/>
      <c r="AK312" s="1"/>
    </row>
    <row r="313" spans="1:37" x14ac:dyDescent="0.3">
      <c r="A313" s="2" t="str">
        <f t="shared" si="34"/>
        <v>MA</v>
      </c>
      <c r="B313" s="1" t="str">
        <f t="shared" si="35"/>
        <v>SPY</v>
      </c>
      <c r="C313" s="1">
        <f t="shared" si="36"/>
        <v>0.47</v>
      </c>
      <c r="D313" s="1">
        <f t="shared" si="37"/>
        <v>0.6</v>
      </c>
      <c r="E313" s="1">
        <f t="shared" si="38"/>
        <v>0.32</v>
      </c>
      <c r="F313" s="4" t="str">
        <f t="shared" si="39"/>
        <v>MA</v>
      </c>
      <c r="G313" s="4" t="str">
        <f>VLOOKUP(F313,'All Beta'!A:E,2,0)</f>
        <v>SPY</v>
      </c>
      <c r="H313" s="4">
        <f t="shared" si="32"/>
        <v>0.6</v>
      </c>
      <c r="I313" s="4">
        <f t="shared" si="33"/>
        <v>0.32</v>
      </c>
      <c r="J313" s="62">
        <f>TRASH!A312</f>
        <v>0</v>
      </c>
      <c r="M313" s="1" t="s">
        <v>244</v>
      </c>
      <c r="N313" s="1" t="s">
        <v>299</v>
      </c>
      <c r="O313" s="1">
        <v>0.47</v>
      </c>
      <c r="P313" s="1">
        <v>0.6</v>
      </c>
      <c r="Q313" s="1">
        <v>0.32</v>
      </c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F313" s="1"/>
      <c r="AG313" s="1"/>
      <c r="AH313" s="1"/>
      <c r="AI313" s="1"/>
      <c r="AJ313" s="1"/>
      <c r="AK313" s="1"/>
    </row>
    <row r="314" spans="1:37" x14ac:dyDescent="0.3">
      <c r="A314" s="2" t="str">
        <f t="shared" si="34"/>
        <v>MAA</v>
      </c>
      <c r="B314" s="1" t="str">
        <f t="shared" si="35"/>
        <v>SPY</v>
      </c>
      <c r="C314" s="1">
        <f t="shared" si="36"/>
        <v>0.47</v>
      </c>
      <c r="D314" s="1">
        <f t="shared" si="37"/>
        <v>0.13</v>
      </c>
      <c r="E314" s="1">
        <f t="shared" si="38"/>
        <v>0.36</v>
      </c>
      <c r="F314" s="4" t="str">
        <f t="shared" si="39"/>
        <v>MAA</v>
      </c>
      <c r="G314" s="4" t="str">
        <f>VLOOKUP(F314,'All Beta'!A:E,2,0)</f>
        <v>SPY</v>
      </c>
      <c r="H314" s="4">
        <f t="shared" si="32"/>
        <v>0.13</v>
      </c>
      <c r="I314" s="4">
        <f t="shared" si="33"/>
        <v>0.36</v>
      </c>
      <c r="J314" s="62">
        <f>TRASH!A313</f>
        <v>0</v>
      </c>
      <c r="M314" s="1" t="s">
        <v>525</v>
      </c>
      <c r="N314" s="1" t="s">
        <v>299</v>
      </c>
      <c r="O314" s="1">
        <v>0.47</v>
      </c>
      <c r="P314" s="1">
        <v>0.13</v>
      </c>
      <c r="Q314" s="1">
        <v>0.36</v>
      </c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F314" s="1"/>
      <c r="AG314" s="1"/>
      <c r="AH314" s="1"/>
      <c r="AI314" s="1"/>
      <c r="AJ314" s="1"/>
      <c r="AK314" s="1"/>
    </row>
    <row r="315" spans="1:37" x14ac:dyDescent="0.3">
      <c r="A315" s="2" t="str">
        <f t="shared" si="34"/>
        <v>MAR</v>
      </c>
      <c r="B315" s="1" t="str">
        <f t="shared" si="35"/>
        <v>SPY</v>
      </c>
      <c r="C315" s="1">
        <f t="shared" si="36"/>
        <v>0.85</v>
      </c>
      <c r="D315" s="1">
        <f t="shared" si="37"/>
        <v>1.4</v>
      </c>
      <c r="E315" s="1">
        <f t="shared" si="38"/>
        <v>0.28999999999999998</v>
      </c>
      <c r="F315" s="4" t="str">
        <f t="shared" si="39"/>
        <v>MAR</v>
      </c>
      <c r="G315" s="4" t="str">
        <f>VLOOKUP(F315,'All Beta'!A:E,2,0)</f>
        <v>SPY</v>
      </c>
      <c r="H315" s="4">
        <f t="shared" si="32"/>
        <v>1.4</v>
      </c>
      <c r="I315" s="4">
        <f t="shared" si="33"/>
        <v>0.28999999999999998</v>
      </c>
      <c r="J315" s="62">
        <f>TRASH!A314</f>
        <v>0</v>
      </c>
      <c r="M315" s="1" t="s">
        <v>245</v>
      </c>
      <c r="N315" s="1" t="s">
        <v>299</v>
      </c>
      <c r="O315" s="1">
        <v>0.85</v>
      </c>
      <c r="P315" s="1">
        <v>1.4</v>
      </c>
      <c r="Q315" s="1">
        <v>0.28999999999999998</v>
      </c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F315" s="1"/>
      <c r="AG315" s="1"/>
      <c r="AH315" s="1"/>
      <c r="AI315" s="1"/>
      <c r="AJ315" s="1"/>
      <c r="AK315" s="1"/>
    </row>
    <row r="316" spans="1:37" x14ac:dyDescent="0.3">
      <c r="A316" s="2" t="str">
        <f t="shared" si="34"/>
        <v>MBLY</v>
      </c>
      <c r="B316" s="1" t="str">
        <f t="shared" si="35"/>
        <v>IWM</v>
      </c>
      <c r="C316" s="1">
        <f t="shared" si="36"/>
        <v>0.77</v>
      </c>
      <c r="D316" s="1">
        <f t="shared" si="37"/>
        <v>1.2</v>
      </c>
      <c r="E316" s="1">
        <f t="shared" si="38"/>
        <v>0.68</v>
      </c>
      <c r="F316" s="4" t="str">
        <f t="shared" si="39"/>
        <v>MBLY</v>
      </c>
      <c r="G316" s="4" t="str">
        <f>VLOOKUP(F316,'All Beta'!A:E,2,0)</f>
        <v>IWM</v>
      </c>
      <c r="H316" s="4">
        <f t="shared" si="32"/>
        <v>1.2</v>
      </c>
      <c r="I316" s="4">
        <f t="shared" si="33"/>
        <v>0.68</v>
      </c>
      <c r="J316" s="62">
        <f>TRASH!A315</f>
        <v>0</v>
      </c>
      <c r="M316" s="1" t="s">
        <v>408</v>
      </c>
      <c r="N316" s="1" t="s">
        <v>384</v>
      </c>
      <c r="O316" s="1">
        <v>0.77</v>
      </c>
      <c r="P316" s="1">
        <v>1.2</v>
      </c>
      <c r="Q316" s="1">
        <v>0.68</v>
      </c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F316" s="1"/>
      <c r="AG316" s="1"/>
      <c r="AH316" s="1"/>
      <c r="AI316" s="1"/>
      <c r="AJ316" s="1"/>
      <c r="AK316" s="1"/>
    </row>
    <row r="317" spans="1:37" x14ac:dyDescent="0.3">
      <c r="A317" s="2" t="str">
        <f t="shared" si="34"/>
        <v>MCD</v>
      </c>
      <c r="B317" s="1" t="str">
        <f t="shared" si="35"/>
        <v>SPY</v>
      </c>
      <c r="C317" s="1">
        <f t="shared" si="36"/>
        <v>0.1</v>
      </c>
      <c r="D317" s="1">
        <f t="shared" si="37"/>
        <v>0.11</v>
      </c>
      <c r="E317" s="1">
        <f t="shared" si="38"/>
        <v>0.25</v>
      </c>
      <c r="F317" s="4" t="str">
        <f t="shared" si="39"/>
        <v>MCD</v>
      </c>
      <c r="G317" s="4" t="str">
        <f>VLOOKUP(F317,'All Beta'!A:E,2,0)</f>
        <v>SPY</v>
      </c>
      <c r="H317" s="4">
        <f t="shared" si="32"/>
        <v>0.11</v>
      </c>
      <c r="I317" s="4">
        <f t="shared" si="33"/>
        <v>0.25</v>
      </c>
      <c r="J317" s="62">
        <f>TRASH!A316</f>
        <v>0</v>
      </c>
      <c r="M317" s="1" t="s">
        <v>246</v>
      </c>
      <c r="N317" s="1" t="s">
        <v>299</v>
      </c>
      <c r="O317" s="1">
        <v>0.1</v>
      </c>
      <c r="P317" s="1">
        <v>0.11</v>
      </c>
      <c r="Q317" s="1">
        <v>0.25</v>
      </c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F317" s="1"/>
      <c r="AG317" s="1"/>
      <c r="AH317" s="1"/>
      <c r="AI317" s="1"/>
      <c r="AJ317" s="1"/>
      <c r="AK317" s="1"/>
    </row>
    <row r="318" spans="1:37" x14ac:dyDescent="0.3">
      <c r="A318" s="2" t="str">
        <f t="shared" si="34"/>
        <v>MCK</v>
      </c>
      <c r="B318" s="1" t="str">
        <f t="shared" si="35"/>
        <v>SPY</v>
      </c>
      <c r="C318" s="1">
        <f t="shared" si="36"/>
        <v>-0.06</v>
      </c>
      <c r="D318" s="1">
        <f t="shared" si="37"/>
        <v>0.15</v>
      </c>
      <c r="E318" s="1">
        <f t="shared" si="38"/>
        <v>0.38</v>
      </c>
      <c r="F318" s="4" t="str">
        <f t="shared" si="39"/>
        <v>MCK</v>
      </c>
      <c r="G318" s="4" t="str">
        <f>VLOOKUP(F318,'All Beta'!A:E,2,0)</f>
        <v>SPY</v>
      </c>
      <c r="H318" s="4">
        <f t="shared" si="32"/>
        <v>0.15</v>
      </c>
      <c r="I318" s="4">
        <f t="shared" si="33"/>
        <v>0.38</v>
      </c>
      <c r="J318" s="62">
        <f>TRASH!A317</f>
        <v>0</v>
      </c>
      <c r="M318" s="1" t="s">
        <v>528</v>
      </c>
      <c r="N318" s="1" t="s">
        <v>299</v>
      </c>
      <c r="O318" s="1">
        <v>-0.06</v>
      </c>
      <c r="P318" s="1">
        <v>0.15</v>
      </c>
      <c r="Q318" s="1">
        <v>0.38</v>
      </c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F318" s="1"/>
      <c r="AG318" s="1"/>
      <c r="AH318" s="1"/>
      <c r="AI318" s="1"/>
      <c r="AJ318" s="1"/>
      <c r="AK318" s="1"/>
    </row>
    <row r="319" spans="1:37" x14ac:dyDescent="0.3">
      <c r="A319" s="2" t="str">
        <f t="shared" si="34"/>
        <v>MDB</v>
      </c>
      <c r="B319" s="1" t="str">
        <f t="shared" si="35"/>
        <v>SPY</v>
      </c>
      <c r="C319" s="1">
        <f t="shared" si="36"/>
        <v>0.82</v>
      </c>
      <c r="D319" s="1">
        <f t="shared" si="37"/>
        <v>1.78</v>
      </c>
      <c r="E319" s="1">
        <f t="shared" si="38"/>
        <v>0.52</v>
      </c>
      <c r="F319" s="4" t="str">
        <f t="shared" si="39"/>
        <v>MDB</v>
      </c>
      <c r="G319" s="4" t="str">
        <f>VLOOKUP(F319,'All Beta'!A:E,2,0)</f>
        <v>SPY</v>
      </c>
      <c r="H319" s="4">
        <f t="shared" si="32"/>
        <v>1.78</v>
      </c>
      <c r="I319" s="4">
        <f t="shared" si="33"/>
        <v>0.52</v>
      </c>
      <c r="J319" s="62">
        <f>TRASH!A318</f>
        <v>0</v>
      </c>
      <c r="M319" s="1" t="s">
        <v>54</v>
      </c>
      <c r="N319" s="1" t="s">
        <v>299</v>
      </c>
      <c r="O319" s="1">
        <v>0.82</v>
      </c>
      <c r="P319" s="1">
        <v>1.78</v>
      </c>
      <c r="Q319" s="1">
        <v>0.52</v>
      </c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F319" s="1"/>
      <c r="AG319" s="1"/>
      <c r="AH319" s="1"/>
      <c r="AI319" s="1"/>
      <c r="AJ319" s="1"/>
      <c r="AK319" s="1"/>
    </row>
    <row r="320" spans="1:37" x14ac:dyDescent="0.3">
      <c r="A320" s="2" t="str">
        <f t="shared" si="34"/>
        <v>MDLZ</v>
      </c>
      <c r="B320" s="1" t="str">
        <f t="shared" si="35"/>
        <v>SPY</v>
      </c>
      <c r="C320" s="1">
        <f t="shared" si="36"/>
        <v>0.31</v>
      </c>
      <c r="D320" s="1">
        <f t="shared" si="37"/>
        <v>0.28000000000000003</v>
      </c>
      <c r="E320" s="1">
        <f t="shared" si="38"/>
        <v>0.27</v>
      </c>
      <c r="F320" s="4" t="str">
        <f t="shared" si="39"/>
        <v>MDLZ</v>
      </c>
      <c r="G320" s="4" t="str">
        <f>VLOOKUP(F320,'All Beta'!A:E,2,0)</f>
        <v>SPY</v>
      </c>
      <c r="H320" s="4">
        <f t="shared" si="32"/>
        <v>0.28000000000000003</v>
      </c>
      <c r="I320" s="4">
        <f t="shared" si="33"/>
        <v>0.27</v>
      </c>
      <c r="J320" s="62">
        <f>TRASH!A319</f>
        <v>0</v>
      </c>
      <c r="M320" s="1" t="s">
        <v>247</v>
      </c>
      <c r="N320" s="1" t="s">
        <v>299</v>
      </c>
      <c r="O320" s="1">
        <v>0.31</v>
      </c>
      <c r="P320" s="1">
        <v>0.28000000000000003</v>
      </c>
      <c r="Q320" s="1">
        <v>0.27</v>
      </c>
      <c r="R320" s="1"/>
      <c r="S320" s="1"/>
      <c r="T320" s="1"/>
      <c r="U320" s="1"/>
      <c r="V320" s="1"/>
      <c r="W320" s="1"/>
      <c r="X320" s="1"/>
      <c r="Y320" s="2"/>
      <c r="Z320" s="1"/>
      <c r="AA320" s="2"/>
      <c r="AB320" s="1"/>
      <c r="AC320" s="1"/>
      <c r="AD320" s="1"/>
      <c r="AF320" s="1"/>
      <c r="AG320" s="1"/>
      <c r="AH320" s="1"/>
      <c r="AI320" s="1"/>
      <c r="AJ320" s="1"/>
      <c r="AK320" s="1"/>
    </row>
    <row r="321" spans="1:37" x14ac:dyDescent="0.3">
      <c r="A321" s="2" t="str">
        <f t="shared" si="34"/>
        <v>MDT</v>
      </c>
      <c r="B321" s="1" t="str">
        <f t="shared" si="35"/>
        <v>SPY</v>
      </c>
      <c r="C321" s="1">
        <f t="shared" si="36"/>
        <v>0.39</v>
      </c>
      <c r="D321" s="1">
        <f t="shared" si="37"/>
        <v>0.19</v>
      </c>
      <c r="E321" s="1">
        <f t="shared" si="38"/>
        <v>0.33</v>
      </c>
      <c r="F321" s="4" t="str">
        <f t="shared" si="39"/>
        <v>MDT</v>
      </c>
      <c r="G321" s="4" t="str">
        <f>VLOOKUP(F321,'All Beta'!A:E,2,0)</f>
        <v>SPY</v>
      </c>
      <c r="H321" s="4">
        <f t="shared" si="32"/>
        <v>0.19</v>
      </c>
      <c r="I321" s="4">
        <f t="shared" si="33"/>
        <v>0.33</v>
      </c>
      <c r="J321" s="62">
        <f>TRASH!A320</f>
        <v>0</v>
      </c>
      <c r="M321" s="1" t="s">
        <v>248</v>
      </c>
      <c r="N321" s="1" t="s">
        <v>299</v>
      </c>
      <c r="O321" s="1">
        <v>0.39</v>
      </c>
      <c r="P321" s="1">
        <v>0.19</v>
      </c>
      <c r="Q321" s="1">
        <v>0.33</v>
      </c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F321" s="1"/>
      <c r="AG321" s="1"/>
      <c r="AH321" s="1"/>
      <c r="AI321" s="1"/>
      <c r="AJ321" s="1"/>
      <c r="AK321" s="1"/>
    </row>
    <row r="322" spans="1:37" x14ac:dyDescent="0.3">
      <c r="A322" s="2" t="str">
        <f t="shared" si="34"/>
        <v>MELI</v>
      </c>
      <c r="B322" s="1" t="str">
        <f t="shared" si="35"/>
        <v>SPY</v>
      </c>
      <c r="C322" s="1">
        <f t="shared" si="36"/>
        <v>0.54</v>
      </c>
      <c r="D322" s="1">
        <f t="shared" si="37"/>
        <v>1.33</v>
      </c>
      <c r="E322" s="1">
        <f t="shared" si="38"/>
        <v>0.56000000000000005</v>
      </c>
      <c r="F322" s="4" t="str">
        <f t="shared" si="39"/>
        <v>MELI</v>
      </c>
      <c r="G322" s="4" t="str">
        <f>VLOOKUP(F322,'All Beta'!A:E,2,0)</f>
        <v>SPY</v>
      </c>
      <c r="H322" s="4">
        <f t="shared" ref="H322:H385" si="40">VLOOKUP(F322,A:E,4,0)</f>
        <v>1.33</v>
      </c>
      <c r="I322" s="4">
        <f t="shared" ref="I322:I385" si="41">VLOOKUP(F322,A:E,5,0)</f>
        <v>0.56000000000000005</v>
      </c>
      <c r="J322" s="62">
        <f>TRASH!A321</f>
        <v>0</v>
      </c>
      <c r="M322" s="1" t="s">
        <v>55</v>
      </c>
      <c r="N322" s="1" t="s">
        <v>299</v>
      </c>
      <c r="O322" s="1">
        <v>0.54</v>
      </c>
      <c r="P322" s="1">
        <v>1.33</v>
      </c>
      <c r="Q322" s="1">
        <v>0.56000000000000005</v>
      </c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F322" s="1"/>
      <c r="AG322" s="1"/>
      <c r="AH322" s="1"/>
      <c r="AI322" s="1"/>
      <c r="AJ322" s="1"/>
      <c r="AK322" s="1"/>
    </row>
    <row r="323" spans="1:37" x14ac:dyDescent="0.3">
      <c r="A323" s="2" t="str">
        <f t="shared" ref="A323:A386" si="42">IF($K$1&gt;1,$T323,IF($K$1&lt;-1,$Z323,$M323))</f>
        <v>MET</v>
      </c>
      <c r="B323" s="1" t="str">
        <f t="shared" ref="B323:B386" si="43">IF($K$1&gt;1,$U323,IF($K$1&lt;-1,$AA323,$N323))</f>
        <v>XLF</v>
      </c>
      <c r="C323" s="1">
        <f t="shared" ref="C323:C386" si="44">IF($K$1&gt;1,$V323,IF($K$1&lt;-1,$AB323,$O323))</f>
        <v>0.89</v>
      </c>
      <c r="D323" s="1">
        <f t="shared" ref="D323:D386" si="45">IF($K$1&gt;1,$W323,IF($K$1&lt;-1,$AC323,$P323))</f>
        <v>1.41</v>
      </c>
      <c r="E323" s="1">
        <f t="shared" ref="E323:E386" si="46">IF($K$1&gt;1,$X323,IF($K$1&lt;-1,$AD323,$Q323))</f>
        <v>0.27</v>
      </c>
      <c r="F323" s="4" t="str">
        <f t="shared" ref="F323:F386" si="47">IF(ISERROR(MATCH(A323,J$1:J$1000,0)),A323,"")</f>
        <v>MET</v>
      </c>
      <c r="G323" s="4" t="str">
        <f>VLOOKUP(F323,'All Beta'!A:E,2,0)</f>
        <v>XLF</v>
      </c>
      <c r="H323" s="4">
        <f t="shared" si="40"/>
        <v>1.41</v>
      </c>
      <c r="I323" s="4">
        <f t="shared" si="41"/>
        <v>0.27</v>
      </c>
      <c r="J323" s="62">
        <f>TRASH!A322</f>
        <v>0</v>
      </c>
      <c r="M323" s="1" t="s">
        <v>607</v>
      </c>
      <c r="N323" s="1" t="s">
        <v>342</v>
      </c>
      <c r="O323" s="1">
        <v>0.89</v>
      </c>
      <c r="P323" s="1">
        <v>1.41</v>
      </c>
      <c r="Q323" s="1">
        <v>0.27</v>
      </c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F323" s="1"/>
      <c r="AG323" s="1"/>
      <c r="AH323" s="1"/>
      <c r="AI323" s="1"/>
      <c r="AJ323" s="1"/>
      <c r="AK323" s="1"/>
    </row>
    <row r="324" spans="1:37" x14ac:dyDescent="0.3">
      <c r="A324" s="2" t="str">
        <f t="shared" si="42"/>
        <v>META</v>
      </c>
      <c r="B324" s="1" t="str">
        <f t="shared" si="43"/>
        <v>SPY</v>
      </c>
      <c r="C324" s="1">
        <f t="shared" si="44"/>
        <v>0.84</v>
      </c>
      <c r="D324" s="1">
        <f t="shared" si="45"/>
        <v>1.46</v>
      </c>
      <c r="E324" s="1">
        <f t="shared" si="46"/>
        <v>0.33</v>
      </c>
      <c r="F324" s="4" t="str">
        <f t="shared" si="47"/>
        <v>META</v>
      </c>
      <c r="G324" s="4" t="str">
        <f>VLOOKUP(F324,'All Beta'!A:E,2,0)</f>
        <v>SPY</v>
      </c>
      <c r="H324" s="4">
        <f t="shared" si="40"/>
        <v>1.46</v>
      </c>
      <c r="I324" s="4">
        <f t="shared" si="41"/>
        <v>0.33</v>
      </c>
      <c r="J324" s="62">
        <f>TRASH!A323</f>
        <v>0</v>
      </c>
      <c r="M324" s="1" t="s">
        <v>56</v>
      </c>
      <c r="N324" s="1" t="s">
        <v>299</v>
      </c>
      <c r="O324" s="1">
        <v>0.84</v>
      </c>
      <c r="P324" s="1">
        <v>1.46</v>
      </c>
      <c r="Q324" s="1">
        <v>0.33</v>
      </c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F324" s="1"/>
      <c r="AG324" s="1"/>
      <c r="AH324" s="1"/>
      <c r="AI324" s="1"/>
      <c r="AJ324" s="1"/>
      <c r="AK324" s="1"/>
    </row>
    <row r="325" spans="1:37" x14ac:dyDescent="0.3">
      <c r="A325" s="2" t="str">
        <f t="shared" si="42"/>
        <v>MGM</v>
      </c>
      <c r="B325" s="1" t="str">
        <f t="shared" si="43"/>
        <v>IWM</v>
      </c>
      <c r="C325" s="1">
        <f t="shared" si="44"/>
        <v>0.79</v>
      </c>
      <c r="D325" s="1">
        <f t="shared" si="45"/>
        <v>1.01</v>
      </c>
      <c r="E325" s="1">
        <f t="shared" si="46"/>
        <v>0.48</v>
      </c>
      <c r="F325" s="4" t="str">
        <f t="shared" si="47"/>
        <v>MGM</v>
      </c>
      <c r="G325" s="4" t="str">
        <f>VLOOKUP(F325,'All Beta'!A:E,2,0)</f>
        <v>IWM</v>
      </c>
      <c r="H325" s="4">
        <f t="shared" si="40"/>
        <v>1.01</v>
      </c>
      <c r="I325" s="4">
        <f t="shared" si="41"/>
        <v>0.48</v>
      </c>
      <c r="J325" s="62">
        <f>TRASH!A324</f>
        <v>0</v>
      </c>
      <c r="M325" s="1" t="s">
        <v>391</v>
      </c>
      <c r="N325" s="1" t="s">
        <v>384</v>
      </c>
      <c r="O325" s="1">
        <v>0.79</v>
      </c>
      <c r="P325" s="1">
        <v>1.01</v>
      </c>
      <c r="Q325" s="1">
        <v>0.48</v>
      </c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F325" s="1"/>
      <c r="AG325" s="1"/>
      <c r="AH325" s="1"/>
      <c r="AI325" s="1"/>
      <c r="AJ325" s="1"/>
      <c r="AK325" s="1"/>
    </row>
    <row r="326" spans="1:37" x14ac:dyDescent="0.3">
      <c r="A326" s="2" t="str">
        <f t="shared" si="42"/>
        <v>MGY</v>
      </c>
      <c r="B326" s="1" t="str">
        <f t="shared" si="43"/>
        <v>XLE</v>
      </c>
      <c r="C326" s="1">
        <f t="shared" si="44"/>
        <v>0.94</v>
      </c>
      <c r="D326" s="1">
        <f t="shared" si="45"/>
        <v>1.44</v>
      </c>
      <c r="E326" s="1">
        <f t="shared" si="46"/>
        <v>0.46</v>
      </c>
      <c r="F326" s="4" t="str">
        <f t="shared" si="47"/>
        <v>MGY</v>
      </c>
      <c r="G326" s="4" t="str">
        <f>VLOOKUP(F326,'All Beta'!A:E,2,0)</f>
        <v>XLE</v>
      </c>
      <c r="H326" s="4">
        <f t="shared" si="40"/>
        <v>1.44</v>
      </c>
      <c r="I326" s="4">
        <f t="shared" si="41"/>
        <v>0.46</v>
      </c>
      <c r="J326" s="62">
        <f>TRASH!A325</f>
        <v>0</v>
      </c>
      <c r="M326" s="1" t="s">
        <v>560</v>
      </c>
      <c r="N326" s="1" t="s">
        <v>341</v>
      </c>
      <c r="O326" s="1">
        <v>0.94</v>
      </c>
      <c r="P326" s="1">
        <v>1.44</v>
      </c>
      <c r="Q326" s="1">
        <v>0.46</v>
      </c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F326" s="1"/>
      <c r="AG326" s="1"/>
      <c r="AH326" s="1"/>
      <c r="AI326" s="1"/>
      <c r="AJ326" s="1"/>
      <c r="AK326" s="1"/>
    </row>
    <row r="327" spans="1:37" x14ac:dyDescent="0.3">
      <c r="A327" s="2" t="str">
        <f t="shared" si="42"/>
        <v>MIR</v>
      </c>
      <c r="B327" s="1" t="str">
        <f t="shared" si="43"/>
        <v>SPY</v>
      </c>
      <c r="C327" s="1">
        <f t="shared" si="44"/>
        <v>0.75</v>
      </c>
      <c r="D327" s="1">
        <f t="shared" si="45"/>
        <v>1.78</v>
      </c>
      <c r="E327" s="1">
        <f t="shared" si="46"/>
        <v>0.45</v>
      </c>
      <c r="F327" s="4" t="str">
        <f t="shared" si="47"/>
        <v>MIR</v>
      </c>
      <c r="G327" s="4" t="str">
        <f>VLOOKUP(F327,'All Beta'!A:E,2,0)</f>
        <v>SPY</v>
      </c>
      <c r="H327" s="4">
        <f t="shared" si="40"/>
        <v>1.78</v>
      </c>
      <c r="I327" s="4">
        <f t="shared" si="41"/>
        <v>0.45</v>
      </c>
      <c r="J327" s="62">
        <f>TRASH!A326</f>
        <v>0</v>
      </c>
      <c r="M327" s="1" t="s">
        <v>615</v>
      </c>
      <c r="N327" s="1" t="s">
        <v>299</v>
      </c>
      <c r="O327" s="1">
        <v>0.75</v>
      </c>
      <c r="P327" s="1">
        <v>1.78</v>
      </c>
      <c r="Q327" s="1">
        <v>0.45</v>
      </c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F327" s="1"/>
      <c r="AG327" s="1"/>
      <c r="AH327" s="1"/>
      <c r="AI327" s="1"/>
      <c r="AJ327" s="1"/>
      <c r="AK327" s="1"/>
    </row>
    <row r="328" spans="1:37" x14ac:dyDescent="0.3">
      <c r="A328" s="2" t="str">
        <f t="shared" si="42"/>
        <v>MMM</v>
      </c>
      <c r="B328" s="1" t="str">
        <f t="shared" si="43"/>
        <v>IWM</v>
      </c>
      <c r="C328" s="1">
        <f t="shared" si="44"/>
        <v>0.85</v>
      </c>
      <c r="D328" s="1">
        <f t="shared" si="45"/>
        <v>0.76</v>
      </c>
      <c r="E328" s="1">
        <f t="shared" si="46"/>
        <v>0.25</v>
      </c>
      <c r="F328" s="4" t="str">
        <f t="shared" si="47"/>
        <v>MMM</v>
      </c>
      <c r="G328" s="4" t="str">
        <f>VLOOKUP(F328,'All Beta'!A:E,2,0)</f>
        <v>IWM</v>
      </c>
      <c r="H328" s="4">
        <f t="shared" si="40"/>
        <v>0.76</v>
      </c>
      <c r="I328" s="4">
        <f t="shared" si="41"/>
        <v>0.25</v>
      </c>
      <c r="J328" s="62">
        <f>TRASH!A327</f>
        <v>0</v>
      </c>
      <c r="M328" s="1" t="s">
        <v>251</v>
      </c>
      <c r="N328" s="1" t="s">
        <v>384</v>
      </c>
      <c r="O328" s="1">
        <v>0.85</v>
      </c>
      <c r="P328" s="1">
        <v>0.76</v>
      </c>
      <c r="Q328" s="1">
        <v>0.25</v>
      </c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F328" s="1"/>
      <c r="AG328" s="1"/>
      <c r="AH328" s="1"/>
      <c r="AI328" s="1"/>
      <c r="AJ328" s="1"/>
      <c r="AK328" s="1"/>
    </row>
    <row r="329" spans="1:37" x14ac:dyDescent="0.3">
      <c r="A329" s="2" t="str">
        <f t="shared" si="42"/>
        <v>MNDY</v>
      </c>
      <c r="B329" s="1" t="str">
        <f t="shared" si="43"/>
        <v>QQQ</v>
      </c>
      <c r="C329" s="1">
        <f t="shared" si="44"/>
        <v>0.81</v>
      </c>
      <c r="D329" s="1">
        <f t="shared" si="45"/>
        <v>1.65</v>
      </c>
      <c r="E329" s="1">
        <f t="shared" si="46"/>
        <v>0.56999999999999995</v>
      </c>
      <c r="F329" s="4" t="str">
        <f t="shared" si="47"/>
        <v>MNDY</v>
      </c>
      <c r="G329" s="4" t="str">
        <f>VLOOKUP(F329,'All Beta'!A:E,2,0)</f>
        <v>QQQ</v>
      </c>
      <c r="H329" s="4">
        <f t="shared" si="40"/>
        <v>1.65</v>
      </c>
      <c r="I329" s="4">
        <f t="shared" si="41"/>
        <v>0.56999999999999995</v>
      </c>
      <c r="J329" s="62">
        <f>TRASH!A328</f>
        <v>0</v>
      </c>
      <c r="M329" s="1" t="s">
        <v>57</v>
      </c>
      <c r="N329" s="1" t="s">
        <v>283</v>
      </c>
      <c r="O329" s="1">
        <v>0.81</v>
      </c>
      <c r="P329" s="1">
        <v>1.65</v>
      </c>
      <c r="Q329" s="1">
        <v>0.56999999999999995</v>
      </c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F329" s="1"/>
      <c r="AG329" s="1"/>
      <c r="AH329" s="1"/>
      <c r="AI329" s="1"/>
      <c r="AJ329" s="1"/>
      <c r="AK329" s="1"/>
    </row>
    <row r="330" spans="1:37" x14ac:dyDescent="0.3">
      <c r="A330" s="2" t="str">
        <f t="shared" si="42"/>
        <v>MNST</v>
      </c>
      <c r="B330" s="1" t="str">
        <f t="shared" si="43"/>
        <v>SPY</v>
      </c>
      <c r="C330" s="1">
        <f t="shared" si="44"/>
        <v>0.39</v>
      </c>
      <c r="D330" s="1">
        <f t="shared" si="45"/>
        <v>0.32</v>
      </c>
      <c r="E330" s="1">
        <f t="shared" si="46"/>
        <v>0.28999999999999998</v>
      </c>
      <c r="F330" s="4" t="str">
        <f t="shared" si="47"/>
        <v>MNST</v>
      </c>
      <c r="G330" s="4" t="str">
        <f>VLOOKUP(F330,'All Beta'!A:E,2,0)</f>
        <v>SPY</v>
      </c>
      <c r="H330" s="4">
        <f t="shared" si="40"/>
        <v>0.32</v>
      </c>
      <c r="I330" s="4">
        <f t="shared" si="41"/>
        <v>0.28999999999999998</v>
      </c>
      <c r="J330" s="62">
        <f>TRASH!A329</f>
        <v>0</v>
      </c>
      <c r="M330" s="1" t="s">
        <v>252</v>
      </c>
      <c r="N330" s="1" t="s">
        <v>299</v>
      </c>
      <c r="O330" s="1">
        <v>0.39</v>
      </c>
      <c r="P330" s="1">
        <v>0.32</v>
      </c>
      <c r="Q330" s="1">
        <v>0.28999999999999998</v>
      </c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F330" s="1"/>
      <c r="AG330" s="1"/>
      <c r="AH330" s="1"/>
      <c r="AI330" s="1"/>
      <c r="AJ330" s="1"/>
      <c r="AK330" s="1"/>
    </row>
    <row r="331" spans="1:37" x14ac:dyDescent="0.3">
      <c r="A331" s="2" t="str">
        <f t="shared" si="42"/>
        <v>MO</v>
      </c>
      <c r="B331" s="1" t="str">
        <f t="shared" si="43"/>
        <v>IWM</v>
      </c>
      <c r="C331" s="1">
        <f t="shared" si="44"/>
        <v>-0.45</v>
      </c>
      <c r="D331" s="1">
        <f t="shared" si="45"/>
        <v>-0.09</v>
      </c>
      <c r="E331" s="1">
        <f t="shared" si="46"/>
        <v>0.2</v>
      </c>
      <c r="F331" s="4" t="str">
        <f t="shared" si="47"/>
        <v>MO</v>
      </c>
      <c r="G331" s="4" t="str">
        <f>VLOOKUP(F331,'All Beta'!A:E,2,0)</f>
        <v>IWM</v>
      </c>
      <c r="H331" s="4">
        <f t="shared" si="40"/>
        <v>-0.09</v>
      </c>
      <c r="I331" s="4">
        <f t="shared" si="41"/>
        <v>0.2</v>
      </c>
      <c r="J331" s="62">
        <f>TRASH!A330</f>
        <v>0</v>
      </c>
      <c r="M331" s="1" t="s">
        <v>253</v>
      </c>
      <c r="N331" s="1" t="s">
        <v>384</v>
      </c>
      <c r="O331" s="1">
        <v>-0.45</v>
      </c>
      <c r="P331" s="1">
        <v>-0.09</v>
      </c>
      <c r="Q331" s="1">
        <v>0.2</v>
      </c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F331" s="1"/>
      <c r="AG331" s="1"/>
      <c r="AH331" s="1"/>
      <c r="AI331" s="1"/>
      <c r="AJ331" s="1"/>
      <c r="AK331" s="1"/>
    </row>
    <row r="332" spans="1:37" x14ac:dyDescent="0.3">
      <c r="A332" s="2" t="str">
        <f t="shared" si="42"/>
        <v>MOS</v>
      </c>
      <c r="B332" s="1" t="str">
        <f t="shared" si="43"/>
        <v>IWM</v>
      </c>
      <c r="C332" s="1">
        <f t="shared" si="44"/>
        <v>0.39</v>
      </c>
      <c r="D332" s="1">
        <f t="shared" si="45"/>
        <v>0.4</v>
      </c>
      <c r="E332" s="1">
        <f t="shared" si="46"/>
        <v>0.48</v>
      </c>
      <c r="F332" s="4" t="str">
        <f t="shared" si="47"/>
        <v>MOS</v>
      </c>
      <c r="G332" s="4" t="str">
        <f>VLOOKUP(F332,'All Beta'!A:E,2,0)</f>
        <v>IWM</v>
      </c>
      <c r="H332" s="4">
        <f t="shared" si="40"/>
        <v>0.4</v>
      </c>
      <c r="I332" s="4">
        <f t="shared" si="41"/>
        <v>0.48</v>
      </c>
      <c r="J332" s="62">
        <f>TRASH!A331</f>
        <v>0</v>
      </c>
      <c r="M332" s="1" t="s">
        <v>254</v>
      </c>
      <c r="N332" s="1" t="s">
        <v>384</v>
      </c>
      <c r="O332" s="1">
        <v>0.39</v>
      </c>
      <c r="P332" s="1">
        <v>0.4</v>
      </c>
      <c r="Q332" s="1">
        <v>0.48</v>
      </c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F332" s="1"/>
      <c r="AG332" s="1"/>
      <c r="AH332" s="1"/>
      <c r="AI332" s="1"/>
      <c r="AJ332" s="1"/>
      <c r="AK332" s="1"/>
    </row>
    <row r="333" spans="1:37" x14ac:dyDescent="0.3">
      <c r="A333" s="2" t="str">
        <f t="shared" si="42"/>
        <v>MP</v>
      </c>
      <c r="B333" s="1" t="str">
        <f t="shared" si="43"/>
        <v>IWM</v>
      </c>
      <c r="C333" s="1">
        <f t="shared" si="44"/>
        <v>0.3</v>
      </c>
      <c r="D333" s="1">
        <f t="shared" si="45"/>
        <v>0.87</v>
      </c>
      <c r="E333" s="1">
        <f t="shared" si="46"/>
        <v>2.5499999999999998</v>
      </c>
      <c r="F333" s="4" t="str">
        <f t="shared" si="47"/>
        <v>MP</v>
      </c>
      <c r="G333" s="4" t="str">
        <f>VLOOKUP(F333,'All Beta'!A:E,2,0)</f>
        <v>IWM</v>
      </c>
      <c r="H333" s="4">
        <f t="shared" si="40"/>
        <v>0.87</v>
      </c>
      <c r="I333" s="4">
        <f t="shared" si="41"/>
        <v>2.5499999999999998</v>
      </c>
      <c r="J333" s="62">
        <f>TRASH!A332</f>
        <v>0</v>
      </c>
      <c r="M333" s="1" t="s">
        <v>604</v>
      </c>
      <c r="N333" s="1" t="s">
        <v>384</v>
      </c>
      <c r="O333" s="1">
        <v>0.3</v>
      </c>
      <c r="P333" s="1">
        <v>0.87</v>
      </c>
      <c r="Q333" s="1">
        <v>2.5499999999999998</v>
      </c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F333" s="1"/>
      <c r="AG333" s="1"/>
      <c r="AH333" s="1"/>
      <c r="AI333" s="1"/>
      <c r="AJ333" s="1"/>
      <c r="AK333" s="1"/>
    </row>
    <row r="334" spans="1:37" x14ac:dyDescent="0.3">
      <c r="A334" s="2" t="str">
        <f t="shared" si="42"/>
        <v>MPC</v>
      </c>
      <c r="B334" s="1" t="str">
        <f t="shared" si="43"/>
        <v>XLE</v>
      </c>
      <c r="C334" s="1">
        <f t="shared" si="44"/>
        <v>0.82</v>
      </c>
      <c r="D334" s="1">
        <f t="shared" si="45"/>
        <v>1.02</v>
      </c>
      <c r="E334" s="1">
        <f t="shared" si="46"/>
        <v>0.49</v>
      </c>
      <c r="F334" s="4" t="str">
        <f t="shared" si="47"/>
        <v>MPC</v>
      </c>
      <c r="G334" s="4" t="str">
        <f>VLOOKUP(F334,'All Beta'!A:E,2,0)</f>
        <v>XLE</v>
      </c>
      <c r="H334" s="4">
        <f t="shared" si="40"/>
        <v>1.02</v>
      </c>
      <c r="I334" s="4">
        <f t="shared" si="41"/>
        <v>0.49</v>
      </c>
      <c r="J334" s="62">
        <f>TRASH!A333</f>
        <v>0</v>
      </c>
      <c r="M334" s="1" t="s">
        <v>255</v>
      </c>
      <c r="N334" s="1" t="s">
        <v>341</v>
      </c>
      <c r="O334" s="1">
        <v>0.82</v>
      </c>
      <c r="P334" s="1">
        <v>1.02</v>
      </c>
      <c r="Q334" s="1">
        <v>0.49</v>
      </c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F334" s="1"/>
      <c r="AG334" s="1"/>
      <c r="AH334" s="1"/>
      <c r="AI334" s="1"/>
      <c r="AJ334" s="1"/>
      <c r="AK334" s="1"/>
    </row>
    <row r="335" spans="1:37" x14ac:dyDescent="0.3">
      <c r="A335" s="2" t="str">
        <f t="shared" si="42"/>
        <v>MRK</v>
      </c>
      <c r="B335" s="1" t="str">
        <f t="shared" si="43"/>
        <v>IWM</v>
      </c>
      <c r="C335" s="1">
        <f t="shared" si="44"/>
        <v>0.35</v>
      </c>
      <c r="D335" s="1">
        <f t="shared" si="45"/>
        <v>0.33</v>
      </c>
      <c r="E335" s="1">
        <f t="shared" si="46"/>
        <v>0.34</v>
      </c>
      <c r="F335" s="4" t="str">
        <f t="shared" si="47"/>
        <v>MRK</v>
      </c>
      <c r="G335" s="4" t="str">
        <f>VLOOKUP(F335,'All Beta'!A:E,2,0)</f>
        <v>IWM</v>
      </c>
      <c r="H335" s="4">
        <f t="shared" si="40"/>
        <v>0.33</v>
      </c>
      <c r="I335" s="4">
        <f t="shared" si="41"/>
        <v>0.34</v>
      </c>
      <c r="J335" s="62">
        <f>TRASH!A334</f>
        <v>0</v>
      </c>
      <c r="M335" s="1" t="s">
        <v>256</v>
      </c>
      <c r="N335" s="1" t="s">
        <v>384</v>
      </c>
      <c r="O335" s="1">
        <v>0.35</v>
      </c>
      <c r="P335" s="1">
        <v>0.33</v>
      </c>
      <c r="Q335" s="1">
        <v>0.34</v>
      </c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F335" s="1"/>
      <c r="AG335" s="1"/>
      <c r="AH335" s="1"/>
      <c r="AI335" s="1"/>
      <c r="AJ335" s="1"/>
      <c r="AK335" s="1"/>
    </row>
    <row r="336" spans="1:37" x14ac:dyDescent="0.3">
      <c r="A336" s="2" t="str">
        <f t="shared" si="42"/>
        <v>MRNA</v>
      </c>
      <c r="B336" s="1" t="str">
        <f t="shared" si="43"/>
        <v>IWM</v>
      </c>
      <c r="C336" s="1">
        <f t="shared" si="44"/>
        <v>0.63</v>
      </c>
      <c r="D336" s="1">
        <f t="shared" si="45"/>
        <v>1.33</v>
      </c>
      <c r="E336" s="1">
        <f t="shared" si="46"/>
        <v>0.74</v>
      </c>
      <c r="F336" s="4" t="str">
        <f t="shared" si="47"/>
        <v>MRNA</v>
      </c>
      <c r="G336" s="4" t="str">
        <f>VLOOKUP(F336,'All Beta'!A:E,2,0)</f>
        <v>IWM</v>
      </c>
      <c r="H336" s="4">
        <f t="shared" si="40"/>
        <v>1.33</v>
      </c>
      <c r="I336" s="4">
        <f t="shared" si="41"/>
        <v>0.74</v>
      </c>
      <c r="J336" s="62">
        <f>TRASH!A335</f>
        <v>0</v>
      </c>
      <c r="M336" s="1" t="s">
        <v>257</v>
      </c>
      <c r="N336" s="1" t="s">
        <v>384</v>
      </c>
      <c r="O336" s="1">
        <v>0.63</v>
      </c>
      <c r="P336" s="1">
        <v>1.33</v>
      </c>
      <c r="Q336" s="1">
        <v>0.74</v>
      </c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F336" s="1"/>
      <c r="AG336" s="1"/>
      <c r="AH336" s="1"/>
      <c r="AI336" s="1"/>
      <c r="AJ336" s="1"/>
      <c r="AK336" s="1"/>
    </row>
    <row r="337" spans="1:37" x14ac:dyDescent="0.3">
      <c r="A337" s="2" t="str">
        <f t="shared" si="42"/>
        <v>MS</v>
      </c>
      <c r="B337" s="1" t="str">
        <f t="shared" si="43"/>
        <v>XLF</v>
      </c>
      <c r="C337" s="1">
        <f t="shared" si="44"/>
        <v>0.92</v>
      </c>
      <c r="D337" s="1">
        <f t="shared" si="45"/>
        <v>1.35</v>
      </c>
      <c r="E337" s="1">
        <f t="shared" si="46"/>
        <v>0.2</v>
      </c>
      <c r="F337" s="4" t="str">
        <f t="shared" si="47"/>
        <v>MS</v>
      </c>
      <c r="G337" s="4" t="str">
        <f>VLOOKUP(F337,'All Beta'!A:E,2,0)</f>
        <v>XLF</v>
      </c>
      <c r="H337" s="4">
        <f t="shared" si="40"/>
        <v>1.35</v>
      </c>
      <c r="I337" s="4">
        <f t="shared" si="41"/>
        <v>0.2</v>
      </c>
      <c r="J337" s="62">
        <f>TRASH!A336</f>
        <v>0</v>
      </c>
      <c r="M337" s="1" t="s">
        <v>258</v>
      </c>
      <c r="N337" s="1" t="s">
        <v>342</v>
      </c>
      <c r="O337" s="1">
        <v>0.92</v>
      </c>
      <c r="P337" s="1">
        <v>1.35</v>
      </c>
      <c r="Q337" s="1">
        <v>0.2</v>
      </c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F337" s="1"/>
      <c r="AG337" s="1"/>
      <c r="AH337" s="1"/>
      <c r="AI337" s="1"/>
      <c r="AJ337" s="1"/>
      <c r="AK337" s="1"/>
    </row>
    <row r="338" spans="1:37" x14ac:dyDescent="0.3">
      <c r="A338" s="2" t="str">
        <f t="shared" si="42"/>
        <v>MSFT</v>
      </c>
      <c r="B338" s="1" t="str">
        <f t="shared" si="43"/>
        <v>SPY</v>
      </c>
      <c r="C338" s="1">
        <f t="shared" si="44"/>
        <v>0.72</v>
      </c>
      <c r="D338" s="1">
        <f t="shared" si="45"/>
        <v>0.84</v>
      </c>
      <c r="E338" s="1">
        <f t="shared" si="46"/>
        <v>0.27</v>
      </c>
      <c r="F338" s="4" t="str">
        <f t="shared" si="47"/>
        <v>MSFT</v>
      </c>
      <c r="G338" s="4" t="str">
        <f>VLOOKUP(F338,'All Beta'!A:E,2,0)</f>
        <v>SPY</v>
      </c>
      <c r="H338" s="4">
        <f t="shared" si="40"/>
        <v>0.84</v>
      </c>
      <c r="I338" s="4">
        <f t="shared" si="41"/>
        <v>0.27</v>
      </c>
      <c r="J338" s="62">
        <f>TRASH!A337</f>
        <v>0</v>
      </c>
      <c r="M338" s="1" t="s">
        <v>59</v>
      </c>
      <c r="N338" s="1" t="s">
        <v>299</v>
      </c>
      <c r="O338" s="1">
        <v>0.72</v>
      </c>
      <c r="P338" s="1">
        <v>0.84</v>
      </c>
      <c r="Q338" s="1">
        <v>0.27</v>
      </c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F338" s="1"/>
      <c r="AG338" s="1"/>
      <c r="AH338" s="1"/>
      <c r="AI338" s="1"/>
      <c r="AJ338" s="1"/>
      <c r="AK338" s="1"/>
    </row>
    <row r="339" spans="1:37" x14ac:dyDescent="0.3">
      <c r="A339" s="2" t="str">
        <f t="shared" si="42"/>
        <v>MTCH</v>
      </c>
      <c r="B339" s="1" t="str">
        <f t="shared" si="43"/>
        <v>IWM</v>
      </c>
      <c r="C339" s="1">
        <f t="shared" si="44"/>
        <v>0.79</v>
      </c>
      <c r="D339" s="1">
        <f t="shared" si="45"/>
        <v>0.61</v>
      </c>
      <c r="E339" s="1">
        <f t="shared" si="46"/>
        <v>0.36</v>
      </c>
      <c r="F339" s="4" t="str">
        <f t="shared" si="47"/>
        <v>MTCH</v>
      </c>
      <c r="G339" s="4" t="str">
        <f>VLOOKUP(F339,'All Beta'!A:E,2,0)</f>
        <v>IWM</v>
      </c>
      <c r="H339" s="4">
        <f t="shared" si="40"/>
        <v>0.61</v>
      </c>
      <c r="I339" s="4">
        <f t="shared" si="41"/>
        <v>0.36</v>
      </c>
      <c r="J339" s="62">
        <f>TRASH!A338</f>
        <v>0</v>
      </c>
      <c r="M339" s="1" t="s">
        <v>60</v>
      </c>
      <c r="N339" s="1" t="s">
        <v>384</v>
      </c>
      <c r="O339" s="1">
        <v>0.79</v>
      </c>
      <c r="P339" s="1">
        <v>0.61</v>
      </c>
      <c r="Q339" s="1">
        <v>0.36</v>
      </c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F339" s="1"/>
      <c r="AG339" s="1"/>
      <c r="AH339" s="1"/>
      <c r="AI339" s="1"/>
      <c r="AJ339" s="1"/>
      <c r="AK339" s="1"/>
    </row>
    <row r="340" spans="1:37" x14ac:dyDescent="0.3">
      <c r="A340" s="2" t="str">
        <f t="shared" si="42"/>
        <v>MTDR</v>
      </c>
      <c r="B340" s="1" t="str">
        <f t="shared" si="43"/>
        <v>XLE</v>
      </c>
      <c r="C340" s="1">
        <f t="shared" si="44"/>
        <v>0.96</v>
      </c>
      <c r="D340" s="1">
        <f t="shared" si="45"/>
        <v>1.69</v>
      </c>
      <c r="E340" s="1">
        <f t="shared" si="46"/>
        <v>0.41</v>
      </c>
      <c r="F340" s="4" t="str">
        <f t="shared" si="47"/>
        <v>MTDR</v>
      </c>
      <c r="G340" s="4" t="str">
        <f>VLOOKUP(F340,'All Beta'!A:E,2,0)</f>
        <v>XLE</v>
      </c>
      <c r="H340" s="4">
        <f t="shared" si="40"/>
        <v>1.69</v>
      </c>
      <c r="I340" s="4">
        <f t="shared" si="41"/>
        <v>0.41</v>
      </c>
      <c r="J340" s="62">
        <f>TRASH!A339</f>
        <v>0</v>
      </c>
      <c r="M340" s="1" t="s">
        <v>558</v>
      </c>
      <c r="N340" s="1" t="s">
        <v>341</v>
      </c>
      <c r="O340" s="1">
        <v>0.96</v>
      </c>
      <c r="P340" s="1">
        <v>1.69</v>
      </c>
      <c r="Q340" s="1">
        <v>0.41</v>
      </c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F340" s="1"/>
      <c r="AG340" s="1"/>
      <c r="AH340" s="1"/>
      <c r="AI340" s="1"/>
      <c r="AJ340" s="1"/>
      <c r="AK340" s="1"/>
    </row>
    <row r="341" spans="1:37" x14ac:dyDescent="0.3">
      <c r="A341" s="2" t="str">
        <f t="shared" si="42"/>
        <v>MUR</v>
      </c>
      <c r="B341" s="1" t="str">
        <f t="shared" si="43"/>
        <v>XLE</v>
      </c>
      <c r="C341" s="1">
        <f t="shared" si="44"/>
        <v>0.95</v>
      </c>
      <c r="D341" s="1">
        <f t="shared" si="45"/>
        <v>1.79</v>
      </c>
      <c r="E341" s="1">
        <f t="shared" si="46"/>
        <v>0.48</v>
      </c>
      <c r="F341" s="4" t="str">
        <f t="shared" si="47"/>
        <v>MUR</v>
      </c>
      <c r="G341" s="4" t="str">
        <f>VLOOKUP(F341,'All Beta'!A:E,2,0)</f>
        <v>XLE</v>
      </c>
      <c r="H341" s="4">
        <f t="shared" si="40"/>
        <v>1.79</v>
      </c>
      <c r="I341" s="4">
        <f t="shared" si="41"/>
        <v>0.48</v>
      </c>
      <c r="J341" s="62">
        <f>TRASH!A340</f>
        <v>0</v>
      </c>
      <c r="M341" s="1" t="s">
        <v>562</v>
      </c>
      <c r="N341" s="1" t="s">
        <v>341</v>
      </c>
      <c r="O341" s="1">
        <v>0.95</v>
      </c>
      <c r="P341" s="1">
        <v>1.79</v>
      </c>
      <c r="Q341" s="1">
        <v>0.48</v>
      </c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F341" s="1"/>
      <c r="AG341" s="1"/>
      <c r="AH341" s="1"/>
      <c r="AI341" s="1"/>
      <c r="AJ341" s="1"/>
      <c r="AK341" s="1"/>
    </row>
    <row r="342" spans="1:37" x14ac:dyDescent="0.3">
      <c r="A342" s="2" t="str">
        <f t="shared" si="42"/>
        <v>NBIS</v>
      </c>
      <c r="B342" s="1" t="str">
        <f t="shared" si="43"/>
        <v>SPY</v>
      </c>
      <c r="C342" s="1">
        <f t="shared" si="44"/>
        <v>0.64</v>
      </c>
      <c r="D342" s="1">
        <f t="shared" si="45"/>
        <v>4.62</v>
      </c>
      <c r="E342" s="1">
        <f t="shared" si="46"/>
        <v>1.66</v>
      </c>
      <c r="F342" s="4" t="str">
        <f t="shared" si="47"/>
        <v>NBIS</v>
      </c>
      <c r="G342" s="4" t="str">
        <f>VLOOKUP(F342,'All Beta'!A:E,2,0)</f>
        <v>SPY</v>
      </c>
      <c r="H342" s="4">
        <f t="shared" si="40"/>
        <v>4.62</v>
      </c>
      <c r="I342" s="4">
        <f t="shared" si="41"/>
        <v>1.66</v>
      </c>
      <c r="J342" s="62">
        <f>TRASH!A341</f>
        <v>0</v>
      </c>
      <c r="M342" s="1" t="s">
        <v>638</v>
      </c>
      <c r="N342" s="1" t="s">
        <v>299</v>
      </c>
      <c r="O342" s="1">
        <v>0.64</v>
      </c>
      <c r="P342" s="1">
        <v>4.62</v>
      </c>
      <c r="Q342" s="1">
        <v>1.66</v>
      </c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F342" s="1"/>
      <c r="AG342" s="1"/>
      <c r="AH342" s="1"/>
      <c r="AI342" s="1"/>
      <c r="AJ342" s="1"/>
      <c r="AK342" s="1"/>
    </row>
    <row r="343" spans="1:37" x14ac:dyDescent="0.3">
      <c r="A343" s="2" t="str">
        <f t="shared" si="42"/>
        <v>NCLH</v>
      </c>
      <c r="B343" s="1" t="str">
        <f t="shared" si="43"/>
        <v>IWM</v>
      </c>
      <c r="C343" s="1">
        <f t="shared" si="44"/>
        <v>0.86</v>
      </c>
      <c r="D343" s="1">
        <f t="shared" si="45"/>
        <v>1.46</v>
      </c>
      <c r="E343" s="1">
        <f t="shared" si="46"/>
        <v>0.56999999999999995</v>
      </c>
      <c r="F343" s="4" t="str">
        <f t="shared" si="47"/>
        <v>NCLH</v>
      </c>
      <c r="G343" s="4" t="str">
        <f>VLOOKUP(F343,'All Beta'!A:E,2,0)</f>
        <v>IWM</v>
      </c>
      <c r="H343" s="4">
        <f t="shared" si="40"/>
        <v>1.46</v>
      </c>
      <c r="I343" s="4">
        <f t="shared" si="41"/>
        <v>0.56999999999999995</v>
      </c>
      <c r="J343" s="62">
        <f>TRASH!A342</f>
        <v>0</v>
      </c>
      <c r="M343" s="1" t="s">
        <v>250</v>
      </c>
      <c r="N343" s="1" t="s">
        <v>384</v>
      </c>
      <c r="O343" s="1">
        <v>0.86</v>
      </c>
      <c r="P343" s="1">
        <v>1.46</v>
      </c>
      <c r="Q343" s="1">
        <v>0.56999999999999995</v>
      </c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F343" s="1"/>
      <c r="AG343" s="1"/>
      <c r="AH343" s="1"/>
      <c r="AI343" s="1"/>
      <c r="AJ343" s="1"/>
      <c r="AK343" s="1"/>
    </row>
    <row r="344" spans="1:37" x14ac:dyDescent="0.3">
      <c r="A344" s="2" t="str">
        <f t="shared" si="42"/>
        <v>NDAQ</v>
      </c>
      <c r="B344" s="1" t="str">
        <f t="shared" si="43"/>
        <v>SPY</v>
      </c>
      <c r="C344" s="1">
        <f t="shared" si="44"/>
        <v>0.83</v>
      </c>
      <c r="D344" s="1">
        <f t="shared" si="45"/>
        <v>0.83</v>
      </c>
      <c r="E344" s="1">
        <f t="shared" si="46"/>
        <v>0.18</v>
      </c>
      <c r="F344" s="4" t="str">
        <f t="shared" si="47"/>
        <v>NDAQ</v>
      </c>
      <c r="G344" s="4" t="str">
        <f>VLOOKUP(F344,'All Beta'!A:E,2,0)</f>
        <v>SPY</v>
      </c>
      <c r="H344" s="4">
        <f t="shared" si="40"/>
        <v>0.83</v>
      </c>
      <c r="I344" s="4">
        <f t="shared" si="41"/>
        <v>0.18</v>
      </c>
      <c r="J344" s="62">
        <f>TRASH!A343</f>
        <v>0</v>
      </c>
      <c r="M344" s="1" t="s">
        <v>261</v>
      </c>
      <c r="N344" s="1" t="s">
        <v>299</v>
      </c>
      <c r="O344" s="1">
        <v>0.83</v>
      </c>
      <c r="P344" s="1">
        <v>0.83</v>
      </c>
      <c r="Q344" s="1">
        <v>0.18</v>
      </c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F344" s="1"/>
      <c r="AG344" s="1"/>
      <c r="AH344" s="1"/>
      <c r="AI344" s="1"/>
      <c r="AJ344" s="1"/>
      <c r="AK344" s="1"/>
    </row>
    <row r="345" spans="1:37" x14ac:dyDescent="0.3">
      <c r="A345" s="2" t="str">
        <f t="shared" si="42"/>
        <v>NE</v>
      </c>
      <c r="B345" s="1" t="str">
        <f t="shared" si="43"/>
        <v>XLE</v>
      </c>
      <c r="C345" s="1">
        <f t="shared" si="44"/>
        <v>0.82</v>
      </c>
      <c r="D345" s="1">
        <f t="shared" si="45"/>
        <v>1.34</v>
      </c>
      <c r="E345" s="1">
        <f t="shared" si="46"/>
        <v>0.72</v>
      </c>
      <c r="F345" s="4" t="str">
        <f t="shared" si="47"/>
        <v>NE</v>
      </c>
      <c r="G345" s="4" t="str">
        <f>VLOOKUP(F345,'All Beta'!A:E,2,0)</f>
        <v>XLE</v>
      </c>
      <c r="H345" s="4">
        <f t="shared" si="40"/>
        <v>1.34</v>
      </c>
      <c r="I345" s="4">
        <f t="shared" si="41"/>
        <v>0.72</v>
      </c>
      <c r="J345" s="62">
        <f>TRASH!A344</f>
        <v>0</v>
      </c>
      <c r="M345" s="1" t="s">
        <v>566</v>
      </c>
      <c r="N345" s="1" t="s">
        <v>341</v>
      </c>
      <c r="O345" s="1">
        <v>0.82</v>
      </c>
      <c r="P345" s="1">
        <v>1.34</v>
      </c>
      <c r="Q345" s="1">
        <v>0.72</v>
      </c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F345" s="1"/>
      <c r="AG345" s="1"/>
      <c r="AH345" s="1"/>
      <c r="AI345" s="1"/>
      <c r="AJ345" s="1"/>
      <c r="AK345" s="1"/>
    </row>
    <row r="346" spans="1:37" x14ac:dyDescent="0.3">
      <c r="A346" s="2" t="str">
        <f t="shared" si="42"/>
        <v>NEE</v>
      </c>
      <c r="B346" s="1" t="str">
        <f t="shared" si="43"/>
        <v>IWM</v>
      </c>
      <c r="C346" s="1">
        <f t="shared" si="44"/>
        <v>0.33</v>
      </c>
      <c r="D346" s="1">
        <f t="shared" si="45"/>
        <v>0.46</v>
      </c>
      <c r="E346" s="1">
        <f t="shared" si="46"/>
        <v>0.43</v>
      </c>
      <c r="F346" s="4" t="str">
        <f t="shared" si="47"/>
        <v>NEE</v>
      </c>
      <c r="G346" s="4" t="str">
        <f>VLOOKUP(F346,'All Beta'!A:E,2,0)</f>
        <v>IWM</v>
      </c>
      <c r="H346" s="4">
        <f t="shared" si="40"/>
        <v>0.46</v>
      </c>
      <c r="I346" s="4">
        <f t="shared" si="41"/>
        <v>0.43</v>
      </c>
      <c r="J346" s="62">
        <f>TRASH!A345</f>
        <v>0</v>
      </c>
      <c r="M346" s="1" t="s">
        <v>259</v>
      </c>
      <c r="N346" s="1" t="s">
        <v>384</v>
      </c>
      <c r="O346" s="1">
        <v>0.33</v>
      </c>
      <c r="P346" s="1">
        <v>0.46</v>
      </c>
      <c r="Q346" s="1">
        <v>0.43</v>
      </c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F346" s="1"/>
      <c r="AG346" s="1"/>
      <c r="AH346" s="1"/>
      <c r="AI346" s="1"/>
      <c r="AJ346" s="1"/>
      <c r="AK346" s="1"/>
    </row>
    <row r="347" spans="1:37" x14ac:dyDescent="0.3">
      <c r="A347" s="2" t="str">
        <f t="shared" si="42"/>
        <v>NEM</v>
      </c>
      <c r="B347" s="1" t="str">
        <f t="shared" si="43"/>
        <v>GDX</v>
      </c>
      <c r="C347" s="1">
        <f t="shared" si="44"/>
        <v>0.96</v>
      </c>
      <c r="D347" s="1">
        <f t="shared" si="45"/>
        <v>0.83</v>
      </c>
      <c r="E347" s="1">
        <f t="shared" si="46"/>
        <v>0.33</v>
      </c>
      <c r="F347" s="4" t="str">
        <f t="shared" si="47"/>
        <v/>
      </c>
      <c r="G347" s="4" t="e">
        <f>VLOOKUP(F347,'All Beta'!A:E,2,0)</f>
        <v>#N/A</v>
      </c>
      <c r="H347" s="4" t="e">
        <f t="shared" si="40"/>
        <v>#N/A</v>
      </c>
      <c r="I347" s="4" t="e">
        <f t="shared" si="41"/>
        <v>#N/A</v>
      </c>
      <c r="J347" s="62">
        <f>TRASH!A346</f>
        <v>0</v>
      </c>
      <c r="M347" s="1" t="s">
        <v>260</v>
      </c>
      <c r="N347" s="1" t="s">
        <v>623</v>
      </c>
      <c r="O347" s="1">
        <v>0.96</v>
      </c>
      <c r="P347" s="1">
        <v>0.83</v>
      </c>
      <c r="Q347" s="1">
        <v>0.33</v>
      </c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F347" s="1"/>
      <c r="AG347" s="1"/>
      <c r="AH347" s="1"/>
      <c r="AI347" s="1"/>
      <c r="AJ347" s="1"/>
      <c r="AK347" s="1"/>
    </row>
    <row r="348" spans="1:37" x14ac:dyDescent="0.3">
      <c r="A348" s="2" t="str">
        <f t="shared" si="42"/>
        <v>NET</v>
      </c>
      <c r="B348" s="1" t="str">
        <f t="shared" si="43"/>
        <v>SPY</v>
      </c>
      <c r="C348" s="1">
        <f t="shared" si="44"/>
        <v>0.86</v>
      </c>
      <c r="D348" s="1">
        <f t="shared" si="45"/>
        <v>2.16</v>
      </c>
      <c r="E348" s="1">
        <f t="shared" si="46"/>
        <v>0.45</v>
      </c>
      <c r="F348" s="4" t="str">
        <f t="shared" si="47"/>
        <v>NET</v>
      </c>
      <c r="G348" s="4" t="str">
        <f>VLOOKUP(F348,'All Beta'!A:E,2,0)</f>
        <v>SPY</v>
      </c>
      <c r="H348" s="4">
        <f t="shared" si="40"/>
        <v>2.16</v>
      </c>
      <c r="I348" s="4">
        <f t="shared" si="41"/>
        <v>0.45</v>
      </c>
      <c r="J348" s="62">
        <f>TRASH!A347</f>
        <v>0</v>
      </c>
      <c r="M348" s="1" t="s">
        <v>62</v>
      </c>
      <c r="N348" s="1" t="s">
        <v>299</v>
      </c>
      <c r="O348" s="1">
        <v>0.86</v>
      </c>
      <c r="P348" s="1">
        <v>2.16</v>
      </c>
      <c r="Q348" s="1">
        <v>0.45</v>
      </c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F348" s="1"/>
      <c r="AG348" s="1"/>
      <c r="AH348" s="1"/>
      <c r="AI348" s="1"/>
      <c r="AJ348" s="1"/>
      <c r="AK348" s="1"/>
    </row>
    <row r="349" spans="1:37" x14ac:dyDescent="0.3">
      <c r="A349" s="2" t="str">
        <f t="shared" si="42"/>
        <v>NFLX</v>
      </c>
      <c r="B349" s="1" t="str">
        <f t="shared" si="43"/>
        <v>QQQ</v>
      </c>
      <c r="C349" s="1">
        <f t="shared" si="44"/>
        <v>0.66</v>
      </c>
      <c r="D349" s="1">
        <f t="shared" si="45"/>
        <v>0.65</v>
      </c>
      <c r="E349" s="1">
        <f t="shared" si="46"/>
        <v>0.28000000000000003</v>
      </c>
      <c r="F349" s="4" t="str">
        <f t="shared" si="47"/>
        <v>NFLX</v>
      </c>
      <c r="G349" s="4" t="str">
        <f>VLOOKUP(F349,'All Beta'!A:E,2,0)</f>
        <v>QQQ</v>
      </c>
      <c r="H349" s="4">
        <f t="shared" si="40"/>
        <v>0.65</v>
      </c>
      <c r="I349" s="4">
        <f t="shared" si="41"/>
        <v>0.28000000000000003</v>
      </c>
      <c r="J349" s="62">
        <f>TRASH!A348</f>
        <v>0</v>
      </c>
      <c r="M349" s="1" t="s">
        <v>262</v>
      </c>
      <c r="N349" s="1" t="s">
        <v>283</v>
      </c>
      <c r="O349" s="1">
        <v>0.66</v>
      </c>
      <c r="P349" s="1">
        <v>0.65</v>
      </c>
      <c r="Q349" s="1">
        <v>0.28000000000000003</v>
      </c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F349" s="1"/>
      <c r="AG349" s="1"/>
      <c r="AH349" s="1"/>
      <c r="AI349" s="1"/>
      <c r="AJ349" s="1"/>
      <c r="AK349" s="1"/>
    </row>
    <row r="350" spans="1:37" x14ac:dyDescent="0.3">
      <c r="A350" s="2" t="str">
        <f t="shared" si="42"/>
        <v>NI</v>
      </c>
      <c r="B350" s="1" t="str">
        <f t="shared" si="43"/>
        <v>IWM</v>
      </c>
      <c r="C350" s="1">
        <f t="shared" si="44"/>
        <v>0.28999999999999998</v>
      </c>
      <c r="D350" s="1">
        <f t="shared" si="45"/>
        <v>0.05</v>
      </c>
      <c r="E350" s="1">
        <f t="shared" si="46"/>
        <v>0.32</v>
      </c>
      <c r="F350" s="4" t="str">
        <f t="shared" si="47"/>
        <v>NI</v>
      </c>
      <c r="G350" s="4" t="str">
        <f>VLOOKUP(F350,'All Beta'!A:E,2,0)</f>
        <v>IWM</v>
      </c>
      <c r="H350" s="4">
        <f t="shared" si="40"/>
        <v>0.05</v>
      </c>
      <c r="I350" s="4">
        <f t="shared" si="41"/>
        <v>0.32</v>
      </c>
      <c r="J350" s="62">
        <f>TRASH!A349</f>
        <v>0</v>
      </c>
      <c r="M350" s="1" t="s">
        <v>367</v>
      </c>
      <c r="N350" s="1" t="s">
        <v>384</v>
      </c>
      <c r="O350" s="1">
        <v>0.28999999999999998</v>
      </c>
      <c r="P350" s="1">
        <v>0.05</v>
      </c>
      <c r="Q350" s="1">
        <v>0.32</v>
      </c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F350" s="1"/>
      <c r="AG350" s="1"/>
      <c r="AH350" s="1"/>
      <c r="AI350" s="1"/>
      <c r="AJ350" s="1"/>
      <c r="AK350" s="1"/>
    </row>
    <row r="351" spans="1:37" x14ac:dyDescent="0.3">
      <c r="A351" s="2" t="str">
        <f t="shared" si="42"/>
        <v>NKE</v>
      </c>
      <c r="B351" s="1" t="str">
        <f t="shared" si="43"/>
        <v>IWM</v>
      </c>
      <c r="C351" s="1">
        <f t="shared" si="44"/>
        <v>0.85</v>
      </c>
      <c r="D351" s="1">
        <f t="shared" si="45"/>
        <v>0.86</v>
      </c>
      <c r="E351" s="1">
        <f t="shared" si="46"/>
        <v>0.38</v>
      </c>
      <c r="F351" s="4" t="str">
        <f t="shared" si="47"/>
        <v/>
      </c>
      <c r="G351" s="4" t="e">
        <f>VLOOKUP(F351,'All Beta'!A:E,2,0)</f>
        <v>#N/A</v>
      </c>
      <c r="H351" s="4" t="e">
        <f t="shared" si="40"/>
        <v>#N/A</v>
      </c>
      <c r="I351" s="4" t="e">
        <f t="shared" si="41"/>
        <v>#N/A</v>
      </c>
      <c r="J351" s="62">
        <f>TRASH!A350</f>
        <v>0</v>
      </c>
      <c r="M351" s="1" t="s">
        <v>263</v>
      </c>
      <c r="N351" s="1" t="s">
        <v>384</v>
      </c>
      <c r="O351" s="1">
        <v>0.85</v>
      </c>
      <c r="P351" s="1">
        <v>0.86</v>
      </c>
      <c r="Q351" s="1">
        <v>0.38</v>
      </c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F351" s="1"/>
      <c r="AG351" s="1"/>
      <c r="AH351" s="1"/>
      <c r="AI351" s="1"/>
      <c r="AJ351" s="1"/>
      <c r="AK351" s="1"/>
    </row>
    <row r="352" spans="1:37" x14ac:dyDescent="0.3">
      <c r="A352" s="2" t="str">
        <f t="shared" si="42"/>
        <v>NLY</v>
      </c>
      <c r="B352" s="1" t="str">
        <f t="shared" si="43"/>
        <v>SPY</v>
      </c>
      <c r="C352" s="1">
        <f t="shared" si="44"/>
        <v>0.82</v>
      </c>
      <c r="D352" s="1">
        <f t="shared" si="45"/>
        <v>0.7</v>
      </c>
      <c r="E352" s="1">
        <f t="shared" si="46"/>
        <v>0.16</v>
      </c>
      <c r="F352" s="4" t="str">
        <f t="shared" si="47"/>
        <v>NLY</v>
      </c>
      <c r="G352" s="4" t="str">
        <f>VLOOKUP(F352,'All Beta'!A:E,2,0)</f>
        <v>SPY</v>
      </c>
      <c r="H352" s="4">
        <f t="shared" si="40"/>
        <v>0.7</v>
      </c>
      <c r="I352" s="4">
        <f t="shared" si="41"/>
        <v>0.16</v>
      </c>
      <c r="J352" s="62">
        <f>TRASH!A351</f>
        <v>0</v>
      </c>
      <c r="M352" s="1" t="s">
        <v>374</v>
      </c>
      <c r="N352" s="1" t="s">
        <v>299</v>
      </c>
      <c r="O352" s="1">
        <v>0.82</v>
      </c>
      <c r="P352" s="1">
        <v>0.7</v>
      </c>
      <c r="Q352" s="1">
        <v>0.16</v>
      </c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F352" s="1"/>
      <c r="AG352" s="1"/>
      <c r="AH352" s="1"/>
      <c r="AI352" s="1"/>
      <c r="AJ352" s="1"/>
      <c r="AK352" s="1"/>
    </row>
    <row r="353" spans="1:37" x14ac:dyDescent="0.3">
      <c r="A353" s="2" t="str">
        <f t="shared" si="42"/>
        <v>NMAX</v>
      </c>
      <c r="B353" s="1" t="str">
        <f t="shared" si="43"/>
        <v>QQQ</v>
      </c>
      <c r="C353" s="1">
        <f t="shared" si="44"/>
        <v>0.28000000000000003</v>
      </c>
      <c r="D353" s="1">
        <f t="shared" si="45"/>
        <v>0.36</v>
      </c>
      <c r="E353" s="1">
        <f t="shared" si="46"/>
        <v>1.01</v>
      </c>
      <c r="F353" s="4" t="str">
        <f t="shared" si="47"/>
        <v>NMAX</v>
      </c>
      <c r="G353" s="4" t="str">
        <f>VLOOKUP(F353,'All Beta'!A:E,2,0)</f>
        <v>QQQ</v>
      </c>
      <c r="H353" s="4">
        <f t="shared" si="40"/>
        <v>0.36</v>
      </c>
      <c r="I353" s="4">
        <f t="shared" si="41"/>
        <v>1.01</v>
      </c>
      <c r="J353" s="62">
        <f>TRASH!A352</f>
        <v>0</v>
      </c>
      <c r="M353" s="1" t="s">
        <v>655</v>
      </c>
      <c r="N353" s="1" t="s">
        <v>283</v>
      </c>
      <c r="O353" s="1">
        <v>0.28000000000000003</v>
      </c>
      <c r="P353" s="1">
        <v>0.36</v>
      </c>
      <c r="Q353" s="1">
        <v>1.01</v>
      </c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F353" s="1"/>
      <c r="AG353" s="1"/>
      <c r="AH353" s="1"/>
      <c r="AI353" s="1"/>
      <c r="AJ353" s="1"/>
      <c r="AK353" s="1"/>
    </row>
    <row r="354" spans="1:37" x14ac:dyDescent="0.3">
      <c r="A354" s="2" t="str">
        <f t="shared" si="42"/>
        <v>NNE</v>
      </c>
      <c r="B354" s="1" t="str">
        <f t="shared" si="43"/>
        <v>QQQ</v>
      </c>
      <c r="C354" s="1">
        <f t="shared" si="44"/>
        <v>0.79</v>
      </c>
      <c r="D354" s="1">
        <f t="shared" si="45"/>
        <v>3.84</v>
      </c>
      <c r="E354" s="1">
        <f t="shared" si="46"/>
        <v>1.24</v>
      </c>
      <c r="F354" s="4" t="str">
        <f t="shared" si="47"/>
        <v>NNE</v>
      </c>
      <c r="G354" s="4" t="str">
        <f>VLOOKUP(F354,'All Beta'!A:E,2,0)</f>
        <v>QQQ</v>
      </c>
      <c r="H354" s="4">
        <f t="shared" si="40"/>
        <v>3.84</v>
      </c>
      <c r="I354" s="4">
        <f t="shared" si="41"/>
        <v>1.24</v>
      </c>
      <c r="J354" s="62">
        <f>TRASH!A353</f>
        <v>0</v>
      </c>
      <c r="M354" s="1" t="s">
        <v>664</v>
      </c>
      <c r="N354" s="1" t="s">
        <v>283</v>
      </c>
      <c r="O354" s="1">
        <v>0.79</v>
      </c>
      <c r="P354" s="1">
        <v>3.84</v>
      </c>
      <c r="Q354" s="1">
        <v>1.24</v>
      </c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F354" s="1"/>
      <c r="AG354" s="1"/>
      <c r="AH354" s="1"/>
      <c r="AI354" s="1"/>
      <c r="AJ354" s="1"/>
      <c r="AK354" s="1"/>
    </row>
    <row r="355" spans="1:37" x14ac:dyDescent="0.3">
      <c r="A355" s="2" t="str">
        <f t="shared" si="42"/>
        <v>NOC</v>
      </c>
      <c r="B355" s="1" t="str">
        <f t="shared" si="43"/>
        <v>IWM</v>
      </c>
      <c r="C355" s="1">
        <f t="shared" si="44"/>
        <v>-0.3</v>
      </c>
      <c r="D355" s="1">
        <f t="shared" si="45"/>
        <v>-0.09</v>
      </c>
      <c r="E355" s="1">
        <f t="shared" si="46"/>
        <v>0.37</v>
      </c>
      <c r="F355" s="4" t="str">
        <f t="shared" si="47"/>
        <v>NOC</v>
      </c>
      <c r="G355" s="4" t="str">
        <f>VLOOKUP(F355,'All Beta'!A:E,2,0)</f>
        <v>IWM</v>
      </c>
      <c r="H355" s="4">
        <f t="shared" si="40"/>
        <v>-0.09</v>
      </c>
      <c r="I355" s="4">
        <f t="shared" si="41"/>
        <v>0.37</v>
      </c>
      <c r="J355" s="62">
        <f>TRASH!A354</f>
        <v>0</v>
      </c>
      <c r="M355" s="1" t="s">
        <v>265</v>
      </c>
      <c r="N355" s="1" t="s">
        <v>384</v>
      </c>
      <c r="O355" s="1">
        <v>-0.3</v>
      </c>
      <c r="P355" s="1">
        <v>-0.09</v>
      </c>
      <c r="Q355" s="1">
        <v>0.37</v>
      </c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F355" s="1"/>
      <c r="AG355" s="1"/>
      <c r="AH355" s="1"/>
      <c r="AI355" s="1"/>
      <c r="AJ355" s="1"/>
      <c r="AK355" s="1"/>
    </row>
    <row r="356" spans="1:37" x14ac:dyDescent="0.3">
      <c r="A356" s="2" t="str">
        <f t="shared" si="42"/>
        <v>NOG</v>
      </c>
      <c r="B356" s="1" t="str">
        <f t="shared" si="43"/>
        <v>XLE</v>
      </c>
      <c r="C356" s="1">
        <f t="shared" si="44"/>
        <v>0.93</v>
      </c>
      <c r="D356" s="1">
        <f t="shared" si="45"/>
        <v>1.58</v>
      </c>
      <c r="E356" s="1">
        <f t="shared" si="46"/>
        <v>0.56999999999999995</v>
      </c>
      <c r="F356" s="4" t="str">
        <f t="shared" si="47"/>
        <v>NOG</v>
      </c>
      <c r="G356" s="4" t="str">
        <f>VLOOKUP(F356,'All Beta'!A:E,2,0)</f>
        <v>XLE</v>
      </c>
      <c r="H356" s="4">
        <f t="shared" si="40"/>
        <v>1.58</v>
      </c>
      <c r="I356" s="4">
        <f t="shared" si="41"/>
        <v>0.56999999999999995</v>
      </c>
      <c r="J356" s="62">
        <f>TRASH!A355</f>
        <v>0</v>
      </c>
      <c r="M356" s="1" t="s">
        <v>556</v>
      </c>
      <c r="N356" s="1" t="s">
        <v>341</v>
      </c>
      <c r="O356" s="1">
        <v>0.93</v>
      </c>
      <c r="P356" s="1">
        <v>1.58</v>
      </c>
      <c r="Q356" s="1">
        <v>0.56999999999999995</v>
      </c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F356" s="1"/>
      <c r="AG356" s="1"/>
      <c r="AH356" s="1"/>
      <c r="AI356" s="1"/>
      <c r="AJ356" s="1"/>
      <c r="AK356" s="1"/>
    </row>
    <row r="357" spans="1:37" x14ac:dyDescent="0.3">
      <c r="A357" s="2" t="str">
        <f t="shared" si="42"/>
        <v>NOV</v>
      </c>
      <c r="B357" s="1" t="str">
        <f t="shared" si="43"/>
        <v>XLE</v>
      </c>
      <c r="C357" s="1">
        <f t="shared" si="44"/>
        <v>0.84</v>
      </c>
      <c r="D357" s="1">
        <f t="shared" si="45"/>
        <v>1.22</v>
      </c>
      <c r="E357" s="1">
        <f t="shared" si="46"/>
        <v>0.59</v>
      </c>
      <c r="F357" s="4" t="str">
        <f t="shared" si="47"/>
        <v>NOV</v>
      </c>
      <c r="G357" s="4" t="str">
        <f>VLOOKUP(F357,'All Beta'!A:E,2,0)</f>
        <v>XLE</v>
      </c>
      <c r="H357" s="4">
        <f t="shared" si="40"/>
        <v>1.22</v>
      </c>
      <c r="I357" s="4">
        <f t="shared" si="41"/>
        <v>0.59</v>
      </c>
      <c r="J357" s="62">
        <f>TRASH!A356</f>
        <v>0</v>
      </c>
      <c r="M357" s="1" t="s">
        <v>266</v>
      </c>
      <c r="N357" s="1" t="s">
        <v>341</v>
      </c>
      <c r="O357" s="1">
        <v>0.84</v>
      </c>
      <c r="P357" s="1">
        <v>1.22</v>
      </c>
      <c r="Q357" s="1">
        <v>0.59</v>
      </c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F357" s="1"/>
      <c r="AG357" s="1"/>
      <c r="AH357" s="1"/>
      <c r="AI357" s="1"/>
      <c r="AJ357" s="1"/>
      <c r="AK357" s="1"/>
    </row>
    <row r="358" spans="1:37" x14ac:dyDescent="0.3">
      <c r="A358" s="2" t="str">
        <f t="shared" si="42"/>
        <v>NOW</v>
      </c>
      <c r="B358" s="1" t="str">
        <f t="shared" si="43"/>
        <v>SPY</v>
      </c>
      <c r="C358" s="1">
        <f t="shared" si="44"/>
        <v>0.72</v>
      </c>
      <c r="D358" s="1">
        <f t="shared" si="45"/>
        <v>0.71</v>
      </c>
      <c r="E358" s="1">
        <f t="shared" si="46"/>
        <v>0.32</v>
      </c>
      <c r="F358" s="4" t="str">
        <f t="shared" si="47"/>
        <v>NOW</v>
      </c>
      <c r="G358" s="4" t="str">
        <f>VLOOKUP(F358,'All Beta'!A:E,2,0)</f>
        <v>SPY</v>
      </c>
      <c r="H358" s="4">
        <f t="shared" si="40"/>
        <v>0.71</v>
      </c>
      <c r="I358" s="4">
        <f t="shared" si="41"/>
        <v>0.32</v>
      </c>
      <c r="J358" s="62">
        <f>TRASH!A357</f>
        <v>0</v>
      </c>
      <c r="M358" s="1" t="s">
        <v>64</v>
      </c>
      <c r="N358" s="1" t="s">
        <v>299</v>
      </c>
      <c r="O358" s="1">
        <v>0.72</v>
      </c>
      <c r="P358" s="1">
        <v>0.71</v>
      </c>
      <c r="Q358" s="1">
        <v>0.32</v>
      </c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F358" s="1"/>
      <c r="AG358" s="1"/>
      <c r="AH358" s="1"/>
      <c r="AI358" s="1"/>
      <c r="AJ358" s="1"/>
      <c r="AK358" s="1"/>
    </row>
    <row r="359" spans="1:37" x14ac:dyDescent="0.3">
      <c r="A359" s="2" t="str">
        <f t="shared" si="42"/>
        <v>NRG</v>
      </c>
      <c r="B359" s="1" t="str">
        <f t="shared" si="43"/>
        <v>SPY</v>
      </c>
      <c r="C359" s="1">
        <f t="shared" si="44"/>
        <v>0.69</v>
      </c>
      <c r="D359" s="1">
        <f t="shared" si="45"/>
        <v>1.62</v>
      </c>
      <c r="E359" s="1">
        <f t="shared" si="46"/>
        <v>0.56999999999999995</v>
      </c>
      <c r="F359" s="4" t="str">
        <f t="shared" si="47"/>
        <v>NRG</v>
      </c>
      <c r="G359" s="4" t="str">
        <f>VLOOKUP(F359,'All Beta'!A:E,2,0)</f>
        <v>SPY</v>
      </c>
      <c r="H359" s="4">
        <f t="shared" si="40"/>
        <v>1.62</v>
      </c>
      <c r="I359" s="4">
        <f t="shared" si="41"/>
        <v>0.56999999999999995</v>
      </c>
      <c r="J359" s="62">
        <f>TRASH!A358</f>
        <v>0</v>
      </c>
      <c r="M359" s="1" t="s">
        <v>548</v>
      </c>
      <c r="N359" s="1" t="s">
        <v>299</v>
      </c>
      <c r="O359" s="1">
        <v>0.69</v>
      </c>
      <c r="P359" s="1">
        <v>1.62</v>
      </c>
      <c r="Q359" s="1">
        <v>0.56999999999999995</v>
      </c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F359" s="1"/>
      <c r="AG359" s="1"/>
      <c r="AH359" s="1"/>
      <c r="AI359" s="1"/>
      <c r="AJ359" s="1"/>
      <c r="AK359" s="1"/>
    </row>
    <row r="360" spans="1:37" x14ac:dyDescent="0.3">
      <c r="A360" s="2" t="str">
        <f t="shared" si="42"/>
        <v>NSC</v>
      </c>
      <c r="B360" s="1" t="str">
        <f t="shared" si="43"/>
        <v>SPY</v>
      </c>
      <c r="C360" s="1">
        <f t="shared" si="44"/>
        <v>0.69</v>
      </c>
      <c r="D360" s="1">
        <f t="shared" si="45"/>
        <v>0.96</v>
      </c>
      <c r="E360" s="1">
        <f t="shared" si="46"/>
        <v>0.35</v>
      </c>
      <c r="F360" s="4" t="str">
        <f t="shared" si="47"/>
        <v>NSC</v>
      </c>
      <c r="G360" s="4" t="str">
        <f>VLOOKUP(F360,'All Beta'!A:E,2,0)</f>
        <v>SPY</v>
      </c>
      <c r="H360" s="4">
        <f t="shared" si="40"/>
        <v>0.96</v>
      </c>
      <c r="I360" s="4">
        <f t="shared" si="41"/>
        <v>0.35</v>
      </c>
      <c r="J360" s="62">
        <f>TRASH!A359</f>
        <v>0</v>
      </c>
      <c r="M360" s="1" t="s">
        <v>514</v>
      </c>
      <c r="N360" s="1" t="s">
        <v>299</v>
      </c>
      <c r="O360" s="1">
        <v>0.69</v>
      </c>
      <c r="P360" s="1">
        <v>0.96</v>
      </c>
      <c r="Q360" s="1">
        <v>0.35</v>
      </c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F360" s="1"/>
      <c r="AG360" s="1"/>
      <c r="AH360" s="1"/>
      <c r="AI360" s="1"/>
      <c r="AJ360" s="1"/>
      <c r="AK360" s="1"/>
    </row>
    <row r="361" spans="1:37" x14ac:dyDescent="0.3">
      <c r="A361" s="2" t="str">
        <f t="shared" si="42"/>
        <v>NTAP</v>
      </c>
      <c r="B361" s="1" t="str">
        <f t="shared" si="43"/>
        <v>SPY</v>
      </c>
      <c r="C361" s="1">
        <f t="shared" si="44"/>
        <v>0.88</v>
      </c>
      <c r="D361" s="1">
        <f t="shared" si="45"/>
        <v>1.62</v>
      </c>
      <c r="E361" s="1">
        <f t="shared" si="46"/>
        <v>0.28000000000000003</v>
      </c>
      <c r="F361" s="4" t="str">
        <f t="shared" si="47"/>
        <v>NTAP</v>
      </c>
      <c r="G361" s="4" t="str">
        <f>VLOOKUP(F361,'All Beta'!A:E,2,0)</f>
        <v>SPY</v>
      </c>
      <c r="H361" s="4">
        <f t="shared" si="40"/>
        <v>1.62</v>
      </c>
      <c r="I361" s="4">
        <f t="shared" si="41"/>
        <v>0.28000000000000003</v>
      </c>
      <c r="J361" s="62">
        <f>TRASH!A360</f>
        <v>0</v>
      </c>
      <c r="M361" s="1" t="s">
        <v>65</v>
      </c>
      <c r="N361" s="1" t="s">
        <v>299</v>
      </c>
      <c r="O361" s="1">
        <v>0.88</v>
      </c>
      <c r="P361" s="1">
        <v>1.62</v>
      </c>
      <c r="Q361" s="1">
        <v>0.28000000000000003</v>
      </c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F361" s="1"/>
      <c r="AG361" s="1"/>
      <c r="AH361" s="1"/>
      <c r="AI361" s="1"/>
      <c r="AJ361" s="1"/>
      <c r="AK361" s="1"/>
    </row>
    <row r="362" spans="1:37" x14ac:dyDescent="0.3">
      <c r="A362" s="2" t="str">
        <f t="shared" si="42"/>
        <v>NTNX</v>
      </c>
      <c r="B362" s="1" t="str">
        <f t="shared" si="43"/>
        <v>QQQ</v>
      </c>
      <c r="C362" s="1">
        <f t="shared" si="44"/>
        <v>0.74</v>
      </c>
      <c r="D362" s="1">
        <f t="shared" si="45"/>
        <v>0.72</v>
      </c>
      <c r="E362" s="1">
        <f t="shared" si="46"/>
        <v>0.51</v>
      </c>
      <c r="F362" s="4" t="str">
        <f t="shared" si="47"/>
        <v>NTNX</v>
      </c>
      <c r="G362" s="4" t="str">
        <f>VLOOKUP(F362,'All Beta'!A:E,2,0)</f>
        <v>QQQ</v>
      </c>
      <c r="H362" s="4">
        <f t="shared" si="40"/>
        <v>0.72</v>
      </c>
      <c r="I362" s="4">
        <f t="shared" si="41"/>
        <v>0.51</v>
      </c>
      <c r="J362" s="62">
        <f>TRASH!A361</f>
        <v>0</v>
      </c>
      <c r="M362" s="1" t="s">
        <v>66</v>
      </c>
      <c r="N362" s="1" t="s">
        <v>283</v>
      </c>
      <c r="O362" s="1">
        <v>0.74</v>
      </c>
      <c r="P362" s="1">
        <v>0.72</v>
      </c>
      <c r="Q362" s="1">
        <v>0.51</v>
      </c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F362" s="1"/>
      <c r="AG362" s="1"/>
      <c r="AH362" s="1"/>
      <c r="AI362" s="1"/>
      <c r="AJ362" s="1"/>
      <c r="AK362" s="1"/>
    </row>
    <row r="363" spans="1:37" x14ac:dyDescent="0.3">
      <c r="A363" s="2" t="str">
        <f t="shared" si="42"/>
        <v>NTRA</v>
      </c>
      <c r="B363" s="1" t="str">
        <f t="shared" si="43"/>
        <v>IWM</v>
      </c>
      <c r="C363" s="1">
        <f t="shared" si="44"/>
        <v>0.78</v>
      </c>
      <c r="D363" s="1">
        <f t="shared" si="45"/>
        <v>0.69</v>
      </c>
      <c r="E363" s="1">
        <f t="shared" si="46"/>
        <v>0.43</v>
      </c>
      <c r="F363" s="4" t="str">
        <f t="shared" si="47"/>
        <v>NTRA</v>
      </c>
      <c r="G363" s="4" t="str">
        <f>VLOOKUP(F363,'All Beta'!A:E,2,0)</f>
        <v>IWM</v>
      </c>
      <c r="H363" s="4">
        <f t="shared" si="40"/>
        <v>0.69</v>
      </c>
      <c r="I363" s="4">
        <f t="shared" si="41"/>
        <v>0.43</v>
      </c>
      <c r="J363" s="62">
        <f>TRASH!A362</f>
        <v>0</v>
      </c>
      <c r="M363" s="1" t="s">
        <v>497</v>
      </c>
      <c r="N363" s="1" t="s">
        <v>384</v>
      </c>
      <c r="O363" s="1">
        <v>0.78</v>
      </c>
      <c r="P363" s="1">
        <v>0.69</v>
      </c>
      <c r="Q363" s="1">
        <v>0.43</v>
      </c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F363" s="1"/>
      <c r="AG363" s="1"/>
      <c r="AH363" s="1"/>
      <c r="AI363" s="1"/>
      <c r="AJ363" s="1"/>
      <c r="AK363" s="1"/>
    </row>
    <row r="364" spans="1:37" x14ac:dyDescent="0.3">
      <c r="A364" s="2" t="str">
        <f t="shared" si="42"/>
        <v>NVDA</v>
      </c>
      <c r="B364" s="1" t="str">
        <f t="shared" si="43"/>
        <v>SPY</v>
      </c>
      <c r="C364" s="1">
        <f t="shared" si="44"/>
        <v>0.8</v>
      </c>
      <c r="D364" s="1">
        <f t="shared" si="45"/>
        <v>1.6</v>
      </c>
      <c r="E364" s="1">
        <f t="shared" si="46"/>
        <v>0.51</v>
      </c>
      <c r="F364" s="4" t="str">
        <f t="shared" si="47"/>
        <v>NVDA</v>
      </c>
      <c r="G364" s="4" t="str">
        <f>VLOOKUP(F364,'All Beta'!A:E,2,0)</f>
        <v>SPY</v>
      </c>
      <c r="H364" s="4">
        <f t="shared" si="40"/>
        <v>1.6</v>
      </c>
      <c r="I364" s="4">
        <f t="shared" si="41"/>
        <v>0.51</v>
      </c>
      <c r="J364" s="62">
        <f>TRASH!A363</f>
        <v>0</v>
      </c>
      <c r="M364" s="1" t="s">
        <v>67</v>
      </c>
      <c r="N364" s="1" t="s">
        <v>299</v>
      </c>
      <c r="O364" s="1">
        <v>0.8</v>
      </c>
      <c r="P364" s="1">
        <v>1.6</v>
      </c>
      <c r="Q364" s="1">
        <v>0.51</v>
      </c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F364" s="1"/>
      <c r="AG364" s="1"/>
      <c r="AH364" s="1"/>
      <c r="AI364" s="1"/>
      <c r="AJ364" s="1"/>
      <c r="AK364" s="1"/>
    </row>
    <row r="365" spans="1:37" x14ac:dyDescent="0.3">
      <c r="A365" s="2" t="str">
        <f t="shared" si="42"/>
        <v>NXT</v>
      </c>
      <c r="B365" s="1" t="str">
        <f t="shared" si="43"/>
        <v>SPY</v>
      </c>
      <c r="C365" s="1">
        <f t="shared" si="44"/>
        <v>0.56999999999999995</v>
      </c>
      <c r="D365" s="1">
        <f t="shared" si="45"/>
        <v>1.66</v>
      </c>
      <c r="E365" s="1">
        <f t="shared" si="46"/>
        <v>0.79</v>
      </c>
      <c r="F365" s="4" t="str">
        <f t="shared" si="47"/>
        <v>NXT</v>
      </c>
      <c r="G365" s="4" t="str">
        <f>VLOOKUP(F365,'All Beta'!A:E,2,0)</f>
        <v>SPY</v>
      </c>
      <c r="H365" s="4">
        <f t="shared" si="40"/>
        <v>1.66</v>
      </c>
      <c r="I365" s="4">
        <f t="shared" si="41"/>
        <v>0.79</v>
      </c>
      <c r="J365" s="62">
        <f>TRASH!A364</f>
        <v>0</v>
      </c>
      <c r="M365" s="1" t="s">
        <v>440</v>
      </c>
      <c r="N365" s="1" t="s">
        <v>299</v>
      </c>
      <c r="O365" s="1">
        <v>0.56999999999999995</v>
      </c>
      <c r="P365" s="1">
        <v>1.66</v>
      </c>
      <c r="Q365" s="1">
        <v>0.79</v>
      </c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F365" s="1"/>
      <c r="AG365" s="1"/>
      <c r="AH365" s="1"/>
      <c r="AI365" s="1"/>
      <c r="AJ365" s="1"/>
      <c r="AK365" s="1"/>
    </row>
    <row r="366" spans="1:37" x14ac:dyDescent="0.3">
      <c r="A366" s="2" t="str">
        <f t="shared" si="42"/>
        <v>O</v>
      </c>
      <c r="B366" s="1" t="str">
        <f t="shared" si="43"/>
        <v>SPY</v>
      </c>
      <c r="C366" s="1">
        <f t="shared" si="44"/>
        <v>0.33</v>
      </c>
      <c r="D366" s="1">
        <f t="shared" si="45"/>
        <v>0.18</v>
      </c>
      <c r="E366" s="1">
        <f t="shared" si="46"/>
        <v>0.26</v>
      </c>
      <c r="F366" s="4" t="str">
        <f t="shared" si="47"/>
        <v>O</v>
      </c>
      <c r="G366" s="4" t="str">
        <f>VLOOKUP(F366,'All Beta'!A:E,2,0)</f>
        <v>SPY</v>
      </c>
      <c r="H366" s="4">
        <f t="shared" si="40"/>
        <v>0.18</v>
      </c>
      <c r="I366" s="4">
        <f t="shared" si="41"/>
        <v>0.26</v>
      </c>
      <c r="J366" s="62">
        <f>TRASH!A365</f>
        <v>0</v>
      </c>
      <c r="M366" s="1" t="s">
        <v>269</v>
      </c>
      <c r="N366" s="1" t="s">
        <v>299</v>
      </c>
      <c r="O366" s="1">
        <v>0.33</v>
      </c>
      <c r="P366" s="1">
        <v>0.18</v>
      </c>
      <c r="Q366" s="1">
        <v>0.26</v>
      </c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F366" s="1"/>
      <c r="AG366" s="1"/>
      <c r="AH366" s="1"/>
      <c r="AI366" s="1"/>
      <c r="AJ366" s="1"/>
      <c r="AK366" s="1"/>
    </row>
    <row r="367" spans="1:37" x14ac:dyDescent="0.3">
      <c r="A367" s="2" t="str">
        <f t="shared" si="42"/>
        <v>OHI</v>
      </c>
      <c r="B367" s="1" t="str">
        <f t="shared" si="43"/>
        <v>IWM</v>
      </c>
      <c r="C367" s="1">
        <f t="shared" si="44"/>
        <v>-0.08</v>
      </c>
      <c r="D367" s="1">
        <f t="shared" si="45"/>
        <v>0</v>
      </c>
      <c r="E367" s="1">
        <f t="shared" si="46"/>
        <v>0.3</v>
      </c>
      <c r="F367" s="4" t="str">
        <f t="shared" si="47"/>
        <v>OHI</v>
      </c>
      <c r="G367" s="4" t="str">
        <f>VLOOKUP(F367,'All Beta'!A:E,2,0)</f>
        <v>IWM</v>
      </c>
      <c r="H367" s="4">
        <f t="shared" si="40"/>
        <v>0</v>
      </c>
      <c r="I367" s="4">
        <f t="shared" si="41"/>
        <v>0.3</v>
      </c>
      <c r="J367" s="62">
        <f>TRASH!A366</f>
        <v>0</v>
      </c>
      <c r="M367" s="1" t="s">
        <v>466</v>
      </c>
      <c r="N367" s="1" t="s">
        <v>384</v>
      </c>
      <c r="O367" s="1">
        <v>-0.08</v>
      </c>
      <c r="P367" s="1">
        <v>0</v>
      </c>
      <c r="Q367" s="1">
        <v>0.3</v>
      </c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F367" s="1"/>
      <c r="AG367" s="1"/>
      <c r="AH367" s="1"/>
      <c r="AI367" s="1"/>
      <c r="AJ367" s="1"/>
      <c r="AK367" s="1"/>
    </row>
    <row r="368" spans="1:37" x14ac:dyDescent="0.3">
      <c r="A368" s="2" t="str">
        <f t="shared" si="42"/>
        <v>OII</v>
      </c>
      <c r="B368" s="1" t="str">
        <f t="shared" si="43"/>
        <v>XLE</v>
      </c>
      <c r="C368" s="1">
        <f t="shared" si="44"/>
        <v>0.91</v>
      </c>
      <c r="D368" s="1">
        <f t="shared" si="45"/>
        <v>1.53</v>
      </c>
      <c r="E368" s="1">
        <f t="shared" si="46"/>
        <v>0.52</v>
      </c>
      <c r="F368" s="4" t="str">
        <f t="shared" si="47"/>
        <v>OII</v>
      </c>
      <c r="G368" s="4" t="str">
        <f>VLOOKUP(F368,'All Beta'!A:E,2,0)</f>
        <v>XLE</v>
      </c>
      <c r="H368" s="4">
        <f t="shared" si="40"/>
        <v>1.53</v>
      </c>
      <c r="I368" s="4">
        <f t="shared" si="41"/>
        <v>0.52</v>
      </c>
      <c r="J368" s="62">
        <f>TRASH!A367</f>
        <v>0</v>
      </c>
      <c r="M368" s="1" t="s">
        <v>565</v>
      </c>
      <c r="N368" s="1" t="s">
        <v>341</v>
      </c>
      <c r="O368" s="1">
        <v>0.91</v>
      </c>
      <c r="P368" s="1">
        <v>1.53</v>
      </c>
      <c r="Q368" s="1">
        <v>0.52</v>
      </c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F368" s="1"/>
      <c r="AG368" s="1"/>
      <c r="AH368" s="1"/>
      <c r="AI368" s="1"/>
      <c r="AJ368" s="1"/>
      <c r="AK368" s="1"/>
    </row>
    <row r="369" spans="1:37" x14ac:dyDescent="0.3">
      <c r="A369" s="2" t="str">
        <f t="shared" si="42"/>
        <v>OKLO</v>
      </c>
      <c r="B369" s="1" t="str">
        <f t="shared" si="43"/>
        <v>SPY</v>
      </c>
      <c r="C369" s="1">
        <f t="shared" si="44"/>
        <v>0.68</v>
      </c>
      <c r="D369" s="1">
        <f t="shared" si="45"/>
        <v>4.0999999999999996</v>
      </c>
      <c r="E369" s="1">
        <f t="shared" si="46"/>
        <v>1.55</v>
      </c>
      <c r="F369" s="4" t="str">
        <f t="shared" si="47"/>
        <v>OKLO</v>
      </c>
      <c r="G369" s="4" t="str">
        <f>VLOOKUP(F369,'All Beta'!A:E,2,0)</f>
        <v>SPY</v>
      </c>
      <c r="H369" s="4">
        <f t="shared" si="40"/>
        <v>4.0999999999999996</v>
      </c>
      <c r="I369" s="4">
        <f t="shared" si="41"/>
        <v>1.55</v>
      </c>
      <c r="J369" s="62">
        <f>TRASH!A368</f>
        <v>0</v>
      </c>
      <c r="M369" s="1" t="s">
        <v>585</v>
      </c>
      <c r="N369" s="1" t="s">
        <v>299</v>
      </c>
      <c r="O369" s="1">
        <v>0.68</v>
      </c>
      <c r="P369" s="1">
        <v>4.0999999999999996</v>
      </c>
      <c r="Q369" s="1">
        <v>1.55</v>
      </c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F369" s="1"/>
      <c r="AG369" s="1"/>
      <c r="AH369" s="1"/>
      <c r="AI369" s="1"/>
      <c r="AJ369" s="1"/>
      <c r="AK369" s="1"/>
    </row>
    <row r="370" spans="1:37" x14ac:dyDescent="0.3">
      <c r="A370" s="2" t="str">
        <f t="shared" si="42"/>
        <v>OKTA</v>
      </c>
      <c r="B370" s="1" t="str">
        <f t="shared" si="43"/>
        <v>QQQ</v>
      </c>
      <c r="C370" s="1">
        <f t="shared" si="44"/>
        <v>0.8</v>
      </c>
      <c r="D370" s="1">
        <f t="shared" si="45"/>
        <v>0.82</v>
      </c>
      <c r="E370" s="1">
        <f t="shared" si="46"/>
        <v>0.36</v>
      </c>
      <c r="F370" s="4" t="str">
        <f t="shared" si="47"/>
        <v>OKTA</v>
      </c>
      <c r="G370" s="4" t="str">
        <f>VLOOKUP(F370,'All Beta'!A:E,2,0)</f>
        <v>QQQ</v>
      </c>
      <c r="H370" s="4">
        <f t="shared" si="40"/>
        <v>0.82</v>
      </c>
      <c r="I370" s="4">
        <f t="shared" si="41"/>
        <v>0.36</v>
      </c>
      <c r="J370" s="62">
        <f>TRASH!A369</f>
        <v>0</v>
      </c>
      <c r="M370" s="1" t="s">
        <v>69</v>
      </c>
      <c r="N370" s="1" t="s">
        <v>283</v>
      </c>
      <c r="O370" s="1">
        <v>0.8</v>
      </c>
      <c r="P370" s="1">
        <v>0.82</v>
      </c>
      <c r="Q370" s="1">
        <v>0.36</v>
      </c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F370" s="1"/>
      <c r="AG370" s="1"/>
      <c r="AH370" s="1"/>
      <c r="AI370" s="1"/>
      <c r="AJ370" s="1"/>
      <c r="AK370" s="1"/>
    </row>
    <row r="371" spans="1:37" x14ac:dyDescent="0.3">
      <c r="A371" s="2" t="str">
        <f t="shared" si="42"/>
        <v>OLN</v>
      </c>
      <c r="B371" s="1" t="str">
        <f t="shared" si="43"/>
        <v>IWM</v>
      </c>
      <c r="C371" s="1">
        <f t="shared" si="44"/>
        <v>0.82</v>
      </c>
      <c r="D371" s="1">
        <f t="shared" si="45"/>
        <v>1.82</v>
      </c>
      <c r="E371" s="1">
        <f t="shared" si="46"/>
        <v>0.74</v>
      </c>
      <c r="F371" s="4" t="str">
        <f t="shared" si="47"/>
        <v>OLN</v>
      </c>
      <c r="G371" s="4" t="str">
        <f>VLOOKUP(F371,'All Beta'!A:E,2,0)</f>
        <v>IWM</v>
      </c>
      <c r="H371" s="4">
        <f t="shared" si="40"/>
        <v>1.82</v>
      </c>
      <c r="I371" s="4">
        <f t="shared" si="41"/>
        <v>0.74</v>
      </c>
      <c r="J371" s="62">
        <f>TRASH!A370</f>
        <v>0</v>
      </c>
      <c r="M371" s="1" t="s">
        <v>596</v>
      </c>
      <c r="N371" s="1" t="s">
        <v>384</v>
      </c>
      <c r="O371" s="1">
        <v>0.82</v>
      </c>
      <c r="P371" s="1">
        <v>1.82</v>
      </c>
      <c r="Q371" s="1">
        <v>0.74</v>
      </c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F371" s="1"/>
      <c r="AG371" s="1"/>
      <c r="AH371" s="1"/>
      <c r="AI371" s="1"/>
      <c r="AJ371" s="1"/>
      <c r="AK371" s="1"/>
    </row>
    <row r="372" spans="1:37" x14ac:dyDescent="0.3">
      <c r="A372" s="2" t="str">
        <f t="shared" si="42"/>
        <v>OMDA</v>
      </c>
      <c r="B372" s="1" t="str">
        <f t="shared" si="43"/>
        <v>IWM</v>
      </c>
      <c r="C372" s="1">
        <f t="shared" si="44"/>
        <v>0.15</v>
      </c>
      <c r="D372" s="1">
        <f t="shared" si="45"/>
        <v>0.08</v>
      </c>
      <c r="E372" s="1">
        <f t="shared" si="46"/>
        <v>0.91</v>
      </c>
      <c r="F372" s="4" t="str">
        <f t="shared" si="47"/>
        <v>OMDA</v>
      </c>
      <c r="G372" s="4" t="str">
        <f>VLOOKUP(F372,'All Beta'!A:E,2,0)</f>
        <v>IWM</v>
      </c>
      <c r="H372" s="4">
        <f t="shared" si="40"/>
        <v>0.08</v>
      </c>
      <c r="I372" s="4">
        <f t="shared" si="41"/>
        <v>0.91</v>
      </c>
      <c r="J372" s="62">
        <f>TRASH!A371</f>
        <v>0</v>
      </c>
      <c r="M372" s="1" t="s">
        <v>672</v>
      </c>
      <c r="N372" s="1" t="s">
        <v>384</v>
      </c>
      <c r="O372" s="1">
        <v>0.15</v>
      </c>
      <c r="P372" s="1">
        <v>0.08</v>
      </c>
      <c r="Q372" s="1">
        <v>0.91</v>
      </c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F372" s="1"/>
      <c r="AG372" s="1"/>
      <c r="AH372" s="1"/>
      <c r="AI372" s="1"/>
      <c r="AJ372" s="1"/>
      <c r="AK372" s="1"/>
    </row>
    <row r="373" spans="1:37" x14ac:dyDescent="0.3">
      <c r="A373" s="2" t="str">
        <f t="shared" si="42"/>
        <v>ON</v>
      </c>
      <c r="B373" s="1" t="str">
        <f t="shared" si="43"/>
        <v>IWM</v>
      </c>
      <c r="C373" s="1">
        <f t="shared" si="44"/>
        <v>0.79</v>
      </c>
      <c r="D373" s="1">
        <f t="shared" si="45"/>
        <v>1.66</v>
      </c>
      <c r="E373" s="1">
        <f t="shared" si="46"/>
        <v>0.78</v>
      </c>
      <c r="F373" s="4" t="str">
        <f t="shared" si="47"/>
        <v>ON</v>
      </c>
      <c r="G373" s="4" t="str">
        <f>VLOOKUP(F373,'All Beta'!A:E,2,0)</f>
        <v>IWM</v>
      </c>
      <c r="H373" s="4">
        <f t="shared" si="40"/>
        <v>1.66</v>
      </c>
      <c r="I373" s="4">
        <f t="shared" si="41"/>
        <v>0.78</v>
      </c>
      <c r="J373" s="62">
        <f>TRASH!A372</f>
        <v>0</v>
      </c>
      <c r="M373" s="1" t="s">
        <v>70</v>
      </c>
      <c r="N373" s="1" t="s">
        <v>384</v>
      </c>
      <c r="O373" s="1">
        <v>0.79</v>
      </c>
      <c r="P373" s="1">
        <v>1.66</v>
      </c>
      <c r="Q373" s="1">
        <v>0.78</v>
      </c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F373" s="1"/>
      <c r="AG373" s="1"/>
      <c r="AH373" s="1"/>
      <c r="AI373" s="1"/>
      <c r="AJ373" s="1"/>
      <c r="AK373" s="1"/>
    </row>
    <row r="374" spans="1:37" x14ac:dyDescent="0.3">
      <c r="A374" s="2" t="str">
        <f t="shared" si="42"/>
        <v>ONB</v>
      </c>
      <c r="B374" s="1" t="str">
        <f t="shared" si="43"/>
        <v>KRE</v>
      </c>
      <c r="C374" s="1">
        <f t="shared" si="44"/>
        <v>0.95</v>
      </c>
      <c r="D374" s="1">
        <f t="shared" si="45"/>
        <v>1.1100000000000001</v>
      </c>
      <c r="E374" s="1">
        <f t="shared" si="46"/>
        <v>0.24</v>
      </c>
      <c r="F374" s="4" t="str">
        <f t="shared" si="47"/>
        <v>ONB</v>
      </c>
      <c r="G374" s="4" t="str">
        <f>VLOOKUP(F374,'All Beta'!A:E,2,0)</f>
        <v>KRE</v>
      </c>
      <c r="H374" s="4">
        <f t="shared" si="40"/>
        <v>1.1100000000000001</v>
      </c>
      <c r="I374" s="4">
        <f t="shared" si="41"/>
        <v>0.24</v>
      </c>
      <c r="J374" s="62">
        <f>TRASH!A373</f>
        <v>0</v>
      </c>
      <c r="M374" s="1" t="s">
        <v>614</v>
      </c>
      <c r="N374" s="1" t="s">
        <v>377</v>
      </c>
      <c r="O374" s="1">
        <v>0.95</v>
      </c>
      <c r="P374" s="1">
        <v>1.1100000000000001</v>
      </c>
      <c r="Q374" s="1">
        <v>0.24</v>
      </c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F374" s="1"/>
      <c r="AG374" s="1"/>
      <c r="AH374" s="1"/>
      <c r="AI374" s="1"/>
      <c r="AJ374" s="1"/>
      <c r="AK374" s="1"/>
    </row>
    <row r="375" spans="1:37" x14ac:dyDescent="0.3">
      <c r="A375" s="2" t="str">
        <f t="shared" si="42"/>
        <v>ORCL</v>
      </c>
      <c r="B375" s="1" t="str">
        <f t="shared" si="43"/>
        <v>SPY</v>
      </c>
      <c r="C375" s="1">
        <f t="shared" si="44"/>
        <v>0.79</v>
      </c>
      <c r="D375" s="1">
        <f t="shared" si="45"/>
        <v>1.84</v>
      </c>
      <c r="E375" s="1">
        <f t="shared" si="46"/>
        <v>0.52</v>
      </c>
      <c r="F375" s="4" t="str">
        <f t="shared" si="47"/>
        <v/>
      </c>
      <c r="G375" s="4" t="e">
        <f>VLOOKUP(F375,'All Beta'!A:E,2,0)</f>
        <v>#N/A</v>
      </c>
      <c r="H375" s="4" t="e">
        <f t="shared" si="40"/>
        <v>#N/A</v>
      </c>
      <c r="I375" s="4" t="e">
        <f t="shared" si="41"/>
        <v>#N/A</v>
      </c>
      <c r="J375" s="62">
        <f>TRASH!A374</f>
        <v>0</v>
      </c>
      <c r="M375" s="1" t="s">
        <v>71</v>
      </c>
      <c r="N375" s="1" t="s">
        <v>299</v>
      </c>
      <c r="O375" s="1">
        <v>0.79</v>
      </c>
      <c r="P375" s="1">
        <v>1.84</v>
      </c>
      <c r="Q375" s="1">
        <v>0.52</v>
      </c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F375" s="1"/>
      <c r="AG375" s="1"/>
      <c r="AH375" s="1"/>
      <c r="AI375" s="1"/>
      <c r="AJ375" s="1"/>
      <c r="AK375" s="1"/>
    </row>
    <row r="376" spans="1:37" x14ac:dyDescent="0.3">
      <c r="A376" s="2" t="str">
        <f t="shared" si="42"/>
        <v>OSCR</v>
      </c>
      <c r="B376" s="1" t="str">
        <f t="shared" si="43"/>
        <v>SPY</v>
      </c>
      <c r="C376" s="1">
        <f t="shared" si="44"/>
        <v>0.36</v>
      </c>
      <c r="D376" s="1">
        <f t="shared" si="45"/>
        <v>1.1599999999999999</v>
      </c>
      <c r="E376" s="1">
        <f t="shared" si="46"/>
        <v>1.71</v>
      </c>
      <c r="F376" s="4" t="str">
        <f t="shared" si="47"/>
        <v>OSCR</v>
      </c>
      <c r="G376" s="4" t="str">
        <f>VLOOKUP(F376,'All Beta'!A:E,2,0)</f>
        <v>SPY</v>
      </c>
      <c r="H376" s="4">
        <f t="shared" si="40"/>
        <v>1.1599999999999999</v>
      </c>
      <c r="I376" s="4">
        <f t="shared" si="41"/>
        <v>1.71</v>
      </c>
      <c r="J376" s="62">
        <f>TRASH!A375</f>
        <v>0</v>
      </c>
      <c r="M376" s="1" t="s">
        <v>456</v>
      </c>
      <c r="N376" s="1" t="s">
        <v>299</v>
      </c>
      <c r="O376" s="1">
        <v>0.36</v>
      </c>
      <c r="P376" s="1">
        <v>1.1599999999999999</v>
      </c>
      <c r="Q376" s="1">
        <v>1.71</v>
      </c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F376" s="1"/>
      <c r="AG376" s="1"/>
      <c r="AH376" s="1"/>
      <c r="AI376" s="1"/>
      <c r="AJ376" s="1"/>
      <c r="AK376" s="1"/>
    </row>
    <row r="377" spans="1:37" x14ac:dyDescent="0.3">
      <c r="A377" s="2" t="str">
        <f t="shared" si="42"/>
        <v>OVV</v>
      </c>
      <c r="B377" s="1" t="str">
        <f t="shared" si="43"/>
        <v>XLE</v>
      </c>
      <c r="C377" s="1">
        <f t="shared" si="44"/>
        <v>0.94</v>
      </c>
      <c r="D377" s="1">
        <f t="shared" si="45"/>
        <v>1.46</v>
      </c>
      <c r="E377" s="1">
        <f t="shared" si="46"/>
        <v>0.44</v>
      </c>
      <c r="F377" s="4" t="str">
        <f t="shared" si="47"/>
        <v>OVV</v>
      </c>
      <c r="G377" s="4" t="str">
        <f>VLOOKUP(F377,'All Beta'!A:E,2,0)</f>
        <v>XLE</v>
      </c>
      <c r="H377" s="4">
        <f t="shared" si="40"/>
        <v>1.46</v>
      </c>
      <c r="I377" s="4">
        <f t="shared" si="41"/>
        <v>0.44</v>
      </c>
      <c r="J377" s="62">
        <f>TRASH!A376</f>
        <v>0</v>
      </c>
      <c r="M377" s="1" t="s">
        <v>249</v>
      </c>
      <c r="N377" s="1" t="s">
        <v>341</v>
      </c>
      <c r="O377" s="1">
        <v>0.94</v>
      </c>
      <c r="P377" s="1">
        <v>1.46</v>
      </c>
      <c r="Q377" s="1">
        <v>0.44</v>
      </c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F377" s="1"/>
      <c r="AG377" s="1"/>
      <c r="AH377" s="1"/>
      <c r="AI377" s="1"/>
      <c r="AJ377" s="1"/>
      <c r="AK377" s="1"/>
    </row>
    <row r="378" spans="1:37" x14ac:dyDescent="0.3">
      <c r="A378" s="2" t="str">
        <f t="shared" si="42"/>
        <v>OXY</v>
      </c>
      <c r="B378" s="1" t="str">
        <f t="shared" si="43"/>
        <v>XLE</v>
      </c>
      <c r="C378" s="1">
        <f t="shared" si="44"/>
        <v>0.96</v>
      </c>
      <c r="D378" s="1">
        <f t="shared" si="45"/>
        <v>1.27</v>
      </c>
      <c r="E378" s="1">
        <f t="shared" si="46"/>
        <v>0.25</v>
      </c>
      <c r="F378" s="4" t="str">
        <f t="shared" si="47"/>
        <v>OXY</v>
      </c>
      <c r="G378" s="4" t="str">
        <f>VLOOKUP(F378,'All Beta'!A:E,2,0)</f>
        <v>XLE</v>
      </c>
      <c r="H378" s="4">
        <f t="shared" si="40"/>
        <v>1.27</v>
      </c>
      <c r="I378" s="4">
        <f t="shared" si="41"/>
        <v>0.25</v>
      </c>
      <c r="J378" s="62">
        <f>TRASH!A377</f>
        <v>0</v>
      </c>
      <c r="M378" s="1" t="s">
        <v>270</v>
      </c>
      <c r="N378" s="1" t="s">
        <v>341</v>
      </c>
      <c r="O378" s="1">
        <v>0.96</v>
      </c>
      <c r="P378" s="1">
        <v>1.27</v>
      </c>
      <c r="Q378" s="1">
        <v>0.25</v>
      </c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F378" s="1"/>
      <c r="AG378" s="1"/>
      <c r="AH378" s="1"/>
      <c r="AI378" s="1"/>
      <c r="AJ378" s="1"/>
      <c r="AK378" s="1"/>
    </row>
    <row r="379" spans="1:37" x14ac:dyDescent="0.3">
      <c r="A379" s="2" t="str">
        <f t="shared" si="42"/>
        <v>PAGS</v>
      </c>
      <c r="B379" s="1" t="str">
        <f t="shared" si="43"/>
        <v>IWM</v>
      </c>
      <c r="C379" s="1">
        <f t="shared" si="44"/>
        <v>0.59</v>
      </c>
      <c r="D379" s="1">
        <f t="shared" si="45"/>
        <v>0.77</v>
      </c>
      <c r="E379" s="1">
        <f t="shared" si="46"/>
        <v>0.77</v>
      </c>
      <c r="F379" s="4" t="str">
        <f t="shared" si="47"/>
        <v>PAGS</v>
      </c>
      <c r="G379" s="4" t="str">
        <f>VLOOKUP(F379,'All Beta'!A:E,2,0)</f>
        <v>IWM</v>
      </c>
      <c r="H379" s="4">
        <f t="shared" si="40"/>
        <v>0.77</v>
      </c>
      <c r="I379" s="4">
        <f t="shared" si="41"/>
        <v>0.77</v>
      </c>
      <c r="J379" s="62">
        <f>TRASH!A378</f>
        <v>0</v>
      </c>
      <c r="M379" s="1" t="s">
        <v>605</v>
      </c>
      <c r="N379" s="1" t="s">
        <v>384</v>
      </c>
      <c r="O379" s="1">
        <v>0.59</v>
      </c>
      <c r="P379" s="1">
        <v>0.77</v>
      </c>
      <c r="Q379" s="1">
        <v>0.77</v>
      </c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F379" s="1"/>
      <c r="AG379" s="1"/>
      <c r="AH379" s="1"/>
      <c r="AI379" s="1"/>
      <c r="AJ379" s="1"/>
      <c r="AK379" s="1"/>
    </row>
    <row r="380" spans="1:37" x14ac:dyDescent="0.3">
      <c r="A380" s="2" t="str">
        <f t="shared" si="42"/>
        <v>PANW</v>
      </c>
      <c r="B380" s="1" t="str">
        <f t="shared" si="43"/>
        <v>QQQ</v>
      </c>
      <c r="C380" s="1">
        <f t="shared" si="44"/>
        <v>0.65</v>
      </c>
      <c r="D380" s="1">
        <f t="shared" si="45"/>
        <v>0.61</v>
      </c>
      <c r="E380" s="1">
        <f t="shared" si="46"/>
        <v>0.27</v>
      </c>
      <c r="F380" s="4" t="str">
        <f t="shared" si="47"/>
        <v>PANW</v>
      </c>
      <c r="G380" s="4" t="str">
        <f>VLOOKUP(F380,'All Beta'!A:E,2,0)</f>
        <v>QQQ</v>
      </c>
      <c r="H380" s="4">
        <f t="shared" si="40"/>
        <v>0.61</v>
      </c>
      <c r="I380" s="4">
        <f t="shared" si="41"/>
        <v>0.27</v>
      </c>
      <c r="J380" s="62">
        <f>TRASH!A379</f>
        <v>0</v>
      </c>
      <c r="M380" s="1" t="s">
        <v>72</v>
      </c>
      <c r="N380" s="1" t="s">
        <v>283</v>
      </c>
      <c r="O380" s="1">
        <v>0.65</v>
      </c>
      <c r="P380" s="1">
        <v>0.61</v>
      </c>
      <c r="Q380" s="1">
        <v>0.27</v>
      </c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F380" s="1"/>
      <c r="AG380" s="1"/>
      <c r="AH380" s="1"/>
      <c r="AI380" s="1"/>
      <c r="AJ380" s="1"/>
      <c r="AK380" s="1"/>
    </row>
    <row r="381" spans="1:37" x14ac:dyDescent="0.3">
      <c r="A381" s="2" t="str">
        <f t="shared" si="42"/>
        <v>PATH</v>
      </c>
      <c r="B381" s="1" t="str">
        <f t="shared" si="43"/>
        <v>QQQ</v>
      </c>
      <c r="C381" s="1">
        <f t="shared" si="44"/>
        <v>0.76</v>
      </c>
      <c r="D381" s="1">
        <f t="shared" si="45"/>
        <v>1.07</v>
      </c>
      <c r="E381" s="1">
        <f t="shared" si="46"/>
        <v>0.44</v>
      </c>
      <c r="F381" s="4" t="str">
        <f t="shared" si="47"/>
        <v>PATH</v>
      </c>
      <c r="G381" s="4" t="str">
        <f>VLOOKUP(F381,'All Beta'!A:E,2,0)</f>
        <v>QQQ</v>
      </c>
      <c r="H381" s="4">
        <f t="shared" si="40"/>
        <v>1.07</v>
      </c>
      <c r="I381" s="4">
        <f t="shared" si="41"/>
        <v>0.44</v>
      </c>
      <c r="J381" s="62">
        <f>TRASH!A380</f>
        <v>0</v>
      </c>
      <c r="M381" s="1" t="s">
        <v>73</v>
      </c>
      <c r="N381" s="1" t="s">
        <v>283</v>
      </c>
      <c r="O381" s="1">
        <v>0.76</v>
      </c>
      <c r="P381" s="1">
        <v>1.07</v>
      </c>
      <c r="Q381" s="1">
        <v>0.44</v>
      </c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F381" s="1"/>
      <c r="AG381" s="1"/>
      <c r="AH381" s="1"/>
      <c r="AI381" s="1"/>
      <c r="AJ381" s="1"/>
      <c r="AK381" s="1"/>
    </row>
    <row r="382" spans="1:37" x14ac:dyDescent="0.3">
      <c r="A382" s="2" t="str">
        <f t="shared" si="42"/>
        <v>PAYC</v>
      </c>
      <c r="B382" s="1" t="str">
        <f t="shared" si="43"/>
        <v>IWM</v>
      </c>
      <c r="C382" s="1">
        <f t="shared" si="44"/>
        <v>0.74</v>
      </c>
      <c r="D382" s="1">
        <f t="shared" si="45"/>
        <v>0.47</v>
      </c>
      <c r="E382" s="1">
        <f t="shared" si="46"/>
        <v>0.3</v>
      </c>
      <c r="F382" s="4" t="str">
        <f t="shared" si="47"/>
        <v>PAYC</v>
      </c>
      <c r="G382" s="4" t="str">
        <f>VLOOKUP(F382,'All Beta'!A:E,2,0)</f>
        <v>IWM</v>
      </c>
      <c r="H382" s="4">
        <f t="shared" si="40"/>
        <v>0.47</v>
      </c>
      <c r="I382" s="4">
        <f t="shared" si="41"/>
        <v>0.3</v>
      </c>
      <c r="J382" s="62">
        <f>TRASH!A381</f>
        <v>0</v>
      </c>
      <c r="M382" s="1" t="s">
        <v>441</v>
      </c>
      <c r="N382" s="1" t="s">
        <v>384</v>
      </c>
      <c r="O382" s="1">
        <v>0.74</v>
      </c>
      <c r="P382" s="1">
        <v>0.47</v>
      </c>
      <c r="Q382" s="1">
        <v>0.3</v>
      </c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F382" s="1"/>
      <c r="AG382" s="1"/>
      <c r="AH382" s="1"/>
      <c r="AI382" s="1"/>
      <c r="AJ382" s="1"/>
      <c r="AK382" s="1"/>
    </row>
    <row r="383" spans="1:37" x14ac:dyDescent="0.3">
      <c r="A383" s="2" t="str">
        <f t="shared" si="42"/>
        <v>PAYX</v>
      </c>
      <c r="B383" s="1" t="str">
        <f t="shared" si="43"/>
        <v>SPY</v>
      </c>
      <c r="C383" s="1">
        <f t="shared" si="44"/>
        <v>0.5</v>
      </c>
      <c r="D383" s="1">
        <f t="shared" si="45"/>
        <v>0.2</v>
      </c>
      <c r="E383" s="1">
        <f t="shared" si="46"/>
        <v>0.28999999999999998</v>
      </c>
      <c r="F383" s="4" t="str">
        <f t="shared" si="47"/>
        <v>PAYX</v>
      </c>
      <c r="G383" s="4" t="str">
        <f>VLOOKUP(F383,'All Beta'!A:E,2,0)</f>
        <v>SPY</v>
      </c>
      <c r="H383" s="4">
        <f t="shared" si="40"/>
        <v>0.2</v>
      </c>
      <c r="I383" s="4">
        <f t="shared" si="41"/>
        <v>0.28999999999999998</v>
      </c>
      <c r="J383" s="62">
        <f>TRASH!A382</f>
        <v>0</v>
      </c>
      <c r="M383" s="1" t="s">
        <v>74</v>
      </c>
      <c r="N383" s="1" t="s">
        <v>299</v>
      </c>
      <c r="O383" s="1">
        <v>0.5</v>
      </c>
      <c r="P383" s="1">
        <v>0.2</v>
      </c>
      <c r="Q383" s="1">
        <v>0.28999999999999998</v>
      </c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F383" s="1"/>
      <c r="AG383" s="1"/>
      <c r="AH383" s="1"/>
      <c r="AI383" s="1"/>
      <c r="AJ383" s="1"/>
      <c r="AK383" s="1"/>
    </row>
    <row r="384" spans="1:37" x14ac:dyDescent="0.3">
      <c r="A384" s="2" t="str">
        <f t="shared" si="42"/>
        <v>PBF</v>
      </c>
      <c r="B384" s="1" t="str">
        <f t="shared" si="43"/>
        <v>XLE</v>
      </c>
      <c r="C384" s="1">
        <f t="shared" si="44"/>
        <v>0.88</v>
      </c>
      <c r="D384" s="1">
        <f t="shared" si="45"/>
        <v>1.99</v>
      </c>
      <c r="E384" s="1">
        <f t="shared" si="46"/>
        <v>0.77</v>
      </c>
      <c r="F384" s="4" t="str">
        <f t="shared" si="47"/>
        <v>PBF</v>
      </c>
      <c r="G384" s="4" t="str">
        <f>VLOOKUP(F384,'All Beta'!A:E,2,0)</f>
        <v>XLE</v>
      </c>
      <c r="H384" s="4">
        <f t="shared" si="40"/>
        <v>1.99</v>
      </c>
      <c r="I384" s="4">
        <f t="shared" si="41"/>
        <v>0.77</v>
      </c>
      <c r="J384" s="62">
        <f>TRASH!A383</f>
        <v>0</v>
      </c>
      <c r="M384" s="1" t="s">
        <v>267</v>
      </c>
      <c r="N384" s="1" t="s">
        <v>341</v>
      </c>
      <c r="O384" s="1">
        <v>0.88</v>
      </c>
      <c r="P384" s="1">
        <v>1.99</v>
      </c>
      <c r="Q384" s="1">
        <v>0.77</v>
      </c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F384" s="1"/>
      <c r="AG384" s="1"/>
      <c r="AH384" s="1"/>
      <c r="AI384" s="1"/>
      <c r="AJ384" s="1"/>
      <c r="AK384" s="1"/>
    </row>
    <row r="385" spans="1:37" x14ac:dyDescent="0.3">
      <c r="A385" s="2" t="str">
        <f t="shared" si="42"/>
        <v>PCAR</v>
      </c>
      <c r="B385" s="1" t="str">
        <f t="shared" si="43"/>
        <v>IWM</v>
      </c>
      <c r="C385" s="1">
        <f t="shared" si="44"/>
        <v>0.81</v>
      </c>
      <c r="D385" s="1">
        <f t="shared" si="45"/>
        <v>0.56000000000000005</v>
      </c>
      <c r="E385" s="1">
        <f t="shared" si="46"/>
        <v>0.26</v>
      </c>
      <c r="F385" s="4" t="str">
        <f t="shared" si="47"/>
        <v>PCAR</v>
      </c>
      <c r="G385" s="4" t="str">
        <f>VLOOKUP(F385,'All Beta'!A:E,2,0)</f>
        <v>IWM</v>
      </c>
      <c r="H385" s="4">
        <f t="shared" si="40"/>
        <v>0.56000000000000005</v>
      </c>
      <c r="I385" s="4">
        <f t="shared" si="41"/>
        <v>0.26</v>
      </c>
      <c r="J385" s="62">
        <f>TRASH!A384</f>
        <v>0</v>
      </c>
      <c r="M385" s="1" t="s">
        <v>271</v>
      </c>
      <c r="N385" s="1" t="s">
        <v>384</v>
      </c>
      <c r="O385" s="1">
        <v>0.81</v>
      </c>
      <c r="P385" s="1">
        <v>0.56000000000000005</v>
      </c>
      <c r="Q385" s="1">
        <v>0.26</v>
      </c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F385" s="1"/>
      <c r="AG385" s="1"/>
      <c r="AH385" s="1"/>
      <c r="AI385" s="1"/>
      <c r="AJ385" s="1"/>
      <c r="AK385" s="1"/>
    </row>
    <row r="386" spans="1:37" x14ac:dyDescent="0.3">
      <c r="A386" s="2" t="str">
        <f t="shared" si="42"/>
        <v>PCG</v>
      </c>
      <c r="B386" s="1" t="str">
        <f t="shared" si="43"/>
        <v>IWM</v>
      </c>
      <c r="C386" s="1">
        <f t="shared" si="44"/>
        <v>0.61</v>
      </c>
      <c r="D386" s="1">
        <f t="shared" si="45"/>
        <v>0.3</v>
      </c>
      <c r="E386" s="1">
        <f t="shared" si="46"/>
        <v>0.36</v>
      </c>
      <c r="F386" s="4" t="str">
        <f t="shared" si="47"/>
        <v>PCG</v>
      </c>
      <c r="G386" s="4" t="str">
        <f>VLOOKUP(F386,'All Beta'!A:E,2,0)</f>
        <v>IWM</v>
      </c>
      <c r="H386" s="4">
        <f t="shared" ref="H386:H449" si="48">VLOOKUP(F386,A:E,4,0)</f>
        <v>0.3</v>
      </c>
      <c r="I386" s="4">
        <f t="shared" ref="I386:I449" si="49">VLOOKUP(F386,A:E,5,0)</f>
        <v>0.36</v>
      </c>
      <c r="J386" s="62">
        <f>TRASH!A385</f>
        <v>0</v>
      </c>
      <c r="M386" s="1" t="s">
        <v>365</v>
      </c>
      <c r="N386" s="1" t="s">
        <v>384</v>
      </c>
      <c r="O386" s="1">
        <v>0.61</v>
      </c>
      <c r="P386" s="1">
        <v>0.3</v>
      </c>
      <c r="Q386" s="1">
        <v>0.36</v>
      </c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F386" s="1"/>
      <c r="AG386" s="1"/>
      <c r="AH386" s="1"/>
      <c r="AI386" s="1"/>
      <c r="AJ386" s="1"/>
      <c r="AK386" s="1"/>
    </row>
    <row r="387" spans="1:37" x14ac:dyDescent="0.3">
      <c r="A387" s="2" t="str">
        <f t="shared" ref="A387:A450" si="50">IF($K$1&gt;1,$T387,IF($K$1&lt;-1,$Z387,$M387))</f>
        <v>PENN</v>
      </c>
      <c r="B387" s="1" t="str">
        <f t="shared" ref="B387:B450" si="51">IF($K$1&gt;1,$U387,IF($K$1&lt;-1,$AA387,$N387))</f>
        <v>IWM</v>
      </c>
      <c r="C387" s="1">
        <f t="shared" ref="C387:C450" si="52">IF($K$1&gt;1,$V387,IF($K$1&lt;-1,$AB387,$O387))</f>
        <v>0.83</v>
      </c>
      <c r="D387" s="1">
        <f t="shared" ref="D387:D450" si="53">IF($K$1&gt;1,$W387,IF($K$1&lt;-1,$AC387,$P387))</f>
        <v>0.99</v>
      </c>
      <c r="E387" s="1">
        <f t="shared" ref="E387:E450" si="54">IF($K$1&gt;1,$X387,IF($K$1&lt;-1,$AD387,$Q387))</f>
        <v>0.49</v>
      </c>
      <c r="F387" s="4" t="str">
        <f t="shared" ref="F387:F450" si="55">IF(ISERROR(MATCH(A387,J$1:J$1000,0)),A387,"")</f>
        <v>PENN</v>
      </c>
      <c r="G387" s="4" t="str">
        <f>VLOOKUP(F387,'All Beta'!A:E,2,0)</f>
        <v>IWM</v>
      </c>
      <c r="H387" s="4">
        <f t="shared" si="48"/>
        <v>0.99</v>
      </c>
      <c r="I387" s="4">
        <f t="shared" si="49"/>
        <v>0.49</v>
      </c>
      <c r="J387" s="62">
        <f>TRASH!A386</f>
        <v>0</v>
      </c>
      <c r="M387" s="1" t="s">
        <v>273</v>
      </c>
      <c r="N387" s="1" t="s">
        <v>384</v>
      </c>
      <c r="O387" s="1">
        <v>0.83</v>
      </c>
      <c r="P387" s="1">
        <v>0.99</v>
      </c>
      <c r="Q387" s="1">
        <v>0.49</v>
      </c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F387" s="1"/>
      <c r="AG387" s="1"/>
      <c r="AH387" s="1"/>
      <c r="AI387" s="1"/>
      <c r="AJ387" s="1"/>
      <c r="AK387" s="1"/>
    </row>
    <row r="388" spans="1:37" x14ac:dyDescent="0.3">
      <c r="A388" s="2" t="str">
        <f t="shared" si="50"/>
        <v>PEP</v>
      </c>
      <c r="B388" s="1" t="str">
        <f t="shared" si="51"/>
        <v>IWM</v>
      </c>
      <c r="C388" s="1">
        <f t="shared" si="52"/>
        <v>0.22</v>
      </c>
      <c r="D388" s="1">
        <f t="shared" si="53"/>
        <v>0.17</v>
      </c>
      <c r="E388" s="1">
        <f t="shared" si="54"/>
        <v>0.38</v>
      </c>
      <c r="F388" s="4" t="str">
        <f t="shared" si="55"/>
        <v>PEP</v>
      </c>
      <c r="G388" s="4" t="str">
        <f>VLOOKUP(F388,'All Beta'!A:E,2,0)</f>
        <v>IWM</v>
      </c>
      <c r="H388" s="4">
        <f t="shared" si="48"/>
        <v>0.17</v>
      </c>
      <c r="I388" s="4">
        <f t="shared" si="49"/>
        <v>0.38</v>
      </c>
      <c r="J388" s="62">
        <f>TRASH!A387</f>
        <v>0</v>
      </c>
      <c r="M388" s="1" t="s">
        <v>274</v>
      </c>
      <c r="N388" s="1" t="s">
        <v>384</v>
      </c>
      <c r="O388" s="1">
        <v>0.22</v>
      </c>
      <c r="P388" s="1">
        <v>0.17</v>
      </c>
      <c r="Q388" s="1">
        <v>0.38</v>
      </c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F388" s="1"/>
      <c r="AG388" s="1"/>
      <c r="AH388" s="1"/>
      <c r="AI388" s="1"/>
      <c r="AJ388" s="1"/>
      <c r="AK388" s="1"/>
    </row>
    <row r="389" spans="1:37" x14ac:dyDescent="0.3">
      <c r="A389" s="2" t="str">
        <f t="shared" si="50"/>
        <v>PFE</v>
      </c>
      <c r="B389" s="1" t="str">
        <f t="shared" si="51"/>
        <v>IWM</v>
      </c>
      <c r="C389" s="1">
        <f t="shared" si="52"/>
        <v>0.47</v>
      </c>
      <c r="D389" s="1">
        <f t="shared" si="53"/>
        <v>0.26</v>
      </c>
      <c r="E389" s="1">
        <f t="shared" si="54"/>
        <v>0.26</v>
      </c>
      <c r="F389" s="4" t="str">
        <f t="shared" si="55"/>
        <v>PFE</v>
      </c>
      <c r="G389" s="4" t="str">
        <f>VLOOKUP(F389,'All Beta'!A:E,2,0)</f>
        <v>IWM</v>
      </c>
      <c r="H389" s="4">
        <f t="shared" si="48"/>
        <v>0.26</v>
      </c>
      <c r="I389" s="4">
        <f t="shared" si="49"/>
        <v>0.26</v>
      </c>
      <c r="J389" s="62">
        <f>TRASH!A388</f>
        <v>0</v>
      </c>
      <c r="M389" s="1" t="s">
        <v>275</v>
      </c>
      <c r="N389" s="1" t="s">
        <v>384</v>
      </c>
      <c r="O389" s="1">
        <v>0.47</v>
      </c>
      <c r="P389" s="1">
        <v>0.26</v>
      </c>
      <c r="Q389" s="1">
        <v>0.26</v>
      </c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F389" s="1"/>
      <c r="AG389" s="1"/>
      <c r="AH389" s="1"/>
      <c r="AI389" s="1"/>
      <c r="AJ389" s="1"/>
      <c r="AK389" s="1"/>
    </row>
    <row r="390" spans="1:37" x14ac:dyDescent="0.3">
      <c r="A390" s="2" t="str">
        <f t="shared" si="50"/>
        <v>PG</v>
      </c>
      <c r="B390" s="1" t="str">
        <f t="shared" si="51"/>
        <v>SPY</v>
      </c>
      <c r="C390" s="1">
        <f t="shared" si="52"/>
        <v>0.16</v>
      </c>
      <c r="D390" s="1">
        <f t="shared" si="53"/>
        <v>0.13</v>
      </c>
      <c r="E390" s="1">
        <f t="shared" si="54"/>
        <v>0.28000000000000003</v>
      </c>
      <c r="F390" s="4" t="str">
        <f t="shared" si="55"/>
        <v>PG</v>
      </c>
      <c r="G390" s="4" t="str">
        <f>VLOOKUP(F390,'All Beta'!A:E,2,0)</f>
        <v>SPY</v>
      </c>
      <c r="H390" s="4">
        <f t="shared" si="48"/>
        <v>0.13</v>
      </c>
      <c r="I390" s="4">
        <f t="shared" si="49"/>
        <v>0.28000000000000003</v>
      </c>
      <c r="J390" s="62">
        <f>TRASH!A389</f>
        <v>0</v>
      </c>
      <c r="M390" s="1" t="s">
        <v>277</v>
      </c>
      <c r="N390" s="1" t="s">
        <v>299</v>
      </c>
      <c r="O390" s="1">
        <v>0.16</v>
      </c>
      <c r="P390" s="1">
        <v>0.13</v>
      </c>
      <c r="Q390" s="1">
        <v>0.28000000000000003</v>
      </c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F390" s="1"/>
      <c r="AG390" s="1"/>
      <c r="AH390" s="1"/>
      <c r="AI390" s="1"/>
      <c r="AJ390" s="1"/>
      <c r="AK390" s="1"/>
    </row>
    <row r="391" spans="1:37" x14ac:dyDescent="0.3">
      <c r="A391" s="2" t="str">
        <f t="shared" si="50"/>
        <v>PGR</v>
      </c>
      <c r="B391" s="1" t="str">
        <f t="shared" si="51"/>
        <v>XLF</v>
      </c>
      <c r="C391" s="1">
        <f t="shared" si="52"/>
        <v>0.41</v>
      </c>
      <c r="D391" s="1">
        <f t="shared" si="53"/>
        <v>0.42</v>
      </c>
      <c r="E391" s="1">
        <f t="shared" si="54"/>
        <v>0.31</v>
      </c>
      <c r="F391" s="4" t="str">
        <f t="shared" si="55"/>
        <v>PGR</v>
      </c>
      <c r="G391" s="4" t="str">
        <f>VLOOKUP(F391,'All Beta'!A:E,2,0)</f>
        <v>XLF</v>
      </c>
      <c r="H391" s="4">
        <f t="shared" si="48"/>
        <v>0.42</v>
      </c>
      <c r="I391" s="4">
        <f t="shared" si="49"/>
        <v>0.31</v>
      </c>
      <c r="J391" s="62">
        <f>TRASH!A390</f>
        <v>0</v>
      </c>
      <c r="M391" s="1" t="s">
        <v>276</v>
      </c>
      <c r="N391" s="1" t="s">
        <v>342</v>
      </c>
      <c r="O391" s="1">
        <v>0.41</v>
      </c>
      <c r="P391" s="1">
        <v>0.42</v>
      </c>
      <c r="Q391" s="1">
        <v>0.31</v>
      </c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F391" s="1"/>
      <c r="AG391" s="1"/>
      <c r="AH391" s="1"/>
      <c r="AI391" s="1"/>
      <c r="AJ391" s="1"/>
      <c r="AK391" s="1"/>
    </row>
    <row r="392" spans="1:37" x14ac:dyDescent="0.3">
      <c r="A392" s="2" t="str">
        <f t="shared" si="50"/>
        <v>PHM</v>
      </c>
      <c r="B392" s="1" t="str">
        <f t="shared" si="51"/>
        <v>IWM</v>
      </c>
      <c r="C392" s="1">
        <f t="shared" si="52"/>
        <v>0.77</v>
      </c>
      <c r="D392" s="1">
        <f t="shared" si="53"/>
        <v>1.1299999999999999</v>
      </c>
      <c r="E392" s="1">
        <f t="shared" si="54"/>
        <v>0.49</v>
      </c>
      <c r="F392" s="4" t="str">
        <f t="shared" si="55"/>
        <v>PHM</v>
      </c>
      <c r="G392" s="4" t="str">
        <f>VLOOKUP(F392,'All Beta'!A:E,2,0)</f>
        <v>IWM</v>
      </c>
      <c r="H392" s="4">
        <f t="shared" si="48"/>
        <v>1.1299999999999999</v>
      </c>
      <c r="I392" s="4">
        <f t="shared" si="49"/>
        <v>0.49</v>
      </c>
      <c r="J392" s="62">
        <f>TRASH!A391</f>
        <v>0</v>
      </c>
      <c r="M392" s="1" t="s">
        <v>278</v>
      </c>
      <c r="N392" s="1" t="s">
        <v>384</v>
      </c>
      <c r="O392" s="1">
        <v>0.77</v>
      </c>
      <c r="P392" s="1">
        <v>1.1299999999999999</v>
      </c>
      <c r="Q392" s="1">
        <v>0.49</v>
      </c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F392" s="1"/>
      <c r="AG392" s="1"/>
      <c r="AH392" s="1"/>
      <c r="AI392" s="1"/>
      <c r="AJ392" s="1"/>
      <c r="AK392" s="1"/>
    </row>
    <row r="393" spans="1:37" x14ac:dyDescent="0.3">
      <c r="A393" s="2" t="str">
        <f t="shared" si="50"/>
        <v>PINS</v>
      </c>
      <c r="B393" s="1" t="str">
        <f t="shared" si="51"/>
        <v>SPY</v>
      </c>
      <c r="C393" s="1">
        <f t="shared" si="52"/>
        <v>0.81</v>
      </c>
      <c r="D393" s="1">
        <f t="shared" si="53"/>
        <v>1.66</v>
      </c>
      <c r="E393" s="1">
        <f t="shared" si="54"/>
        <v>0.47</v>
      </c>
      <c r="F393" s="4" t="str">
        <f t="shared" si="55"/>
        <v>PINS</v>
      </c>
      <c r="G393" s="4" t="str">
        <f>VLOOKUP(F393,'All Beta'!A:E,2,0)</f>
        <v>SPY</v>
      </c>
      <c r="H393" s="4">
        <f t="shared" si="48"/>
        <v>1.66</v>
      </c>
      <c r="I393" s="4">
        <f t="shared" si="49"/>
        <v>0.47</v>
      </c>
      <c r="J393" s="62">
        <f>TRASH!A392</f>
        <v>0</v>
      </c>
      <c r="M393" s="1" t="s">
        <v>279</v>
      </c>
      <c r="N393" s="1" t="s">
        <v>299</v>
      </c>
      <c r="O393" s="1">
        <v>0.81</v>
      </c>
      <c r="P393" s="1">
        <v>1.66</v>
      </c>
      <c r="Q393" s="1">
        <v>0.47</v>
      </c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F393" s="1"/>
      <c r="AG393" s="1"/>
      <c r="AH393" s="1"/>
      <c r="AI393" s="1"/>
      <c r="AJ393" s="1"/>
      <c r="AK393" s="1"/>
    </row>
    <row r="394" spans="1:37" x14ac:dyDescent="0.3">
      <c r="A394" s="2" t="str">
        <f t="shared" si="50"/>
        <v>PK</v>
      </c>
      <c r="B394" s="1" t="str">
        <f t="shared" si="51"/>
        <v>IWM</v>
      </c>
      <c r="C394" s="1">
        <f t="shared" si="52"/>
        <v>0.87</v>
      </c>
      <c r="D394" s="1">
        <f t="shared" si="53"/>
        <v>1.0900000000000001</v>
      </c>
      <c r="E394" s="1">
        <f t="shared" si="54"/>
        <v>0.33</v>
      </c>
      <c r="F394" s="4" t="str">
        <f t="shared" si="55"/>
        <v>PK</v>
      </c>
      <c r="G394" s="4" t="str">
        <f>VLOOKUP(F394,'All Beta'!A:E,2,0)</f>
        <v>IWM</v>
      </c>
      <c r="H394" s="4">
        <f t="shared" si="48"/>
        <v>1.0900000000000001</v>
      </c>
      <c r="I394" s="4">
        <f t="shared" si="49"/>
        <v>0.33</v>
      </c>
      <c r="J394" s="62">
        <f>TRASH!A393</f>
        <v>0</v>
      </c>
      <c r="M394" s="1" t="s">
        <v>613</v>
      </c>
      <c r="N394" s="1" t="s">
        <v>384</v>
      </c>
      <c r="O394" s="1">
        <v>0.87</v>
      </c>
      <c r="P394" s="1">
        <v>1.0900000000000001</v>
      </c>
      <c r="Q394" s="1">
        <v>0.33</v>
      </c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F394" s="1"/>
      <c r="AG394" s="1"/>
      <c r="AH394" s="1"/>
      <c r="AI394" s="1"/>
      <c r="AJ394" s="1"/>
      <c r="AK394" s="1"/>
    </row>
    <row r="395" spans="1:37" x14ac:dyDescent="0.3">
      <c r="A395" s="2" t="str">
        <f t="shared" si="50"/>
        <v>PLD</v>
      </c>
      <c r="B395" s="1" t="str">
        <f t="shared" si="51"/>
        <v>IWM</v>
      </c>
      <c r="C395" s="1">
        <f t="shared" si="52"/>
        <v>0.7</v>
      </c>
      <c r="D395" s="1">
        <f t="shared" si="53"/>
        <v>0.45</v>
      </c>
      <c r="E395" s="1">
        <f t="shared" si="54"/>
        <v>0.38</v>
      </c>
      <c r="F395" s="4" t="str">
        <f t="shared" si="55"/>
        <v>PLD</v>
      </c>
      <c r="G395" s="4" t="str">
        <f>VLOOKUP(F395,'All Beta'!A:E,2,0)</f>
        <v>IWM</v>
      </c>
      <c r="H395" s="4">
        <f t="shared" si="48"/>
        <v>0.45</v>
      </c>
      <c r="I395" s="4">
        <f t="shared" si="49"/>
        <v>0.38</v>
      </c>
      <c r="J395" s="62">
        <f>TRASH!A394</f>
        <v>0</v>
      </c>
      <c r="M395" s="1" t="s">
        <v>264</v>
      </c>
      <c r="N395" s="1" t="s">
        <v>384</v>
      </c>
      <c r="O395" s="1">
        <v>0.7</v>
      </c>
      <c r="P395" s="1">
        <v>0.45</v>
      </c>
      <c r="Q395" s="1">
        <v>0.38</v>
      </c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F395" s="1"/>
      <c r="AG395" s="1"/>
      <c r="AH395" s="1"/>
      <c r="AI395" s="1"/>
      <c r="AJ395" s="1"/>
      <c r="AK395" s="1"/>
    </row>
    <row r="396" spans="1:37" x14ac:dyDescent="0.3">
      <c r="A396" s="2" t="str">
        <f t="shared" si="50"/>
        <v>PLTR</v>
      </c>
      <c r="B396" s="1" t="str">
        <f t="shared" si="51"/>
        <v>QQQ</v>
      </c>
      <c r="C396" s="1">
        <f t="shared" si="52"/>
        <v>0.73</v>
      </c>
      <c r="D396" s="1">
        <f t="shared" si="53"/>
        <v>1.38</v>
      </c>
      <c r="E396" s="1">
        <f t="shared" si="54"/>
        <v>0.75</v>
      </c>
      <c r="F396" s="4" t="str">
        <f t="shared" si="55"/>
        <v>PLTR</v>
      </c>
      <c r="G396" s="4" t="str">
        <f>VLOOKUP(F396,'All Beta'!A:E,2,0)</f>
        <v>QQQ</v>
      </c>
      <c r="H396" s="4">
        <f t="shared" si="48"/>
        <v>1.38</v>
      </c>
      <c r="I396" s="4">
        <f t="shared" si="49"/>
        <v>0.75</v>
      </c>
      <c r="J396" s="62">
        <f>TRASH!A395</f>
        <v>0</v>
      </c>
      <c r="M396" s="1" t="s">
        <v>403</v>
      </c>
      <c r="N396" s="1" t="s">
        <v>283</v>
      </c>
      <c r="O396" s="1">
        <v>0.73</v>
      </c>
      <c r="P396" s="1">
        <v>1.38</v>
      </c>
      <c r="Q396" s="1">
        <v>0.75</v>
      </c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F396" s="1"/>
      <c r="AG396" s="1"/>
      <c r="AH396" s="1"/>
      <c r="AI396" s="1"/>
      <c r="AJ396" s="1"/>
      <c r="AK396" s="1"/>
    </row>
    <row r="397" spans="1:37" x14ac:dyDescent="0.3">
      <c r="A397" s="2" t="str">
        <f t="shared" si="50"/>
        <v>PM</v>
      </c>
      <c r="B397" s="1" t="str">
        <f t="shared" si="51"/>
        <v>SPY</v>
      </c>
      <c r="C397" s="1">
        <f t="shared" si="52"/>
        <v>-0.03</v>
      </c>
      <c r="D397" s="1">
        <f t="shared" si="53"/>
        <v>-0.04</v>
      </c>
      <c r="E397" s="1">
        <f t="shared" si="54"/>
        <v>0.35</v>
      </c>
      <c r="F397" s="4" t="str">
        <f t="shared" si="55"/>
        <v>PM</v>
      </c>
      <c r="G397" s="4" t="str">
        <f>VLOOKUP(F397,'All Beta'!A:E,2,0)</f>
        <v>SPY</v>
      </c>
      <c r="H397" s="4">
        <f t="shared" si="48"/>
        <v>-0.04</v>
      </c>
      <c r="I397" s="4">
        <f t="shared" si="49"/>
        <v>0.35</v>
      </c>
      <c r="J397" s="62">
        <f>TRASH!A396</f>
        <v>0</v>
      </c>
      <c r="M397" s="1" t="s">
        <v>280</v>
      </c>
      <c r="N397" s="1" t="s">
        <v>299</v>
      </c>
      <c r="O397" s="1">
        <v>-0.03</v>
      </c>
      <c r="P397" s="1">
        <v>-0.04</v>
      </c>
      <c r="Q397" s="1">
        <v>0.35</v>
      </c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F397" s="1"/>
      <c r="AG397" s="1"/>
      <c r="AH397" s="1"/>
      <c r="AI397" s="1"/>
      <c r="AJ397" s="1"/>
      <c r="AK397" s="1"/>
    </row>
    <row r="398" spans="1:37" x14ac:dyDescent="0.3">
      <c r="A398" s="2" t="str">
        <f t="shared" si="50"/>
        <v>PNC</v>
      </c>
      <c r="B398" s="1" t="str">
        <f t="shared" si="51"/>
        <v>XLF</v>
      </c>
      <c r="C398" s="1">
        <f t="shared" si="52"/>
        <v>0.9</v>
      </c>
      <c r="D398" s="1">
        <f t="shared" si="53"/>
        <v>1.05</v>
      </c>
      <c r="E398" s="1">
        <f t="shared" si="54"/>
        <v>0.21</v>
      </c>
      <c r="F398" s="4" t="str">
        <f t="shared" si="55"/>
        <v>PNC</v>
      </c>
      <c r="G398" s="4" t="str">
        <f>VLOOKUP(F398,'All Beta'!A:E,2,0)</f>
        <v>XLF</v>
      </c>
      <c r="H398" s="4">
        <f t="shared" si="48"/>
        <v>1.05</v>
      </c>
      <c r="I398" s="4">
        <f t="shared" si="49"/>
        <v>0.21</v>
      </c>
      <c r="J398" s="62">
        <f>TRASH!A397</f>
        <v>0</v>
      </c>
      <c r="M398" s="1" t="s">
        <v>281</v>
      </c>
      <c r="N398" s="1" t="s">
        <v>342</v>
      </c>
      <c r="O398" s="1">
        <v>0.9</v>
      </c>
      <c r="P398" s="1">
        <v>1.05</v>
      </c>
      <c r="Q398" s="1">
        <v>0.21</v>
      </c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F398" s="1"/>
      <c r="AG398" s="1"/>
      <c r="AH398" s="1"/>
      <c r="AI398" s="1"/>
      <c r="AJ398" s="1"/>
      <c r="AK398" s="1"/>
    </row>
    <row r="399" spans="1:37" x14ac:dyDescent="0.3">
      <c r="A399" s="2" t="str">
        <f t="shared" si="50"/>
        <v>PPL</v>
      </c>
      <c r="B399" s="1" t="str">
        <f t="shared" si="51"/>
        <v>SPY</v>
      </c>
      <c r="C399" s="1">
        <f t="shared" si="52"/>
        <v>0.28999999999999998</v>
      </c>
      <c r="D399" s="1">
        <f t="shared" si="53"/>
        <v>0.33</v>
      </c>
      <c r="E399" s="1">
        <f t="shared" si="54"/>
        <v>0.28000000000000003</v>
      </c>
      <c r="F399" s="4" t="str">
        <f t="shared" si="55"/>
        <v>PPL</v>
      </c>
      <c r="G399" s="4" t="str">
        <f>VLOOKUP(F399,'All Beta'!A:E,2,0)</f>
        <v>SPY</v>
      </c>
      <c r="H399" s="4">
        <f t="shared" si="48"/>
        <v>0.33</v>
      </c>
      <c r="I399" s="4">
        <f t="shared" si="49"/>
        <v>0.28000000000000003</v>
      </c>
      <c r="J399" s="62">
        <f>TRASH!A398</f>
        <v>0</v>
      </c>
      <c r="M399" s="1" t="s">
        <v>366</v>
      </c>
      <c r="N399" s="1" t="s">
        <v>299</v>
      </c>
      <c r="O399" s="1">
        <v>0.28999999999999998</v>
      </c>
      <c r="P399" s="1">
        <v>0.33</v>
      </c>
      <c r="Q399" s="1">
        <v>0.28000000000000003</v>
      </c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F399" s="1"/>
      <c r="AG399" s="1"/>
      <c r="AH399" s="1"/>
      <c r="AI399" s="1"/>
      <c r="AJ399" s="1"/>
      <c r="AK399" s="1"/>
    </row>
    <row r="400" spans="1:37" x14ac:dyDescent="0.3">
      <c r="A400" s="2" t="str">
        <f t="shared" si="50"/>
        <v>PR</v>
      </c>
      <c r="B400" s="1" t="str">
        <f t="shared" si="51"/>
        <v>XLE</v>
      </c>
      <c r="C400" s="1">
        <f t="shared" si="52"/>
        <v>0.95</v>
      </c>
      <c r="D400" s="1">
        <f t="shared" si="53"/>
        <v>1.54</v>
      </c>
      <c r="E400" s="1">
        <f t="shared" si="54"/>
        <v>0.41</v>
      </c>
      <c r="F400" s="4" t="str">
        <f t="shared" si="55"/>
        <v>PR</v>
      </c>
      <c r="G400" s="4" t="str">
        <f>VLOOKUP(F400,'All Beta'!A:E,2,0)</f>
        <v>XLE</v>
      </c>
      <c r="H400" s="4">
        <f t="shared" si="48"/>
        <v>1.54</v>
      </c>
      <c r="I400" s="4">
        <f t="shared" si="49"/>
        <v>0.41</v>
      </c>
      <c r="J400" s="62">
        <f>TRASH!A399</f>
        <v>0</v>
      </c>
      <c r="M400" s="1" t="s">
        <v>413</v>
      </c>
      <c r="N400" s="1" t="s">
        <v>341</v>
      </c>
      <c r="O400" s="1">
        <v>0.95</v>
      </c>
      <c r="P400" s="1">
        <v>1.54</v>
      </c>
      <c r="Q400" s="1">
        <v>0.41</v>
      </c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F400" s="1"/>
      <c r="AG400" s="1"/>
      <c r="AH400" s="1"/>
      <c r="AI400" s="1"/>
      <c r="AJ400" s="1"/>
      <c r="AK400" s="1"/>
    </row>
    <row r="401" spans="1:37" x14ac:dyDescent="0.3">
      <c r="A401" s="2" t="str">
        <f t="shared" si="50"/>
        <v>PSA</v>
      </c>
      <c r="B401" s="1" t="str">
        <f t="shared" si="51"/>
        <v>SPY</v>
      </c>
      <c r="C401" s="1">
        <f t="shared" si="52"/>
        <v>0.43</v>
      </c>
      <c r="D401" s="1">
        <f t="shared" si="53"/>
        <v>0.25</v>
      </c>
      <c r="E401" s="1">
        <f t="shared" si="54"/>
        <v>0.38</v>
      </c>
      <c r="F401" s="4" t="str">
        <f t="shared" si="55"/>
        <v>PSA</v>
      </c>
      <c r="G401" s="4" t="str">
        <f>VLOOKUP(F401,'All Beta'!A:E,2,0)</f>
        <v>SPY</v>
      </c>
      <c r="H401" s="4">
        <f t="shared" si="48"/>
        <v>0.25</v>
      </c>
      <c r="I401" s="4">
        <f t="shared" si="49"/>
        <v>0.38</v>
      </c>
      <c r="J401" s="62">
        <f>TRASH!A400</f>
        <v>0</v>
      </c>
      <c r="M401" s="1" t="s">
        <v>524</v>
      </c>
      <c r="N401" s="1" t="s">
        <v>299</v>
      </c>
      <c r="O401" s="1">
        <v>0.43</v>
      </c>
      <c r="P401" s="1">
        <v>0.25</v>
      </c>
      <c r="Q401" s="1">
        <v>0.38</v>
      </c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F401" s="1"/>
      <c r="AG401" s="1"/>
      <c r="AH401" s="1"/>
      <c r="AI401" s="1"/>
      <c r="AJ401" s="1"/>
      <c r="AK401" s="1"/>
    </row>
    <row r="402" spans="1:37" x14ac:dyDescent="0.3">
      <c r="A402" s="2" t="str">
        <f t="shared" si="50"/>
        <v>PSTG</v>
      </c>
      <c r="B402" s="1" t="str">
        <f t="shared" si="51"/>
        <v>SPY</v>
      </c>
      <c r="C402" s="1">
        <f t="shared" si="52"/>
        <v>0.85</v>
      </c>
      <c r="D402" s="1">
        <f t="shared" si="53"/>
        <v>2.2599999999999998</v>
      </c>
      <c r="E402" s="1">
        <f t="shared" si="54"/>
        <v>0.5</v>
      </c>
      <c r="F402" s="4" t="str">
        <f t="shared" si="55"/>
        <v>PSTG</v>
      </c>
      <c r="G402" s="4" t="str">
        <f>VLOOKUP(F402,'All Beta'!A:E,2,0)</f>
        <v>SPY</v>
      </c>
      <c r="H402" s="4">
        <f t="shared" si="48"/>
        <v>2.2599999999999998</v>
      </c>
      <c r="I402" s="4">
        <f t="shared" si="49"/>
        <v>0.5</v>
      </c>
      <c r="J402" s="62">
        <f>TRASH!A401</f>
        <v>0</v>
      </c>
      <c r="M402" s="1" t="s">
        <v>75</v>
      </c>
      <c r="N402" s="1" t="s">
        <v>299</v>
      </c>
      <c r="O402" s="1">
        <v>0.85</v>
      </c>
      <c r="P402" s="1">
        <v>2.2599999999999998</v>
      </c>
      <c r="Q402" s="1">
        <v>0.5</v>
      </c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F402" s="1"/>
      <c r="AG402" s="1"/>
      <c r="AH402" s="1"/>
      <c r="AI402" s="1"/>
      <c r="AJ402" s="1"/>
      <c r="AK402" s="1"/>
    </row>
    <row r="403" spans="1:37" x14ac:dyDescent="0.3">
      <c r="A403" s="2" t="str">
        <f t="shared" si="50"/>
        <v>PSX</v>
      </c>
      <c r="B403" s="1" t="str">
        <f t="shared" si="51"/>
        <v>XLE</v>
      </c>
      <c r="C403" s="1">
        <f t="shared" si="52"/>
        <v>0.87</v>
      </c>
      <c r="D403" s="1">
        <f t="shared" si="53"/>
        <v>1.1100000000000001</v>
      </c>
      <c r="E403" s="1">
        <f t="shared" si="54"/>
        <v>0.4</v>
      </c>
      <c r="F403" s="4" t="str">
        <f t="shared" si="55"/>
        <v>PSX</v>
      </c>
      <c r="G403" s="4" t="str">
        <f>VLOOKUP(F403,'All Beta'!A:E,2,0)</f>
        <v>XLE</v>
      </c>
      <c r="H403" s="4">
        <f t="shared" si="48"/>
        <v>1.1100000000000001</v>
      </c>
      <c r="I403" s="4">
        <f t="shared" si="49"/>
        <v>0.4</v>
      </c>
      <c r="J403" s="62">
        <f>TRASH!A402</f>
        <v>0</v>
      </c>
      <c r="M403" s="1" t="s">
        <v>282</v>
      </c>
      <c r="N403" s="1" t="s">
        <v>341</v>
      </c>
      <c r="O403" s="1">
        <v>0.87</v>
      </c>
      <c r="P403" s="1">
        <v>1.1100000000000001</v>
      </c>
      <c r="Q403" s="1">
        <v>0.4</v>
      </c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F403" s="1"/>
      <c r="AG403" s="1"/>
      <c r="AH403" s="1"/>
      <c r="AI403" s="1"/>
      <c r="AJ403" s="1"/>
      <c r="AK403" s="1"/>
    </row>
    <row r="404" spans="1:37" x14ac:dyDescent="0.3">
      <c r="A404" s="2" t="str">
        <f t="shared" si="50"/>
        <v>PYPL</v>
      </c>
      <c r="B404" s="1" t="str">
        <f t="shared" si="51"/>
        <v>IWM</v>
      </c>
      <c r="C404" s="1">
        <f t="shared" si="52"/>
        <v>0.88</v>
      </c>
      <c r="D404" s="1">
        <f t="shared" si="53"/>
        <v>0.92</v>
      </c>
      <c r="E404" s="1">
        <f t="shared" si="54"/>
        <v>0.34</v>
      </c>
      <c r="F404" s="4" t="str">
        <f t="shared" si="55"/>
        <v>PYPL</v>
      </c>
      <c r="G404" s="4" t="str">
        <f>VLOOKUP(F404,'All Beta'!A:E,2,0)</f>
        <v>IWM</v>
      </c>
      <c r="H404" s="4">
        <f t="shared" si="48"/>
        <v>0.92</v>
      </c>
      <c r="I404" s="4">
        <f t="shared" si="49"/>
        <v>0.34</v>
      </c>
      <c r="J404" s="62">
        <f>TRASH!A403</f>
        <v>0</v>
      </c>
      <c r="M404" s="1" t="s">
        <v>76</v>
      </c>
      <c r="N404" s="1" t="s">
        <v>384</v>
      </c>
      <c r="O404" s="1">
        <v>0.88</v>
      </c>
      <c r="P404" s="1">
        <v>0.92</v>
      </c>
      <c r="Q404" s="1">
        <v>0.34</v>
      </c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F404" s="1"/>
      <c r="AG404" s="1"/>
      <c r="AH404" s="1"/>
      <c r="AI404" s="1"/>
      <c r="AJ404" s="1"/>
      <c r="AK404" s="1"/>
    </row>
    <row r="405" spans="1:37" x14ac:dyDescent="0.3">
      <c r="A405" s="2" t="str">
        <f t="shared" si="50"/>
        <v>QBTS</v>
      </c>
      <c r="B405" s="1" t="str">
        <f t="shared" si="51"/>
        <v>IWM</v>
      </c>
      <c r="C405" s="1">
        <f t="shared" si="52"/>
        <v>0.71</v>
      </c>
      <c r="D405" s="1">
        <f t="shared" si="53"/>
        <v>1.71</v>
      </c>
      <c r="E405" s="1">
        <f t="shared" si="54"/>
        <v>1.1599999999999999</v>
      </c>
      <c r="F405" s="4" t="str">
        <f t="shared" si="55"/>
        <v>QBTS</v>
      </c>
      <c r="G405" s="4" t="str">
        <f>VLOOKUP(F405,'All Beta'!A:E,2,0)</f>
        <v>IWM</v>
      </c>
      <c r="H405" s="4">
        <f t="shared" si="48"/>
        <v>1.71</v>
      </c>
      <c r="I405" s="4">
        <f t="shared" si="49"/>
        <v>1.1599999999999999</v>
      </c>
      <c r="J405" s="62">
        <f>TRASH!A404</f>
        <v>0</v>
      </c>
      <c r="M405" s="1" t="s">
        <v>659</v>
      </c>
      <c r="N405" s="1" t="s">
        <v>384</v>
      </c>
      <c r="O405" s="1">
        <v>0.71</v>
      </c>
      <c r="P405" s="1">
        <v>1.71</v>
      </c>
      <c r="Q405" s="1">
        <v>1.1599999999999999</v>
      </c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F405" s="1"/>
      <c r="AG405" s="1"/>
      <c r="AH405" s="1"/>
      <c r="AI405" s="1"/>
      <c r="AJ405" s="1"/>
      <c r="AK405" s="1"/>
    </row>
    <row r="406" spans="1:37" x14ac:dyDescent="0.3">
      <c r="A406" s="2" t="str">
        <f t="shared" si="50"/>
        <v>QCOM</v>
      </c>
      <c r="B406" s="1" t="str">
        <f t="shared" si="51"/>
        <v>IWM</v>
      </c>
      <c r="C406" s="1">
        <f t="shared" si="52"/>
        <v>0.81</v>
      </c>
      <c r="D406" s="1">
        <f t="shared" si="53"/>
        <v>0.88</v>
      </c>
      <c r="E406" s="1">
        <f t="shared" si="54"/>
        <v>0.37</v>
      </c>
      <c r="F406" s="4" t="str">
        <f t="shared" si="55"/>
        <v>QCOM</v>
      </c>
      <c r="G406" s="4" t="str">
        <f>VLOOKUP(F406,'All Beta'!A:E,2,0)</f>
        <v>IWM</v>
      </c>
      <c r="H406" s="4">
        <f t="shared" si="48"/>
        <v>0.88</v>
      </c>
      <c r="I406" s="4">
        <f t="shared" si="49"/>
        <v>0.37</v>
      </c>
      <c r="J406" s="62">
        <f>TRASH!A405</f>
        <v>0</v>
      </c>
      <c r="M406" s="1" t="s">
        <v>77</v>
      </c>
      <c r="N406" s="1" t="s">
        <v>384</v>
      </c>
      <c r="O406" s="1">
        <v>0.81</v>
      </c>
      <c r="P406" s="1">
        <v>0.88</v>
      </c>
      <c r="Q406" s="1">
        <v>0.37</v>
      </c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F406" s="1"/>
      <c r="AG406" s="1"/>
      <c r="AH406" s="1"/>
      <c r="AI406" s="1"/>
      <c r="AJ406" s="1"/>
      <c r="AK406" s="1"/>
    </row>
    <row r="407" spans="1:37" x14ac:dyDescent="0.3">
      <c r="A407" s="2" t="str">
        <f t="shared" si="50"/>
        <v>QMCO</v>
      </c>
      <c r="B407" s="1" t="str">
        <f t="shared" si="51"/>
        <v>IWM</v>
      </c>
      <c r="C407" s="1">
        <f t="shared" si="52"/>
        <v>0.63</v>
      </c>
      <c r="D407" s="1">
        <f t="shared" si="53"/>
        <v>1.67</v>
      </c>
      <c r="E407" s="1">
        <f t="shared" si="54"/>
        <v>1.53</v>
      </c>
      <c r="F407" s="4" t="str">
        <f t="shared" si="55"/>
        <v>QMCO</v>
      </c>
      <c r="G407" s="4" t="str">
        <f>VLOOKUP(F407,'All Beta'!A:E,2,0)</f>
        <v>IWM</v>
      </c>
      <c r="H407" s="4">
        <f t="shared" si="48"/>
        <v>1.67</v>
      </c>
      <c r="I407" s="4">
        <f t="shared" si="49"/>
        <v>1.53</v>
      </c>
      <c r="J407" s="62">
        <f>TRASH!A406</f>
        <v>0</v>
      </c>
      <c r="M407" s="1" t="s">
        <v>660</v>
      </c>
      <c r="N407" s="1" t="s">
        <v>384</v>
      </c>
      <c r="O407" s="1">
        <v>0.63</v>
      </c>
      <c r="P407" s="1">
        <v>1.67</v>
      </c>
      <c r="Q407" s="1">
        <v>1.53</v>
      </c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F407" s="1"/>
      <c r="AG407" s="1"/>
      <c r="AH407" s="1"/>
      <c r="AI407" s="1"/>
      <c r="AJ407" s="1"/>
      <c r="AK407" s="1"/>
    </row>
    <row r="408" spans="1:37" x14ac:dyDescent="0.3">
      <c r="A408" s="2" t="str">
        <f t="shared" si="50"/>
        <v>QNTM</v>
      </c>
      <c r="B408" s="1" t="str">
        <f t="shared" si="51"/>
        <v>QQQ</v>
      </c>
      <c r="C408" s="1">
        <f t="shared" si="52"/>
        <v>0.21</v>
      </c>
      <c r="D408" s="1">
        <f t="shared" si="53"/>
        <v>1.17</v>
      </c>
      <c r="E408" s="1">
        <f t="shared" si="54"/>
        <v>1.97</v>
      </c>
      <c r="F408" s="4" t="str">
        <f t="shared" si="55"/>
        <v>QNTM</v>
      </c>
      <c r="G408" s="4" t="str">
        <f>VLOOKUP(F408,'All Beta'!A:E,2,0)</f>
        <v>QQQ</v>
      </c>
      <c r="H408" s="4">
        <f t="shared" si="48"/>
        <v>1.17</v>
      </c>
      <c r="I408" s="4">
        <f t="shared" si="49"/>
        <v>1.97</v>
      </c>
      <c r="J408" s="62">
        <f>TRASH!A407</f>
        <v>0</v>
      </c>
      <c r="M408" s="1" t="s">
        <v>663</v>
      </c>
      <c r="N408" s="1" t="s">
        <v>283</v>
      </c>
      <c r="O408" s="1">
        <v>0.21</v>
      </c>
      <c r="P408" s="1">
        <v>1.17</v>
      </c>
      <c r="Q408" s="1">
        <v>1.97</v>
      </c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F408" s="1"/>
      <c r="AG408" s="1"/>
      <c r="AH408" s="1"/>
      <c r="AI408" s="1"/>
      <c r="AJ408" s="1"/>
      <c r="AK408" s="1"/>
    </row>
    <row r="409" spans="1:37" x14ac:dyDescent="0.3">
      <c r="A409" s="2" t="str">
        <f t="shared" si="50"/>
        <v>QTUM</v>
      </c>
      <c r="B409" s="1" t="str">
        <f t="shared" si="51"/>
        <v>QQQ</v>
      </c>
      <c r="C409" s="1">
        <f t="shared" si="52"/>
        <v>0.93</v>
      </c>
      <c r="D409" s="1">
        <f t="shared" si="53"/>
        <v>1.49</v>
      </c>
      <c r="E409" s="1">
        <f t="shared" si="54"/>
        <v>0.26</v>
      </c>
      <c r="F409" s="4" t="str">
        <f t="shared" si="55"/>
        <v>QTUM</v>
      </c>
      <c r="G409" s="4" t="str">
        <f>VLOOKUP(F409,'All Beta'!A:E,2,0)</f>
        <v>QQQ</v>
      </c>
      <c r="H409" s="4">
        <f t="shared" si="48"/>
        <v>1.49</v>
      </c>
      <c r="I409" s="4">
        <f t="shared" si="49"/>
        <v>0.26</v>
      </c>
      <c r="J409" s="62">
        <f>TRASH!A408</f>
        <v>0</v>
      </c>
      <c r="M409" s="1" t="s">
        <v>662</v>
      </c>
      <c r="N409" s="1" t="s">
        <v>283</v>
      </c>
      <c r="O409" s="1">
        <v>0.93</v>
      </c>
      <c r="P409" s="1">
        <v>1.49</v>
      </c>
      <c r="Q409" s="1">
        <v>0.26</v>
      </c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F409" s="1"/>
      <c r="AG409" s="1"/>
      <c r="AH409" s="1"/>
      <c r="AI409" s="1"/>
      <c r="AJ409" s="1"/>
      <c r="AK409" s="1"/>
    </row>
    <row r="410" spans="1:37" x14ac:dyDescent="0.3">
      <c r="A410" s="2" t="str">
        <f t="shared" si="50"/>
        <v>QUBT</v>
      </c>
      <c r="B410" s="1" t="str">
        <f t="shared" si="51"/>
        <v>QQQ</v>
      </c>
      <c r="C410" s="1">
        <f t="shared" si="52"/>
        <v>0.6</v>
      </c>
      <c r="D410" s="1">
        <f t="shared" si="53"/>
        <v>3.08</v>
      </c>
      <c r="E410" s="1">
        <f t="shared" si="54"/>
        <v>1.75</v>
      </c>
      <c r="F410" s="4" t="str">
        <f t="shared" si="55"/>
        <v>QUBT</v>
      </c>
      <c r="G410" s="4" t="str">
        <f>VLOOKUP(F410,'All Beta'!A:E,2,0)</f>
        <v>QQQ</v>
      </c>
      <c r="H410" s="4">
        <f t="shared" si="48"/>
        <v>3.08</v>
      </c>
      <c r="I410" s="4">
        <f t="shared" si="49"/>
        <v>1.75</v>
      </c>
      <c r="J410" s="62">
        <f>TRASH!A409</f>
        <v>0</v>
      </c>
      <c r="M410" s="1" t="s">
        <v>661</v>
      </c>
      <c r="N410" s="1" t="s">
        <v>283</v>
      </c>
      <c r="O410" s="1">
        <v>0.6</v>
      </c>
      <c r="P410" s="1">
        <v>3.08</v>
      </c>
      <c r="Q410" s="1">
        <v>1.75</v>
      </c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F410" s="1"/>
      <c r="AG410" s="1"/>
      <c r="AH410" s="1"/>
      <c r="AI410" s="1"/>
      <c r="AJ410" s="1"/>
      <c r="AK410" s="1"/>
    </row>
    <row r="411" spans="1:37" x14ac:dyDescent="0.3">
      <c r="A411" s="2" t="str">
        <f t="shared" si="50"/>
        <v>RBLX</v>
      </c>
      <c r="B411" s="1" t="str">
        <f t="shared" si="51"/>
        <v>QQQ</v>
      </c>
      <c r="C411" s="1">
        <f t="shared" si="52"/>
        <v>0.67</v>
      </c>
      <c r="D411" s="1">
        <f t="shared" si="53"/>
        <v>0.7</v>
      </c>
      <c r="E411" s="1">
        <f t="shared" si="54"/>
        <v>0.78</v>
      </c>
      <c r="F411" s="4" t="str">
        <f t="shared" si="55"/>
        <v>RBLX</v>
      </c>
      <c r="G411" s="4" t="str">
        <f>VLOOKUP(F411,'All Beta'!A:E,2,0)</f>
        <v>QQQ</v>
      </c>
      <c r="H411" s="4">
        <f t="shared" si="48"/>
        <v>0.7</v>
      </c>
      <c r="I411" s="4">
        <f t="shared" si="49"/>
        <v>0.78</v>
      </c>
      <c r="J411" s="62">
        <f>TRASH!A410</f>
        <v>0</v>
      </c>
      <c r="M411" s="1" t="s">
        <v>79</v>
      </c>
      <c r="N411" s="1" t="s">
        <v>283</v>
      </c>
      <c r="O411" s="1">
        <v>0.67</v>
      </c>
      <c r="P411" s="1">
        <v>0.7</v>
      </c>
      <c r="Q411" s="1">
        <v>0.78</v>
      </c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F411" s="1"/>
      <c r="AG411" s="1"/>
      <c r="AH411" s="1"/>
      <c r="AI411" s="1"/>
      <c r="AJ411" s="1"/>
      <c r="AK411" s="1"/>
    </row>
    <row r="412" spans="1:37" x14ac:dyDescent="0.3">
      <c r="A412" s="2" t="str">
        <f t="shared" si="50"/>
        <v>RCL</v>
      </c>
      <c r="B412" s="1" t="str">
        <f t="shared" si="51"/>
        <v>SPY</v>
      </c>
      <c r="C412" s="1">
        <f t="shared" si="52"/>
        <v>0.8</v>
      </c>
      <c r="D412" s="1">
        <f t="shared" si="53"/>
        <v>1.47</v>
      </c>
      <c r="E412" s="1">
        <f t="shared" si="54"/>
        <v>0.46</v>
      </c>
      <c r="F412" s="4" t="str">
        <f t="shared" si="55"/>
        <v>RCL</v>
      </c>
      <c r="G412" s="4" t="str">
        <f>VLOOKUP(F412,'All Beta'!A:E,2,0)</f>
        <v>SPY</v>
      </c>
      <c r="H412" s="4">
        <f t="shared" si="48"/>
        <v>1.47</v>
      </c>
      <c r="I412" s="4">
        <f t="shared" si="49"/>
        <v>0.46</v>
      </c>
      <c r="J412" s="62">
        <f>TRASH!A411</f>
        <v>0</v>
      </c>
      <c r="M412" s="1" t="s">
        <v>284</v>
      </c>
      <c r="N412" s="1" t="s">
        <v>299</v>
      </c>
      <c r="O412" s="1">
        <v>0.8</v>
      </c>
      <c r="P412" s="1">
        <v>1.47</v>
      </c>
      <c r="Q412" s="1">
        <v>0.46</v>
      </c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F412" s="1"/>
      <c r="AG412" s="1"/>
      <c r="AH412" s="1"/>
      <c r="AI412" s="1"/>
      <c r="AJ412" s="1"/>
      <c r="AK412" s="1"/>
    </row>
    <row r="413" spans="1:37" x14ac:dyDescent="0.3">
      <c r="A413" s="2" t="str">
        <f t="shared" si="50"/>
        <v>RDDT</v>
      </c>
      <c r="B413" s="1" t="str">
        <f t="shared" si="51"/>
        <v>QQQ</v>
      </c>
      <c r="C413" s="1">
        <f t="shared" si="52"/>
        <v>0.64</v>
      </c>
      <c r="D413" s="1">
        <f t="shared" si="53"/>
        <v>1.61</v>
      </c>
      <c r="E413" s="1">
        <f t="shared" si="54"/>
        <v>1.1299999999999999</v>
      </c>
      <c r="F413" s="4" t="str">
        <f t="shared" si="55"/>
        <v>RDDT</v>
      </c>
      <c r="G413" s="4" t="str">
        <f>VLOOKUP(F413,'All Beta'!A:E,2,0)</f>
        <v>QQQ</v>
      </c>
      <c r="H413" s="4">
        <f t="shared" si="48"/>
        <v>1.61</v>
      </c>
      <c r="I413" s="4">
        <f t="shared" si="49"/>
        <v>1.1299999999999999</v>
      </c>
      <c r="J413" s="62">
        <f>TRASH!A412</f>
        <v>0</v>
      </c>
      <c r="M413" s="1" t="s">
        <v>544</v>
      </c>
      <c r="N413" s="1" t="s">
        <v>283</v>
      </c>
      <c r="O413" s="1">
        <v>0.64</v>
      </c>
      <c r="P413" s="1">
        <v>1.61</v>
      </c>
      <c r="Q413" s="1">
        <v>1.1299999999999999</v>
      </c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F413" s="1"/>
      <c r="AG413" s="1"/>
      <c r="AH413" s="1"/>
      <c r="AI413" s="1"/>
      <c r="AJ413" s="1"/>
      <c r="AK413" s="1"/>
    </row>
    <row r="414" spans="1:37" x14ac:dyDescent="0.3">
      <c r="A414" s="2" t="str">
        <f t="shared" si="50"/>
        <v>REGN</v>
      </c>
      <c r="B414" s="1" t="str">
        <f t="shared" si="51"/>
        <v>SPY</v>
      </c>
      <c r="C414" s="1">
        <f t="shared" si="52"/>
        <v>0.53</v>
      </c>
      <c r="D414" s="1">
        <f t="shared" si="53"/>
        <v>0.78</v>
      </c>
      <c r="E414" s="1">
        <f t="shared" si="54"/>
        <v>0.38</v>
      </c>
      <c r="F414" s="4" t="str">
        <f t="shared" si="55"/>
        <v>REGN</v>
      </c>
      <c r="G414" s="4" t="str">
        <f>VLOOKUP(F414,'All Beta'!A:E,2,0)</f>
        <v>SPY</v>
      </c>
      <c r="H414" s="4">
        <f t="shared" si="48"/>
        <v>0.78</v>
      </c>
      <c r="I414" s="4">
        <f t="shared" si="49"/>
        <v>0.38</v>
      </c>
      <c r="J414" s="62">
        <f>TRASH!A413</f>
        <v>0</v>
      </c>
      <c r="M414" s="1" t="s">
        <v>446</v>
      </c>
      <c r="N414" s="1" t="s">
        <v>299</v>
      </c>
      <c r="O414" s="1">
        <v>0.53</v>
      </c>
      <c r="P414" s="1">
        <v>0.78</v>
      </c>
      <c r="Q414" s="1">
        <v>0.38</v>
      </c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F414" s="1"/>
      <c r="AG414" s="1"/>
      <c r="AH414" s="1"/>
      <c r="AI414" s="1"/>
      <c r="AJ414" s="1"/>
      <c r="AK414" s="1"/>
    </row>
    <row r="415" spans="1:37" x14ac:dyDescent="0.3">
      <c r="A415" s="2" t="str">
        <f t="shared" si="50"/>
        <v>RF</v>
      </c>
      <c r="B415" s="1" t="str">
        <f t="shared" si="51"/>
        <v>KRE</v>
      </c>
      <c r="C415" s="1">
        <f t="shared" si="52"/>
        <v>0.95</v>
      </c>
      <c r="D415" s="1">
        <f t="shared" si="53"/>
        <v>1.07</v>
      </c>
      <c r="E415" s="1">
        <f t="shared" si="54"/>
        <v>0.2</v>
      </c>
      <c r="F415" s="4" t="str">
        <f t="shared" si="55"/>
        <v/>
      </c>
      <c r="G415" s="4" t="e">
        <f>VLOOKUP(F415,'All Beta'!A:E,2,0)</f>
        <v>#N/A</v>
      </c>
      <c r="H415" s="4" t="e">
        <f t="shared" si="48"/>
        <v>#N/A</v>
      </c>
      <c r="I415" s="4" t="e">
        <f t="shared" si="49"/>
        <v>#N/A</v>
      </c>
      <c r="J415" s="62">
        <f>TRASH!A414</f>
        <v>0</v>
      </c>
      <c r="M415" s="1" t="s">
        <v>361</v>
      </c>
      <c r="N415" s="1" t="s">
        <v>377</v>
      </c>
      <c r="O415" s="1">
        <v>0.95</v>
      </c>
      <c r="P415" s="1">
        <v>1.07</v>
      </c>
      <c r="Q415" s="1">
        <v>0.2</v>
      </c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F415" s="1"/>
      <c r="AG415" s="1"/>
      <c r="AH415" s="1"/>
      <c r="AI415" s="1"/>
      <c r="AJ415" s="1"/>
      <c r="AK415" s="1"/>
    </row>
    <row r="416" spans="1:37" x14ac:dyDescent="0.3">
      <c r="A416" s="2" t="str">
        <f t="shared" si="50"/>
        <v>RGTI</v>
      </c>
      <c r="B416" s="1" t="str">
        <f t="shared" si="51"/>
        <v>QQQ</v>
      </c>
      <c r="C416" s="1">
        <f t="shared" si="52"/>
        <v>0.67</v>
      </c>
      <c r="D416" s="1">
        <f t="shared" si="53"/>
        <v>2.73</v>
      </c>
      <c r="E416" s="1">
        <f t="shared" si="54"/>
        <v>1.32</v>
      </c>
      <c r="F416" s="4" t="str">
        <f t="shared" si="55"/>
        <v>RGTI</v>
      </c>
      <c r="G416" s="4" t="str">
        <f>VLOOKUP(F416,'All Beta'!A:E,2,0)</f>
        <v>QQQ</v>
      </c>
      <c r="H416" s="4">
        <f t="shared" si="48"/>
        <v>2.73</v>
      </c>
      <c r="I416" s="4">
        <f t="shared" si="49"/>
        <v>1.32</v>
      </c>
      <c r="J416" s="62">
        <f>TRASH!A415</f>
        <v>0</v>
      </c>
      <c r="M416" s="1" t="s">
        <v>657</v>
      </c>
      <c r="N416" s="1" t="s">
        <v>283</v>
      </c>
      <c r="O416" s="1">
        <v>0.67</v>
      </c>
      <c r="P416" s="1">
        <v>2.73</v>
      </c>
      <c r="Q416" s="1">
        <v>1.32</v>
      </c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F416" s="1"/>
      <c r="AG416" s="1"/>
      <c r="AH416" s="1"/>
      <c r="AI416" s="1"/>
      <c r="AJ416" s="1"/>
      <c r="AK416" s="1"/>
    </row>
    <row r="417" spans="1:37" x14ac:dyDescent="0.3">
      <c r="A417" s="2" t="str">
        <f t="shared" si="50"/>
        <v>RH</v>
      </c>
      <c r="B417" s="1" t="str">
        <f t="shared" si="51"/>
        <v>IWM</v>
      </c>
      <c r="C417" s="1">
        <f t="shared" si="52"/>
        <v>0.83</v>
      </c>
      <c r="D417" s="1">
        <f t="shared" si="53"/>
        <v>1.75</v>
      </c>
      <c r="E417" s="1">
        <f t="shared" si="54"/>
        <v>0.82</v>
      </c>
      <c r="F417" s="4" t="str">
        <f t="shared" si="55"/>
        <v>RH</v>
      </c>
      <c r="G417" s="4" t="str">
        <f>VLOOKUP(F417,'All Beta'!A:E,2,0)</f>
        <v>IWM</v>
      </c>
      <c r="H417" s="4">
        <f t="shared" si="48"/>
        <v>1.75</v>
      </c>
      <c r="I417" s="4">
        <f t="shared" si="49"/>
        <v>0.82</v>
      </c>
      <c r="J417" s="62">
        <f>TRASH!A416</f>
        <v>0</v>
      </c>
      <c r="M417" s="1" t="s">
        <v>516</v>
      </c>
      <c r="N417" s="1" t="s">
        <v>384</v>
      </c>
      <c r="O417" s="1">
        <v>0.83</v>
      </c>
      <c r="P417" s="1">
        <v>1.75</v>
      </c>
      <c r="Q417" s="1">
        <v>0.82</v>
      </c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F417" s="1"/>
      <c r="AG417" s="1"/>
      <c r="AH417" s="1"/>
      <c r="AI417" s="1"/>
      <c r="AJ417" s="1"/>
      <c r="AK417" s="1"/>
    </row>
    <row r="418" spans="1:37" x14ac:dyDescent="0.3">
      <c r="A418" s="2" t="str">
        <f t="shared" si="50"/>
        <v>RITM</v>
      </c>
      <c r="B418" s="1" t="str">
        <f t="shared" si="51"/>
        <v>SPY</v>
      </c>
      <c r="C418" s="1">
        <f t="shared" si="52"/>
        <v>0.82</v>
      </c>
      <c r="D418" s="1">
        <f t="shared" si="53"/>
        <v>1.0900000000000001</v>
      </c>
      <c r="E418" s="1">
        <f t="shared" si="54"/>
        <v>0.24</v>
      </c>
      <c r="F418" s="4" t="str">
        <f t="shared" si="55"/>
        <v>RITM</v>
      </c>
      <c r="G418" s="4" t="str">
        <f>VLOOKUP(F418,'All Beta'!A:E,2,0)</f>
        <v>SPY</v>
      </c>
      <c r="H418" s="4">
        <f t="shared" si="48"/>
        <v>1.0900000000000001</v>
      </c>
      <c r="I418" s="4">
        <f t="shared" si="49"/>
        <v>0.24</v>
      </c>
      <c r="J418" s="62">
        <f>TRASH!A417</f>
        <v>0</v>
      </c>
      <c r="M418" s="1" t="s">
        <v>411</v>
      </c>
      <c r="N418" s="1" t="s">
        <v>299</v>
      </c>
      <c r="O418" s="1">
        <v>0.82</v>
      </c>
      <c r="P418" s="1">
        <v>1.0900000000000001</v>
      </c>
      <c r="Q418" s="1">
        <v>0.24</v>
      </c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F418" s="1"/>
      <c r="AG418" s="1"/>
      <c r="AH418" s="1"/>
      <c r="AI418" s="1"/>
      <c r="AJ418" s="1"/>
      <c r="AK418" s="1"/>
    </row>
    <row r="419" spans="1:37" x14ac:dyDescent="0.3">
      <c r="A419" s="2" t="str">
        <f t="shared" si="50"/>
        <v>RIVN</v>
      </c>
      <c r="B419" s="1" t="str">
        <f t="shared" si="51"/>
        <v>IWM</v>
      </c>
      <c r="C419" s="1">
        <f t="shared" si="52"/>
        <v>0.87</v>
      </c>
      <c r="D419" s="1">
        <f t="shared" si="53"/>
        <v>1.02</v>
      </c>
      <c r="E419" s="1">
        <f t="shared" si="54"/>
        <v>0.52</v>
      </c>
      <c r="F419" s="4" t="str">
        <f t="shared" si="55"/>
        <v>RIVN</v>
      </c>
      <c r="G419" s="4" t="str">
        <f>VLOOKUP(F419,'All Beta'!A:E,2,0)</f>
        <v>IWM</v>
      </c>
      <c r="H419" s="4">
        <f t="shared" si="48"/>
        <v>1.02</v>
      </c>
      <c r="I419" s="4">
        <f t="shared" si="49"/>
        <v>0.52</v>
      </c>
      <c r="J419" s="62">
        <f>TRASH!A418</f>
        <v>0</v>
      </c>
      <c r="M419" s="1" t="s">
        <v>285</v>
      </c>
      <c r="N419" s="1" t="s">
        <v>384</v>
      </c>
      <c r="O419" s="1">
        <v>0.87</v>
      </c>
      <c r="P419" s="1">
        <v>1.02</v>
      </c>
      <c r="Q419" s="1">
        <v>0.52</v>
      </c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F419" s="1"/>
      <c r="AG419" s="1"/>
      <c r="AH419" s="1"/>
      <c r="AI419" s="1"/>
      <c r="AJ419" s="1"/>
      <c r="AK419" s="1"/>
    </row>
    <row r="420" spans="1:37" x14ac:dyDescent="0.3">
      <c r="A420" s="2" t="str">
        <f t="shared" si="50"/>
        <v>RKLB</v>
      </c>
      <c r="B420" s="1" t="str">
        <f t="shared" si="51"/>
        <v>IWM</v>
      </c>
      <c r="C420" s="1">
        <f t="shared" si="52"/>
        <v>0.53</v>
      </c>
      <c r="D420" s="1">
        <f t="shared" si="53"/>
        <v>1.06</v>
      </c>
      <c r="E420" s="1">
        <f t="shared" si="54"/>
        <v>1.21</v>
      </c>
      <c r="F420" s="4" t="str">
        <f t="shared" si="55"/>
        <v>RKLB</v>
      </c>
      <c r="G420" s="4" t="str">
        <f>VLOOKUP(F420,'All Beta'!A:E,2,0)</f>
        <v>IWM</v>
      </c>
      <c r="H420" s="4">
        <f t="shared" si="48"/>
        <v>1.06</v>
      </c>
      <c r="I420" s="4">
        <f t="shared" si="49"/>
        <v>1.21</v>
      </c>
      <c r="J420" s="62">
        <f>TRASH!A419</f>
        <v>0</v>
      </c>
      <c r="M420" s="1" t="s">
        <v>601</v>
      </c>
      <c r="N420" s="1" t="s">
        <v>384</v>
      </c>
      <c r="O420" s="1">
        <v>0.53</v>
      </c>
      <c r="P420" s="1">
        <v>1.06</v>
      </c>
      <c r="Q420" s="1">
        <v>1.21</v>
      </c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F420" s="1"/>
      <c r="AG420" s="1"/>
      <c r="AH420" s="1"/>
      <c r="AI420" s="1"/>
      <c r="AJ420" s="1"/>
      <c r="AK420" s="1"/>
    </row>
    <row r="421" spans="1:37" x14ac:dyDescent="0.3">
      <c r="A421" s="2" t="str">
        <f t="shared" si="50"/>
        <v>RKT</v>
      </c>
      <c r="B421" s="1" t="str">
        <f t="shared" si="51"/>
        <v>IWM</v>
      </c>
      <c r="C421" s="1">
        <f t="shared" si="52"/>
        <v>0.7</v>
      </c>
      <c r="D421" s="1">
        <f t="shared" si="53"/>
        <v>1.59</v>
      </c>
      <c r="E421" s="1">
        <f t="shared" si="54"/>
        <v>0.91</v>
      </c>
      <c r="F421" s="4" t="str">
        <f t="shared" si="55"/>
        <v/>
      </c>
      <c r="G421" s="4" t="e">
        <f>VLOOKUP(F421,'All Beta'!A:E,2,0)</f>
        <v>#N/A</v>
      </c>
      <c r="H421" s="4" t="e">
        <f t="shared" si="48"/>
        <v>#N/A</v>
      </c>
      <c r="I421" s="4" t="e">
        <f t="shared" si="49"/>
        <v>#N/A</v>
      </c>
      <c r="J421" s="62">
        <f>TRASH!A420</f>
        <v>0</v>
      </c>
      <c r="M421" s="1" t="s">
        <v>587</v>
      </c>
      <c r="N421" s="1" t="s">
        <v>384</v>
      </c>
      <c r="O421" s="1">
        <v>0.7</v>
      </c>
      <c r="P421" s="1">
        <v>1.59</v>
      </c>
      <c r="Q421" s="1">
        <v>0.91</v>
      </c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F421" s="1"/>
      <c r="AG421" s="1"/>
      <c r="AH421" s="1"/>
      <c r="AI421" s="1"/>
      <c r="AJ421" s="1"/>
      <c r="AK421" s="1"/>
    </row>
    <row r="422" spans="1:37" x14ac:dyDescent="0.3">
      <c r="A422" s="2" t="str">
        <f t="shared" si="50"/>
        <v>RL</v>
      </c>
      <c r="B422" s="1" t="str">
        <f t="shared" si="51"/>
        <v>IWM</v>
      </c>
      <c r="C422" s="1">
        <f t="shared" si="52"/>
        <v>0.82</v>
      </c>
      <c r="D422" s="1">
        <f t="shared" si="53"/>
        <v>0.9</v>
      </c>
      <c r="E422" s="1">
        <f t="shared" si="54"/>
        <v>0.4</v>
      </c>
      <c r="F422" s="4" t="str">
        <f t="shared" si="55"/>
        <v>RL</v>
      </c>
      <c r="G422" s="4" t="str">
        <f>VLOOKUP(F422,'All Beta'!A:E,2,0)</f>
        <v>IWM</v>
      </c>
      <c r="H422" s="4">
        <f t="shared" si="48"/>
        <v>0.9</v>
      </c>
      <c r="I422" s="4">
        <f t="shared" si="49"/>
        <v>0.4</v>
      </c>
      <c r="J422" s="62">
        <f>TRASH!A421</f>
        <v>0</v>
      </c>
      <c r="M422" s="1" t="s">
        <v>510</v>
      </c>
      <c r="N422" s="1" t="s">
        <v>384</v>
      </c>
      <c r="O422" s="1">
        <v>0.82</v>
      </c>
      <c r="P422" s="1">
        <v>0.9</v>
      </c>
      <c r="Q422" s="1">
        <v>0.4</v>
      </c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F422" s="1"/>
      <c r="AG422" s="1"/>
      <c r="AH422" s="1"/>
      <c r="AI422" s="1"/>
      <c r="AJ422" s="1"/>
      <c r="AK422" s="1"/>
    </row>
    <row r="423" spans="1:37" x14ac:dyDescent="0.3">
      <c r="A423" s="2" t="str">
        <f t="shared" si="50"/>
        <v>ROK</v>
      </c>
      <c r="B423" s="1" t="str">
        <f t="shared" si="51"/>
        <v>SPY</v>
      </c>
      <c r="C423" s="1">
        <f t="shared" si="52"/>
        <v>0.85</v>
      </c>
      <c r="D423" s="1">
        <f t="shared" si="53"/>
        <v>1.68</v>
      </c>
      <c r="E423" s="1">
        <f t="shared" si="54"/>
        <v>0.32</v>
      </c>
      <c r="F423" s="4" t="str">
        <f t="shared" si="55"/>
        <v>ROK</v>
      </c>
      <c r="G423" s="4" t="str">
        <f>VLOOKUP(F423,'All Beta'!A:E,2,0)</f>
        <v>SPY</v>
      </c>
      <c r="H423" s="4">
        <f t="shared" si="48"/>
        <v>1.68</v>
      </c>
      <c r="I423" s="4">
        <f t="shared" si="49"/>
        <v>0.32</v>
      </c>
      <c r="J423" s="62">
        <f>TRASH!A422</f>
        <v>0</v>
      </c>
      <c r="M423" s="1" t="s">
        <v>517</v>
      </c>
      <c r="N423" s="1" t="s">
        <v>299</v>
      </c>
      <c r="O423" s="1">
        <v>0.85</v>
      </c>
      <c r="P423" s="1">
        <v>1.68</v>
      </c>
      <c r="Q423" s="1">
        <v>0.32</v>
      </c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F423" s="1"/>
      <c r="AG423" s="1"/>
      <c r="AH423" s="1"/>
      <c r="AI423" s="1"/>
      <c r="AJ423" s="1"/>
      <c r="AK423" s="1"/>
    </row>
    <row r="424" spans="1:37" x14ac:dyDescent="0.3">
      <c r="A424" s="2" t="str">
        <f t="shared" si="50"/>
        <v>ROKU</v>
      </c>
      <c r="B424" s="1" t="str">
        <f t="shared" si="51"/>
        <v>QQQ</v>
      </c>
      <c r="C424" s="1">
        <f t="shared" si="52"/>
        <v>0.72</v>
      </c>
      <c r="D424" s="1">
        <f t="shared" si="53"/>
        <v>1.1499999999999999</v>
      </c>
      <c r="E424" s="1">
        <f t="shared" si="54"/>
        <v>0.72</v>
      </c>
      <c r="F424" s="4" t="str">
        <f t="shared" si="55"/>
        <v>ROKU</v>
      </c>
      <c r="G424" s="4" t="str">
        <f>VLOOKUP(F424,'All Beta'!A:E,2,0)</f>
        <v>QQQ</v>
      </c>
      <c r="H424" s="4">
        <f t="shared" si="48"/>
        <v>1.1499999999999999</v>
      </c>
      <c r="I424" s="4">
        <f t="shared" si="49"/>
        <v>0.72</v>
      </c>
      <c r="J424" s="62">
        <f>TRASH!A423</f>
        <v>0</v>
      </c>
      <c r="M424" s="1" t="s">
        <v>286</v>
      </c>
      <c r="N424" s="1" t="s">
        <v>283</v>
      </c>
      <c r="O424" s="1">
        <v>0.72</v>
      </c>
      <c r="P424" s="1">
        <v>1.1499999999999999</v>
      </c>
      <c r="Q424" s="1">
        <v>0.72</v>
      </c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F424" s="1"/>
      <c r="AG424" s="1"/>
      <c r="AH424" s="1"/>
      <c r="AI424" s="1"/>
      <c r="AJ424" s="1"/>
      <c r="AK424" s="1"/>
    </row>
    <row r="425" spans="1:37" x14ac:dyDescent="0.3">
      <c r="A425" s="2" t="str">
        <f t="shared" si="50"/>
        <v>ROST</v>
      </c>
      <c r="B425" s="1" t="str">
        <f t="shared" si="51"/>
        <v>IWM</v>
      </c>
      <c r="C425" s="1">
        <f t="shared" si="52"/>
        <v>0.71</v>
      </c>
      <c r="D425" s="1">
        <f t="shared" si="53"/>
        <v>0.47</v>
      </c>
      <c r="E425" s="1">
        <f t="shared" si="54"/>
        <v>0.25</v>
      </c>
      <c r="F425" s="4" t="str">
        <f t="shared" si="55"/>
        <v>ROST</v>
      </c>
      <c r="G425" s="4" t="str">
        <f>VLOOKUP(F425,'All Beta'!A:E,2,0)</f>
        <v>IWM</v>
      </c>
      <c r="H425" s="4">
        <f t="shared" si="48"/>
        <v>0.47</v>
      </c>
      <c r="I425" s="4">
        <f t="shared" si="49"/>
        <v>0.25</v>
      </c>
      <c r="J425" s="62">
        <f>TRASH!A424</f>
        <v>0</v>
      </c>
      <c r="M425" s="1" t="s">
        <v>287</v>
      </c>
      <c r="N425" s="1" t="s">
        <v>384</v>
      </c>
      <c r="O425" s="1">
        <v>0.71</v>
      </c>
      <c r="P425" s="1">
        <v>0.47</v>
      </c>
      <c r="Q425" s="1">
        <v>0.25</v>
      </c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F425" s="1"/>
      <c r="AG425" s="1"/>
      <c r="AH425" s="1"/>
      <c r="AI425" s="1"/>
      <c r="AJ425" s="1"/>
      <c r="AK425" s="1"/>
    </row>
    <row r="426" spans="1:37" x14ac:dyDescent="0.3">
      <c r="A426" s="2" t="str">
        <f t="shared" si="50"/>
        <v>RTX</v>
      </c>
      <c r="B426" s="1" t="str">
        <f t="shared" si="51"/>
        <v>IWM</v>
      </c>
      <c r="C426" s="1">
        <f t="shared" si="52"/>
        <v>0.31</v>
      </c>
      <c r="D426" s="1">
        <f t="shared" si="53"/>
        <v>0.21</v>
      </c>
      <c r="E426" s="1">
        <f t="shared" si="54"/>
        <v>0.33</v>
      </c>
      <c r="F426" s="4" t="str">
        <f t="shared" si="55"/>
        <v>RTX</v>
      </c>
      <c r="G426" s="4" t="str">
        <f>VLOOKUP(F426,'All Beta'!A:E,2,0)</f>
        <v>IWM</v>
      </c>
      <c r="H426" s="4">
        <f t="shared" si="48"/>
        <v>0.21</v>
      </c>
      <c r="I426" s="4">
        <f t="shared" si="49"/>
        <v>0.33</v>
      </c>
      <c r="J426" s="62">
        <f>TRASH!A425</f>
        <v>0</v>
      </c>
      <c r="M426" s="1" t="s">
        <v>288</v>
      </c>
      <c r="N426" s="1" t="s">
        <v>384</v>
      </c>
      <c r="O426" s="1">
        <v>0.31</v>
      </c>
      <c r="P426" s="1">
        <v>0.21</v>
      </c>
      <c r="Q426" s="1">
        <v>0.33</v>
      </c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F426" s="1"/>
      <c r="AG426" s="1"/>
      <c r="AH426" s="1"/>
      <c r="AI426" s="1"/>
      <c r="AJ426" s="1"/>
      <c r="AK426" s="1"/>
    </row>
    <row r="427" spans="1:37" x14ac:dyDescent="0.3">
      <c r="A427" s="2" t="str">
        <f t="shared" si="50"/>
        <v>RUM</v>
      </c>
      <c r="B427" s="1" t="str">
        <f t="shared" si="51"/>
        <v>IWM</v>
      </c>
      <c r="C427" s="1">
        <f t="shared" si="52"/>
        <v>0.87</v>
      </c>
      <c r="D427" s="1">
        <f t="shared" si="53"/>
        <v>1.3</v>
      </c>
      <c r="E427" s="1">
        <f t="shared" si="54"/>
        <v>0.68</v>
      </c>
      <c r="F427" s="4" t="str">
        <f t="shared" si="55"/>
        <v>RUM</v>
      </c>
      <c r="G427" s="4" t="str">
        <f>VLOOKUP(F427,'All Beta'!A:E,2,0)</f>
        <v>IWM</v>
      </c>
      <c r="H427" s="4">
        <f t="shared" si="48"/>
        <v>1.3</v>
      </c>
      <c r="I427" s="4">
        <f t="shared" si="49"/>
        <v>0.68</v>
      </c>
      <c r="J427" s="62">
        <f>TRASH!A426</f>
        <v>0</v>
      </c>
      <c r="M427" s="1" t="s">
        <v>626</v>
      </c>
      <c r="N427" s="1" t="s">
        <v>384</v>
      </c>
      <c r="O427" s="1">
        <v>0.87</v>
      </c>
      <c r="P427" s="1">
        <v>1.3</v>
      </c>
      <c r="Q427" s="1">
        <v>0.68</v>
      </c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F427" s="1"/>
      <c r="AG427" s="1"/>
      <c r="AH427" s="1"/>
      <c r="AI427" s="1"/>
      <c r="AJ427" s="1"/>
      <c r="AK427" s="1"/>
    </row>
    <row r="428" spans="1:37" x14ac:dyDescent="0.3">
      <c r="A428" s="2" t="str">
        <f t="shared" si="50"/>
        <v>RXRX</v>
      </c>
      <c r="B428" s="1" t="str">
        <f t="shared" si="51"/>
        <v>IWM</v>
      </c>
      <c r="C428" s="1">
        <f t="shared" si="52"/>
        <v>0.77</v>
      </c>
      <c r="D428" s="1">
        <f t="shared" si="53"/>
        <v>2.48</v>
      </c>
      <c r="E428" s="1">
        <f t="shared" si="54"/>
        <v>1.22</v>
      </c>
      <c r="F428" s="4" t="str">
        <f t="shared" si="55"/>
        <v>RXRX</v>
      </c>
      <c r="G428" s="4" t="str">
        <f>VLOOKUP(F428,'All Beta'!A:E,2,0)</f>
        <v>IWM</v>
      </c>
      <c r="H428" s="4">
        <f t="shared" si="48"/>
        <v>2.48</v>
      </c>
      <c r="I428" s="4">
        <f t="shared" si="49"/>
        <v>1.22</v>
      </c>
      <c r="J428" s="62">
        <f>TRASH!A427</f>
        <v>0</v>
      </c>
      <c r="M428" s="1" t="s">
        <v>653</v>
      </c>
      <c r="N428" s="1" t="s">
        <v>384</v>
      </c>
      <c r="O428" s="1">
        <v>0.77</v>
      </c>
      <c r="P428" s="1">
        <v>2.48</v>
      </c>
      <c r="Q428" s="1">
        <v>1.22</v>
      </c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F428" s="1"/>
      <c r="AG428" s="1"/>
      <c r="AH428" s="1"/>
      <c r="AI428" s="1"/>
      <c r="AJ428" s="1"/>
      <c r="AK428" s="1"/>
    </row>
    <row r="429" spans="1:37" x14ac:dyDescent="0.3">
      <c r="A429" s="2" t="str">
        <f t="shared" si="50"/>
        <v>S</v>
      </c>
      <c r="B429" s="1" t="str">
        <f t="shared" si="51"/>
        <v>IWM</v>
      </c>
      <c r="C429" s="1">
        <f t="shared" si="52"/>
        <v>0.74</v>
      </c>
      <c r="D429" s="1">
        <f t="shared" si="53"/>
        <v>0.77</v>
      </c>
      <c r="E429" s="1">
        <f t="shared" si="54"/>
        <v>0.5</v>
      </c>
      <c r="F429" s="4" t="str">
        <f t="shared" si="55"/>
        <v>S</v>
      </c>
      <c r="G429" s="4" t="str">
        <f>VLOOKUP(F429,'All Beta'!A:E,2,0)</f>
        <v>IWM</v>
      </c>
      <c r="H429" s="4">
        <f t="shared" si="48"/>
        <v>0.77</v>
      </c>
      <c r="I429" s="4">
        <f t="shared" si="49"/>
        <v>0.5</v>
      </c>
      <c r="J429" s="62">
        <f>TRASH!A428</f>
        <v>0</v>
      </c>
      <c r="M429" s="1" t="s">
        <v>80</v>
      </c>
      <c r="N429" s="1" t="s">
        <v>384</v>
      </c>
      <c r="O429" s="1">
        <v>0.74</v>
      </c>
      <c r="P429" s="1">
        <v>0.77</v>
      </c>
      <c r="Q429" s="1">
        <v>0.5</v>
      </c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F429" s="1"/>
      <c r="AG429" s="1"/>
      <c r="AH429" s="1"/>
      <c r="AI429" s="1"/>
      <c r="AJ429" s="1"/>
      <c r="AK429" s="1"/>
    </row>
    <row r="430" spans="1:37" x14ac:dyDescent="0.3">
      <c r="A430" s="2" t="str">
        <f t="shared" si="50"/>
        <v>SBAC</v>
      </c>
      <c r="B430" s="1" t="str">
        <f t="shared" si="51"/>
        <v>IWM</v>
      </c>
      <c r="C430" s="1">
        <f t="shared" si="52"/>
        <v>0.2</v>
      </c>
      <c r="D430" s="1">
        <f t="shared" si="53"/>
        <v>0.1</v>
      </c>
      <c r="E430" s="1">
        <f t="shared" si="54"/>
        <v>0.57999999999999996</v>
      </c>
      <c r="F430" s="4" t="str">
        <f t="shared" si="55"/>
        <v>SBAC</v>
      </c>
      <c r="G430" s="4" t="str">
        <f>VLOOKUP(F430,'All Beta'!A:E,2,0)</f>
        <v>IWM</v>
      </c>
      <c r="H430" s="4">
        <f t="shared" si="48"/>
        <v>0.1</v>
      </c>
      <c r="I430" s="4">
        <f t="shared" si="49"/>
        <v>0.57999999999999996</v>
      </c>
      <c r="J430" s="62">
        <f>TRASH!A429</f>
        <v>0</v>
      </c>
      <c r="M430" s="1" t="s">
        <v>453</v>
      </c>
      <c r="N430" s="1" t="s">
        <v>384</v>
      </c>
      <c r="O430" s="1">
        <v>0.2</v>
      </c>
      <c r="P430" s="1">
        <v>0.1</v>
      </c>
      <c r="Q430" s="1">
        <v>0.57999999999999996</v>
      </c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F430" s="1"/>
      <c r="AG430" s="1"/>
      <c r="AH430" s="1"/>
      <c r="AI430" s="1"/>
      <c r="AJ430" s="1"/>
      <c r="AK430" s="1"/>
    </row>
    <row r="431" spans="1:37" x14ac:dyDescent="0.3">
      <c r="A431" s="2" t="str">
        <f t="shared" si="50"/>
        <v>SBUX</v>
      </c>
      <c r="B431" s="1" t="str">
        <f t="shared" si="51"/>
        <v>IWM</v>
      </c>
      <c r="C431" s="1">
        <f t="shared" si="52"/>
        <v>0.73</v>
      </c>
      <c r="D431" s="1">
        <f t="shared" si="53"/>
        <v>0.54</v>
      </c>
      <c r="E431" s="1">
        <f t="shared" si="54"/>
        <v>0.37</v>
      </c>
      <c r="F431" s="4" t="str">
        <f t="shared" si="55"/>
        <v>SBUX</v>
      </c>
      <c r="G431" s="4" t="str">
        <f>VLOOKUP(F431,'All Beta'!A:E,2,0)</f>
        <v>IWM</v>
      </c>
      <c r="H431" s="4">
        <f t="shared" si="48"/>
        <v>0.54</v>
      </c>
      <c r="I431" s="4">
        <f t="shared" si="49"/>
        <v>0.37</v>
      </c>
      <c r="J431" s="62">
        <f>TRASH!A430</f>
        <v>0</v>
      </c>
      <c r="M431" s="1" t="s">
        <v>289</v>
      </c>
      <c r="N431" s="1" t="s">
        <v>384</v>
      </c>
      <c r="O431" s="1">
        <v>0.73</v>
      </c>
      <c r="P431" s="1">
        <v>0.54</v>
      </c>
      <c r="Q431" s="1">
        <v>0.37</v>
      </c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F431" s="1"/>
      <c r="AG431" s="1"/>
      <c r="AH431" s="1"/>
      <c r="AI431" s="1"/>
      <c r="AJ431" s="1"/>
      <c r="AK431" s="1"/>
    </row>
    <row r="432" spans="1:37" x14ac:dyDescent="0.3">
      <c r="A432" s="2" t="str">
        <f t="shared" si="50"/>
        <v>SCHW</v>
      </c>
      <c r="B432" s="1" t="str">
        <f t="shared" si="51"/>
        <v>XLF</v>
      </c>
      <c r="C432" s="1">
        <f t="shared" si="52"/>
        <v>0.88</v>
      </c>
      <c r="D432" s="1">
        <f t="shared" si="53"/>
        <v>0.71</v>
      </c>
      <c r="E432" s="1">
        <f t="shared" si="54"/>
        <v>0.17</v>
      </c>
      <c r="F432" s="4" t="str">
        <f t="shared" si="55"/>
        <v>SCHW</v>
      </c>
      <c r="G432" s="4" t="str">
        <f>VLOOKUP(F432,'All Beta'!A:E,2,0)</f>
        <v>XLF</v>
      </c>
      <c r="H432" s="4">
        <f t="shared" si="48"/>
        <v>0.71</v>
      </c>
      <c r="I432" s="4">
        <f t="shared" si="49"/>
        <v>0.17</v>
      </c>
      <c r="J432" s="62">
        <f>TRASH!A431</f>
        <v>0</v>
      </c>
      <c r="M432" s="1" t="s">
        <v>290</v>
      </c>
      <c r="N432" s="1" t="s">
        <v>342</v>
      </c>
      <c r="O432" s="1">
        <v>0.88</v>
      </c>
      <c r="P432" s="1">
        <v>0.71</v>
      </c>
      <c r="Q432" s="1">
        <v>0.17</v>
      </c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F432" s="1"/>
      <c r="AG432" s="1"/>
      <c r="AH432" s="1"/>
      <c r="AI432" s="1"/>
      <c r="AJ432" s="1"/>
      <c r="AK432" s="1"/>
    </row>
    <row r="433" spans="1:37" x14ac:dyDescent="0.3">
      <c r="A433" s="2" t="str">
        <f t="shared" si="50"/>
        <v>SE</v>
      </c>
      <c r="B433" s="1" t="str">
        <f t="shared" si="51"/>
        <v>QQQ</v>
      </c>
      <c r="C433" s="1">
        <f t="shared" si="52"/>
        <v>0.71</v>
      </c>
      <c r="D433" s="1">
        <f t="shared" si="53"/>
        <v>1.25</v>
      </c>
      <c r="E433" s="1">
        <f t="shared" si="54"/>
        <v>0.57999999999999996</v>
      </c>
      <c r="F433" s="4" t="str">
        <f t="shared" si="55"/>
        <v>SE</v>
      </c>
      <c r="G433" s="4" t="str">
        <f>VLOOKUP(F433,'All Beta'!A:E,2,0)</f>
        <v>QQQ</v>
      </c>
      <c r="H433" s="4">
        <f t="shared" si="48"/>
        <v>1.25</v>
      </c>
      <c r="I433" s="4">
        <f t="shared" si="49"/>
        <v>0.57999999999999996</v>
      </c>
      <c r="J433" s="62">
        <f>TRASH!A432</f>
        <v>0</v>
      </c>
      <c r="M433" s="1" t="s">
        <v>81</v>
      </c>
      <c r="N433" s="1" t="s">
        <v>283</v>
      </c>
      <c r="O433" s="1">
        <v>0.71</v>
      </c>
      <c r="P433" s="1">
        <v>1.25</v>
      </c>
      <c r="Q433" s="1">
        <v>0.57999999999999996</v>
      </c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F433" s="1"/>
      <c r="AG433" s="1"/>
      <c r="AH433" s="1"/>
      <c r="AI433" s="1"/>
      <c r="AJ433" s="1"/>
      <c r="AK433" s="1"/>
    </row>
    <row r="434" spans="1:37" x14ac:dyDescent="0.3">
      <c r="A434" s="2" t="str">
        <f t="shared" si="50"/>
        <v>SEDG</v>
      </c>
      <c r="B434" s="1" t="str">
        <f t="shared" si="51"/>
        <v>IWM</v>
      </c>
      <c r="C434" s="1">
        <f t="shared" si="52"/>
        <v>0.78</v>
      </c>
      <c r="D434" s="1">
        <f t="shared" si="53"/>
        <v>3.38</v>
      </c>
      <c r="E434" s="1">
        <f t="shared" si="54"/>
        <v>1.22</v>
      </c>
      <c r="F434" s="4" t="str">
        <f t="shared" si="55"/>
        <v>SEDG</v>
      </c>
      <c r="G434" s="4" t="str">
        <f>VLOOKUP(F434,'All Beta'!A:E,2,0)</f>
        <v>IWM</v>
      </c>
      <c r="H434" s="4">
        <f t="shared" si="48"/>
        <v>3.38</v>
      </c>
      <c r="I434" s="4">
        <f t="shared" si="49"/>
        <v>1.22</v>
      </c>
      <c r="J434" s="62">
        <f>TRASH!A433</f>
        <v>0</v>
      </c>
      <c r="M434" s="1" t="s">
        <v>291</v>
      </c>
      <c r="N434" s="1" t="s">
        <v>384</v>
      </c>
      <c r="O434" s="1">
        <v>0.78</v>
      </c>
      <c r="P434" s="1">
        <v>3.38</v>
      </c>
      <c r="Q434" s="1">
        <v>1.22</v>
      </c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F434" s="1"/>
      <c r="AG434" s="1"/>
      <c r="AH434" s="1"/>
      <c r="AI434" s="1"/>
      <c r="AJ434" s="1"/>
      <c r="AK434" s="1"/>
    </row>
    <row r="435" spans="1:37" x14ac:dyDescent="0.3">
      <c r="A435" s="2" t="str">
        <f t="shared" si="50"/>
        <v>SFM</v>
      </c>
      <c r="B435" s="1" t="str">
        <f t="shared" si="51"/>
        <v>QQQ</v>
      </c>
      <c r="C435" s="1">
        <f t="shared" si="52"/>
        <v>0.17</v>
      </c>
      <c r="D435" s="1">
        <f t="shared" si="53"/>
        <v>0.06</v>
      </c>
      <c r="E435" s="1">
        <f t="shared" si="54"/>
        <v>0.41</v>
      </c>
      <c r="F435" s="4" t="str">
        <f t="shared" si="55"/>
        <v>SFM</v>
      </c>
      <c r="G435" s="4" t="str">
        <f>VLOOKUP(F435,'All Beta'!A:E,2,0)</f>
        <v>QQQ</v>
      </c>
      <c r="H435" s="4">
        <f t="shared" si="48"/>
        <v>0.06</v>
      </c>
      <c r="I435" s="4">
        <f t="shared" si="49"/>
        <v>0.41</v>
      </c>
      <c r="J435" s="62">
        <f>TRASH!A434</f>
        <v>0</v>
      </c>
      <c r="M435" s="1" t="s">
        <v>488</v>
      </c>
      <c r="N435" s="1" t="s">
        <v>283</v>
      </c>
      <c r="O435" s="1">
        <v>0.17</v>
      </c>
      <c r="P435" s="1">
        <v>0.06</v>
      </c>
      <c r="Q435" s="1">
        <v>0.41</v>
      </c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F435" s="1"/>
      <c r="AG435" s="1"/>
      <c r="AH435" s="1"/>
      <c r="AI435" s="1"/>
      <c r="AJ435" s="1"/>
      <c r="AK435" s="1"/>
    </row>
    <row r="436" spans="1:37" x14ac:dyDescent="0.3">
      <c r="A436" s="2" t="str">
        <f t="shared" si="50"/>
        <v>SG</v>
      </c>
      <c r="B436" s="1" t="str">
        <f t="shared" si="51"/>
        <v>IWM</v>
      </c>
      <c r="C436" s="1">
        <f t="shared" si="52"/>
        <v>0.7</v>
      </c>
      <c r="D436" s="1">
        <f t="shared" si="53"/>
        <v>1.45</v>
      </c>
      <c r="E436" s="1">
        <f t="shared" si="54"/>
        <v>0.93</v>
      </c>
      <c r="F436" s="4" t="str">
        <f t="shared" si="55"/>
        <v>SG</v>
      </c>
      <c r="G436" s="4" t="str">
        <f>VLOOKUP(F436,'All Beta'!A:E,2,0)</f>
        <v>IWM</v>
      </c>
      <c r="H436" s="4">
        <f t="shared" si="48"/>
        <v>1.45</v>
      </c>
      <c r="I436" s="4">
        <f t="shared" si="49"/>
        <v>0.93</v>
      </c>
      <c r="J436" s="62">
        <f>TRASH!A435</f>
        <v>0</v>
      </c>
      <c r="M436" s="1" t="s">
        <v>460</v>
      </c>
      <c r="N436" s="1" t="s">
        <v>384</v>
      </c>
      <c r="O436" s="1">
        <v>0.7</v>
      </c>
      <c r="P436" s="1">
        <v>1.45</v>
      </c>
      <c r="Q436" s="1">
        <v>0.93</v>
      </c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F436" s="1"/>
      <c r="AG436" s="1"/>
      <c r="AH436" s="1"/>
      <c r="AI436" s="1"/>
      <c r="AJ436" s="1"/>
      <c r="AK436" s="1"/>
    </row>
    <row r="437" spans="1:37" x14ac:dyDescent="0.3">
      <c r="A437" s="2" t="str">
        <f t="shared" si="50"/>
        <v>SHAK</v>
      </c>
      <c r="B437" s="1" t="str">
        <f t="shared" si="51"/>
        <v>IWM</v>
      </c>
      <c r="C437" s="1">
        <f t="shared" si="52"/>
        <v>0.85</v>
      </c>
      <c r="D437" s="1">
        <f t="shared" si="53"/>
        <v>1.03</v>
      </c>
      <c r="E437" s="1">
        <f t="shared" si="54"/>
        <v>0.47</v>
      </c>
      <c r="F437" s="4" t="str">
        <f t="shared" si="55"/>
        <v>SHAK</v>
      </c>
      <c r="G437" s="4" t="str">
        <f>VLOOKUP(F437,'All Beta'!A:E,2,0)</f>
        <v>IWM</v>
      </c>
      <c r="H437" s="4">
        <f t="shared" si="48"/>
        <v>1.03</v>
      </c>
      <c r="I437" s="4">
        <f t="shared" si="49"/>
        <v>0.47</v>
      </c>
      <c r="J437" s="62">
        <f>TRASH!A436</f>
        <v>0</v>
      </c>
      <c r="M437" s="1" t="s">
        <v>501</v>
      </c>
      <c r="N437" s="1" t="s">
        <v>384</v>
      </c>
      <c r="O437" s="1">
        <v>0.85</v>
      </c>
      <c r="P437" s="1">
        <v>1.03</v>
      </c>
      <c r="Q437" s="1">
        <v>0.47</v>
      </c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F437" s="1"/>
      <c r="AG437" s="1"/>
      <c r="AH437" s="1"/>
      <c r="AI437" s="1"/>
      <c r="AJ437" s="1"/>
      <c r="AK437" s="1"/>
    </row>
    <row r="438" spans="1:37" x14ac:dyDescent="0.3">
      <c r="A438" s="2" t="str">
        <f t="shared" si="50"/>
        <v>SHEL</v>
      </c>
      <c r="B438" s="1" t="str">
        <f t="shared" si="51"/>
        <v>XLE</v>
      </c>
      <c r="C438" s="1">
        <f t="shared" si="52"/>
        <v>0.69</v>
      </c>
      <c r="D438" s="1">
        <f t="shared" si="53"/>
        <v>0.61</v>
      </c>
      <c r="E438" s="1">
        <f t="shared" si="54"/>
        <v>0.56000000000000005</v>
      </c>
      <c r="F438" s="4" t="str">
        <f t="shared" si="55"/>
        <v>SHEL</v>
      </c>
      <c r="G438" s="4" t="str">
        <f>VLOOKUP(F438,'All Beta'!A:E,2,0)</f>
        <v>XLE</v>
      </c>
      <c r="H438" s="4">
        <f t="shared" si="48"/>
        <v>0.61</v>
      </c>
      <c r="I438" s="4">
        <f t="shared" si="49"/>
        <v>0.56000000000000005</v>
      </c>
      <c r="J438" s="62">
        <f>TRASH!A437</f>
        <v>0</v>
      </c>
      <c r="M438" s="1" t="s">
        <v>380</v>
      </c>
      <c r="N438" s="1" t="s">
        <v>341</v>
      </c>
      <c r="O438" s="1">
        <v>0.69</v>
      </c>
      <c r="P438" s="1">
        <v>0.61</v>
      </c>
      <c r="Q438" s="1">
        <v>0.56000000000000005</v>
      </c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F438" s="1"/>
      <c r="AG438" s="1"/>
      <c r="AH438" s="1"/>
      <c r="AI438" s="1"/>
      <c r="AJ438" s="1"/>
      <c r="AK438" s="1"/>
    </row>
    <row r="439" spans="1:37" x14ac:dyDescent="0.3">
      <c r="A439" s="2" t="str">
        <f t="shared" si="50"/>
        <v>SHOP</v>
      </c>
      <c r="B439" s="1" t="str">
        <f t="shared" si="51"/>
        <v>SPY</v>
      </c>
      <c r="C439" s="1">
        <f t="shared" si="52"/>
        <v>0.87</v>
      </c>
      <c r="D439" s="1">
        <f t="shared" si="53"/>
        <v>2.15</v>
      </c>
      <c r="E439" s="1">
        <f t="shared" si="54"/>
        <v>0.5</v>
      </c>
      <c r="F439" s="4" t="str">
        <f t="shared" si="55"/>
        <v>SHOP</v>
      </c>
      <c r="G439" s="4" t="str">
        <f>VLOOKUP(F439,'All Beta'!A:E,2,0)</f>
        <v>SPY</v>
      </c>
      <c r="H439" s="4">
        <f t="shared" si="48"/>
        <v>2.15</v>
      </c>
      <c r="I439" s="4">
        <f t="shared" si="49"/>
        <v>0.5</v>
      </c>
      <c r="J439" s="62">
        <f>TRASH!A438</f>
        <v>0</v>
      </c>
      <c r="M439" s="1" t="s">
        <v>82</v>
      </c>
      <c r="N439" s="1" t="s">
        <v>299</v>
      </c>
      <c r="O439" s="1">
        <v>0.87</v>
      </c>
      <c r="P439" s="1">
        <v>2.15</v>
      </c>
      <c r="Q439" s="1">
        <v>0.5</v>
      </c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F439" s="1"/>
      <c r="AG439" s="1"/>
      <c r="AH439" s="1"/>
      <c r="AI439" s="1"/>
      <c r="AJ439" s="1"/>
      <c r="AK439" s="1"/>
    </row>
    <row r="440" spans="1:37" x14ac:dyDescent="0.3">
      <c r="A440" s="2" t="str">
        <f t="shared" si="50"/>
        <v>SHW</v>
      </c>
      <c r="B440" s="1" t="str">
        <f t="shared" si="51"/>
        <v>SPY</v>
      </c>
      <c r="C440" s="1">
        <f t="shared" si="52"/>
        <v>0.73</v>
      </c>
      <c r="D440" s="1">
        <f t="shared" si="53"/>
        <v>1.08</v>
      </c>
      <c r="E440" s="1">
        <f t="shared" si="54"/>
        <v>0.35</v>
      </c>
      <c r="F440" s="4" t="str">
        <f t="shared" si="55"/>
        <v>SHW</v>
      </c>
      <c r="G440" s="4" t="str">
        <f>VLOOKUP(F440,'All Beta'!A:E,2,0)</f>
        <v>SPY</v>
      </c>
      <c r="H440" s="4">
        <f t="shared" si="48"/>
        <v>1.08</v>
      </c>
      <c r="I440" s="4">
        <f t="shared" si="49"/>
        <v>0.35</v>
      </c>
      <c r="J440" s="62">
        <f>TRASH!A439</f>
        <v>0</v>
      </c>
      <c r="M440" s="1" t="s">
        <v>292</v>
      </c>
      <c r="N440" s="1" t="s">
        <v>299</v>
      </c>
      <c r="O440" s="1">
        <v>0.73</v>
      </c>
      <c r="P440" s="1">
        <v>1.08</v>
      </c>
      <c r="Q440" s="1">
        <v>0.35</v>
      </c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F440" s="1"/>
      <c r="AG440" s="1"/>
      <c r="AH440" s="1"/>
      <c r="AI440" s="1"/>
      <c r="AJ440" s="1"/>
      <c r="AK440" s="1"/>
    </row>
    <row r="441" spans="1:37" x14ac:dyDescent="0.3">
      <c r="A441" s="2" t="str">
        <f t="shared" si="50"/>
        <v>SIRI</v>
      </c>
      <c r="B441" s="1" t="str">
        <f t="shared" si="51"/>
        <v>SPY</v>
      </c>
      <c r="C441" s="1">
        <f t="shared" si="52"/>
        <v>0.87</v>
      </c>
      <c r="D441" s="1">
        <f t="shared" si="53"/>
        <v>1.65</v>
      </c>
      <c r="E441" s="1">
        <f t="shared" si="54"/>
        <v>0.33</v>
      </c>
      <c r="F441" s="4" t="str">
        <f t="shared" si="55"/>
        <v>SIRI</v>
      </c>
      <c r="G441" s="4" t="str">
        <f>VLOOKUP(F441,'All Beta'!A:E,2,0)</f>
        <v>SPY</v>
      </c>
      <c r="H441" s="4">
        <f t="shared" si="48"/>
        <v>1.65</v>
      </c>
      <c r="I441" s="4">
        <f t="shared" si="49"/>
        <v>0.33</v>
      </c>
      <c r="J441" s="62">
        <f>TRASH!A440</f>
        <v>0</v>
      </c>
      <c r="M441" s="1" t="s">
        <v>588</v>
      </c>
      <c r="N441" s="1" t="s">
        <v>299</v>
      </c>
      <c r="O441" s="1">
        <v>0.87</v>
      </c>
      <c r="P441" s="1">
        <v>1.65</v>
      </c>
      <c r="Q441" s="1">
        <v>0.33</v>
      </c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F441" s="1"/>
      <c r="AG441" s="1"/>
      <c r="AH441" s="1"/>
      <c r="AI441" s="1"/>
      <c r="AJ441" s="1"/>
      <c r="AK441" s="1"/>
    </row>
    <row r="442" spans="1:37" x14ac:dyDescent="0.3">
      <c r="A442" s="2" t="str">
        <f t="shared" si="50"/>
        <v>SKX</v>
      </c>
      <c r="B442" s="1" t="str">
        <f t="shared" si="51"/>
        <v>IWM</v>
      </c>
      <c r="C442" s="1">
        <f t="shared" si="52"/>
        <v>0.67</v>
      </c>
      <c r="D442" s="1">
        <f t="shared" si="53"/>
        <v>0.05</v>
      </c>
      <c r="E442" s="1">
        <f t="shared" si="54"/>
        <v>7.0000000000000007E-2</v>
      </c>
      <c r="F442" s="4" t="str">
        <f t="shared" si="55"/>
        <v>SKX</v>
      </c>
      <c r="G442" s="4" t="str">
        <f>VLOOKUP(F442,'All Beta'!A:E,2,0)</f>
        <v>IWM</v>
      </c>
      <c r="H442" s="4">
        <f t="shared" si="48"/>
        <v>0.05</v>
      </c>
      <c r="I442" s="4">
        <f t="shared" si="49"/>
        <v>7.0000000000000007E-2</v>
      </c>
      <c r="J442" s="62">
        <f>TRASH!A441</f>
        <v>0</v>
      </c>
      <c r="M442" s="1" t="s">
        <v>487</v>
      </c>
      <c r="N442" s="1" t="s">
        <v>384</v>
      </c>
      <c r="O442" s="1">
        <v>0.67</v>
      </c>
      <c r="P442" s="1">
        <v>0.05</v>
      </c>
      <c r="Q442" s="1">
        <v>7.0000000000000007E-2</v>
      </c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F442" s="1"/>
      <c r="AG442" s="1"/>
      <c r="AH442" s="1"/>
      <c r="AI442" s="1"/>
      <c r="AJ442" s="1"/>
      <c r="AK442" s="1"/>
    </row>
    <row r="443" spans="1:37" x14ac:dyDescent="0.3">
      <c r="A443" s="2" t="str">
        <f t="shared" si="50"/>
        <v>SLB</v>
      </c>
      <c r="B443" s="1" t="str">
        <f t="shared" si="51"/>
        <v>XLE</v>
      </c>
      <c r="C443" s="1">
        <f t="shared" si="52"/>
        <v>0.94</v>
      </c>
      <c r="D443" s="1">
        <f t="shared" si="53"/>
        <v>1.06</v>
      </c>
      <c r="E443" s="1">
        <f t="shared" si="54"/>
        <v>0.3</v>
      </c>
      <c r="F443" s="4" t="str">
        <f t="shared" si="55"/>
        <v>SLB</v>
      </c>
      <c r="G443" s="4" t="str">
        <f>VLOOKUP(F443,'All Beta'!A:E,2,0)</f>
        <v>XLE</v>
      </c>
      <c r="H443" s="4">
        <f t="shared" si="48"/>
        <v>1.06</v>
      </c>
      <c r="I443" s="4">
        <f t="shared" si="49"/>
        <v>0.3</v>
      </c>
      <c r="J443" s="62">
        <f>TRASH!A442</f>
        <v>0</v>
      </c>
      <c r="M443" s="1" t="s">
        <v>293</v>
      </c>
      <c r="N443" s="1" t="s">
        <v>341</v>
      </c>
      <c r="O443" s="1">
        <v>0.94</v>
      </c>
      <c r="P443" s="1">
        <v>1.06</v>
      </c>
      <c r="Q443" s="1">
        <v>0.3</v>
      </c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F443" s="1"/>
      <c r="AG443" s="1"/>
      <c r="AH443" s="1"/>
      <c r="AI443" s="1"/>
      <c r="AJ443" s="1"/>
      <c r="AK443" s="1"/>
    </row>
    <row r="444" spans="1:37" x14ac:dyDescent="0.3">
      <c r="A444" s="2" t="str">
        <f t="shared" si="50"/>
        <v>SLG</v>
      </c>
      <c r="B444" s="1" t="str">
        <f t="shared" si="51"/>
        <v>IWM</v>
      </c>
      <c r="C444" s="1">
        <f t="shared" si="52"/>
        <v>0.75</v>
      </c>
      <c r="D444" s="1">
        <f t="shared" si="53"/>
        <v>0.57999999999999996</v>
      </c>
      <c r="E444" s="1">
        <f t="shared" si="54"/>
        <v>0.47</v>
      </c>
      <c r="F444" s="4" t="str">
        <f t="shared" si="55"/>
        <v>SLG</v>
      </c>
      <c r="G444" s="4" t="str">
        <f>VLOOKUP(F444,'All Beta'!A:E,2,0)</f>
        <v>IWM</v>
      </c>
      <c r="H444" s="4">
        <f t="shared" si="48"/>
        <v>0.57999999999999996</v>
      </c>
      <c r="I444" s="4">
        <f t="shared" si="49"/>
        <v>0.47</v>
      </c>
      <c r="J444" s="62">
        <f>TRASH!A443</f>
        <v>0</v>
      </c>
      <c r="M444" s="1" t="s">
        <v>484</v>
      </c>
      <c r="N444" s="1" t="s">
        <v>384</v>
      </c>
      <c r="O444" s="1">
        <v>0.75</v>
      </c>
      <c r="P444" s="1">
        <v>0.57999999999999996</v>
      </c>
      <c r="Q444" s="1">
        <v>0.47</v>
      </c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F444" s="1"/>
      <c r="AG444" s="1"/>
      <c r="AH444" s="1"/>
      <c r="AI444" s="1"/>
      <c r="AJ444" s="1"/>
      <c r="AK444" s="1"/>
    </row>
    <row r="445" spans="1:37" x14ac:dyDescent="0.3">
      <c r="A445" s="2" t="str">
        <f t="shared" si="50"/>
        <v>SM</v>
      </c>
      <c r="B445" s="1" t="str">
        <f t="shared" si="51"/>
        <v>XLE</v>
      </c>
      <c r="C445" s="1">
        <f t="shared" si="52"/>
        <v>0.89</v>
      </c>
      <c r="D445" s="1">
        <f t="shared" si="53"/>
        <v>1.4</v>
      </c>
      <c r="E445" s="1">
        <f t="shared" si="54"/>
        <v>0.74</v>
      </c>
      <c r="F445" s="4" t="str">
        <f t="shared" si="55"/>
        <v>SM</v>
      </c>
      <c r="G445" s="4" t="str">
        <f>VLOOKUP(F445,'All Beta'!A:E,2,0)</f>
        <v>XLE</v>
      </c>
      <c r="H445" s="4">
        <f t="shared" si="48"/>
        <v>1.4</v>
      </c>
      <c r="I445" s="4">
        <f t="shared" si="49"/>
        <v>0.74</v>
      </c>
      <c r="J445" s="62">
        <f>TRASH!A444</f>
        <v>0</v>
      </c>
      <c r="M445" s="1" t="s">
        <v>567</v>
      </c>
      <c r="N445" s="1" t="s">
        <v>341</v>
      </c>
      <c r="O445" s="1">
        <v>0.89</v>
      </c>
      <c r="P445" s="1">
        <v>1.4</v>
      </c>
      <c r="Q445" s="1">
        <v>0.74</v>
      </c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F445" s="1"/>
      <c r="AG445" s="1"/>
      <c r="AH445" s="1"/>
      <c r="AI445" s="1"/>
      <c r="AJ445" s="1"/>
      <c r="AK445" s="1"/>
    </row>
    <row r="446" spans="1:37" x14ac:dyDescent="0.3">
      <c r="A446" s="2" t="str">
        <f t="shared" si="50"/>
        <v>SMCI</v>
      </c>
      <c r="B446" s="1" t="str">
        <f t="shared" si="51"/>
        <v>SPY</v>
      </c>
      <c r="C446" s="1">
        <f t="shared" si="52"/>
        <v>0.81</v>
      </c>
      <c r="D446" s="1">
        <f t="shared" si="53"/>
        <v>3.1</v>
      </c>
      <c r="E446" s="1">
        <f t="shared" si="54"/>
        <v>0.81</v>
      </c>
      <c r="F446" s="4" t="str">
        <f t="shared" si="55"/>
        <v>SMCI</v>
      </c>
      <c r="G446" s="4" t="str">
        <f>VLOOKUP(F446,'All Beta'!A:E,2,0)</f>
        <v>SPY</v>
      </c>
      <c r="H446" s="4">
        <f t="shared" si="48"/>
        <v>3.1</v>
      </c>
      <c r="I446" s="4">
        <f t="shared" si="49"/>
        <v>0.81</v>
      </c>
      <c r="J446" s="62">
        <f>TRASH!A445</f>
        <v>0</v>
      </c>
      <c r="M446" s="1" t="s">
        <v>402</v>
      </c>
      <c r="N446" s="1" t="s">
        <v>299</v>
      </c>
      <c r="O446" s="1">
        <v>0.81</v>
      </c>
      <c r="P446" s="1">
        <v>3.1</v>
      </c>
      <c r="Q446" s="1">
        <v>0.81</v>
      </c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F446" s="1"/>
      <c r="AG446" s="1"/>
      <c r="AH446" s="1"/>
      <c r="AI446" s="1"/>
      <c r="AJ446" s="1"/>
      <c r="AK446" s="1"/>
    </row>
    <row r="447" spans="1:37" x14ac:dyDescent="0.3">
      <c r="A447" s="2" t="str">
        <f t="shared" si="50"/>
        <v>SMR</v>
      </c>
      <c r="B447" s="1" t="str">
        <f t="shared" si="51"/>
        <v>QQQ</v>
      </c>
      <c r="C447" s="1">
        <f t="shared" si="52"/>
        <v>0.6</v>
      </c>
      <c r="D447" s="1">
        <f t="shared" si="53"/>
        <v>3.34</v>
      </c>
      <c r="E447" s="1">
        <f t="shared" si="54"/>
        <v>1.84</v>
      </c>
      <c r="F447" s="4" t="str">
        <f t="shared" si="55"/>
        <v>SMR</v>
      </c>
      <c r="G447" s="4" t="str">
        <f>VLOOKUP(F447,'All Beta'!A:E,2,0)</f>
        <v>QQQ</v>
      </c>
      <c r="H447" s="4">
        <f t="shared" si="48"/>
        <v>3.34</v>
      </c>
      <c r="I447" s="4">
        <f t="shared" si="49"/>
        <v>1.84</v>
      </c>
      <c r="J447" s="62">
        <f>TRASH!A446</f>
        <v>0</v>
      </c>
      <c r="M447" s="1" t="s">
        <v>586</v>
      </c>
      <c r="N447" s="1" t="s">
        <v>283</v>
      </c>
      <c r="O447" s="1">
        <v>0.6</v>
      </c>
      <c r="P447" s="1">
        <v>3.34</v>
      </c>
      <c r="Q447" s="1">
        <v>1.84</v>
      </c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F447" s="1"/>
      <c r="AG447" s="1"/>
      <c r="AH447" s="1"/>
      <c r="AI447" s="1"/>
      <c r="AJ447" s="1"/>
      <c r="AK447" s="1"/>
    </row>
    <row r="448" spans="1:37" x14ac:dyDescent="0.3">
      <c r="A448" s="2" t="str">
        <f t="shared" si="50"/>
        <v>SMTC</v>
      </c>
      <c r="B448" s="1" t="str">
        <f t="shared" si="51"/>
        <v>IWM</v>
      </c>
      <c r="C448" s="1">
        <f t="shared" si="52"/>
        <v>0.89</v>
      </c>
      <c r="D448" s="1">
        <f t="shared" si="53"/>
        <v>1.83</v>
      </c>
      <c r="E448" s="1">
        <f t="shared" si="54"/>
        <v>0.63</v>
      </c>
      <c r="F448" s="4" t="str">
        <f t="shared" si="55"/>
        <v>SMTC</v>
      </c>
      <c r="G448" s="4" t="str">
        <f>VLOOKUP(F448,'All Beta'!A:E,2,0)</f>
        <v>IWM</v>
      </c>
      <c r="H448" s="4">
        <f t="shared" si="48"/>
        <v>1.83</v>
      </c>
      <c r="I448" s="4">
        <f t="shared" si="49"/>
        <v>0.63</v>
      </c>
      <c r="J448" s="62">
        <f>TRASH!A447</f>
        <v>0</v>
      </c>
      <c r="M448" s="1" t="s">
        <v>452</v>
      </c>
      <c r="N448" s="1" t="s">
        <v>384</v>
      </c>
      <c r="O448" s="1">
        <v>0.89</v>
      </c>
      <c r="P448" s="1">
        <v>1.83</v>
      </c>
      <c r="Q448" s="1">
        <v>0.63</v>
      </c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F448" s="1"/>
      <c r="AG448" s="1"/>
      <c r="AH448" s="1"/>
      <c r="AI448" s="1"/>
      <c r="AJ448" s="1"/>
      <c r="AK448" s="1"/>
    </row>
    <row r="449" spans="1:37" x14ac:dyDescent="0.3">
      <c r="A449" s="2" t="str">
        <f t="shared" si="50"/>
        <v>SNAP</v>
      </c>
      <c r="B449" s="1" t="str">
        <f t="shared" si="51"/>
        <v>SPY</v>
      </c>
      <c r="C449" s="1">
        <f t="shared" si="52"/>
        <v>0.78</v>
      </c>
      <c r="D449" s="1">
        <f t="shared" si="53"/>
        <v>2.1800000000000002</v>
      </c>
      <c r="E449" s="1">
        <f t="shared" si="54"/>
        <v>0.62</v>
      </c>
      <c r="F449" s="4" t="str">
        <f t="shared" si="55"/>
        <v>SNAP</v>
      </c>
      <c r="G449" s="4" t="str">
        <f>VLOOKUP(F449,'All Beta'!A:E,2,0)</f>
        <v>SPY</v>
      </c>
      <c r="H449" s="4">
        <f t="shared" si="48"/>
        <v>2.1800000000000002</v>
      </c>
      <c r="I449" s="4">
        <f t="shared" si="49"/>
        <v>0.62</v>
      </c>
      <c r="J449" s="62">
        <f>TRASH!A448</f>
        <v>0</v>
      </c>
      <c r="M449" s="1" t="s">
        <v>83</v>
      </c>
      <c r="N449" s="1" t="s">
        <v>299</v>
      </c>
      <c r="O449" s="1">
        <v>0.78</v>
      </c>
      <c r="P449" s="1">
        <v>2.1800000000000002</v>
      </c>
      <c r="Q449" s="1">
        <v>0.62</v>
      </c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F449" s="1"/>
      <c r="AG449" s="1"/>
      <c r="AH449" s="1"/>
      <c r="AI449" s="1"/>
      <c r="AJ449" s="1"/>
      <c r="AK449" s="1"/>
    </row>
    <row r="450" spans="1:37" x14ac:dyDescent="0.3">
      <c r="A450" s="2" t="str">
        <f t="shared" si="50"/>
        <v>SNOW</v>
      </c>
      <c r="B450" s="1" t="str">
        <f t="shared" si="51"/>
        <v>SPY</v>
      </c>
      <c r="C450" s="1">
        <f t="shared" si="52"/>
        <v>0.77</v>
      </c>
      <c r="D450" s="1">
        <f t="shared" si="53"/>
        <v>1.31</v>
      </c>
      <c r="E450" s="1">
        <f t="shared" si="54"/>
        <v>0.56999999999999995</v>
      </c>
      <c r="F450" s="4" t="str">
        <f t="shared" si="55"/>
        <v>SNOW</v>
      </c>
      <c r="G450" s="4" t="str">
        <f>VLOOKUP(F450,'All Beta'!A:E,2,0)</f>
        <v>SPY</v>
      </c>
      <c r="H450" s="4">
        <f t="shared" ref="H450:H457" si="56">VLOOKUP(F450,A:E,4,0)</f>
        <v>1.31</v>
      </c>
      <c r="I450" s="4">
        <f t="shared" ref="I450:I457" si="57">VLOOKUP(F450,A:E,5,0)</f>
        <v>0.56999999999999995</v>
      </c>
      <c r="J450" s="62">
        <f>TRASH!A449</f>
        <v>0</v>
      </c>
      <c r="M450" s="1" t="s">
        <v>84</v>
      </c>
      <c r="N450" s="1" t="s">
        <v>299</v>
      </c>
      <c r="O450" s="1">
        <v>0.77</v>
      </c>
      <c r="P450" s="1">
        <v>1.31</v>
      </c>
      <c r="Q450" s="1">
        <v>0.56999999999999995</v>
      </c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F450" s="1"/>
      <c r="AG450" s="1"/>
      <c r="AH450" s="1"/>
      <c r="AI450" s="1"/>
      <c r="AJ450" s="1"/>
      <c r="AK450" s="1"/>
    </row>
    <row r="451" spans="1:37" x14ac:dyDescent="0.3">
      <c r="A451" s="2" t="str">
        <f t="shared" ref="A451:A514" si="58">IF($K$1&gt;1,$T451,IF($K$1&lt;-1,$Z451,$M451))</f>
        <v>SNPS</v>
      </c>
      <c r="B451" s="1" t="str">
        <f t="shared" ref="B451:B514" si="59">IF($K$1&gt;1,$U451,IF($K$1&lt;-1,$AA451,$N451))</f>
        <v>QQQ</v>
      </c>
      <c r="C451" s="1">
        <f t="shared" ref="C451:C514" si="60">IF($K$1&gt;1,$V451,IF($K$1&lt;-1,$AB451,$O451))</f>
        <v>0.8</v>
      </c>
      <c r="D451" s="1">
        <f t="shared" ref="D451:D514" si="61">IF($K$1&gt;1,$W451,IF($K$1&lt;-1,$AC451,$P451))</f>
        <v>0.98</v>
      </c>
      <c r="E451" s="1">
        <f t="shared" ref="E451:E514" si="62">IF($K$1&gt;1,$X451,IF($K$1&lt;-1,$AD451,$Q451))</f>
        <v>0.45</v>
      </c>
      <c r="F451" s="4" t="str">
        <f t="shared" ref="F451:F514" si="63">IF(ISERROR(MATCH(A451,J$1:J$1000,0)),A451,"")</f>
        <v/>
      </c>
      <c r="G451" s="4" t="e">
        <f>VLOOKUP(F451,'All Beta'!A:E,2,0)</f>
        <v>#N/A</v>
      </c>
      <c r="H451" s="4" t="e">
        <f t="shared" si="56"/>
        <v>#N/A</v>
      </c>
      <c r="I451" s="4" t="e">
        <f t="shared" si="57"/>
        <v>#N/A</v>
      </c>
      <c r="J451" s="62">
        <f>TRASH!A450</f>
        <v>0</v>
      </c>
      <c r="M451" s="1" t="s">
        <v>85</v>
      </c>
      <c r="N451" s="1" t="s">
        <v>283</v>
      </c>
      <c r="O451" s="1">
        <v>0.8</v>
      </c>
      <c r="P451" s="1">
        <v>0.98</v>
      </c>
      <c r="Q451" s="1">
        <v>0.45</v>
      </c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F451" s="1"/>
      <c r="AG451" s="1"/>
      <c r="AH451" s="1"/>
      <c r="AI451" s="1"/>
      <c r="AJ451" s="1"/>
      <c r="AK451" s="1"/>
    </row>
    <row r="452" spans="1:37" x14ac:dyDescent="0.3">
      <c r="A452" s="2" t="str">
        <f t="shared" si="58"/>
        <v>SO</v>
      </c>
      <c r="B452" s="1" t="str">
        <f t="shared" si="59"/>
        <v>SPY</v>
      </c>
      <c r="C452" s="1">
        <f t="shared" si="60"/>
        <v>-0.04</v>
      </c>
      <c r="D452" s="1">
        <f t="shared" si="61"/>
        <v>-0.05</v>
      </c>
      <c r="E452" s="1">
        <f t="shared" si="62"/>
        <v>0.26</v>
      </c>
      <c r="F452" s="4" t="str">
        <f t="shared" si="63"/>
        <v>SO</v>
      </c>
      <c r="G452" s="4" t="str">
        <f>VLOOKUP(F452,'All Beta'!A:E,2,0)</f>
        <v>SPY</v>
      </c>
      <c r="H452" s="4">
        <f t="shared" si="56"/>
        <v>-0.05</v>
      </c>
      <c r="I452" s="4">
        <f t="shared" si="57"/>
        <v>0.26</v>
      </c>
      <c r="J452" s="62">
        <f>TRASH!A451</f>
        <v>0</v>
      </c>
      <c r="M452" s="1" t="s">
        <v>294</v>
      </c>
      <c r="N452" s="1" t="s">
        <v>299</v>
      </c>
      <c r="O452" s="1">
        <v>-0.04</v>
      </c>
      <c r="P452" s="1">
        <v>-0.05</v>
      </c>
      <c r="Q452" s="1">
        <v>0.26</v>
      </c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F452" s="1"/>
      <c r="AG452" s="1"/>
      <c r="AH452" s="1"/>
      <c r="AI452" s="1"/>
      <c r="AJ452" s="1"/>
      <c r="AK452" s="1"/>
    </row>
    <row r="453" spans="1:37" x14ac:dyDescent="0.3">
      <c r="A453" s="2" t="str">
        <f t="shared" si="58"/>
        <v>SOFI</v>
      </c>
      <c r="B453" s="1" t="str">
        <f t="shared" si="59"/>
        <v>SPY</v>
      </c>
      <c r="C453" s="1">
        <f t="shared" si="60"/>
        <v>0.82</v>
      </c>
      <c r="D453" s="1">
        <f t="shared" si="61"/>
        <v>2.71</v>
      </c>
      <c r="E453" s="1">
        <f t="shared" si="62"/>
        <v>0.81</v>
      </c>
      <c r="F453" s="4" t="str">
        <f t="shared" si="63"/>
        <v>SOFI</v>
      </c>
      <c r="G453" s="4" t="str">
        <f>VLOOKUP(F453,'All Beta'!A:E,2,0)</f>
        <v>SPY</v>
      </c>
      <c r="H453" s="4">
        <f t="shared" si="56"/>
        <v>2.71</v>
      </c>
      <c r="I453" s="4">
        <f t="shared" si="57"/>
        <v>0.81</v>
      </c>
      <c r="J453" s="62">
        <f>TRASH!A452</f>
        <v>0</v>
      </c>
      <c r="M453" s="1" t="s">
        <v>422</v>
      </c>
      <c r="N453" s="1" t="s">
        <v>299</v>
      </c>
      <c r="O453" s="1">
        <v>0.82</v>
      </c>
      <c r="P453" s="1">
        <v>2.71</v>
      </c>
      <c r="Q453" s="1">
        <v>0.81</v>
      </c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F453" s="1"/>
      <c r="AG453" s="1"/>
      <c r="AH453" s="1"/>
      <c r="AI453" s="1"/>
      <c r="AJ453" s="1"/>
      <c r="AK453" s="1"/>
    </row>
    <row r="454" spans="1:37" x14ac:dyDescent="0.3">
      <c r="A454" s="2" t="str">
        <f t="shared" si="58"/>
        <v>SOLV</v>
      </c>
      <c r="B454" s="1" t="str">
        <f t="shared" si="59"/>
        <v>SPY</v>
      </c>
      <c r="C454" s="1">
        <f t="shared" si="60"/>
        <v>0.69</v>
      </c>
      <c r="D454" s="1">
        <f t="shared" si="61"/>
        <v>0.73</v>
      </c>
      <c r="E454" s="1">
        <f t="shared" si="62"/>
        <v>0.35</v>
      </c>
      <c r="F454" s="4" t="str">
        <f t="shared" si="63"/>
        <v>SOLV</v>
      </c>
      <c r="G454" s="4" t="str">
        <f>VLOOKUP(F454,'All Beta'!A:E,2,0)</f>
        <v>SPY</v>
      </c>
      <c r="H454" s="4">
        <f t="shared" si="56"/>
        <v>0.73</v>
      </c>
      <c r="I454" s="4">
        <f t="shared" si="57"/>
        <v>0.35</v>
      </c>
      <c r="J454" s="62">
        <f>TRASH!A453</f>
        <v>0</v>
      </c>
      <c r="M454" s="1" t="s">
        <v>547</v>
      </c>
      <c r="N454" s="1" t="s">
        <v>299</v>
      </c>
      <c r="O454" s="1">
        <v>0.69</v>
      </c>
      <c r="P454" s="1">
        <v>0.73</v>
      </c>
      <c r="Q454" s="1">
        <v>0.35</v>
      </c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F454" s="1"/>
      <c r="AG454" s="1"/>
      <c r="AH454" s="1"/>
      <c r="AI454" s="1"/>
      <c r="AJ454" s="1"/>
      <c r="AK454" s="1"/>
    </row>
    <row r="455" spans="1:37" x14ac:dyDescent="0.3">
      <c r="A455" s="2" t="str">
        <f t="shared" si="58"/>
        <v>SOUN</v>
      </c>
      <c r="B455" s="1" t="str">
        <f t="shared" si="59"/>
        <v>SPY</v>
      </c>
      <c r="C455" s="1">
        <f t="shared" si="60"/>
        <v>0.78</v>
      </c>
      <c r="D455" s="1">
        <f t="shared" si="61"/>
        <v>3.92</v>
      </c>
      <c r="E455" s="1">
        <f t="shared" si="62"/>
        <v>1.07</v>
      </c>
      <c r="F455" s="4" t="str">
        <f t="shared" si="63"/>
        <v>SOUN</v>
      </c>
      <c r="G455" s="4" t="str">
        <f>VLOOKUP(F455,'All Beta'!A:E,2,0)</f>
        <v>SPY</v>
      </c>
      <c r="H455" s="4">
        <f t="shared" si="56"/>
        <v>3.92</v>
      </c>
      <c r="I455" s="4">
        <f t="shared" si="57"/>
        <v>1.07</v>
      </c>
      <c r="J455" s="62">
        <f>TRASH!A454</f>
        <v>0</v>
      </c>
      <c r="M455" s="1" t="s">
        <v>534</v>
      </c>
      <c r="N455" s="1" t="s">
        <v>299</v>
      </c>
      <c r="O455" s="1">
        <v>0.78</v>
      </c>
      <c r="P455" s="1">
        <v>3.92</v>
      </c>
      <c r="Q455" s="1">
        <v>1.07</v>
      </c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F455" s="1"/>
      <c r="AG455" s="1"/>
      <c r="AH455" s="1"/>
      <c r="AI455" s="1"/>
      <c r="AJ455" s="1"/>
      <c r="AK455" s="1"/>
    </row>
    <row r="456" spans="1:37" x14ac:dyDescent="0.3">
      <c r="A456" s="2" t="str">
        <f t="shared" si="58"/>
        <v>SPG</v>
      </c>
      <c r="B456" s="1" t="str">
        <f t="shared" si="59"/>
        <v>IWM</v>
      </c>
      <c r="C456" s="1">
        <f t="shared" si="60"/>
        <v>0.78</v>
      </c>
      <c r="D456" s="1">
        <f t="shared" si="61"/>
        <v>0.48</v>
      </c>
      <c r="E456" s="1">
        <f t="shared" si="62"/>
        <v>0.25</v>
      </c>
      <c r="F456" s="4" t="str">
        <f t="shared" si="63"/>
        <v>SPG</v>
      </c>
      <c r="G456" s="4" t="str">
        <f>VLOOKUP(F456,'All Beta'!A:E,2,0)</f>
        <v>IWM</v>
      </c>
      <c r="H456" s="4">
        <f t="shared" si="56"/>
        <v>0.48</v>
      </c>
      <c r="I456" s="4">
        <f t="shared" si="57"/>
        <v>0.25</v>
      </c>
      <c r="J456" s="62">
        <f>TRASH!A455</f>
        <v>0</v>
      </c>
      <c r="M456" s="1" t="s">
        <v>295</v>
      </c>
      <c r="N456" s="1" t="s">
        <v>384</v>
      </c>
      <c r="O456" s="1">
        <v>0.78</v>
      </c>
      <c r="P456" s="1">
        <v>0.48</v>
      </c>
      <c r="Q456" s="1">
        <v>0.25</v>
      </c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F456" s="1"/>
      <c r="AG456" s="1"/>
      <c r="AH456" s="1"/>
      <c r="AI456" s="1"/>
      <c r="AJ456" s="1"/>
      <c r="AK456" s="1"/>
    </row>
    <row r="457" spans="1:37" x14ac:dyDescent="0.3">
      <c r="A457" s="2" t="str">
        <f t="shared" si="58"/>
        <v>SPGI</v>
      </c>
      <c r="B457" s="1" t="str">
        <f t="shared" si="59"/>
        <v>SPY</v>
      </c>
      <c r="C457" s="1">
        <f t="shared" si="60"/>
        <v>0.79</v>
      </c>
      <c r="D457" s="1">
        <f t="shared" si="61"/>
        <v>1.02</v>
      </c>
      <c r="E457" s="1">
        <f t="shared" si="62"/>
        <v>0.26</v>
      </c>
      <c r="F457" s="4" t="str">
        <f t="shared" si="63"/>
        <v>SPGI</v>
      </c>
      <c r="G457" s="4" t="str">
        <f>VLOOKUP(F457,'All Beta'!A:E,2,0)</f>
        <v>SPY</v>
      </c>
      <c r="H457" s="4">
        <f t="shared" si="56"/>
        <v>1.02</v>
      </c>
      <c r="I457" s="4">
        <f t="shared" si="57"/>
        <v>0.26</v>
      </c>
      <c r="J457" s="62">
        <f>TRASH!A456</f>
        <v>0</v>
      </c>
      <c r="M457" s="1" t="s">
        <v>296</v>
      </c>
      <c r="N457" s="1" t="s">
        <v>299</v>
      </c>
      <c r="O457" s="1">
        <v>0.79</v>
      </c>
      <c r="P457" s="1">
        <v>1.02</v>
      </c>
      <c r="Q457" s="1">
        <v>0.26</v>
      </c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F457" s="1"/>
      <c r="AG457" s="1"/>
      <c r="AH457" s="1"/>
      <c r="AI457" s="1"/>
      <c r="AJ457" s="1"/>
      <c r="AK457" s="1"/>
    </row>
    <row r="458" spans="1:37" x14ac:dyDescent="0.3">
      <c r="A458" s="2" t="str">
        <f t="shared" si="58"/>
        <v>SPOT</v>
      </c>
      <c r="B458" s="1" t="str">
        <f t="shared" si="59"/>
        <v>QQQ</v>
      </c>
      <c r="C458" s="1">
        <f t="shared" si="60"/>
        <v>0.56000000000000005</v>
      </c>
      <c r="D458" s="1">
        <f t="shared" si="61"/>
        <v>0.38</v>
      </c>
      <c r="E458" s="1">
        <f t="shared" si="62"/>
        <v>0.5</v>
      </c>
      <c r="F458" s="4" t="str">
        <f t="shared" si="63"/>
        <v>SPOT</v>
      </c>
      <c r="G458" s="4" t="str">
        <f>VLOOKUP(F458,'All Beta'!A:E,2,0)</f>
        <v>QQQ</v>
      </c>
      <c r="H458" s="4">
        <f t="shared" ref="H458:H521" si="64">VLOOKUP(F458,A:E,4,0)</f>
        <v>0.38</v>
      </c>
      <c r="I458" s="4">
        <f t="shared" ref="I458:I521" si="65">VLOOKUP(F458,A:E,5,0)</f>
        <v>0.5</v>
      </c>
      <c r="J458" s="62">
        <f>TRASH!A457</f>
        <v>0</v>
      </c>
      <c r="M458" s="1" t="s">
        <v>297</v>
      </c>
      <c r="N458" s="1" t="s">
        <v>283</v>
      </c>
      <c r="O458" s="1">
        <v>0.56000000000000005</v>
      </c>
      <c r="P458" s="1">
        <v>0.38</v>
      </c>
      <c r="Q458" s="1">
        <v>0.5</v>
      </c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F458" s="1"/>
      <c r="AG458" s="1"/>
      <c r="AH458" s="1"/>
      <c r="AI458" s="1"/>
      <c r="AJ458" s="1"/>
      <c r="AK458" s="1"/>
    </row>
    <row r="459" spans="1:37" x14ac:dyDescent="0.3">
      <c r="A459" s="2" t="str">
        <f t="shared" si="58"/>
        <v>SPR</v>
      </c>
      <c r="B459" s="1" t="str">
        <f t="shared" si="59"/>
        <v>IWM</v>
      </c>
      <c r="C459" s="1">
        <f t="shared" si="60"/>
        <v>0.35</v>
      </c>
      <c r="D459" s="1">
        <f t="shared" si="61"/>
        <v>0.3</v>
      </c>
      <c r="E459" s="1">
        <f t="shared" si="62"/>
        <v>0.36</v>
      </c>
      <c r="F459" s="4" t="str">
        <f t="shared" si="63"/>
        <v>SPR</v>
      </c>
      <c r="G459" s="4" t="str">
        <f>VLOOKUP(F459,'All Beta'!A:E,2,0)</f>
        <v>IWM</v>
      </c>
      <c r="H459" s="4">
        <f t="shared" si="64"/>
        <v>0.3</v>
      </c>
      <c r="I459" s="4">
        <f t="shared" si="65"/>
        <v>0.36</v>
      </c>
      <c r="J459" s="62">
        <f>TRASH!A458</f>
        <v>0</v>
      </c>
      <c r="M459" s="1" t="s">
        <v>298</v>
      </c>
      <c r="N459" s="1" t="s">
        <v>384</v>
      </c>
      <c r="O459" s="1">
        <v>0.35</v>
      </c>
      <c r="P459" s="1">
        <v>0.3</v>
      </c>
      <c r="Q459" s="1">
        <v>0.36</v>
      </c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F459" s="1"/>
      <c r="AG459" s="1"/>
      <c r="AH459" s="1"/>
      <c r="AI459" s="1"/>
      <c r="AJ459" s="1"/>
      <c r="AK459" s="1"/>
    </row>
    <row r="460" spans="1:37" x14ac:dyDescent="0.3">
      <c r="A460" s="2" t="str">
        <f t="shared" si="58"/>
        <v>SQM</v>
      </c>
      <c r="B460" s="1" t="str">
        <f t="shared" si="59"/>
        <v>IWM</v>
      </c>
      <c r="C460" s="1">
        <f t="shared" si="60"/>
        <v>0.56000000000000005</v>
      </c>
      <c r="D460" s="1">
        <f t="shared" si="61"/>
        <v>1.23</v>
      </c>
      <c r="E460" s="1">
        <f t="shared" si="62"/>
        <v>1.06</v>
      </c>
      <c r="F460" s="4" t="str">
        <f t="shared" si="63"/>
        <v>SQM</v>
      </c>
      <c r="G460" s="4" t="str">
        <f>VLOOKUP(F460,'All Beta'!A:E,2,0)</f>
        <v>IWM</v>
      </c>
      <c r="H460" s="4">
        <f t="shared" si="64"/>
        <v>1.23</v>
      </c>
      <c r="I460" s="4">
        <f t="shared" si="65"/>
        <v>1.06</v>
      </c>
      <c r="J460" s="62">
        <f>TRASH!A459</f>
        <v>0</v>
      </c>
      <c r="M460" s="1" t="s">
        <v>300</v>
      </c>
      <c r="N460" s="1" t="s">
        <v>384</v>
      </c>
      <c r="O460" s="1">
        <v>0.56000000000000005</v>
      </c>
      <c r="P460" s="1">
        <v>1.23</v>
      </c>
      <c r="Q460" s="1">
        <v>1.06</v>
      </c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F460" s="1"/>
      <c r="AG460" s="1"/>
      <c r="AH460" s="1"/>
      <c r="AI460" s="1"/>
      <c r="AJ460" s="1"/>
      <c r="AK460" s="1"/>
    </row>
    <row r="461" spans="1:37" x14ac:dyDescent="0.3">
      <c r="A461" s="2" t="str">
        <f t="shared" si="58"/>
        <v>SRE</v>
      </c>
      <c r="B461" s="1" t="str">
        <f t="shared" si="59"/>
        <v>SPY</v>
      </c>
      <c r="C461" s="1">
        <f t="shared" si="60"/>
        <v>0.56000000000000005</v>
      </c>
      <c r="D461" s="1">
        <f t="shared" si="61"/>
        <v>0.62</v>
      </c>
      <c r="E461" s="1">
        <f t="shared" si="62"/>
        <v>0.31</v>
      </c>
      <c r="F461" s="4" t="str">
        <f t="shared" si="63"/>
        <v>SRE</v>
      </c>
      <c r="G461" s="4" t="str">
        <f>VLOOKUP(F461,'All Beta'!A:E,2,0)</f>
        <v>SPY</v>
      </c>
      <c r="H461" s="4">
        <f t="shared" si="64"/>
        <v>0.62</v>
      </c>
      <c r="I461" s="4">
        <f t="shared" si="65"/>
        <v>0.31</v>
      </c>
      <c r="J461" s="62">
        <f>TRASH!A460</f>
        <v>0</v>
      </c>
      <c r="M461" s="1" t="s">
        <v>301</v>
      </c>
      <c r="N461" s="1" t="s">
        <v>299</v>
      </c>
      <c r="O461" s="1">
        <v>0.56000000000000005</v>
      </c>
      <c r="P461" s="1">
        <v>0.62</v>
      </c>
      <c r="Q461" s="1">
        <v>0.31</v>
      </c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F461" s="1"/>
      <c r="AG461" s="1"/>
      <c r="AH461" s="1"/>
      <c r="AI461" s="1"/>
      <c r="AJ461" s="1"/>
      <c r="AK461" s="1"/>
    </row>
    <row r="462" spans="1:37" x14ac:dyDescent="0.3">
      <c r="A462" s="2" t="str">
        <f t="shared" si="58"/>
        <v>STNE</v>
      </c>
      <c r="B462" s="1" t="str">
        <f t="shared" si="59"/>
        <v>IWM</v>
      </c>
      <c r="C462" s="1">
        <f t="shared" si="60"/>
        <v>0.72</v>
      </c>
      <c r="D462" s="1">
        <f t="shared" si="61"/>
        <v>0.91</v>
      </c>
      <c r="E462" s="1">
        <f t="shared" si="62"/>
        <v>0.56999999999999995</v>
      </c>
      <c r="F462" s="4" t="str">
        <f t="shared" si="63"/>
        <v>STNE</v>
      </c>
      <c r="G462" s="4" t="str">
        <f>VLOOKUP(F462,'All Beta'!A:E,2,0)</f>
        <v>IWM</v>
      </c>
      <c r="H462" s="4">
        <f t="shared" si="64"/>
        <v>0.91</v>
      </c>
      <c r="I462" s="4">
        <f t="shared" si="65"/>
        <v>0.56999999999999995</v>
      </c>
      <c r="J462" s="62">
        <f>TRASH!A461</f>
        <v>0</v>
      </c>
      <c r="M462" s="1" t="s">
        <v>610</v>
      </c>
      <c r="N462" s="1" t="s">
        <v>384</v>
      </c>
      <c r="O462" s="1">
        <v>0.72</v>
      </c>
      <c r="P462" s="1">
        <v>0.91</v>
      </c>
      <c r="Q462" s="1">
        <v>0.56999999999999995</v>
      </c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F462" s="1"/>
      <c r="AG462" s="1"/>
      <c r="AH462" s="1"/>
      <c r="AI462" s="1"/>
      <c r="AJ462" s="1"/>
      <c r="AK462" s="1"/>
    </row>
    <row r="463" spans="1:37" x14ac:dyDescent="0.3">
      <c r="A463" s="2" t="str">
        <f t="shared" si="58"/>
        <v>STRK</v>
      </c>
      <c r="B463" s="1" t="str">
        <f t="shared" si="59"/>
        <v>IWM</v>
      </c>
      <c r="C463" s="1">
        <f t="shared" si="60"/>
        <v>0.42</v>
      </c>
      <c r="D463" s="1">
        <f t="shared" si="61"/>
        <v>0.74</v>
      </c>
      <c r="E463" s="1">
        <f t="shared" si="62"/>
        <v>0.77</v>
      </c>
      <c r="F463" s="4" t="str">
        <f t="shared" si="63"/>
        <v>STRK</v>
      </c>
      <c r="G463" s="4" t="str">
        <f>VLOOKUP(F463,'All Beta'!A:E,2,0)</f>
        <v>IWM</v>
      </c>
      <c r="H463" s="4">
        <f t="shared" si="64"/>
        <v>0.74</v>
      </c>
      <c r="I463" s="4">
        <f t="shared" si="65"/>
        <v>0.77</v>
      </c>
      <c r="J463" s="62">
        <f>TRASH!A462</f>
        <v>0</v>
      </c>
      <c r="M463" s="1" t="s">
        <v>652</v>
      </c>
      <c r="N463" s="1" t="s">
        <v>384</v>
      </c>
      <c r="O463" s="1">
        <v>0.42</v>
      </c>
      <c r="P463" s="1">
        <v>0.74</v>
      </c>
      <c r="Q463" s="1">
        <v>0.77</v>
      </c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F463" s="1"/>
      <c r="AG463" s="1"/>
      <c r="AH463" s="1"/>
      <c r="AI463" s="1"/>
      <c r="AJ463" s="1"/>
      <c r="AK463" s="1"/>
    </row>
    <row r="464" spans="1:37" x14ac:dyDescent="0.3">
      <c r="A464" s="2" t="str">
        <f t="shared" si="58"/>
        <v>STWD</v>
      </c>
      <c r="B464" s="1" t="str">
        <f t="shared" si="59"/>
        <v>IWM</v>
      </c>
      <c r="C464" s="1">
        <f t="shared" si="60"/>
        <v>0.78</v>
      </c>
      <c r="D464" s="1">
        <f t="shared" si="61"/>
        <v>0.37</v>
      </c>
      <c r="E464" s="1">
        <f t="shared" si="62"/>
        <v>0.23</v>
      </c>
      <c r="F464" s="4" t="str">
        <f t="shared" si="63"/>
        <v>STWD</v>
      </c>
      <c r="G464" s="4" t="str">
        <f>VLOOKUP(F464,'All Beta'!A:E,2,0)</f>
        <v>IWM</v>
      </c>
      <c r="H464" s="4">
        <f t="shared" si="64"/>
        <v>0.37</v>
      </c>
      <c r="I464" s="4">
        <f t="shared" si="65"/>
        <v>0.23</v>
      </c>
      <c r="J464" s="62">
        <f>TRASH!A463</f>
        <v>0</v>
      </c>
      <c r="M464" s="1" t="s">
        <v>376</v>
      </c>
      <c r="N464" s="1" t="s">
        <v>384</v>
      </c>
      <c r="O464" s="1">
        <v>0.78</v>
      </c>
      <c r="P464" s="1">
        <v>0.37</v>
      </c>
      <c r="Q464" s="1">
        <v>0.23</v>
      </c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F464" s="1"/>
      <c r="AG464" s="1"/>
      <c r="AH464" s="1"/>
      <c r="AI464" s="1"/>
      <c r="AJ464" s="1"/>
      <c r="AK464" s="1"/>
    </row>
    <row r="465" spans="1:37" x14ac:dyDescent="0.3">
      <c r="A465" s="2" t="str">
        <f t="shared" si="58"/>
        <v>STX</v>
      </c>
      <c r="B465" s="1" t="str">
        <f t="shared" si="59"/>
        <v>QQQ</v>
      </c>
      <c r="C465" s="1">
        <f t="shared" si="60"/>
        <v>0.77</v>
      </c>
      <c r="D465" s="1">
        <f t="shared" si="61"/>
        <v>1.1000000000000001</v>
      </c>
      <c r="E465" s="1">
        <f t="shared" si="62"/>
        <v>0.44</v>
      </c>
      <c r="F465" s="4" t="str">
        <f t="shared" si="63"/>
        <v>STX</v>
      </c>
      <c r="G465" s="4" t="str">
        <f>VLOOKUP(F465,'All Beta'!A:E,2,0)</f>
        <v>QQQ</v>
      </c>
      <c r="H465" s="4">
        <f t="shared" si="64"/>
        <v>1.1000000000000001</v>
      </c>
      <c r="I465" s="4">
        <f t="shared" si="65"/>
        <v>0.44</v>
      </c>
      <c r="J465" s="62">
        <f>TRASH!A464</f>
        <v>0</v>
      </c>
      <c r="M465" s="1" t="s">
        <v>86</v>
      </c>
      <c r="N465" s="1" t="s">
        <v>283</v>
      </c>
      <c r="O465" s="1">
        <v>0.77</v>
      </c>
      <c r="P465" s="1">
        <v>1.1000000000000001</v>
      </c>
      <c r="Q465" s="1">
        <v>0.44</v>
      </c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F465" s="1"/>
      <c r="AG465" s="1"/>
      <c r="AH465" s="1"/>
      <c r="AI465" s="1"/>
      <c r="AJ465" s="1"/>
      <c r="AK465" s="1"/>
    </row>
    <row r="466" spans="1:37" x14ac:dyDescent="0.3">
      <c r="A466" s="2" t="str">
        <f t="shared" si="58"/>
        <v>STZ</v>
      </c>
      <c r="B466" s="1" t="str">
        <f t="shared" si="59"/>
        <v>IWM</v>
      </c>
      <c r="C466" s="1">
        <f t="shared" si="60"/>
        <v>0.45</v>
      </c>
      <c r="D466" s="1">
        <f t="shared" si="61"/>
        <v>0.43</v>
      </c>
      <c r="E466" s="1">
        <f t="shared" si="62"/>
        <v>0.47</v>
      </c>
      <c r="F466" s="4" t="str">
        <f t="shared" si="63"/>
        <v>STZ</v>
      </c>
      <c r="G466" s="4" t="str">
        <f>VLOOKUP(F466,'All Beta'!A:E,2,0)</f>
        <v>IWM</v>
      </c>
      <c r="H466" s="4">
        <f t="shared" si="64"/>
        <v>0.43</v>
      </c>
      <c r="I466" s="4">
        <f t="shared" si="65"/>
        <v>0.47</v>
      </c>
      <c r="J466" s="62">
        <f>TRASH!A465</f>
        <v>0</v>
      </c>
      <c r="M466" s="1" t="s">
        <v>302</v>
      </c>
      <c r="N466" s="1" t="s">
        <v>384</v>
      </c>
      <c r="O466" s="1">
        <v>0.45</v>
      </c>
      <c r="P466" s="1">
        <v>0.43</v>
      </c>
      <c r="Q466" s="1">
        <v>0.47</v>
      </c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F466" s="1"/>
      <c r="AG466" s="1"/>
      <c r="AH466" s="1"/>
      <c r="AI466" s="1"/>
      <c r="AJ466" s="1"/>
      <c r="AK466" s="1"/>
    </row>
    <row r="467" spans="1:37" x14ac:dyDescent="0.3">
      <c r="A467" s="2" t="str">
        <f t="shared" si="58"/>
        <v>SU</v>
      </c>
      <c r="B467" s="1" t="str">
        <f t="shared" si="59"/>
        <v>XLE</v>
      </c>
      <c r="C467" s="1">
        <f t="shared" si="60"/>
        <v>0.94</v>
      </c>
      <c r="D467" s="1">
        <f t="shared" si="61"/>
        <v>1.1399999999999999</v>
      </c>
      <c r="E467" s="1">
        <f t="shared" si="62"/>
        <v>0.28000000000000003</v>
      </c>
      <c r="F467" s="4" t="str">
        <f t="shared" si="63"/>
        <v>SU</v>
      </c>
      <c r="G467" s="4" t="str">
        <f>VLOOKUP(F467,'All Beta'!A:E,2,0)</f>
        <v>XLE</v>
      </c>
      <c r="H467" s="4">
        <f t="shared" si="64"/>
        <v>1.1399999999999999</v>
      </c>
      <c r="I467" s="4">
        <f t="shared" si="65"/>
        <v>0.28000000000000003</v>
      </c>
      <c r="J467" s="62">
        <f>TRASH!A466</f>
        <v>0</v>
      </c>
      <c r="M467" s="1" t="s">
        <v>425</v>
      </c>
      <c r="N467" s="1" t="s">
        <v>341</v>
      </c>
      <c r="O467" s="1">
        <v>0.94</v>
      </c>
      <c r="P467" s="1">
        <v>1.1399999999999999</v>
      </c>
      <c r="Q467" s="1">
        <v>0.28000000000000003</v>
      </c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F467" s="1"/>
      <c r="AG467" s="1"/>
      <c r="AH467" s="1"/>
      <c r="AI467" s="1"/>
      <c r="AJ467" s="1"/>
      <c r="AK467" s="1"/>
    </row>
    <row r="468" spans="1:37" x14ac:dyDescent="0.3">
      <c r="A468" s="2" t="str">
        <f t="shared" si="58"/>
        <v>SWK</v>
      </c>
      <c r="B468" s="1" t="str">
        <f t="shared" si="59"/>
        <v>IWM</v>
      </c>
      <c r="C468" s="1">
        <f t="shared" si="60"/>
        <v>0.89</v>
      </c>
      <c r="D468" s="1">
        <f t="shared" si="61"/>
        <v>1.68</v>
      </c>
      <c r="E468" s="1">
        <f t="shared" si="62"/>
        <v>0.47</v>
      </c>
      <c r="F468" s="4" t="str">
        <f t="shared" si="63"/>
        <v>SWK</v>
      </c>
      <c r="G468" s="4" t="str">
        <f>VLOOKUP(F468,'All Beta'!A:E,2,0)</f>
        <v>IWM</v>
      </c>
      <c r="H468" s="4">
        <f t="shared" si="64"/>
        <v>1.68</v>
      </c>
      <c r="I468" s="4">
        <f t="shared" si="65"/>
        <v>0.47</v>
      </c>
      <c r="J468" s="62">
        <f>TRASH!A467</f>
        <v>0</v>
      </c>
      <c r="M468" s="1" t="s">
        <v>498</v>
      </c>
      <c r="N468" s="1" t="s">
        <v>384</v>
      </c>
      <c r="O468" s="1">
        <v>0.89</v>
      </c>
      <c r="P468" s="1">
        <v>1.68</v>
      </c>
      <c r="Q468" s="1">
        <v>0.47</v>
      </c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F468" s="1"/>
      <c r="AG468" s="1"/>
      <c r="AH468" s="1"/>
      <c r="AI468" s="1"/>
      <c r="AJ468" s="1"/>
      <c r="AK468" s="1"/>
    </row>
    <row r="469" spans="1:37" x14ac:dyDescent="0.3">
      <c r="A469" s="2" t="str">
        <f t="shared" si="58"/>
        <v>SWKS</v>
      </c>
      <c r="B469" s="1" t="str">
        <f t="shared" si="59"/>
        <v>SPY</v>
      </c>
      <c r="C469" s="1">
        <f t="shared" si="60"/>
        <v>0.79</v>
      </c>
      <c r="D469" s="1">
        <f t="shared" si="61"/>
        <v>1.54</v>
      </c>
      <c r="E469" s="1">
        <f t="shared" si="62"/>
        <v>0.49</v>
      </c>
      <c r="F469" s="4" t="str">
        <f t="shared" si="63"/>
        <v>SWKS</v>
      </c>
      <c r="G469" s="4" t="str">
        <f>VLOOKUP(F469,'All Beta'!A:E,2,0)</f>
        <v>SPY</v>
      </c>
      <c r="H469" s="4">
        <f t="shared" si="64"/>
        <v>1.54</v>
      </c>
      <c r="I469" s="4">
        <f t="shared" si="65"/>
        <v>0.49</v>
      </c>
      <c r="J469" s="62">
        <f>TRASH!A468</f>
        <v>0</v>
      </c>
      <c r="M469" s="1" t="s">
        <v>87</v>
      </c>
      <c r="N469" s="1" t="s">
        <v>299</v>
      </c>
      <c r="O469" s="1">
        <v>0.79</v>
      </c>
      <c r="P469" s="1">
        <v>1.54</v>
      </c>
      <c r="Q469" s="1">
        <v>0.49</v>
      </c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F469" s="1"/>
      <c r="AG469" s="1"/>
      <c r="AH469" s="1"/>
      <c r="AI469" s="1"/>
      <c r="AJ469" s="1"/>
      <c r="AK469" s="1"/>
    </row>
    <row r="470" spans="1:37" x14ac:dyDescent="0.3">
      <c r="A470" s="2" t="str">
        <f t="shared" si="58"/>
        <v>SYF</v>
      </c>
      <c r="B470" s="1" t="str">
        <f t="shared" si="59"/>
        <v>XLF</v>
      </c>
      <c r="C470" s="1">
        <f t="shared" si="60"/>
        <v>0.92</v>
      </c>
      <c r="D470" s="1">
        <f t="shared" si="61"/>
        <v>1.75</v>
      </c>
      <c r="E470" s="1">
        <f t="shared" si="62"/>
        <v>0.33</v>
      </c>
      <c r="F470" s="4" t="str">
        <f t="shared" si="63"/>
        <v>SYF</v>
      </c>
      <c r="G470" s="4" t="str">
        <f>VLOOKUP(F470,'All Beta'!A:E,2,0)</f>
        <v>XLF</v>
      </c>
      <c r="H470" s="4">
        <f t="shared" si="64"/>
        <v>1.75</v>
      </c>
      <c r="I470" s="4">
        <f t="shared" si="65"/>
        <v>0.33</v>
      </c>
      <c r="J470" s="62">
        <f>TRASH!A469</f>
        <v>0</v>
      </c>
      <c r="M470" s="1" t="s">
        <v>303</v>
      </c>
      <c r="N470" s="1" t="s">
        <v>342</v>
      </c>
      <c r="O470" s="1">
        <v>0.92</v>
      </c>
      <c r="P470" s="1">
        <v>1.75</v>
      </c>
      <c r="Q470" s="1">
        <v>0.33</v>
      </c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F470" s="1"/>
      <c r="AG470" s="1"/>
      <c r="AH470" s="1"/>
      <c r="AI470" s="1"/>
      <c r="AJ470" s="1"/>
      <c r="AK470" s="1"/>
    </row>
    <row r="471" spans="1:37" x14ac:dyDescent="0.3">
      <c r="A471" s="2" t="str">
        <f t="shared" si="58"/>
        <v>SYK</v>
      </c>
      <c r="B471" s="1" t="str">
        <f t="shared" si="59"/>
        <v>SPY</v>
      </c>
      <c r="C471" s="1">
        <f t="shared" si="60"/>
        <v>0.69</v>
      </c>
      <c r="D471" s="1">
        <f t="shared" si="61"/>
        <v>0.7</v>
      </c>
      <c r="E471" s="1">
        <f t="shared" si="62"/>
        <v>0.28000000000000003</v>
      </c>
      <c r="F471" s="4" t="str">
        <f t="shared" si="63"/>
        <v>SYK</v>
      </c>
      <c r="G471" s="4" t="str">
        <f>VLOOKUP(F471,'All Beta'!A:E,2,0)</f>
        <v>SPY</v>
      </c>
      <c r="H471" s="4">
        <f t="shared" si="64"/>
        <v>0.7</v>
      </c>
      <c r="I471" s="4">
        <f t="shared" si="65"/>
        <v>0.28000000000000003</v>
      </c>
      <c r="J471" s="62">
        <f>TRASH!A470</f>
        <v>0</v>
      </c>
      <c r="M471" s="1" t="s">
        <v>304</v>
      </c>
      <c r="N471" s="1" t="s">
        <v>299</v>
      </c>
      <c r="O471" s="1">
        <v>0.69</v>
      </c>
      <c r="P471" s="1">
        <v>0.7</v>
      </c>
      <c r="Q471" s="1">
        <v>0.28000000000000003</v>
      </c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F471" s="1"/>
      <c r="AG471" s="1"/>
      <c r="AH471" s="1"/>
      <c r="AI471" s="1"/>
      <c r="AJ471" s="1"/>
      <c r="AK471" s="1"/>
    </row>
    <row r="472" spans="1:37" x14ac:dyDescent="0.3">
      <c r="A472" s="2" t="str">
        <f t="shared" si="58"/>
        <v>SYM</v>
      </c>
      <c r="B472" s="1" t="str">
        <f t="shared" si="59"/>
        <v>IWM</v>
      </c>
      <c r="C472" s="1">
        <f t="shared" si="60"/>
        <v>0.74</v>
      </c>
      <c r="D472" s="1">
        <f t="shared" si="61"/>
        <v>1.31</v>
      </c>
      <c r="E472" s="1">
        <f t="shared" si="62"/>
        <v>1.03</v>
      </c>
      <c r="F472" s="4" t="str">
        <f t="shared" si="63"/>
        <v>SYM</v>
      </c>
      <c r="G472" s="4" t="str">
        <f>VLOOKUP(F472,'All Beta'!A:E,2,0)</f>
        <v>IWM</v>
      </c>
      <c r="H472" s="4">
        <f t="shared" si="64"/>
        <v>1.31</v>
      </c>
      <c r="I472" s="4">
        <f t="shared" si="65"/>
        <v>1.03</v>
      </c>
      <c r="J472" s="62">
        <f>TRASH!A471</f>
        <v>0</v>
      </c>
      <c r="M472" s="1" t="s">
        <v>442</v>
      </c>
      <c r="N472" s="1" t="s">
        <v>384</v>
      </c>
      <c r="O472" s="1">
        <v>0.74</v>
      </c>
      <c r="P472" s="1">
        <v>1.31</v>
      </c>
      <c r="Q472" s="1">
        <v>1.03</v>
      </c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F472" s="1"/>
      <c r="AG472" s="1"/>
      <c r="AH472" s="1"/>
      <c r="AI472" s="1"/>
      <c r="AJ472" s="1"/>
      <c r="AK472" s="1"/>
    </row>
    <row r="473" spans="1:37" x14ac:dyDescent="0.3">
      <c r="A473" s="2" t="str">
        <f t="shared" si="58"/>
        <v>T</v>
      </c>
      <c r="B473" s="1" t="str">
        <f t="shared" si="59"/>
        <v>SPY</v>
      </c>
      <c r="C473" s="1">
        <f t="shared" si="60"/>
        <v>-0.18</v>
      </c>
      <c r="D473" s="1">
        <f t="shared" si="61"/>
        <v>0</v>
      </c>
      <c r="E473" s="1">
        <f t="shared" si="62"/>
        <v>0.34</v>
      </c>
      <c r="F473" s="4" t="str">
        <f t="shared" si="63"/>
        <v>T</v>
      </c>
      <c r="G473" s="4" t="str">
        <f>VLOOKUP(F473,'All Beta'!A:E,2,0)</f>
        <v>SPY</v>
      </c>
      <c r="H473" s="4">
        <f t="shared" si="64"/>
        <v>0</v>
      </c>
      <c r="I473" s="4">
        <f t="shared" si="65"/>
        <v>0.34</v>
      </c>
      <c r="J473" s="62">
        <f>TRASH!A472</f>
        <v>0</v>
      </c>
      <c r="M473" s="1" t="s">
        <v>305</v>
      </c>
      <c r="N473" s="1" t="s">
        <v>299</v>
      </c>
      <c r="O473" s="1">
        <v>-0.18</v>
      </c>
      <c r="P473" s="1">
        <v>0</v>
      </c>
      <c r="Q473" s="1">
        <v>0.34</v>
      </c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F473" s="1"/>
      <c r="AG473" s="1"/>
      <c r="AH473" s="1"/>
      <c r="AI473" s="1"/>
      <c r="AJ473" s="1"/>
      <c r="AK473" s="1"/>
    </row>
    <row r="474" spans="1:37" x14ac:dyDescent="0.3">
      <c r="A474" s="2" t="str">
        <f t="shared" si="58"/>
        <v>TDOC</v>
      </c>
      <c r="B474" s="1" t="str">
        <f t="shared" si="59"/>
        <v>IWM</v>
      </c>
      <c r="C474" s="1">
        <f t="shared" si="60"/>
        <v>0.83</v>
      </c>
      <c r="D474" s="1">
        <f t="shared" si="61"/>
        <v>1.61</v>
      </c>
      <c r="E474" s="1">
        <f t="shared" si="62"/>
        <v>0.7</v>
      </c>
      <c r="F474" s="4" t="str">
        <f t="shared" si="63"/>
        <v>TDOC</v>
      </c>
      <c r="G474" s="4" t="str">
        <f>VLOOKUP(F474,'All Beta'!A:E,2,0)</f>
        <v>IWM</v>
      </c>
      <c r="H474" s="4">
        <f t="shared" si="64"/>
        <v>1.61</v>
      </c>
      <c r="I474" s="4">
        <f t="shared" si="65"/>
        <v>0.7</v>
      </c>
      <c r="J474" s="62">
        <f>TRASH!A473</f>
        <v>0</v>
      </c>
      <c r="M474" s="1" t="s">
        <v>88</v>
      </c>
      <c r="N474" s="1" t="s">
        <v>384</v>
      </c>
      <c r="O474" s="1">
        <v>0.83</v>
      </c>
      <c r="P474" s="1">
        <v>1.61</v>
      </c>
      <c r="Q474" s="1">
        <v>0.7</v>
      </c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F474" s="1"/>
      <c r="AG474" s="1"/>
      <c r="AH474" s="1"/>
      <c r="AI474" s="1"/>
      <c r="AJ474" s="1"/>
      <c r="AK474" s="1"/>
    </row>
    <row r="475" spans="1:37" x14ac:dyDescent="0.3">
      <c r="A475" s="2" t="str">
        <f t="shared" si="58"/>
        <v>TEAM</v>
      </c>
      <c r="B475" s="1" t="str">
        <f t="shared" si="59"/>
        <v>QQQ</v>
      </c>
      <c r="C475" s="1">
        <f t="shared" si="60"/>
        <v>0.75</v>
      </c>
      <c r="D475" s="1">
        <f t="shared" si="61"/>
        <v>0.85</v>
      </c>
      <c r="E475" s="1">
        <f t="shared" si="62"/>
        <v>0.41</v>
      </c>
      <c r="F475" s="4" t="str">
        <f t="shared" si="63"/>
        <v>TEAM</v>
      </c>
      <c r="G475" s="4" t="str">
        <f>VLOOKUP(F475,'All Beta'!A:E,2,0)</f>
        <v>QQQ</v>
      </c>
      <c r="H475" s="4">
        <f t="shared" si="64"/>
        <v>0.85</v>
      </c>
      <c r="I475" s="4">
        <f t="shared" si="65"/>
        <v>0.41</v>
      </c>
      <c r="J475" s="62">
        <f>TRASH!A474</f>
        <v>0</v>
      </c>
      <c r="M475" s="1" t="s">
        <v>89</v>
      </c>
      <c r="N475" s="1" t="s">
        <v>283</v>
      </c>
      <c r="O475" s="1">
        <v>0.75</v>
      </c>
      <c r="P475" s="1">
        <v>0.85</v>
      </c>
      <c r="Q475" s="1">
        <v>0.41</v>
      </c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F475" s="1"/>
      <c r="AG475" s="1"/>
      <c r="AH475" s="1"/>
      <c r="AI475" s="1"/>
      <c r="AJ475" s="1"/>
      <c r="AK475" s="1"/>
    </row>
    <row r="476" spans="1:37" x14ac:dyDescent="0.3">
      <c r="A476" s="2" t="str">
        <f t="shared" si="58"/>
        <v>TEM</v>
      </c>
      <c r="B476" s="1" t="str">
        <f t="shared" si="59"/>
        <v>IWM</v>
      </c>
      <c r="C476" s="1">
        <f t="shared" si="60"/>
        <v>0.78</v>
      </c>
      <c r="D476" s="1">
        <f t="shared" si="61"/>
        <v>1.97</v>
      </c>
      <c r="E476" s="1">
        <f t="shared" si="62"/>
        <v>0.97</v>
      </c>
      <c r="F476" s="4" t="str">
        <f t="shared" si="63"/>
        <v>TEM</v>
      </c>
      <c r="G476" s="4" t="str">
        <f>VLOOKUP(F476,'All Beta'!A:E,2,0)</f>
        <v>IWM</v>
      </c>
      <c r="H476" s="4">
        <f t="shared" si="64"/>
        <v>1.97</v>
      </c>
      <c r="I476" s="4">
        <f t="shared" si="65"/>
        <v>0.97</v>
      </c>
      <c r="J476" s="62">
        <f>TRASH!A475</f>
        <v>0</v>
      </c>
      <c r="M476" s="1" t="s">
        <v>639</v>
      </c>
      <c r="N476" s="1" t="s">
        <v>384</v>
      </c>
      <c r="O476" s="1">
        <v>0.78</v>
      </c>
      <c r="P476" s="1">
        <v>1.97</v>
      </c>
      <c r="Q476" s="1">
        <v>0.97</v>
      </c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F476" s="1"/>
      <c r="AG476" s="1"/>
      <c r="AH476" s="1"/>
      <c r="AI476" s="1"/>
      <c r="AJ476" s="1"/>
      <c r="AK476" s="1"/>
    </row>
    <row r="477" spans="1:37" x14ac:dyDescent="0.3">
      <c r="A477" s="2" t="str">
        <f t="shared" si="58"/>
        <v>TENB</v>
      </c>
      <c r="B477" s="1" t="str">
        <f t="shared" si="59"/>
        <v>IWM</v>
      </c>
      <c r="C477" s="1">
        <f t="shared" si="60"/>
        <v>0.78</v>
      </c>
      <c r="D477" s="1">
        <f t="shared" si="61"/>
        <v>0.71</v>
      </c>
      <c r="E477" s="1">
        <f t="shared" si="62"/>
        <v>0.31</v>
      </c>
      <c r="F477" s="4" t="str">
        <f t="shared" si="63"/>
        <v>TENB</v>
      </c>
      <c r="G477" s="4" t="str">
        <f>VLOOKUP(F477,'All Beta'!A:E,2,0)</f>
        <v>IWM</v>
      </c>
      <c r="H477" s="4">
        <f t="shared" si="64"/>
        <v>0.71</v>
      </c>
      <c r="I477" s="4">
        <f t="shared" si="65"/>
        <v>0.31</v>
      </c>
      <c r="J477" s="62">
        <f>TRASH!A476</f>
        <v>0</v>
      </c>
      <c r="M477" s="1" t="s">
        <v>612</v>
      </c>
      <c r="N477" s="1" t="s">
        <v>384</v>
      </c>
      <c r="O477" s="1">
        <v>0.78</v>
      </c>
      <c r="P477" s="1">
        <v>0.71</v>
      </c>
      <c r="Q477" s="1">
        <v>0.31</v>
      </c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F477" s="1"/>
      <c r="AG477" s="1"/>
      <c r="AH477" s="1"/>
      <c r="AI477" s="1"/>
      <c r="AJ477" s="1"/>
      <c r="AK477" s="1"/>
    </row>
    <row r="478" spans="1:37" x14ac:dyDescent="0.3">
      <c r="A478" s="2" t="str">
        <f t="shared" si="58"/>
        <v>TFC</v>
      </c>
      <c r="B478" s="1" t="str">
        <f t="shared" si="59"/>
        <v>KRE</v>
      </c>
      <c r="C478" s="1">
        <f t="shared" si="60"/>
        <v>0.95</v>
      </c>
      <c r="D478" s="1">
        <f t="shared" si="61"/>
        <v>0.96</v>
      </c>
      <c r="E478" s="1">
        <f t="shared" si="62"/>
        <v>0.2</v>
      </c>
      <c r="F478" s="4" t="str">
        <f t="shared" si="63"/>
        <v>TFC</v>
      </c>
      <c r="G478" s="4" t="str">
        <f>VLOOKUP(F478,'All Beta'!A:E,2,0)</f>
        <v>KRE</v>
      </c>
      <c r="H478" s="4">
        <f t="shared" si="64"/>
        <v>0.96</v>
      </c>
      <c r="I478" s="4">
        <f t="shared" si="65"/>
        <v>0.2</v>
      </c>
      <c r="J478" s="62">
        <f>TRASH!A477</f>
        <v>0</v>
      </c>
      <c r="M478" s="1" t="s">
        <v>307</v>
      </c>
      <c r="N478" s="1" t="s">
        <v>377</v>
      </c>
      <c r="O478" s="1">
        <v>0.95</v>
      </c>
      <c r="P478" s="1">
        <v>0.96</v>
      </c>
      <c r="Q478" s="1">
        <v>0.2</v>
      </c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F478" s="1"/>
      <c r="AG478" s="1"/>
      <c r="AH478" s="1"/>
      <c r="AI478" s="1"/>
      <c r="AJ478" s="1"/>
      <c r="AK478" s="1"/>
    </row>
    <row r="479" spans="1:37" x14ac:dyDescent="0.3">
      <c r="A479" s="2" t="str">
        <f t="shared" si="58"/>
        <v>TGT</v>
      </c>
      <c r="B479" s="1" t="str">
        <f t="shared" si="59"/>
        <v>IWM</v>
      </c>
      <c r="C479" s="1">
        <f t="shared" si="60"/>
        <v>0.87</v>
      </c>
      <c r="D479" s="1">
        <f t="shared" si="61"/>
        <v>0.74</v>
      </c>
      <c r="E479" s="1">
        <f t="shared" si="62"/>
        <v>0.3</v>
      </c>
      <c r="F479" s="4" t="str">
        <f t="shared" si="63"/>
        <v>TGT</v>
      </c>
      <c r="G479" s="4" t="str">
        <f>VLOOKUP(F479,'All Beta'!A:E,2,0)</f>
        <v>IWM</v>
      </c>
      <c r="H479" s="4">
        <f t="shared" si="64"/>
        <v>0.74</v>
      </c>
      <c r="I479" s="4">
        <f t="shared" si="65"/>
        <v>0.3</v>
      </c>
      <c r="J479" s="62">
        <f>TRASH!A478</f>
        <v>0</v>
      </c>
      <c r="M479" s="1" t="s">
        <v>308</v>
      </c>
      <c r="N479" s="1" t="s">
        <v>384</v>
      </c>
      <c r="O479" s="1">
        <v>0.87</v>
      </c>
      <c r="P479" s="1">
        <v>0.74</v>
      </c>
      <c r="Q479" s="1">
        <v>0.3</v>
      </c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F479" s="1"/>
      <c r="AG479" s="1"/>
      <c r="AH479" s="1"/>
      <c r="AI479" s="1"/>
      <c r="AJ479" s="1"/>
      <c r="AK479" s="1"/>
    </row>
    <row r="480" spans="1:37" x14ac:dyDescent="0.3">
      <c r="A480" s="2" t="str">
        <f t="shared" si="58"/>
        <v>THC</v>
      </c>
      <c r="B480" s="1" t="str">
        <f t="shared" si="59"/>
        <v>IWM</v>
      </c>
      <c r="C480" s="1">
        <f t="shared" si="60"/>
        <v>0.47</v>
      </c>
      <c r="D480" s="1">
        <f t="shared" si="61"/>
        <v>0.28999999999999998</v>
      </c>
      <c r="E480" s="1">
        <f t="shared" si="62"/>
        <v>0.47</v>
      </c>
      <c r="F480" s="4" t="str">
        <f t="shared" si="63"/>
        <v>THC</v>
      </c>
      <c r="G480" s="4" t="str">
        <f>VLOOKUP(F480,'All Beta'!A:E,2,0)</f>
        <v>IWM</v>
      </c>
      <c r="H480" s="4">
        <f t="shared" si="64"/>
        <v>0.28999999999999998</v>
      </c>
      <c r="I480" s="4">
        <f t="shared" si="65"/>
        <v>0.47</v>
      </c>
      <c r="J480" s="62">
        <f>TRASH!A479</f>
        <v>0</v>
      </c>
      <c r="M480" s="1" t="s">
        <v>499</v>
      </c>
      <c r="N480" s="1" t="s">
        <v>384</v>
      </c>
      <c r="O480" s="1">
        <v>0.47</v>
      </c>
      <c r="P480" s="1">
        <v>0.28999999999999998</v>
      </c>
      <c r="Q480" s="1">
        <v>0.47</v>
      </c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F480" s="1"/>
      <c r="AG480" s="1"/>
      <c r="AH480" s="1"/>
      <c r="AI480" s="1"/>
      <c r="AJ480" s="1"/>
      <c r="AK480" s="1"/>
    </row>
    <row r="481" spans="1:37" x14ac:dyDescent="0.3">
      <c r="A481" s="2" t="str">
        <f t="shared" si="58"/>
        <v>TJX</v>
      </c>
      <c r="B481" s="1" t="str">
        <f t="shared" si="59"/>
        <v>IWM</v>
      </c>
      <c r="C481" s="1">
        <f t="shared" si="60"/>
        <v>0.72</v>
      </c>
      <c r="D481" s="1">
        <f t="shared" si="61"/>
        <v>0.45</v>
      </c>
      <c r="E481" s="1">
        <f t="shared" si="62"/>
        <v>0.22</v>
      </c>
      <c r="F481" s="4" t="str">
        <f t="shared" si="63"/>
        <v>TJX</v>
      </c>
      <c r="G481" s="4" t="str">
        <f>VLOOKUP(F481,'All Beta'!A:E,2,0)</f>
        <v>IWM</v>
      </c>
      <c r="H481" s="4">
        <f t="shared" si="64"/>
        <v>0.45</v>
      </c>
      <c r="I481" s="4">
        <f t="shared" si="65"/>
        <v>0.22</v>
      </c>
      <c r="J481" s="62">
        <f>TRASH!A480</f>
        <v>0</v>
      </c>
      <c r="M481" s="1" t="s">
        <v>309</v>
      </c>
      <c r="N481" s="1" t="s">
        <v>384</v>
      </c>
      <c r="O481" s="1">
        <v>0.72</v>
      </c>
      <c r="P481" s="1">
        <v>0.45</v>
      </c>
      <c r="Q481" s="1">
        <v>0.22</v>
      </c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F481" s="1"/>
      <c r="AG481" s="1"/>
      <c r="AH481" s="1"/>
      <c r="AI481" s="1"/>
      <c r="AJ481" s="1"/>
      <c r="AK481" s="1"/>
    </row>
    <row r="482" spans="1:37" x14ac:dyDescent="0.3">
      <c r="A482" s="2" t="str">
        <f t="shared" si="58"/>
        <v>TKO</v>
      </c>
      <c r="B482" s="1" t="str">
        <f t="shared" si="59"/>
        <v>SPY</v>
      </c>
      <c r="C482" s="1">
        <f t="shared" si="60"/>
        <v>0.64</v>
      </c>
      <c r="D482" s="1">
        <f t="shared" si="61"/>
        <v>0.73</v>
      </c>
      <c r="E482" s="1">
        <f t="shared" si="62"/>
        <v>0.32</v>
      </c>
      <c r="F482" s="4" t="str">
        <f t="shared" si="63"/>
        <v>TKO</v>
      </c>
      <c r="G482" s="4" t="str">
        <f>VLOOKUP(F482,'All Beta'!A:E,2,0)</f>
        <v>SPY</v>
      </c>
      <c r="H482" s="4">
        <f t="shared" si="64"/>
        <v>0.73</v>
      </c>
      <c r="I482" s="4">
        <f t="shared" si="65"/>
        <v>0.32</v>
      </c>
      <c r="J482" s="62">
        <f>TRASH!A481</f>
        <v>0</v>
      </c>
      <c r="M482" s="1" t="s">
        <v>494</v>
      </c>
      <c r="N482" s="1" t="s">
        <v>299</v>
      </c>
      <c r="O482" s="1">
        <v>0.64</v>
      </c>
      <c r="P482" s="1">
        <v>0.73</v>
      </c>
      <c r="Q482" s="1">
        <v>0.32</v>
      </c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F482" s="1"/>
      <c r="AG482" s="1"/>
      <c r="AH482" s="1"/>
      <c r="AI482" s="1"/>
      <c r="AJ482" s="1"/>
      <c r="AK482" s="1"/>
    </row>
    <row r="483" spans="1:37" x14ac:dyDescent="0.3">
      <c r="A483" s="2" t="str">
        <f t="shared" si="58"/>
        <v>TLN</v>
      </c>
      <c r="B483" s="1" t="str">
        <f t="shared" si="59"/>
        <v>QQQ</v>
      </c>
      <c r="C483" s="1">
        <f t="shared" si="60"/>
        <v>0.41</v>
      </c>
      <c r="D483" s="1">
        <f t="shared" si="61"/>
        <v>1.17</v>
      </c>
      <c r="E483" s="1">
        <f t="shared" si="62"/>
        <v>1.0900000000000001</v>
      </c>
      <c r="F483" s="4" t="str">
        <f t="shared" si="63"/>
        <v>TLN</v>
      </c>
      <c r="G483" s="4" t="str">
        <f>VLOOKUP(F483,'All Beta'!A:E,2,0)</f>
        <v>QQQ</v>
      </c>
      <c r="H483" s="4">
        <f t="shared" si="64"/>
        <v>1.17</v>
      </c>
      <c r="I483" s="4">
        <f t="shared" si="65"/>
        <v>1.0900000000000001</v>
      </c>
      <c r="J483" s="62">
        <f>TRASH!A482</f>
        <v>0</v>
      </c>
      <c r="M483" s="1" t="s">
        <v>640</v>
      </c>
      <c r="N483" s="1" t="s">
        <v>283</v>
      </c>
      <c r="O483" s="1">
        <v>0.41</v>
      </c>
      <c r="P483" s="1">
        <v>1.17</v>
      </c>
      <c r="Q483" s="1">
        <v>1.0900000000000001</v>
      </c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F483" s="1"/>
      <c r="AG483" s="1"/>
      <c r="AH483" s="1"/>
      <c r="AI483" s="1"/>
      <c r="AJ483" s="1"/>
      <c r="AK483" s="1"/>
    </row>
    <row r="484" spans="1:37" x14ac:dyDescent="0.3">
      <c r="A484" s="2" t="str">
        <f t="shared" si="58"/>
        <v>TMO</v>
      </c>
      <c r="B484" s="1" t="str">
        <f t="shared" si="59"/>
        <v>IWM</v>
      </c>
      <c r="C484" s="1">
        <f t="shared" si="60"/>
        <v>0.59</v>
      </c>
      <c r="D484" s="1">
        <f t="shared" si="61"/>
        <v>0.39</v>
      </c>
      <c r="E484" s="1">
        <f t="shared" si="62"/>
        <v>0.46</v>
      </c>
      <c r="F484" s="4" t="str">
        <f t="shared" si="63"/>
        <v>TMO</v>
      </c>
      <c r="G484" s="4" t="str">
        <f>VLOOKUP(F484,'All Beta'!A:E,2,0)</f>
        <v>IWM</v>
      </c>
      <c r="H484" s="4">
        <f t="shared" si="64"/>
        <v>0.39</v>
      </c>
      <c r="I484" s="4">
        <f t="shared" si="65"/>
        <v>0.46</v>
      </c>
      <c r="J484" s="62">
        <f>TRASH!A483</f>
        <v>0</v>
      </c>
      <c r="M484" s="1" t="s">
        <v>310</v>
      </c>
      <c r="N484" s="1" t="s">
        <v>384</v>
      </c>
      <c r="O484" s="1">
        <v>0.59</v>
      </c>
      <c r="P484" s="1">
        <v>0.39</v>
      </c>
      <c r="Q484" s="1">
        <v>0.46</v>
      </c>
      <c r="S484" s="1"/>
      <c r="T484" s="1"/>
      <c r="U484" s="1"/>
      <c r="V484" s="1"/>
      <c r="W484" s="1"/>
      <c r="X484" s="1"/>
      <c r="Y484" s="1"/>
      <c r="Z484" s="1"/>
      <c r="AB484" s="1"/>
      <c r="AC484" s="1"/>
      <c r="AD484" s="1"/>
      <c r="AF484" s="1"/>
      <c r="AG484" s="1"/>
      <c r="AH484" s="1"/>
      <c r="AI484" s="1"/>
      <c r="AJ484" s="1"/>
      <c r="AK484" s="1"/>
    </row>
    <row r="485" spans="1:37" x14ac:dyDescent="0.3">
      <c r="A485" s="2" t="str">
        <f t="shared" si="58"/>
        <v>TMUS</v>
      </c>
      <c r="B485" s="1" t="str">
        <f t="shared" si="59"/>
        <v>IWM</v>
      </c>
      <c r="C485" s="1">
        <f t="shared" si="60"/>
        <v>0.05</v>
      </c>
      <c r="D485" s="1">
        <f t="shared" si="61"/>
        <v>0.06</v>
      </c>
      <c r="E485" s="1">
        <f t="shared" si="62"/>
        <v>0.47</v>
      </c>
      <c r="F485" s="4" t="str">
        <f t="shared" si="63"/>
        <v>TMUS</v>
      </c>
      <c r="G485" s="4" t="str">
        <f>VLOOKUP(F485,'All Beta'!A:E,2,0)</f>
        <v>IWM</v>
      </c>
      <c r="H485" s="4">
        <f t="shared" si="64"/>
        <v>0.06</v>
      </c>
      <c r="I485" s="4">
        <f t="shared" si="65"/>
        <v>0.47</v>
      </c>
      <c r="J485" s="62">
        <f>TRASH!A484</f>
        <v>0</v>
      </c>
      <c r="M485" s="1" t="s">
        <v>311</v>
      </c>
      <c r="N485" s="1" t="s">
        <v>384</v>
      </c>
      <c r="O485" s="1">
        <v>0.05</v>
      </c>
      <c r="P485" s="1">
        <v>0.06</v>
      </c>
      <c r="Q485" s="1">
        <v>0.47</v>
      </c>
      <c r="S485" s="1"/>
      <c r="T485" s="1"/>
      <c r="U485" s="1"/>
      <c r="V485" s="1"/>
      <c r="W485" s="1"/>
      <c r="X485" s="1"/>
      <c r="Z485" s="1"/>
      <c r="AA485" s="1"/>
      <c r="AB485" s="1"/>
      <c r="AC485" s="1"/>
      <c r="AD485" s="1"/>
      <c r="AF485" s="1"/>
      <c r="AG485" s="1"/>
      <c r="AH485" s="1"/>
      <c r="AI485" s="1"/>
      <c r="AJ485" s="1"/>
      <c r="AK485" s="1"/>
    </row>
    <row r="486" spans="1:37" x14ac:dyDescent="0.3">
      <c r="A486" s="2" t="str">
        <f t="shared" si="58"/>
        <v>TNDM</v>
      </c>
      <c r="B486" s="1" t="str">
        <f t="shared" si="59"/>
        <v>IWM</v>
      </c>
      <c r="C486" s="1">
        <f t="shared" si="60"/>
        <v>0.64</v>
      </c>
      <c r="D486" s="1">
        <f t="shared" si="61"/>
        <v>1.31</v>
      </c>
      <c r="E486" s="1">
        <f t="shared" si="62"/>
        <v>0.71</v>
      </c>
      <c r="F486" s="4" t="str">
        <f t="shared" si="63"/>
        <v>TNDM</v>
      </c>
      <c r="G486" s="4" t="str">
        <f>VLOOKUP(F486,'All Beta'!A:E,2,0)</f>
        <v>IWM</v>
      </c>
      <c r="H486" s="4">
        <f t="shared" si="64"/>
        <v>1.31</v>
      </c>
      <c r="I486" s="4">
        <f t="shared" si="65"/>
        <v>0.71</v>
      </c>
      <c r="J486" s="62">
        <f>TRASH!A485</f>
        <v>0</v>
      </c>
      <c r="M486" s="1" t="s">
        <v>465</v>
      </c>
      <c r="N486" s="1" t="s">
        <v>384</v>
      </c>
      <c r="O486" s="1">
        <v>0.64</v>
      </c>
      <c r="P486" s="1">
        <v>1.31</v>
      </c>
      <c r="Q486" s="1">
        <v>0.71</v>
      </c>
      <c r="S486" s="1"/>
      <c r="T486" s="1"/>
      <c r="U486" s="1"/>
      <c r="V486" s="1"/>
      <c r="W486" s="1"/>
      <c r="X486" s="1"/>
      <c r="Z486" s="1"/>
      <c r="AA486" s="1"/>
      <c r="AB486" s="1"/>
      <c r="AC486" s="1"/>
      <c r="AD486" s="1"/>
      <c r="AF486" s="1"/>
      <c r="AG486" s="1"/>
      <c r="AH486" s="1"/>
      <c r="AI486" s="1"/>
      <c r="AJ486" s="1"/>
      <c r="AK486" s="1"/>
    </row>
    <row r="487" spans="1:37" x14ac:dyDescent="0.3">
      <c r="A487" s="2" t="str">
        <f t="shared" si="58"/>
        <v>TOL</v>
      </c>
      <c r="B487" s="1" t="str">
        <f t="shared" si="59"/>
        <v>IWM</v>
      </c>
      <c r="C487" s="1">
        <f t="shared" si="60"/>
        <v>0.7</v>
      </c>
      <c r="D487" s="1">
        <f t="shared" si="61"/>
        <v>0.82</v>
      </c>
      <c r="E487" s="1">
        <f t="shared" si="62"/>
        <v>0.56000000000000005</v>
      </c>
      <c r="F487" s="4" t="str">
        <f t="shared" si="63"/>
        <v>TOL</v>
      </c>
      <c r="G487" s="4" t="str">
        <f>VLOOKUP(F487,'All Beta'!A:E,2,0)</f>
        <v>IWM</v>
      </c>
      <c r="H487" s="4">
        <f t="shared" si="64"/>
        <v>0.82</v>
      </c>
      <c r="I487" s="4">
        <f t="shared" si="65"/>
        <v>0.56000000000000005</v>
      </c>
      <c r="J487" s="62">
        <f>TRASH!A486</f>
        <v>0</v>
      </c>
      <c r="M487" s="1" t="s">
        <v>312</v>
      </c>
      <c r="N487" s="1" t="s">
        <v>384</v>
      </c>
      <c r="O487" s="1">
        <v>0.7</v>
      </c>
      <c r="P487" s="1">
        <v>0.82</v>
      </c>
      <c r="Q487" s="1">
        <v>0.56000000000000005</v>
      </c>
      <c r="S487" s="1"/>
      <c r="T487" s="1"/>
      <c r="U487" s="1"/>
      <c r="V487" s="1"/>
      <c r="W487" s="1"/>
      <c r="X487" s="1"/>
      <c r="Z487" s="1"/>
      <c r="AA487" s="1"/>
      <c r="AB487" s="1"/>
      <c r="AC487" s="1"/>
      <c r="AD487" s="1"/>
      <c r="AF487" s="1"/>
      <c r="AG487" s="1"/>
      <c r="AH487" s="1"/>
      <c r="AI487" s="1"/>
      <c r="AJ487" s="1"/>
      <c r="AK487" s="1"/>
    </row>
    <row r="488" spans="1:37" x14ac:dyDescent="0.3">
      <c r="A488" s="2" t="str">
        <f t="shared" si="58"/>
        <v>TOST</v>
      </c>
      <c r="B488" s="1" t="str">
        <f t="shared" si="59"/>
        <v>SPY</v>
      </c>
      <c r="C488" s="1">
        <f t="shared" si="60"/>
        <v>0.71</v>
      </c>
      <c r="D488" s="1">
        <f t="shared" si="61"/>
        <v>1.27</v>
      </c>
      <c r="E488" s="1">
        <f t="shared" si="62"/>
        <v>0.61</v>
      </c>
      <c r="F488" s="4" t="str">
        <f t="shared" si="63"/>
        <v>TOST</v>
      </c>
      <c r="G488" s="4" t="str">
        <f>VLOOKUP(F488,'All Beta'!A:E,2,0)</f>
        <v>SPY</v>
      </c>
      <c r="H488" s="4">
        <f t="shared" si="64"/>
        <v>1.27</v>
      </c>
      <c r="I488" s="4">
        <f t="shared" si="65"/>
        <v>0.61</v>
      </c>
      <c r="J488" s="62">
        <f>TRASH!A487</f>
        <v>0</v>
      </c>
      <c r="M488" s="1" t="s">
        <v>91</v>
      </c>
      <c r="N488" s="1" t="s">
        <v>299</v>
      </c>
      <c r="O488" s="1">
        <v>0.71</v>
      </c>
      <c r="P488" s="1">
        <v>1.27</v>
      </c>
      <c r="Q488" s="1">
        <v>0.61</v>
      </c>
      <c r="S488" s="1"/>
      <c r="T488" s="1"/>
      <c r="U488" s="1"/>
      <c r="V488" s="1"/>
      <c r="W488" s="1"/>
      <c r="X488" s="1"/>
      <c r="Z488" s="1"/>
      <c r="AA488" s="1"/>
      <c r="AB488" s="1"/>
      <c r="AC488" s="1"/>
      <c r="AD488" s="1"/>
      <c r="AF488" s="1"/>
      <c r="AG488" s="1"/>
      <c r="AH488" s="1"/>
      <c r="AI488" s="1"/>
      <c r="AJ488" s="1"/>
      <c r="AK488" s="1"/>
    </row>
    <row r="489" spans="1:37" x14ac:dyDescent="0.3">
      <c r="A489" s="2" t="str">
        <f t="shared" si="58"/>
        <v>TPR</v>
      </c>
      <c r="B489" s="1" t="str">
        <f t="shared" si="59"/>
        <v>SPY</v>
      </c>
      <c r="C489" s="1">
        <f t="shared" si="60"/>
        <v>0.74</v>
      </c>
      <c r="D489" s="1">
        <f t="shared" si="61"/>
        <v>1.88</v>
      </c>
      <c r="E489" s="1">
        <f t="shared" si="62"/>
        <v>0.53</v>
      </c>
      <c r="F489" s="4" t="str">
        <f t="shared" si="63"/>
        <v/>
      </c>
      <c r="G489" s="4" t="e">
        <f>VLOOKUP(F489,'All Beta'!A:E,2,0)</f>
        <v>#N/A</v>
      </c>
      <c r="H489" s="4" t="e">
        <f t="shared" si="64"/>
        <v>#N/A</v>
      </c>
      <c r="I489" s="4" t="e">
        <f t="shared" si="65"/>
        <v>#N/A</v>
      </c>
      <c r="J489" s="62">
        <f>TRASH!A488</f>
        <v>0</v>
      </c>
      <c r="M489" s="1" t="s">
        <v>313</v>
      </c>
      <c r="N489" s="1" t="s">
        <v>299</v>
      </c>
      <c r="O489" s="1">
        <v>0.74</v>
      </c>
      <c r="P489" s="1">
        <v>1.88</v>
      </c>
      <c r="Q489" s="1">
        <v>0.53</v>
      </c>
      <c r="S489" s="1"/>
      <c r="T489" s="1"/>
      <c r="U489" s="1"/>
      <c r="V489" s="1"/>
      <c r="W489" s="1"/>
      <c r="X489" s="1"/>
      <c r="Z489" s="1"/>
      <c r="AA489" s="1"/>
      <c r="AB489" s="1"/>
      <c r="AC489" s="1"/>
      <c r="AD489" s="1"/>
      <c r="AF489" s="1"/>
      <c r="AG489" s="1"/>
      <c r="AH489" s="1"/>
      <c r="AI489" s="1"/>
      <c r="AJ489" s="1"/>
      <c r="AK489" s="1"/>
    </row>
    <row r="490" spans="1:37" x14ac:dyDescent="0.3">
      <c r="A490" s="2" t="str">
        <f t="shared" si="58"/>
        <v>TRIP</v>
      </c>
      <c r="B490" s="1" t="str">
        <f t="shared" si="59"/>
        <v>IWM</v>
      </c>
      <c r="C490" s="1">
        <f t="shared" si="60"/>
        <v>0.79</v>
      </c>
      <c r="D490" s="1">
        <f t="shared" si="61"/>
        <v>1.1399999999999999</v>
      </c>
      <c r="E490" s="1">
        <f t="shared" si="62"/>
        <v>0.57999999999999996</v>
      </c>
      <c r="F490" s="4" t="str">
        <f t="shared" si="63"/>
        <v>TRIP</v>
      </c>
      <c r="G490" s="4" t="str">
        <f>VLOOKUP(F490,'All Beta'!A:E,2,0)</f>
        <v>IWM</v>
      </c>
      <c r="H490" s="4">
        <f t="shared" si="64"/>
        <v>1.1399999999999999</v>
      </c>
      <c r="I490" s="4">
        <f t="shared" si="65"/>
        <v>0.57999999999999996</v>
      </c>
      <c r="J490" s="62">
        <f>TRASH!A489</f>
        <v>0</v>
      </c>
      <c r="M490" s="1" t="s">
        <v>314</v>
      </c>
      <c r="N490" s="1" t="s">
        <v>384</v>
      </c>
      <c r="O490" s="1">
        <v>0.79</v>
      </c>
      <c r="P490" s="1">
        <v>1.1399999999999999</v>
      </c>
      <c r="Q490" s="1">
        <v>0.57999999999999996</v>
      </c>
      <c r="S490" s="1"/>
      <c r="T490" s="1"/>
      <c r="U490" s="1"/>
      <c r="V490" s="1"/>
      <c r="W490" s="1"/>
      <c r="X490" s="1"/>
      <c r="Z490" s="1"/>
      <c r="AA490" s="1"/>
      <c r="AB490" s="1"/>
      <c r="AC490" s="1"/>
      <c r="AD490" s="1"/>
      <c r="AF490" s="1"/>
      <c r="AG490" s="1"/>
      <c r="AH490" s="1"/>
      <c r="AI490" s="1"/>
      <c r="AJ490" s="1"/>
      <c r="AK490" s="1"/>
    </row>
    <row r="491" spans="1:37" x14ac:dyDescent="0.3">
      <c r="A491" s="2" t="str">
        <f t="shared" si="58"/>
        <v>TROW</v>
      </c>
      <c r="B491" s="1" t="str">
        <f t="shared" si="59"/>
        <v>IWM</v>
      </c>
      <c r="C491" s="1">
        <f t="shared" si="60"/>
        <v>0.85</v>
      </c>
      <c r="D491" s="1">
        <f t="shared" si="61"/>
        <v>0.75</v>
      </c>
      <c r="E491" s="1">
        <f t="shared" si="62"/>
        <v>0.27</v>
      </c>
      <c r="F491" s="4" t="str">
        <f t="shared" si="63"/>
        <v>TROW</v>
      </c>
      <c r="G491" s="4" t="str">
        <f>VLOOKUP(F491,'All Beta'!A:E,2,0)</f>
        <v>IWM</v>
      </c>
      <c r="H491" s="4">
        <f t="shared" si="64"/>
        <v>0.75</v>
      </c>
      <c r="I491" s="4">
        <f t="shared" si="65"/>
        <v>0.27</v>
      </c>
      <c r="J491" s="62">
        <f>TRASH!A490</f>
        <v>0</v>
      </c>
      <c r="M491" s="1" t="s">
        <v>315</v>
      </c>
      <c r="N491" s="1" t="s">
        <v>384</v>
      </c>
      <c r="O491" s="1">
        <v>0.85</v>
      </c>
      <c r="P491" s="1">
        <v>0.75</v>
      </c>
      <c r="Q491" s="1">
        <v>0.27</v>
      </c>
      <c r="S491" s="1"/>
      <c r="T491" s="1"/>
      <c r="U491" s="1"/>
      <c r="V491" s="1"/>
      <c r="W491" s="1"/>
      <c r="X491" s="1"/>
      <c r="Z491" s="1"/>
      <c r="AA491" s="1"/>
      <c r="AB491" s="1"/>
      <c r="AC491" s="1"/>
      <c r="AD491" s="1"/>
      <c r="AF491" s="1"/>
      <c r="AG491" s="1"/>
      <c r="AH491" s="1"/>
      <c r="AI491" s="1"/>
      <c r="AJ491" s="1"/>
      <c r="AK491" s="1"/>
    </row>
    <row r="492" spans="1:37" x14ac:dyDescent="0.3">
      <c r="A492" s="2" t="str">
        <f t="shared" si="58"/>
        <v>TRV</v>
      </c>
      <c r="B492" s="1" t="str">
        <f t="shared" si="59"/>
        <v>XLF</v>
      </c>
      <c r="C492" s="1">
        <f t="shared" si="60"/>
        <v>0.75</v>
      </c>
      <c r="D492" s="1">
        <f t="shared" si="61"/>
        <v>1.01</v>
      </c>
      <c r="E492" s="1">
        <f t="shared" si="62"/>
        <v>0.32</v>
      </c>
      <c r="F492" s="4" t="str">
        <f t="shared" si="63"/>
        <v>TRV</v>
      </c>
      <c r="G492" s="4" t="str">
        <f>VLOOKUP(F492,'All Beta'!A:E,2,0)</f>
        <v>XLF</v>
      </c>
      <c r="H492" s="4">
        <f t="shared" si="64"/>
        <v>1.01</v>
      </c>
      <c r="I492" s="4">
        <f t="shared" si="65"/>
        <v>0.32</v>
      </c>
      <c r="J492" s="62">
        <f>TRASH!A491</f>
        <v>0</v>
      </c>
      <c r="M492" s="1" t="s">
        <v>316</v>
      </c>
      <c r="N492" s="1" t="s">
        <v>342</v>
      </c>
      <c r="O492" s="1">
        <v>0.75</v>
      </c>
      <c r="P492" s="1">
        <v>1.01</v>
      </c>
      <c r="Q492" s="1">
        <v>0.32</v>
      </c>
      <c r="S492" s="1"/>
      <c r="T492" s="1"/>
      <c r="U492" s="1"/>
      <c r="V492" s="1"/>
      <c r="W492" s="1"/>
      <c r="X492" s="1"/>
      <c r="Z492" s="1"/>
      <c r="AA492" s="1"/>
      <c r="AB492" s="1"/>
      <c r="AC492" s="1"/>
      <c r="AD492" s="1"/>
      <c r="AF492" s="1"/>
      <c r="AG492" s="1"/>
      <c r="AH492" s="1"/>
      <c r="AI492" s="1"/>
      <c r="AJ492" s="1"/>
      <c r="AK492" s="1"/>
    </row>
    <row r="493" spans="1:37" x14ac:dyDescent="0.3">
      <c r="A493" s="2" t="str">
        <f t="shared" si="58"/>
        <v>TSCO</v>
      </c>
      <c r="B493" s="1" t="str">
        <f t="shared" si="59"/>
        <v>IWM</v>
      </c>
      <c r="C493" s="1">
        <f t="shared" si="60"/>
        <v>0.59</v>
      </c>
      <c r="D493" s="1">
        <f t="shared" si="61"/>
        <v>0.4</v>
      </c>
      <c r="E493" s="1">
        <f t="shared" si="62"/>
        <v>0.33</v>
      </c>
      <c r="F493" s="4" t="str">
        <f t="shared" si="63"/>
        <v>TSCO</v>
      </c>
      <c r="G493" s="4" t="str">
        <f>VLOOKUP(F493,'All Beta'!A:E,2,0)</f>
        <v>IWM</v>
      </c>
      <c r="H493" s="4">
        <f t="shared" si="64"/>
        <v>0.4</v>
      </c>
      <c r="I493" s="4">
        <f t="shared" si="65"/>
        <v>0.33</v>
      </c>
      <c r="J493" s="62">
        <f>TRASH!A492</f>
        <v>0</v>
      </c>
      <c r="M493" s="1" t="s">
        <v>317</v>
      </c>
      <c r="N493" s="1" t="s">
        <v>384</v>
      </c>
      <c r="O493" s="1">
        <v>0.59</v>
      </c>
      <c r="P493" s="1">
        <v>0.4</v>
      </c>
      <c r="Q493" s="1">
        <v>0.33</v>
      </c>
      <c r="S493" s="1"/>
      <c r="T493" s="1"/>
      <c r="U493" s="1"/>
      <c r="V493" s="1"/>
      <c r="W493" s="1"/>
      <c r="X493" s="1"/>
      <c r="Z493" s="1"/>
      <c r="AA493" s="1"/>
      <c r="AB493" s="1"/>
      <c r="AC493" s="1"/>
      <c r="AD493" s="1"/>
      <c r="AF493" s="1"/>
      <c r="AG493" s="1"/>
      <c r="AH493" s="1"/>
      <c r="AI493" s="1"/>
      <c r="AJ493" s="1"/>
      <c r="AK493" s="1"/>
    </row>
    <row r="494" spans="1:37" x14ac:dyDescent="0.3">
      <c r="A494" s="2" t="str">
        <f t="shared" si="58"/>
        <v>TSLA</v>
      </c>
      <c r="B494" s="1" t="str">
        <f t="shared" si="59"/>
        <v>SPY</v>
      </c>
      <c r="C494" s="1">
        <f t="shared" si="60"/>
        <v>0.61</v>
      </c>
      <c r="D494" s="1">
        <f t="shared" si="61"/>
        <v>2.5299999999999998</v>
      </c>
      <c r="E494" s="1">
        <f t="shared" si="62"/>
        <v>0.96</v>
      </c>
      <c r="F494" s="4" t="str">
        <f t="shared" si="63"/>
        <v>TSLA</v>
      </c>
      <c r="G494" s="4" t="str">
        <f>VLOOKUP(F494,'All Beta'!A:E,2,0)</f>
        <v>SPY</v>
      </c>
      <c r="H494" s="4">
        <f t="shared" si="64"/>
        <v>2.5299999999999998</v>
      </c>
      <c r="I494" s="4">
        <f t="shared" si="65"/>
        <v>0.96</v>
      </c>
      <c r="J494" s="62">
        <f>TRASH!A493</f>
        <v>0</v>
      </c>
      <c r="M494" s="1" t="s">
        <v>92</v>
      </c>
      <c r="N494" s="1" t="s">
        <v>299</v>
      </c>
      <c r="O494" s="1">
        <v>0.61</v>
      </c>
      <c r="P494" s="1">
        <v>2.5299999999999998</v>
      </c>
      <c r="Q494" s="1">
        <v>0.96</v>
      </c>
      <c r="S494" s="1"/>
      <c r="T494" s="1"/>
      <c r="U494" s="1"/>
      <c r="V494" s="1"/>
      <c r="W494" s="1"/>
      <c r="X494" s="1"/>
      <c r="Z494" s="1"/>
      <c r="AA494" s="1"/>
      <c r="AB494" s="1"/>
      <c r="AC494" s="1"/>
      <c r="AD494" s="1"/>
      <c r="AF494" s="1"/>
      <c r="AG494" s="1"/>
      <c r="AH494" s="1"/>
      <c r="AI494" s="1"/>
      <c r="AJ494" s="1"/>
      <c r="AK494" s="1"/>
    </row>
    <row r="495" spans="1:37" x14ac:dyDescent="0.3">
      <c r="A495" s="2" t="str">
        <f t="shared" si="58"/>
        <v>TSN</v>
      </c>
      <c r="B495" s="1" t="str">
        <f t="shared" si="59"/>
        <v>IWM</v>
      </c>
      <c r="C495" s="1">
        <f t="shared" si="60"/>
        <v>0.36</v>
      </c>
      <c r="D495" s="1">
        <f t="shared" si="61"/>
        <v>7.0000000000000007E-2</v>
      </c>
      <c r="E495" s="1">
        <f t="shared" si="62"/>
        <v>0.28999999999999998</v>
      </c>
      <c r="F495" s="4" t="str">
        <f t="shared" si="63"/>
        <v>TSN</v>
      </c>
      <c r="G495" s="4" t="str">
        <f>VLOOKUP(F495,'All Beta'!A:E,2,0)</f>
        <v>IWM</v>
      </c>
      <c r="H495" s="4">
        <f t="shared" si="64"/>
        <v>7.0000000000000007E-2</v>
      </c>
      <c r="I495" s="4">
        <f t="shared" si="65"/>
        <v>0.28999999999999998</v>
      </c>
      <c r="J495" s="62">
        <f>TRASH!A494</f>
        <v>0</v>
      </c>
      <c r="M495" s="1" t="s">
        <v>318</v>
      </c>
      <c r="N495" s="1" t="s">
        <v>384</v>
      </c>
      <c r="O495" s="1">
        <v>0.36</v>
      </c>
      <c r="P495" s="1">
        <v>7.0000000000000007E-2</v>
      </c>
      <c r="Q495" s="1">
        <v>0.28999999999999998</v>
      </c>
      <c r="S495" s="1"/>
      <c r="T495" s="1"/>
      <c r="U495" s="1"/>
      <c r="V495" s="1"/>
      <c r="W495" s="1"/>
      <c r="X495" s="1"/>
      <c r="Z495" s="1"/>
      <c r="AA495" s="1"/>
      <c r="AB495" s="1"/>
      <c r="AC495" s="1"/>
      <c r="AD495" s="1"/>
      <c r="AF495" s="1"/>
      <c r="AG495" s="1"/>
      <c r="AH495" s="1"/>
      <c r="AI495" s="1"/>
      <c r="AJ495" s="1"/>
      <c r="AK495" s="1"/>
    </row>
    <row r="496" spans="1:37" x14ac:dyDescent="0.3">
      <c r="A496" s="2" t="str">
        <f t="shared" si="58"/>
        <v>TTAN</v>
      </c>
      <c r="B496" s="1" t="str">
        <f t="shared" si="59"/>
        <v>QQQ</v>
      </c>
      <c r="C496" s="1">
        <f t="shared" si="60"/>
        <v>0.61</v>
      </c>
      <c r="D496" s="1">
        <f t="shared" si="61"/>
        <v>1.1499999999999999</v>
      </c>
      <c r="E496" s="1">
        <f t="shared" si="62"/>
        <v>0.59</v>
      </c>
      <c r="F496" s="4" t="str">
        <f t="shared" si="63"/>
        <v>TTAN</v>
      </c>
      <c r="G496" s="4" t="str">
        <f>VLOOKUP(F496,'All Beta'!A:E,2,0)</f>
        <v>QQQ</v>
      </c>
      <c r="H496" s="4">
        <f t="shared" si="64"/>
        <v>1.1499999999999999</v>
      </c>
      <c r="I496" s="4">
        <f t="shared" si="65"/>
        <v>0.59</v>
      </c>
      <c r="J496" s="62">
        <f>TRASH!A495</f>
        <v>0</v>
      </c>
      <c r="M496" s="1" t="s">
        <v>651</v>
      </c>
      <c r="N496" s="1" t="s">
        <v>283</v>
      </c>
      <c r="O496" s="1">
        <v>0.61</v>
      </c>
      <c r="P496" s="1">
        <v>1.1499999999999999</v>
      </c>
      <c r="Q496" s="1">
        <v>0.59</v>
      </c>
      <c r="S496" s="1"/>
      <c r="T496" s="1"/>
      <c r="U496" s="1"/>
      <c r="V496" s="1"/>
      <c r="W496" s="1"/>
      <c r="X496" s="1"/>
      <c r="Z496" s="1"/>
      <c r="AA496" s="1"/>
      <c r="AB496" s="1"/>
      <c r="AC496" s="1"/>
      <c r="AD496" s="1"/>
      <c r="AF496" s="1"/>
      <c r="AG496" s="1"/>
      <c r="AH496" s="1"/>
      <c r="AI496" s="1"/>
      <c r="AJ496" s="1"/>
      <c r="AK496" s="1"/>
    </row>
    <row r="497" spans="1:37" x14ac:dyDescent="0.3">
      <c r="A497" s="2" t="str">
        <f t="shared" si="58"/>
        <v>TTD</v>
      </c>
      <c r="B497" s="1" t="str">
        <f t="shared" si="59"/>
        <v>SPY</v>
      </c>
      <c r="C497" s="1">
        <f t="shared" si="60"/>
        <v>0.65</v>
      </c>
      <c r="D497" s="1">
        <f t="shared" si="61"/>
        <v>1.86</v>
      </c>
      <c r="E497" s="1">
        <f t="shared" si="62"/>
        <v>0.77</v>
      </c>
      <c r="F497" s="4" t="str">
        <f t="shared" si="63"/>
        <v/>
      </c>
      <c r="G497" s="4" t="e">
        <f>VLOOKUP(F497,'All Beta'!A:E,2,0)</f>
        <v>#N/A</v>
      </c>
      <c r="H497" s="4" t="e">
        <f t="shared" si="64"/>
        <v>#N/A</v>
      </c>
      <c r="I497" s="4" t="e">
        <f t="shared" si="65"/>
        <v>#N/A</v>
      </c>
      <c r="J497" s="62">
        <f>TRASH!A496</f>
        <v>0</v>
      </c>
      <c r="M497" s="1" t="s">
        <v>93</v>
      </c>
      <c r="N497" s="1" t="s">
        <v>299</v>
      </c>
      <c r="O497" s="1">
        <v>0.65</v>
      </c>
      <c r="P497" s="1">
        <v>1.86</v>
      </c>
      <c r="Q497" s="1">
        <v>0.77</v>
      </c>
      <c r="S497" s="1"/>
      <c r="T497" s="1"/>
      <c r="U497" s="1"/>
      <c r="V497" s="1"/>
      <c r="W497" s="1"/>
      <c r="X497" s="1"/>
      <c r="Z497" s="1"/>
      <c r="AA497" s="1"/>
      <c r="AB497" s="1"/>
      <c r="AC497" s="1"/>
      <c r="AD497" s="1"/>
      <c r="AF497" s="1"/>
      <c r="AG497" s="1"/>
      <c r="AH497" s="1"/>
      <c r="AI497" s="1"/>
      <c r="AJ497" s="1"/>
      <c r="AK497" s="1"/>
    </row>
    <row r="498" spans="1:37" x14ac:dyDescent="0.3">
      <c r="A498" s="2" t="str">
        <f t="shared" si="58"/>
        <v>TTWO</v>
      </c>
      <c r="B498" s="1" t="str">
        <f t="shared" si="59"/>
        <v>QQQ</v>
      </c>
      <c r="C498" s="1">
        <f t="shared" si="60"/>
        <v>0.63</v>
      </c>
      <c r="D498" s="1">
        <f t="shared" si="61"/>
        <v>0.41</v>
      </c>
      <c r="E498" s="1">
        <f t="shared" si="62"/>
        <v>0.28999999999999998</v>
      </c>
      <c r="F498" s="4" t="str">
        <f t="shared" si="63"/>
        <v>TTWO</v>
      </c>
      <c r="G498" s="4" t="str">
        <f>VLOOKUP(F498,'All Beta'!A:E,2,0)</f>
        <v>QQQ</v>
      </c>
      <c r="H498" s="4">
        <f t="shared" si="64"/>
        <v>0.41</v>
      </c>
      <c r="I498" s="4">
        <f t="shared" si="65"/>
        <v>0.28999999999999998</v>
      </c>
      <c r="J498" s="62">
        <f>TRASH!A497</f>
        <v>0</v>
      </c>
      <c r="M498" s="1" t="s">
        <v>94</v>
      </c>
      <c r="N498" s="1" t="s">
        <v>283</v>
      </c>
      <c r="O498" s="1">
        <v>0.63</v>
      </c>
      <c r="P498" s="1">
        <v>0.41</v>
      </c>
      <c r="Q498" s="1">
        <v>0.28999999999999998</v>
      </c>
      <c r="S498" s="1"/>
      <c r="T498" s="1"/>
      <c r="U498" s="1"/>
      <c r="V498" s="1"/>
      <c r="W498" s="1"/>
      <c r="X498" s="1"/>
      <c r="Z498" s="1"/>
      <c r="AA498" s="1"/>
      <c r="AB498" s="1"/>
      <c r="AC498" s="1"/>
      <c r="AD498" s="1"/>
      <c r="AF498" s="1"/>
      <c r="AG498" s="1"/>
      <c r="AH498" s="1"/>
      <c r="AI498" s="1"/>
      <c r="AJ498" s="1"/>
      <c r="AK498" s="1"/>
    </row>
    <row r="499" spans="1:37" x14ac:dyDescent="0.3">
      <c r="A499" s="2" t="str">
        <f t="shared" si="58"/>
        <v>TWLO</v>
      </c>
      <c r="B499" s="1" t="str">
        <f t="shared" si="59"/>
        <v>QQQ</v>
      </c>
      <c r="C499" s="1">
        <f t="shared" si="60"/>
        <v>0.77</v>
      </c>
      <c r="D499" s="1">
        <f t="shared" si="61"/>
        <v>0.93</v>
      </c>
      <c r="E499" s="1">
        <f t="shared" si="62"/>
        <v>0.56999999999999995</v>
      </c>
      <c r="F499" s="4" t="str">
        <f t="shared" si="63"/>
        <v>TWLO</v>
      </c>
      <c r="G499" s="4" t="str">
        <f>VLOOKUP(F499,'All Beta'!A:E,2,0)</f>
        <v>QQQ</v>
      </c>
      <c r="H499" s="4">
        <f t="shared" si="64"/>
        <v>0.93</v>
      </c>
      <c r="I499" s="4">
        <f t="shared" si="65"/>
        <v>0.56999999999999995</v>
      </c>
      <c r="J499" s="62">
        <f>TRASH!A498</f>
        <v>0</v>
      </c>
      <c r="M499" s="1" t="s">
        <v>95</v>
      </c>
      <c r="N499" s="1" t="s">
        <v>283</v>
      </c>
      <c r="O499" s="1">
        <v>0.77</v>
      </c>
      <c r="P499" s="1">
        <v>0.93</v>
      </c>
      <c r="Q499" s="1">
        <v>0.56999999999999995</v>
      </c>
      <c r="S499" s="1"/>
      <c r="T499" s="1"/>
      <c r="U499" s="1"/>
      <c r="V499" s="1"/>
      <c r="W499" s="1"/>
      <c r="X499" s="1"/>
      <c r="Z499" s="1"/>
      <c r="AA499" s="1"/>
      <c r="AB499" s="1"/>
      <c r="AC499" s="1"/>
      <c r="AD499" s="1"/>
      <c r="AF499" s="1"/>
      <c r="AG499" s="1"/>
      <c r="AH499" s="1"/>
      <c r="AI499" s="1"/>
      <c r="AJ499" s="1"/>
      <c r="AK499" s="1"/>
    </row>
    <row r="500" spans="1:37" x14ac:dyDescent="0.3">
      <c r="A500" s="2" t="str">
        <f t="shared" si="58"/>
        <v>TXN</v>
      </c>
      <c r="B500" s="1" t="str">
        <f t="shared" si="59"/>
        <v>IWM</v>
      </c>
      <c r="C500" s="1">
        <f t="shared" si="60"/>
        <v>0.75</v>
      </c>
      <c r="D500" s="1">
        <f t="shared" si="61"/>
        <v>0.57999999999999996</v>
      </c>
      <c r="E500" s="1">
        <f t="shared" si="62"/>
        <v>0.47</v>
      </c>
      <c r="F500" s="4" t="str">
        <f t="shared" si="63"/>
        <v>TXN</v>
      </c>
      <c r="G500" s="4" t="str">
        <f>VLOOKUP(F500,'All Beta'!A:E,2,0)</f>
        <v>IWM</v>
      </c>
      <c r="H500" s="4">
        <f t="shared" si="64"/>
        <v>0.57999999999999996</v>
      </c>
      <c r="I500" s="4">
        <f t="shared" si="65"/>
        <v>0.47</v>
      </c>
      <c r="J500" s="62">
        <f>TRASH!A499</f>
        <v>0</v>
      </c>
      <c r="M500" s="1" t="s">
        <v>96</v>
      </c>
      <c r="N500" s="1" t="s">
        <v>384</v>
      </c>
      <c r="O500" s="1">
        <v>0.75</v>
      </c>
      <c r="P500" s="1">
        <v>0.57999999999999996</v>
      </c>
      <c r="Q500" s="1">
        <v>0.47</v>
      </c>
      <c r="S500" s="1"/>
      <c r="T500" s="1"/>
      <c r="U500" s="1"/>
      <c r="V500" s="1"/>
      <c r="W500" s="1"/>
      <c r="X500" s="1"/>
      <c r="Z500" s="1"/>
      <c r="AA500" s="1"/>
      <c r="AB500" s="1"/>
      <c r="AC500" s="1"/>
      <c r="AD500" s="1"/>
      <c r="AF500" s="1"/>
      <c r="AG500" s="1"/>
      <c r="AH500" s="1"/>
      <c r="AI500" s="1"/>
      <c r="AJ500" s="1"/>
      <c r="AK500" s="1"/>
    </row>
    <row r="501" spans="1:37" x14ac:dyDescent="0.3">
      <c r="A501" s="2" t="str">
        <f t="shared" si="58"/>
        <v>U</v>
      </c>
      <c r="B501" s="1" t="str">
        <f t="shared" si="59"/>
        <v>QQQ</v>
      </c>
      <c r="C501" s="1">
        <f t="shared" si="60"/>
        <v>0.8</v>
      </c>
      <c r="D501" s="1">
        <f t="shared" si="61"/>
        <v>2.11</v>
      </c>
      <c r="E501" s="1">
        <f t="shared" si="62"/>
        <v>0.8</v>
      </c>
      <c r="F501" s="4" t="str">
        <f t="shared" si="63"/>
        <v>U</v>
      </c>
      <c r="G501" s="4" t="str">
        <f>VLOOKUP(F501,'All Beta'!A:E,2,0)</f>
        <v>QQQ</v>
      </c>
      <c r="H501" s="4">
        <f t="shared" si="64"/>
        <v>2.11</v>
      </c>
      <c r="I501" s="4">
        <f t="shared" si="65"/>
        <v>0.8</v>
      </c>
      <c r="J501" s="62">
        <f>TRASH!A500</f>
        <v>0</v>
      </c>
      <c r="M501" s="1" t="s">
        <v>97</v>
      </c>
      <c r="N501" s="1" t="s">
        <v>283</v>
      </c>
      <c r="O501" s="1">
        <v>0.8</v>
      </c>
      <c r="P501" s="1">
        <v>2.11</v>
      </c>
      <c r="Q501" s="1">
        <v>0.8</v>
      </c>
      <c r="S501" s="1"/>
      <c r="T501" s="1"/>
      <c r="U501" s="1"/>
      <c r="V501" s="1"/>
      <c r="W501" s="1"/>
      <c r="X501" s="1"/>
      <c r="Z501" s="1"/>
      <c r="AA501" s="1"/>
      <c r="AB501" s="1"/>
      <c r="AC501" s="1"/>
      <c r="AD501" s="1"/>
      <c r="AF501" s="1"/>
      <c r="AG501" s="1"/>
      <c r="AH501" s="1"/>
      <c r="AI501" s="1"/>
      <c r="AJ501" s="1"/>
      <c r="AK501" s="1"/>
    </row>
    <row r="502" spans="1:37" x14ac:dyDescent="0.3">
      <c r="A502" s="2" t="str">
        <f t="shared" si="58"/>
        <v>UAL</v>
      </c>
      <c r="B502" s="1" t="str">
        <f t="shared" si="59"/>
        <v>IWM</v>
      </c>
      <c r="C502" s="1">
        <f t="shared" si="60"/>
        <v>0.8</v>
      </c>
      <c r="D502" s="1">
        <f t="shared" si="61"/>
        <v>1.1000000000000001</v>
      </c>
      <c r="E502" s="1">
        <f t="shared" si="62"/>
        <v>0.71</v>
      </c>
      <c r="F502" s="4" t="str">
        <f t="shared" si="63"/>
        <v>UAL</v>
      </c>
      <c r="G502" s="4" t="str">
        <f>VLOOKUP(F502,'All Beta'!A:E,2,0)</f>
        <v>IWM</v>
      </c>
      <c r="H502" s="4">
        <f t="shared" si="64"/>
        <v>1.1000000000000001</v>
      </c>
      <c r="I502" s="4">
        <f t="shared" si="65"/>
        <v>0.71</v>
      </c>
      <c r="J502" s="62">
        <f>TRASH!A501</f>
        <v>0</v>
      </c>
      <c r="M502" s="1" t="s">
        <v>319</v>
      </c>
      <c r="N502" s="1" t="s">
        <v>384</v>
      </c>
      <c r="O502" s="1">
        <v>0.8</v>
      </c>
      <c r="P502" s="1">
        <v>1.1000000000000001</v>
      </c>
      <c r="Q502" s="1">
        <v>0.71</v>
      </c>
      <c r="S502" s="1"/>
      <c r="T502" s="1"/>
      <c r="U502" s="1"/>
      <c r="V502" s="1"/>
      <c r="W502" s="1"/>
      <c r="X502" s="1"/>
      <c r="Z502" s="1"/>
      <c r="AA502" s="1"/>
      <c r="AB502" s="1"/>
      <c r="AC502" s="1"/>
      <c r="AD502" s="1"/>
      <c r="AF502" s="1"/>
      <c r="AG502" s="1"/>
      <c r="AH502" s="1"/>
      <c r="AI502" s="1"/>
      <c r="AJ502" s="1"/>
      <c r="AK502" s="1"/>
    </row>
    <row r="503" spans="1:37" x14ac:dyDescent="0.3">
      <c r="A503" s="2" t="str">
        <f t="shared" si="58"/>
        <v>UBER</v>
      </c>
      <c r="B503" s="1" t="str">
        <f t="shared" si="59"/>
        <v>IWM</v>
      </c>
      <c r="C503" s="1">
        <f t="shared" si="60"/>
        <v>0.78</v>
      </c>
      <c r="D503" s="1">
        <f t="shared" si="61"/>
        <v>0.8</v>
      </c>
      <c r="E503" s="1">
        <f t="shared" si="62"/>
        <v>0.41</v>
      </c>
      <c r="F503" s="4" t="str">
        <f t="shared" si="63"/>
        <v>UBER</v>
      </c>
      <c r="G503" s="4" t="str">
        <f>VLOOKUP(F503,'All Beta'!A:E,2,0)</f>
        <v>IWM</v>
      </c>
      <c r="H503" s="4">
        <f t="shared" si="64"/>
        <v>0.8</v>
      </c>
      <c r="I503" s="4">
        <f t="shared" si="65"/>
        <v>0.41</v>
      </c>
      <c r="J503" s="62">
        <f>TRASH!A502</f>
        <v>0</v>
      </c>
      <c r="M503" s="1" t="s">
        <v>98</v>
      </c>
      <c r="N503" s="1" t="s">
        <v>384</v>
      </c>
      <c r="O503" s="1">
        <v>0.78</v>
      </c>
      <c r="P503" s="1">
        <v>0.8</v>
      </c>
      <c r="Q503" s="1">
        <v>0.41</v>
      </c>
      <c r="S503" s="1"/>
      <c r="T503" s="1"/>
      <c r="U503" s="1"/>
      <c r="V503" s="1"/>
      <c r="W503" s="1"/>
      <c r="X503" s="1"/>
      <c r="Z503" s="1"/>
      <c r="AA503" s="1"/>
      <c r="AB503" s="1"/>
      <c r="AC503" s="1"/>
      <c r="AD503" s="1"/>
      <c r="AF503" s="1"/>
      <c r="AG503" s="1"/>
      <c r="AH503" s="1"/>
      <c r="AI503" s="1"/>
      <c r="AJ503" s="1"/>
      <c r="AK503" s="1"/>
    </row>
    <row r="504" spans="1:37" x14ac:dyDescent="0.3">
      <c r="A504" s="2" t="str">
        <f t="shared" si="58"/>
        <v>UDR</v>
      </c>
      <c r="B504" s="1" t="str">
        <f t="shared" si="59"/>
        <v>SPY</v>
      </c>
      <c r="C504" s="1">
        <f t="shared" si="60"/>
        <v>0.49</v>
      </c>
      <c r="D504" s="1">
        <f t="shared" si="61"/>
        <v>0.36</v>
      </c>
      <c r="E504" s="1">
        <f t="shared" si="62"/>
        <v>0.4</v>
      </c>
      <c r="F504" s="4" t="str">
        <f t="shared" si="63"/>
        <v>UDR</v>
      </c>
      <c r="G504" s="4" t="str">
        <f>VLOOKUP(F504,'All Beta'!A:E,2,0)</f>
        <v>SPY</v>
      </c>
      <c r="H504" s="4">
        <f t="shared" si="64"/>
        <v>0.36</v>
      </c>
      <c r="I504" s="4">
        <f t="shared" si="65"/>
        <v>0.4</v>
      </c>
      <c r="J504" s="62">
        <f>TRASH!A503</f>
        <v>0</v>
      </c>
      <c r="M504" s="1" t="s">
        <v>473</v>
      </c>
      <c r="N504" s="1" t="s">
        <v>299</v>
      </c>
      <c r="O504" s="1">
        <v>0.49</v>
      </c>
      <c r="P504" s="1">
        <v>0.36</v>
      </c>
      <c r="Q504" s="1">
        <v>0.4</v>
      </c>
      <c r="S504" s="1"/>
      <c r="T504" s="1"/>
      <c r="U504" s="1"/>
      <c r="V504" s="1"/>
      <c r="W504" s="1"/>
      <c r="X504" s="1"/>
      <c r="Z504" s="1"/>
      <c r="AA504" s="1"/>
      <c r="AB504" s="1"/>
      <c r="AC504" s="1"/>
      <c r="AD504" s="1"/>
      <c r="AF504" s="1"/>
      <c r="AG504" s="1"/>
      <c r="AH504" s="1"/>
      <c r="AI504" s="1"/>
      <c r="AJ504" s="1"/>
      <c r="AK504" s="1"/>
    </row>
    <row r="505" spans="1:37" x14ac:dyDescent="0.3">
      <c r="A505" s="2" t="str">
        <f t="shared" si="58"/>
        <v>UEC</v>
      </c>
      <c r="B505" s="1" t="str">
        <f t="shared" si="59"/>
        <v>QQQ</v>
      </c>
      <c r="C505" s="1">
        <f t="shared" si="60"/>
        <v>0.22</v>
      </c>
      <c r="D505" s="1">
        <f t="shared" si="61"/>
        <v>0</v>
      </c>
      <c r="E505" s="1">
        <f t="shared" si="62"/>
        <v>1.61</v>
      </c>
      <c r="F505" s="4" t="str">
        <f t="shared" si="63"/>
        <v>UEC</v>
      </c>
      <c r="G505" s="4" t="str">
        <f>VLOOKUP(F505,'All Beta'!A:E,2,0)</f>
        <v>QQQ</v>
      </c>
      <c r="H505" s="4">
        <f t="shared" si="64"/>
        <v>0</v>
      </c>
      <c r="I505" s="4">
        <f t="shared" si="65"/>
        <v>1.61</v>
      </c>
      <c r="J505" s="62">
        <f>TRASH!A504</f>
        <v>0</v>
      </c>
      <c r="M505" s="1" t="s">
        <v>667</v>
      </c>
      <c r="N505" s="1" t="s">
        <v>283</v>
      </c>
      <c r="O505" s="1">
        <v>0.22</v>
      </c>
      <c r="P505" s="1">
        <v>0</v>
      </c>
      <c r="Q505" s="1">
        <v>1.61</v>
      </c>
      <c r="S505" s="1"/>
      <c r="T505" s="1"/>
      <c r="U505" s="1"/>
      <c r="V505" s="1"/>
      <c r="W505" s="1"/>
      <c r="X505" s="1"/>
      <c r="Z505" s="1"/>
      <c r="AA505" s="1"/>
      <c r="AB505" s="1"/>
      <c r="AC505" s="1"/>
      <c r="AD505" s="1"/>
      <c r="AF505" s="1"/>
      <c r="AG505" s="1"/>
      <c r="AH505" s="1"/>
      <c r="AI505" s="1"/>
      <c r="AJ505" s="1"/>
      <c r="AK505" s="1"/>
    </row>
    <row r="506" spans="1:37" x14ac:dyDescent="0.3">
      <c r="A506" s="2" t="str">
        <f t="shared" si="58"/>
        <v>ULTA</v>
      </c>
      <c r="B506" s="1" t="str">
        <f t="shared" si="59"/>
        <v>IWM</v>
      </c>
      <c r="C506" s="1">
        <f t="shared" si="60"/>
        <v>0.5</v>
      </c>
      <c r="D506" s="1">
        <f t="shared" si="61"/>
        <v>0.28999999999999998</v>
      </c>
      <c r="E506" s="1">
        <f t="shared" si="62"/>
        <v>0.38</v>
      </c>
      <c r="F506" s="4" t="str">
        <f t="shared" si="63"/>
        <v>ULTA</v>
      </c>
      <c r="G506" s="4" t="str">
        <f>VLOOKUP(F506,'All Beta'!A:E,2,0)</f>
        <v>IWM</v>
      </c>
      <c r="H506" s="4">
        <f t="shared" si="64"/>
        <v>0.28999999999999998</v>
      </c>
      <c r="I506" s="4">
        <f t="shared" si="65"/>
        <v>0.38</v>
      </c>
      <c r="J506" s="62">
        <f>TRASH!A505</f>
        <v>0</v>
      </c>
      <c r="M506" s="1" t="s">
        <v>320</v>
      </c>
      <c r="N506" s="1" t="s">
        <v>384</v>
      </c>
      <c r="O506" s="1">
        <v>0.5</v>
      </c>
      <c r="P506" s="1">
        <v>0.28999999999999998</v>
      </c>
      <c r="Q506" s="1">
        <v>0.38</v>
      </c>
      <c r="S506" s="1"/>
      <c r="T506" s="1"/>
      <c r="U506" s="1"/>
      <c r="V506" s="1"/>
      <c r="W506" s="1"/>
      <c r="X506" s="1"/>
      <c r="Z506" s="1"/>
      <c r="AA506" s="1"/>
      <c r="AB506" s="1"/>
      <c r="AC506" s="1"/>
      <c r="AD506" s="1"/>
      <c r="AF506" s="1"/>
      <c r="AG506" s="1"/>
      <c r="AH506" s="1"/>
      <c r="AI506" s="1"/>
      <c r="AJ506" s="1"/>
      <c r="AK506" s="1"/>
    </row>
    <row r="507" spans="1:37" x14ac:dyDescent="0.3">
      <c r="A507" s="2" t="str">
        <f t="shared" si="58"/>
        <v>UNH</v>
      </c>
      <c r="B507" s="1" t="str">
        <f t="shared" si="59"/>
        <v>IWM</v>
      </c>
      <c r="C507" s="1">
        <f t="shared" si="60"/>
        <v>0.22</v>
      </c>
      <c r="D507" s="1">
        <f t="shared" si="61"/>
        <v>0.28000000000000003</v>
      </c>
      <c r="E507" s="1">
        <f t="shared" si="62"/>
        <v>0.67</v>
      </c>
      <c r="F507" s="4" t="str">
        <f t="shared" si="63"/>
        <v>UNH</v>
      </c>
      <c r="G507" s="4" t="str">
        <f>VLOOKUP(F507,'All Beta'!A:E,2,0)</f>
        <v>IWM</v>
      </c>
      <c r="H507" s="4">
        <f t="shared" si="64"/>
        <v>0.28000000000000003</v>
      </c>
      <c r="I507" s="4">
        <f t="shared" si="65"/>
        <v>0.67</v>
      </c>
      <c r="J507" s="62">
        <f>TRASH!A506</f>
        <v>0</v>
      </c>
      <c r="M507" s="1" t="s">
        <v>321</v>
      </c>
      <c r="N507" s="1" t="s">
        <v>384</v>
      </c>
      <c r="O507" s="1">
        <v>0.22</v>
      </c>
      <c r="P507" s="1">
        <v>0.28000000000000003</v>
      </c>
      <c r="Q507" s="1">
        <v>0.67</v>
      </c>
      <c r="S507" s="1"/>
      <c r="T507" s="1"/>
      <c r="U507" s="1"/>
      <c r="V507" s="1"/>
      <c r="W507" s="1"/>
      <c r="X507" s="1"/>
      <c r="Z507" s="1"/>
      <c r="AA507" s="1"/>
      <c r="AB507" s="1"/>
      <c r="AC507" s="1"/>
      <c r="AD507" s="1"/>
      <c r="AF507" s="1"/>
      <c r="AG507" s="1"/>
      <c r="AH507" s="1"/>
      <c r="AI507" s="1"/>
      <c r="AJ507" s="1"/>
      <c r="AK507" s="1"/>
    </row>
    <row r="508" spans="1:37" x14ac:dyDescent="0.3">
      <c r="A508" s="2" t="str">
        <f t="shared" si="58"/>
        <v>UNP</v>
      </c>
      <c r="B508" s="1" t="str">
        <f t="shared" si="59"/>
        <v>IWM</v>
      </c>
      <c r="C508" s="1">
        <f t="shared" si="60"/>
        <v>0.69</v>
      </c>
      <c r="D508" s="1">
        <f t="shared" si="61"/>
        <v>0.44</v>
      </c>
      <c r="E508" s="1">
        <f t="shared" si="62"/>
        <v>0.28999999999999998</v>
      </c>
      <c r="F508" s="4" t="str">
        <f t="shared" si="63"/>
        <v>UNP</v>
      </c>
      <c r="G508" s="4" t="str">
        <f>VLOOKUP(F508,'All Beta'!A:E,2,0)</f>
        <v>IWM</v>
      </c>
      <c r="H508" s="4">
        <f t="shared" si="64"/>
        <v>0.44</v>
      </c>
      <c r="I508" s="4">
        <f t="shared" si="65"/>
        <v>0.28999999999999998</v>
      </c>
      <c r="J508" s="62">
        <f>TRASH!A507</f>
        <v>0</v>
      </c>
      <c r="M508" s="1" t="s">
        <v>322</v>
      </c>
      <c r="N508" s="1" t="s">
        <v>384</v>
      </c>
      <c r="O508" s="1">
        <v>0.69</v>
      </c>
      <c r="P508" s="1">
        <v>0.44</v>
      </c>
      <c r="Q508" s="1">
        <v>0.28999999999999998</v>
      </c>
      <c r="S508" s="1"/>
      <c r="T508" s="1"/>
      <c r="U508" s="1"/>
      <c r="V508" s="1"/>
      <c r="W508" s="1"/>
      <c r="X508" s="1"/>
      <c r="Z508" s="1"/>
      <c r="AA508" s="1"/>
      <c r="AB508" s="1"/>
      <c r="AC508" s="1"/>
      <c r="AD508" s="1"/>
      <c r="AF508" s="1"/>
      <c r="AG508" s="1"/>
      <c r="AH508" s="1"/>
      <c r="AI508" s="1"/>
      <c r="AJ508" s="1"/>
      <c r="AK508" s="1"/>
    </row>
    <row r="509" spans="1:37" x14ac:dyDescent="0.3">
      <c r="A509" s="2" t="str">
        <f t="shared" si="58"/>
        <v>UPS</v>
      </c>
      <c r="B509" s="1" t="str">
        <f t="shared" si="59"/>
        <v>IWM</v>
      </c>
      <c r="C509" s="1">
        <f t="shared" si="60"/>
        <v>0.82</v>
      </c>
      <c r="D509" s="1">
        <f t="shared" si="61"/>
        <v>0.64</v>
      </c>
      <c r="E509" s="1">
        <f t="shared" si="62"/>
        <v>0.26</v>
      </c>
      <c r="F509" s="4" t="str">
        <f t="shared" si="63"/>
        <v>UPS</v>
      </c>
      <c r="G509" s="4" t="str">
        <f>VLOOKUP(F509,'All Beta'!A:E,2,0)</f>
        <v>IWM</v>
      </c>
      <c r="H509" s="4">
        <f t="shared" si="64"/>
        <v>0.64</v>
      </c>
      <c r="I509" s="4">
        <f t="shared" si="65"/>
        <v>0.26</v>
      </c>
      <c r="J509" s="62">
        <f>TRASH!A508</f>
        <v>0</v>
      </c>
      <c r="M509" s="1" t="s">
        <v>323</v>
      </c>
      <c r="N509" s="1" t="s">
        <v>384</v>
      </c>
      <c r="O509" s="1">
        <v>0.82</v>
      </c>
      <c r="P509" s="1">
        <v>0.64</v>
      </c>
      <c r="Q509" s="1">
        <v>0.26</v>
      </c>
      <c r="S509" s="1"/>
      <c r="T509" s="1"/>
      <c r="U509" s="1"/>
      <c r="V509" s="1"/>
      <c r="W509" s="1"/>
      <c r="X509" s="1"/>
      <c r="Z509" s="1"/>
      <c r="AA509" s="1"/>
      <c r="AB509" s="1"/>
      <c r="AC509" s="1"/>
      <c r="AD509" s="1"/>
      <c r="AF509" s="1"/>
      <c r="AG509" s="1"/>
      <c r="AH509" s="1"/>
      <c r="AI509" s="1"/>
      <c r="AJ509" s="1"/>
      <c r="AK509" s="1"/>
    </row>
    <row r="510" spans="1:37" x14ac:dyDescent="0.3">
      <c r="A510" s="2" t="str">
        <f t="shared" si="58"/>
        <v>UPST</v>
      </c>
      <c r="B510" s="1" t="str">
        <f t="shared" si="59"/>
        <v>IWM</v>
      </c>
      <c r="C510" s="1">
        <f t="shared" si="60"/>
        <v>0.86</v>
      </c>
      <c r="D510" s="1">
        <f t="shared" si="61"/>
        <v>2.33</v>
      </c>
      <c r="E510" s="1">
        <f t="shared" si="62"/>
        <v>0.94</v>
      </c>
      <c r="F510" s="4" t="str">
        <f t="shared" si="63"/>
        <v>UPST</v>
      </c>
      <c r="G510" s="4" t="str">
        <f>VLOOKUP(F510,'All Beta'!A:E,2,0)</f>
        <v>IWM</v>
      </c>
      <c r="H510" s="4">
        <f t="shared" si="64"/>
        <v>2.33</v>
      </c>
      <c r="I510" s="4">
        <f t="shared" si="65"/>
        <v>0.94</v>
      </c>
      <c r="J510" s="62">
        <f>TRASH!A509</f>
        <v>0</v>
      </c>
      <c r="M510" s="1" t="s">
        <v>99</v>
      </c>
      <c r="N510" s="1" t="s">
        <v>384</v>
      </c>
      <c r="O510" s="1">
        <v>0.86</v>
      </c>
      <c r="P510" s="1">
        <v>2.33</v>
      </c>
      <c r="Q510" s="1">
        <v>0.94</v>
      </c>
      <c r="S510" s="1"/>
      <c r="T510" s="1"/>
      <c r="U510" s="1"/>
      <c r="V510" s="1"/>
      <c r="W510" s="1"/>
      <c r="X510" s="1"/>
      <c r="Z510" s="1"/>
      <c r="AA510" s="1"/>
      <c r="AB510" s="1"/>
      <c r="AC510" s="1"/>
      <c r="AD510" s="1"/>
      <c r="AF510" s="1"/>
      <c r="AG510" s="1"/>
      <c r="AH510" s="1"/>
      <c r="AI510" s="1"/>
      <c r="AJ510" s="1"/>
      <c r="AK510" s="1"/>
    </row>
    <row r="511" spans="1:37" x14ac:dyDescent="0.3">
      <c r="A511" s="2" t="str">
        <f t="shared" si="58"/>
        <v>URBN</v>
      </c>
      <c r="B511" s="1" t="str">
        <f t="shared" si="59"/>
        <v>IWM</v>
      </c>
      <c r="C511" s="1">
        <f t="shared" si="60"/>
        <v>0.65</v>
      </c>
      <c r="D511" s="1">
        <f t="shared" si="61"/>
        <v>1.03</v>
      </c>
      <c r="E511" s="1">
        <f t="shared" si="62"/>
        <v>0.62</v>
      </c>
      <c r="F511" s="4" t="str">
        <f t="shared" si="63"/>
        <v>URBN</v>
      </c>
      <c r="G511" s="4" t="str">
        <f>VLOOKUP(F511,'All Beta'!A:E,2,0)</f>
        <v>IWM</v>
      </c>
      <c r="H511" s="4">
        <f t="shared" si="64"/>
        <v>1.03</v>
      </c>
      <c r="I511" s="4">
        <f t="shared" si="65"/>
        <v>0.62</v>
      </c>
      <c r="J511" s="62">
        <f>TRASH!A510</f>
        <v>0</v>
      </c>
      <c r="M511" s="1" t="s">
        <v>477</v>
      </c>
      <c r="N511" s="1" t="s">
        <v>384</v>
      </c>
      <c r="O511" s="1">
        <v>0.65</v>
      </c>
      <c r="P511" s="1">
        <v>1.03</v>
      </c>
      <c r="Q511" s="1">
        <v>0.62</v>
      </c>
      <c r="S511" s="1"/>
      <c r="T511" s="1"/>
      <c r="U511" s="1"/>
      <c r="V511" s="1"/>
      <c r="W511" s="1"/>
      <c r="X511" s="1"/>
      <c r="Z511" s="1"/>
      <c r="AA511" s="1"/>
      <c r="AB511" s="1"/>
      <c r="AC511" s="1"/>
      <c r="AD511" s="1"/>
      <c r="AF511" s="1"/>
      <c r="AG511" s="1"/>
      <c r="AH511" s="1"/>
      <c r="AI511" s="1"/>
      <c r="AJ511" s="1"/>
      <c r="AK511" s="1"/>
    </row>
    <row r="512" spans="1:37" x14ac:dyDescent="0.3">
      <c r="A512" s="2" t="str">
        <f t="shared" si="58"/>
        <v>URI</v>
      </c>
      <c r="B512" s="1" t="str">
        <f t="shared" si="59"/>
        <v>IWM</v>
      </c>
      <c r="C512" s="1">
        <f t="shared" si="60"/>
        <v>0.84</v>
      </c>
      <c r="D512" s="1">
        <f t="shared" si="61"/>
        <v>0.98</v>
      </c>
      <c r="E512" s="1">
        <f t="shared" si="62"/>
        <v>0.33</v>
      </c>
      <c r="F512" s="4" t="str">
        <f t="shared" si="63"/>
        <v>URI</v>
      </c>
      <c r="G512" s="4" t="str">
        <f>VLOOKUP(F512,'All Beta'!A:E,2,0)</f>
        <v>IWM</v>
      </c>
      <c r="H512" s="4">
        <f t="shared" si="64"/>
        <v>0.98</v>
      </c>
      <c r="I512" s="4">
        <f t="shared" si="65"/>
        <v>0.33</v>
      </c>
      <c r="J512" s="62">
        <f>TRASH!A511</f>
        <v>0</v>
      </c>
      <c r="M512" s="1" t="s">
        <v>324</v>
      </c>
      <c r="N512" s="1" t="s">
        <v>384</v>
      </c>
      <c r="O512" s="1">
        <v>0.84</v>
      </c>
      <c r="P512" s="1">
        <v>0.98</v>
      </c>
      <c r="Q512" s="1">
        <v>0.33</v>
      </c>
      <c r="S512" s="1"/>
      <c r="T512" s="1"/>
      <c r="U512" s="1"/>
      <c r="V512" s="1"/>
      <c r="W512" s="1"/>
      <c r="X512" s="1"/>
      <c r="Z512" s="1"/>
      <c r="AA512" s="1"/>
      <c r="AB512" s="1"/>
      <c r="AC512" s="1"/>
      <c r="AD512" s="1"/>
      <c r="AF512" s="1"/>
      <c r="AG512" s="1"/>
      <c r="AH512" s="1"/>
      <c r="AI512" s="1"/>
      <c r="AJ512" s="1"/>
      <c r="AK512" s="1"/>
    </row>
    <row r="513" spans="1:37" x14ac:dyDescent="0.3">
      <c r="A513" s="2" t="str">
        <f t="shared" si="58"/>
        <v>USB</v>
      </c>
      <c r="B513" s="1" t="str">
        <f t="shared" si="59"/>
        <v>KRE</v>
      </c>
      <c r="C513" s="1">
        <f t="shared" si="60"/>
        <v>0.95</v>
      </c>
      <c r="D513" s="1">
        <f t="shared" si="61"/>
        <v>0.84</v>
      </c>
      <c r="E513" s="1">
        <f t="shared" si="62"/>
        <v>0.18</v>
      </c>
      <c r="F513" s="4" t="str">
        <f t="shared" si="63"/>
        <v>USB</v>
      </c>
      <c r="G513" s="4" t="str">
        <f>VLOOKUP(F513,'All Beta'!A:E,2,0)</f>
        <v>KRE</v>
      </c>
      <c r="H513" s="4">
        <f t="shared" si="64"/>
        <v>0.84</v>
      </c>
      <c r="I513" s="4">
        <f t="shared" si="65"/>
        <v>0.18</v>
      </c>
      <c r="J513" s="62">
        <f>TRASH!A512</f>
        <v>0</v>
      </c>
      <c r="M513" s="1" t="s">
        <v>325</v>
      </c>
      <c r="N513" s="1" t="s">
        <v>377</v>
      </c>
      <c r="O513" s="1">
        <v>0.95</v>
      </c>
      <c r="P513" s="1">
        <v>0.84</v>
      </c>
      <c r="Q513" s="1">
        <v>0.18</v>
      </c>
      <c r="S513" s="1"/>
      <c r="T513" s="1"/>
      <c r="U513" s="1"/>
      <c r="V513" s="1"/>
      <c r="W513" s="1"/>
      <c r="X513" s="1"/>
      <c r="Z513" s="1"/>
      <c r="AA513" s="1"/>
      <c r="AB513" s="1"/>
      <c r="AC513" s="1"/>
      <c r="AD513" s="1"/>
      <c r="AF513" s="1"/>
      <c r="AG513" s="1"/>
      <c r="AH513" s="1"/>
      <c r="AI513" s="1"/>
      <c r="AJ513" s="1"/>
      <c r="AK513" s="1"/>
    </row>
    <row r="514" spans="1:37" x14ac:dyDescent="0.3">
      <c r="A514" s="2" t="str">
        <f t="shared" si="58"/>
        <v>UUUU</v>
      </c>
      <c r="B514" s="1" t="str">
        <f t="shared" si="59"/>
        <v>IWM</v>
      </c>
      <c r="C514" s="1">
        <f t="shared" si="60"/>
        <v>0.53</v>
      </c>
      <c r="D514" s="1">
        <f t="shared" si="61"/>
        <v>1.52</v>
      </c>
      <c r="E514" s="1">
        <f t="shared" si="62"/>
        <v>1.44</v>
      </c>
      <c r="F514" s="4" t="str">
        <f t="shared" si="63"/>
        <v>UUUU</v>
      </c>
      <c r="G514" s="4" t="str">
        <f>VLOOKUP(F514,'All Beta'!A:E,2,0)</f>
        <v>IWM</v>
      </c>
      <c r="H514" s="4">
        <f t="shared" si="64"/>
        <v>1.52</v>
      </c>
      <c r="I514" s="4">
        <f t="shared" si="65"/>
        <v>1.44</v>
      </c>
      <c r="J514" s="62">
        <f>TRASH!A513</f>
        <v>0</v>
      </c>
      <c r="M514" s="1" t="s">
        <v>668</v>
      </c>
      <c r="N514" s="1" t="s">
        <v>384</v>
      </c>
      <c r="O514" s="1">
        <v>0.53</v>
      </c>
      <c r="P514" s="1">
        <v>1.52</v>
      </c>
      <c r="Q514" s="1">
        <v>1.44</v>
      </c>
      <c r="S514" s="1"/>
      <c r="T514" s="1"/>
      <c r="U514" s="1"/>
      <c r="V514" s="1"/>
      <c r="W514" s="1"/>
      <c r="X514" s="1"/>
      <c r="Z514" s="1"/>
      <c r="AA514" s="1"/>
      <c r="AB514" s="1"/>
      <c r="AC514" s="1"/>
      <c r="AD514" s="1"/>
      <c r="AF514" s="1"/>
      <c r="AG514" s="1"/>
      <c r="AH514" s="1"/>
      <c r="AI514" s="1"/>
      <c r="AJ514" s="1"/>
      <c r="AK514" s="1"/>
    </row>
    <row r="515" spans="1:37" x14ac:dyDescent="0.3">
      <c r="A515" s="2" t="str">
        <f t="shared" ref="A515:A578" si="66">IF($K$1&gt;1,$T515,IF($K$1&lt;-1,$Z515,$M515))</f>
        <v>V</v>
      </c>
      <c r="B515" s="1" t="str">
        <f t="shared" ref="B515:B578" si="67">IF($K$1&gt;1,$U515,IF($K$1&lt;-1,$AA515,$N515))</f>
        <v>IWM</v>
      </c>
      <c r="C515" s="1">
        <f t="shared" ref="C515:C578" si="68">IF($K$1&gt;1,$V515,IF($K$1&lt;-1,$AB515,$O515))</f>
        <v>0.57999999999999996</v>
      </c>
      <c r="D515" s="1">
        <f t="shared" ref="D515:D578" si="69">IF($K$1&gt;1,$W515,IF($K$1&lt;-1,$AC515,$P515))</f>
        <v>0.24</v>
      </c>
      <c r="E515" s="1">
        <f t="shared" ref="E515:E578" si="70">IF($K$1&gt;1,$X515,IF($K$1&lt;-1,$AD515,$Q515))</f>
        <v>0.28999999999999998</v>
      </c>
      <c r="F515" s="4" t="str">
        <f t="shared" ref="F515:F578" si="71">IF(ISERROR(MATCH(A515,J$1:J$1000,0)),A515,"")</f>
        <v>V</v>
      </c>
      <c r="G515" s="4" t="str">
        <f>VLOOKUP(F515,'All Beta'!A:E,2,0)</f>
        <v>IWM</v>
      </c>
      <c r="H515" s="4">
        <f t="shared" si="64"/>
        <v>0.24</v>
      </c>
      <c r="I515" s="4">
        <f t="shared" si="65"/>
        <v>0.28999999999999998</v>
      </c>
      <c r="J515" s="62">
        <f>TRASH!A514</f>
        <v>0</v>
      </c>
      <c r="M515" s="1" t="s">
        <v>326</v>
      </c>
      <c r="N515" s="1" t="s">
        <v>384</v>
      </c>
      <c r="O515" s="1">
        <v>0.57999999999999996</v>
      </c>
      <c r="P515" s="1">
        <v>0.24</v>
      </c>
      <c r="Q515" s="1">
        <v>0.28999999999999998</v>
      </c>
      <c r="S515" s="1"/>
      <c r="T515" s="1"/>
      <c r="U515" s="1"/>
      <c r="V515" s="1"/>
      <c r="W515" s="1"/>
      <c r="X515" s="1"/>
      <c r="Z515" s="1"/>
      <c r="AA515" s="1"/>
      <c r="AB515" s="1"/>
      <c r="AC515" s="1"/>
      <c r="AD515" s="1"/>
      <c r="AF515" s="1"/>
      <c r="AG515" s="1"/>
      <c r="AH515" s="1"/>
      <c r="AI515" s="1"/>
      <c r="AJ515" s="1"/>
      <c r="AK515" s="1"/>
    </row>
    <row r="516" spans="1:37" x14ac:dyDescent="0.3">
      <c r="A516" s="2" t="str">
        <f t="shared" si="66"/>
        <v>VEEV</v>
      </c>
      <c r="B516" s="1" t="str">
        <f t="shared" si="67"/>
        <v>SPY</v>
      </c>
      <c r="C516" s="1">
        <f t="shared" si="68"/>
        <v>0.68</v>
      </c>
      <c r="D516" s="1">
        <f t="shared" si="69"/>
        <v>1.07</v>
      </c>
      <c r="E516" s="1">
        <f t="shared" si="70"/>
        <v>0.42</v>
      </c>
      <c r="F516" s="4" t="str">
        <f t="shared" si="71"/>
        <v>VEEV</v>
      </c>
      <c r="G516" s="4" t="str">
        <f>VLOOKUP(F516,'All Beta'!A:E,2,0)</f>
        <v>SPY</v>
      </c>
      <c r="H516" s="4">
        <f t="shared" si="64"/>
        <v>1.07</v>
      </c>
      <c r="I516" s="4">
        <f t="shared" si="65"/>
        <v>0.42</v>
      </c>
      <c r="J516" s="62">
        <f>TRASH!A515</f>
        <v>0</v>
      </c>
      <c r="M516" s="1" t="s">
        <v>100</v>
      </c>
      <c r="N516" s="1" t="s">
        <v>299</v>
      </c>
      <c r="O516" s="1">
        <v>0.68</v>
      </c>
      <c r="P516" s="1">
        <v>1.07</v>
      </c>
      <c r="Q516" s="1">
        <v>0.42</v>
      </c>
      <c r="S516" s="1"/>
      <c r="T516" s="1"/>
      <c r="U516" s="1"/>
      <c r="V516" s="1"/>
      <c r="W516" s="1"/>
      <c r="X516" s="1"/>
      <c r="Z516" s="1"/>
      <c r="AA516" s="1"/>
      <c r="AB516" s="1"/>
      <c r="AC516" s="1"/>
      <c r="AD516" s="1"/>
      <c r="AF516" s="1"/>
      <c r="AG516" s="1"/>
      <c r="AH516" s="1"/>
      <c r="AI516" s="1"/>
      <c r="AJ516" s="1"/>
      <c r="AK516" s="1"/>
    </row>
    <row r="517" spans="1:37" x14ac:dyDescent="0.3">
      <c r="A517" s="2" t="str">
        <f t="shared" si="66"/>
        <v>VFC</v>
      </c>
      <c r="B517" s="1" t="str">
        <f t="shared" si="67"/>
        <v>IWM</v>
      </c>
      <c r="C517" s="1">
        <f t="shared" si="68"/>
        <v>0.82</v>
      </c>
      <c r="D517" s="1">
        <f t="shared" si="69"/>
        <v>1.96</v>
      </c>
      <c r="E517" s="1">
        <f t="shared" si="70"/>
        <v>0.8</v>
      </c>
      <c r="F517" s="4" t="str">
        <f t="shared" si="71"/>
        <v>VFC</v>
      </c>
      <c r="G517" s="4" t="str">
        <f>VLOOKUP(F517,'All Beta'!A:E,2,0)</f>
        <v>IWM</v>
      </c>
      <c r="H517" s="4">
        <f t="shared" si="64"/>
        <v>1.96</v>
      </c>
      <c r="I517" s="4">
        <f t="shared" si="65"/>
        <v>0.8</v>
      </c>
      <c r="J517" s="62">
        <f>TRASH!A516</f>
        <v>0</v>
      </c>
      <c r="M517" s="1" t="s">
        <v>327</v>
      </c>
      <c r="N517" s="1" t="s">
        <v>384</v>
      </c>
      <c r="O517" s="1">
        <v>0.82</v>
      </c>
      <c r="P517" s="1">
        <v>1.96</v>
      </c>
      <c r="Q517" s="1">
        <v>0.8</v>
      </c>
      <c r="S517" s="1"/>
      <c r="T517" s="1"/>
      <c r="U517" s="1"/>
      <c r="V517" s="1"/>
      <c r="W517" s="1"/>
      <c r="X517" s="1"/>
      <c r="Z517" s="1"/>
      <c r="AA517" s="1"/>
      <c r="AB517" s="1"/>
      <c r="AC517" s="1"/>
      <c r="AD517" s="1"/>
      <c r="AF517" s="1"/>
      <c r="AG517" s="1"/>
      <c r="AH517" s="1"/>
      <c r="AI517" s="1"/>
      <c r="AJ517" s="1"/>
      <c r="AK517" s="1"/>
    </row>
    <row r="518" spans="1:37" x14ac:dyDescent="0.3">
      <c r="A518" s="2" t="str">
        <f t="shared" si="66"/>
        <v>VICI</v>
      </c>
      <c r="B518" s="1" t="str">
        <f t="shared" si="67"/>
        <v>SPY</v>
      </c>
      <c r="C518" s="1">
        <f t="shared" si="68"/>
        <v>0.49</v>
      </c>
      <c r="D518" s="1">
        <f t="shared" si="69"/>
        <v>0.31</v>
      </c>
      <c r="E518" s="1">
        <f t="shared" si="70"/>
        <v>0.26</v>
      </c>
      <c r="F518" s="4" t="str">
        <f t="shared" si="71"/>
        <v>VICI</v>
      </c>
      <c r="G518" s="4" t="str">
        <f>VLOOKUP(F518,'All Beta'!A:E,2,0)</f>
        <v>SPY</v>
      </c>
      <c r="H518" s="4">
        <f t="shared" si="64"/>
        <v>0.31</v>
      </c>
      <c r="I518" s="4">
        <f t="shared" si="65"/>
        <v>0.26</v>
      </c>
      <c r="J518" s="62">
        <f>TRASH!A517</f>
        <v>0</v>
      </c>
      <c r="M518" s="1" t="s">
        <v>328</v>
      </c>
      <c r="N518" s="1" t="s">
        <v>299</v>
      </c>
      <c r="O518" s="1">
        <v>0.49</v>
      </c>
      <c r="P518" s="1">
        <v>0.31</v>
      </c>
      <c r="Q518" s="1">
        <v>0.26</v>
      </c>
      <c r="S518" s="1"/>
      <c r="T518" s="1"/>
      <c r="U518" s="1"/>
      <c r="V518" s="1"/>
      <c r="W518" s="1"/>
      <c r="X518" s="1"/>
      <c r="Z518" s="1"/>
      <c r="AA518" s="1"/>
      <c r="AB518" s="1"/>
      <c r="AC518" s="1"/>
      <c r="AD518" s="1"/>
      <c r="AF518" s="1"/>
      <c r="AG518" s="1"/>
      <c r="AH518" s="1"/>
      <c r="AI518" s="1"/>
      <c r="AJ518" s="1"/>
      <c r="AK518" s="1"/>
    </row>
    <row r="519" spans="1:37" x14ac:dyDescent="0.3">
      <c r="A519" s="2" t="str">
        <f t="shared" si="66"/>
        <v>VLO</v>
      </c>
      <c r="B519" s="1" t="str">
        <f t="shared" si="67"/>
        <v>XLE</v>
      </c>
      <c r="C519" s="1">
        <f t="shared" si="68"/>
        <v>0.82</v>
      </c>
      <c r="D519" s="1">
        <f t="shared" si="69"/>
        <v>1.07</v>
      </c>
      <c r="E519" s="1">
        <f t="shared" si="70"/>
        <v>0.51</v>
      </c>
      <c r="F519" s="4" t="str">
        <f t="shared" si="71"/>
        <v>VLO</v>
      </c>
      <c r="G519" s="4" t="str">
        <f>VLOOKUP(F519,'All Beta'!A:E,2,0)</f>
        <v>XLE</v>
      </c>
      <c r="H519" s="4">
        <f t="shared" si="64"/>
        <v>1.07</v>
      </c>
      <c r="I519" s="4">
        <f t="shared" si="65"/>
        <v>0.51</v>
      </c>
      <c r="J519" s="62">
        <f>TRASH!A518</f>
        <v>0</v>
      </c>
      <c r="M519" s="1" t="s">
        <v>329</v>
      </c>
      <c r="N519" s="1" t="s">
        <v>341</v>
      </c>
      <c r="O519" s="1">
        <v>0.82</v>
      </c>
      <c r="P519" s="1">
        <v>1.07</v>
      </c>
      <c r="Q519" s="1">
        <v>0.51</v>
      </c>
      <c r="S519" s="1"/>
      <c r="T519" s="1"/>
      <c r="U519" s="1"/>
      <c r="V519" s="1"/>
      <c r="W519" s="1"/>
      <c r="X519" s="1"/>
      <c r="Z519" s="1"/>
      <c r="AA519" s="1"/>
      <c r="AB519" s="1"/>
      <c r="AC519" s="1"/>
      <c r="AD519" s="1"/>
      <c r="AF519" s="1"/>
      <c r="AG519" s="1"/>
      <c r="AH519" s="1"/>
      <c r="AI519" s="1"/>
      <c r="AJ519" s="1"/>
      <c r="AK519" s="1"/>
    </row>
    <row r="520" spans="1:37" x14ac:dyDescent="0.3">
      <c r="A520" s="2" t="str">
        <f t="shared" si="66"/>
        <v>VNO</v>
      </c>
      <c r="B520" s="1" t="str">
        <f t="shared" si="67"/>
        <v>IWM</v>
      </c>
      <c r="C520" s="1">
        <f t="shared" si="68"/>
        <v>0.77</v>
      </c>
      <c r="D520" s="1">
        <f t="shared" si="69"/>
        <v>0.91</v>
      </c>
      <c r="E520" s="1">
        <f t="shared" si="70"/>
        <v>0.49</v>
      </c>
      <c r="F520" s="4" t="str">
        <f t="shared" si="71"/>
        <v>VNO</v>
      </c>
      <c r="G520" s="4" t="str">
        <f>VLOOKUP(F520,'All Beta'!A:E,2,0)</f>
        <v>IWM</v>
      </c>
      <c r="H520" s="4">
        <f t="shared" si="64"/>
        <v>0.91</v>
      </c>
      <c r="I520" s="4">
        <f t="shared" si="65"/>
        <v>0.49</v>
      </c>
      <c r="J520" s="62">
        <f>TRASH!A519</f>
        <v>0</v>
      </c>
      <c r="M520" s="1" t="s">
        <v>462</v>
      </c>
      <c r="N520" s="1" t="s">
        <v>384</v>
      </c>
      <c r="O520" s="1">
        <v>0.77</v>
      </c>
      <c r="P520" s="1">
        <v>0.91</v>
      </c>
      <c r="Q520" s="1">
        <v>0.49</v>
      </c>
      <c r="S520" s="1"/>
      <c r="T520" s="1"/>
      <c r="U520" s="1"/>
      <c r="V520" s="1"/>
      <c r="W520" s="1"/>
      <c r="X520" s="1"/>
      <c r="Z520" s="1"/>
      <c r="AA520" s="1"/>
      <c r="AB520" s="1"/>
      <c r="AC520" s="1"/>
      <c r="AD520" s="1"/>
      <c r="AF520" s="1"/>
      <c r="AG520" s="1"/>
      <c r="AH520" s="1"/>
      <c r="AI520" s="1"/>
      <c r="AJ520" s="1"/>
      <c r="AK520" s="1"/>
    </row>
    <row r="521" spans="1:37" x14ac:dyDescent="0.3">
      <c r="A521" s="2" t="str">
        <f t="shared" si="66"/>
        <v>VNOM</v>
      </c>
      <c r="B521" s="1" t="str">
        <f t="shared" si="67"/>
        <v>XLE</v>
      </c>
      <c r="C521" s="1">
        <f t="shared" si="68"/>
        <v>0.88</v>
      </c>
      <c r="D521" s="1">
        <f t="shared" si="69"/>
        <v>1.1200000000000001</v>
      </c>
      <c r="E521" s="1">
        <f t="shared" si="70"/>
        <v>0.41</v>
      </c>
      <c r="F521" s="4" t="str">
        <f t="shared" si="71"/>
        <v>VNOM</v>
      </c>
      <c r="G521" s="4" t="str">
        <f>VLOOKUP(F521,'All Beta'!A:E,2,0)</f>
        <v>XLE</v>
      </c>
      <c r="H521" s="4">
        <f t="shared" si="64"/>
        <v>1.1200000000000001</v>
      </c>
      <c r="I521" s="4">
        <f t="shared" si="65"/>
        <v>0.41</v>
      </c>
      <c r="J521" s="62">
        <f>TRASH!A520</f>
        <v>0</v>
      </c>
      <c r="M521" s="1" t="s">
        <v>557</v>
      </c>
      <c r="N521" s="1" t="s">
        <v>341</v>
      </c>
      <c r="O521" s="1">
        <v>0.88</v>
      </c>
      <c r="P521" s="1">
        <v>1.1200000000000001</v>
      </c>
      <c r="Q521" s="1">
        <v>0.41</v>
      </c>
      <c r="S521" s="1"/>
      <c r="T521" s="1"/>
      <c r="U521" s="1"/>
      <c r="V521" s="1"/>
      <c r="W521" s="1"/>
      <c r="X521" s="1"/>
      <c r="Z521" s="1"/>
      <c r="AA521" s="1"/>
      <c r="AB521" s="1"/>
      <c r="AC521" s="1"/>
      <c r="AD521" s="1"/>
      <c r="AF521" s="1"/>
      <c r="AG521" s="1"/>
      <c r="AH521" s="1"/>
      <c r="AI521" s="1"/>
      <c r="AJ521" s="1"/>
      <c r="AK521" s="1"/>
    </row>
    <row r="522" spans="1:37" x14ac:dyDescent="0.3">
      <c r="A522" s="2" t="str">
        <f t="shared" si="66"/>
        <v>VOYG</v>
      </c>
      <c r="B522" s="1" t="str">
        <f t="shared" si="67"/>
        <v>QQQ</v>
      </c>
      <c r="C522" s="1">
        <f t="shared" si="68"/>
        <v>0.46</v>
      </c>
      <c r="D522" s="1">
        <f t="shared" si="69"/>
        <v>1.4</v>
      </c>
      <c r="E522" s="1">
        <f t="shared" si="70"/>
        <v>0.88</v>
      </c>
      <c r="F522" s="4" t="str">
        <f t="shared" si="71"/>
        <v>VOYG</v>
      </c>
      <c r="G522" s="4" t="str">
        <f>VLOOKUP(F522,'All Beta'!A:E,2,0)</f>
        <v>QQQ</v>
      </c>
      <c r="H522" s="4">
        <f t="shared" ref="H522:H585" si="72">VLOOKUP(F522,A:E,4,0)</f>
        <v>1.4</v>
      </c>
      <c r="I522" s="4">
        <f t="shared" ref="I522:I585" si="73">VLOOKUP(F522,A:E,5,0)</f>
        <v>0.88</v>
      </c>
      <c r="J522" s="62">
        <f>TRASH!A521</f>
        <v>0</v>
      </c>
      <c r="M522" s="1" t="s">
        <v>670</v>
      </c>
      <c r="N522" s="1" t="s">
        <v>283</v>
      </c>
      <c r="O522" s="1">
        <v>0.46</v>
      </c>
      <c r="P522" s="1">
        <v>1.4</v>
      </c>
      <c r="Q522" s="1">
        <v>0.88</v>
      </c>
      <c r="S522" s="1"/>
      <c r="T522" s="1"/>
      <c r="U522" s="1"/>
      <c r="V522" s="1"/>
      <c r="W522" s="1"/>
      <c r="X522" s="1"/>
      <c r="Z522" s="1"/>
      <c r="AA522" s="1"/>
      <c r="AB522" s="1"/>
      <c r="AC522" s="1"/>
      <c r="AD522" s="1"/>
      <c r="AF522" s="1"/>
      <c r="AG522" s="1"/>
      <c r="AH522" s="1"/>
      <c r="AI522" s="1"/>
      <c r="AJ522" s="1"/>
      <c r="AK522" s="1"/>
    </row>
    <row r="523" spans="1:37" x14ac:dyDescent="0.3">
      <c r="A523" s="2" t="str">
        <f t="shared" si="66"/>
        <v>VRSK</v>
      </c>
      <c r="B523" s="1" t="str">
        <f t="shared" si="67"/>
        <v>SPY</v>
      </c>
      <c r="C523" s="1">
        <f t="shared" si="68"/>
        <v>0.2</v>
      </c>
      <c r="D523" s="1">
        <f t="shared" si="69"/>
        <v>0.21</v>
      </c>
      <c r="E523" s="1">
        <f t="shared" si="70"/>
        <v>0.32</v>
      </c>
      <c r="F523" s="4" t="str">
        <f t="shared" si="71"/>
        <v>VRSK</v>
      </c>
      <c r="G523" s="4" t="str">
        <f>VLOOKUP(F523,'All Beta'!A:E,2,0)</f>
        <v>SPY</v>
      </c>
      <c r="H523" s="4">
        <f t="shared" si="72"/>
        <v>0.21</v>
      </c>
      <c r="I523" s="4">
        <f t="shared" si="73"/>
        <v>0.32</v>
      </c>
      <c r="J523" s="62">
        <f>TRASH!A522</f>
        <v>0</v>
      </c>
      <c r="M523" s="1" t="s">
        <v>513</v>
      </c>
      <c r="N523" s="1" t="s">
        <v>299</v>
      </c>
      <c r="O523" s="1">
        <v>0.2</v>
      </c>
      <c r="P523" s="1">
        <v>0.21</v>
      </c>
      <c r="Q523" s="1">
        <v>0.32</v>
      </c>
      <c r="S523" s="1"/>
      <c r="T523" s="1"/>
      <c r="U523" s="1"/>
      <c r="V523" s="1"/>
      <c r="W523" s="1"/>
      <c r="X523" s="1"/>
      <c r="Z523" s="1"/>
      <c r="AA523" s="1"/>
      <c r="AB523" s="1"/>
      <c r="AC523" s="1"/>
      <c r="AD523" s="1"/>
      <c r="AF523" s="1"/>
      <c r="AG523" s="1"/>
      <c r="AH523" s="1"/>
      <c r="AI523" s="1"/>
      <c r="AJ523" s="1"/>
      <c r="AK523" s="1"/>
    </row>
    <row r="524" spans="1:37" x14ac:dyDescent="0.3">
      <c r="A524" s="2" t="str">
        <f t="shared" si="66"/>
        <v>VRT</v>
      </c>
      <c r="B524" s="1" t="str">
        <f t="shared" si="67"/>
        <v>QQQ</v>
      </c>
      <c r="C524" s="1">
        <f t="shared" si="68"/>
        <v>0.75</v>
      </c>
      <c r="D524" s="1">
        <f t="shared" si="69"/>
        <v>1.84</v>
      </c>
      <c r="E524" s="1">
        <f t="shared" si="70"/>
        <v>0.85</v>
      </c>
      <c r="F524" s="4" t="str">
        <f t="shared" si="71"/>
        <v>VRT</v>
      </c>
      <c r="G524" s="4" t="str">
        <f>VLOOKUP(F524,'All Beta'!A:E,2,0)</f>
        <v>QQQ</v>
      </c>
      <c r="H524" s="4">
        <f t="shared" si="72"/>
        <v>1.84</v>
      </c>
      <c r="I524" s="4">
        <f t="shared" si="73"/>
        <v>0.85</v>
      </c>
      <c r="J524" s="62">
        <f>TRASH!A523</f>
        <v>0</v>
      </c>
      <c r="M524" s="1" t="s">
        <v>443</v>
      </c>
      <c r="N524" s="1" t="s">
        <v>283</v>
      </c>
      <c r="O524" s="1">
        <v>0.75</v>
      </c>
      <c r="P524" s="1">
        <v>1.84</v>
      </c>
      <c r="Q524" s="1">
        <v>0.85</v>
      </c>
      <c r="S524" s="1"/>
      <c r="T524" s="1"/>
      <c r="U524" s="1"/>
      <c r="V524" s="1"/>
      <c r="W524" s="1"/>
      <c r="X524" s="1"/>
      <c r="Z524" s="1"/>
      <c r="AA524" s="1"/>
      <c r="AB524" s="1"/>
      <c r="AC524" s="1"/>
      <c r="AD524" s="1"/>
      <c r="AF524" s="1"/>
      <c r="AG524" s="1"/>
      <c r="AH524" s="1"/>
      <c r="AI524" s="1"/>
      <c r="AJ524" s="1"/>
      <c r="AK524" s="1"/>
    </row>
    <row r="525" spans="1:37" x14ac:dyDescent="0.3">
      <c r="A525" s="2" t="str">
        <f t="shared" si="66"/>
        <v>VRTX</v>
      </c>
      <c r="B525" s="1" t="str">
        <f t="shared" si="67"/>
        <v>SPY</v>
      </c>
      <c r="C525" s="1">
        <f t="shared" si="68"/>
        <v>0.44</v>
      </c>
      <c r="D525" s="1">
        <f t="shared" si="69"/>
        <v>0.65</v>
      </c>
      <c r="E525" s="1">
        <f t="shared" si="70"/>
        <v>0.37</v>
      </c>
      <c r="F525" s="4" t="str">
        <f t="shared" si="71"/>
        <v>VRTX</v>
      </c>
      <c r="G525" s="4" t="str">
        <f>VLOOKUP(F525,'All Beta'!A:E,2,0)</f>
        <v>SPY</v>
      </c>
      <c r="H525" s="4">
        <f t="shared" si="72"/>
        <v>0.65</v>
      </c>
      <c r="I525" s="4">
        <f t="shared" si="73"/>
        <v>0.37</v>
      </c>
      <c r="J525" s="62">
        <f>TRASH!A524</f>
        <v>0</v>
      </c>
      <c r="M525" s="1" t="s">
        <v>331</v>
      </c>
      <c r="N525" s="1" t="s">
        <v>299</v>
      </c>
      <c r="O525" s="1">
        <v>0.44</v>
      </c>
      <c r="P525" s="1">
        <v>0.65</v>
      </c>
      <c r="Q525" s="1">
        <v>0.37</v>
      </c>
      <c r="S525" s="1"/>
      <c r="T525" s="1"/>
      <c r="U525" s="1"/>
      <c r="V525" s="1"/>
      <c r="W525" s="1"/>
      <c r="X525" s="1"/>
      <c r="Z525" s="1"/>
      <c r="AA525" s="1"/>
      <c r="AB525" s="1"/>
      <c r="AC525" s="1"/>
      <c r="AD525" s="1"/>
      <c r="AF525" s="1"/>
      <c r="AG525" s="1"/>
      <c r="AH525" s="1"/>
      <c r="AI525" s="1"/>
      <c r="AJ525" s="1"/>
      <c r="AK525" s="1"/>
    </row>
    <row r="526" spans="1:37" x14ac:dyDescent="0.3">
      <c r="A526" s="2" t="str">
        <f t="shared" si="66"/>
        <v>VSCO</v>
      </c>
      <c r="B526" s="1" t="str">
        <f t="shared" si="67"/>
        <v>IWM</v>
      </c>
      <c r="C526" s="1">
        <f t="shared" si="68"/>
        <v>0.75</v>
      </c>
      <c r="D526" s="1">
        <f t="shared" si="69"/>
        <v>1.82</v>
      </c>
      <c r="E526" s="1">
        <f t="shared" si="70"/>
        <v>0.87</v>
      </c>
      <c r="F526" s="4" t="str">
        <f t="shared" si="71"/>
        <v>VSCO</v>
      </c>
      <c r="G526" s="4" t="str">
        <f>VLOOKUP(F526,'All Beta'!A:E,2,0)</f>
        <v>IWM</v>
      </c>
      <c r="H526" s="4">
        <f t="shared" si="72"/>
        <v>1.82</v>
      </c>
      <c r="I526" s="4">
        <f t="shared" si="73"/>
        <v>0.87</v>
      </c>
      <c r="J526" s="62">
        <f>TRASH!A525</f>
        <v>0</v>
      </c>
      <c r="M526" s="1" t="s">
        <v>449</v>
      </c>
      <c r="N526" s="1" t="s">
        <v>384</v>
      </c>
      <c r="O526" s="1">
        <v>0.75</v>
      </c>
      <c r="P526" s="1">
        <v>1.82</v>
      </c>
      <c r="Q526" s="1">
        <v>0.87</v>
      </c>
      <c r="S526" s="1"/>
      <c r="T526" s="1"/>
      <c r="U526" s="1"/>
      <c r="V526" s="1"/>
      <c r="W526" s="1"/>
      <c r="X526" s="1"/>
      <c r="Z526" s="1"/>
      <c r="AA526" s="1"/>
      <c r="AB526" s="1"/>
      <c r="AC526" s="1"/>
      <c r="AD526" s="1"/>
      <c r="AF526" s="1"/>
      <c r="AG526" s="1"/>
      <c r="AH526" s="1"/>
      <c r="AI526" s="1"/>
      <c r="AJ526" s="1"/>
      <c r="AK526" s="1"/>
    </row>
    <row r="527" spans="1:37" x14ac:dyDescent="0.3">
      <c r="A527" s="2" t="str">
        <f t="shared" si="66"/>
        <v>VSH</v>
      </c>
      <c r="B527" s="1" t="str">
        <f t="shared" si="67"/>
        <v>IWM</v>
      </c>
      <c r="C527" s="1">
        <f t="shared" si="68"/>
        <v>0.87</v>
      </c>
      <c r="D527" s="1">
        <f t="shared" si="69"/>
        <v>2.0099999999999998</v>
      </c>
      <c r="E527" s="1">
        <f t="shared" si="70"/>
        <v>0.61</v>
      </c>
      <c r="F527" s="4" t="str">
        <f t="shared" si="71"/>
        <v>VSH</v>
      </c>
      <c r="G527" s="4" t="str">
        <f>VLOOKUP(F527,'All Beta'!A:E,2,0)</f>
        <v>IWM</v>
      </c>
      <c r="H527" s="4">
        <f t="shared" si="72"/>
        <v>2.0099999999999998</v>
      </c>
      <c r="I527" s="4">
        <f t="shared" si="73"/>
        <v>0.61</v>
      </c>
      <c r="J527" s="62">
        <f>TRASH!A526</f>
        <v>0</v>
      </c>
      <c r="M527" s="1" t="s">
        <v>101</v>
      </c>
      <c r="N527" s="1" t="s">
        <v>384</v>
      </c>
      <c r="O527" s="1">
        <v>0.87</v>
      </c>
      <c r="P527" s="1">
        <v>2.0099999999999998</v>
      </c>
      <c r="Q527" s="1">
        <v>0.61</v>
      </c>
      <c r="S527" s="1"/>
      <c r="T527" s="1"/>
      <c r="U527" s="1"/>
      <c r="V527" s="1"/>
      <c r="W527" s="1"/>
      <c r="X527" s="1"/>
      <c r="Z527" s="1"/>
      <c r="AA527" s="1"/>
      <c r="AB527" s="1"/>
      <c r="AC527" s="1"/>
      <c r="AD527" s="1"/>
      <c r="AF527" s="1"/>
      <c r="AG527" s="1"/>
      <c r="AH527" s="1"/>
      <c r="AI527" s="1"/>
      <c r="AJ527" s="1"/>
      <c r="AK527" s="1"/>
    </row>
    <row r="528" spans="1:37" x14ac:dyDescent="0.3">
      <c r="A528" s="2" t="str">
        <f t="shared" si="66"/>
        <v>VST</v>
      </c>
      <c r="B528" s="1" t="str">
        <f t="shared" si="67"/>
        <v>QQQ</v>
      </c>
      <c r="C528" s="1">
        <f t="shared" si="68"/>
        <v>0.71</v>
      </c>
      <c r="D528" s="1">
        <f t="shared" si="69"/>
        <v>1.49</v>
      </c>
      <c r="E528" s="1">
        <f t="shared" si="70"/>
        <v>0.56000000000000005</v>
      </c>
      <c r="F528" s="4" t="str">
        <f t="shared" si="71"/>
        <v>VST</v>
      </c>
      <c r="G528" s="4" t="str">
        <f>VLOOKUP(F528,'All Beta'!A:E,2,0)</f>
        <v>QQQ</v>
      </c>
      <c r="H528" s="4">
        <f t="shared" si="72"/>
        <v>1.49</v>
      </c>
      <c r="I528" s="4">
        <f t="shared" si="73"/>
        <v>0.56000000000000005</v>
      </c>
      <c r="J528" s="62">
        <f>TRASH!A527</f>
        <v>0</v>
      </c>
      <c r="M528" s="1" t="s">
        <v>541</v>
      </c>
      <c r="N528" s="1" t="s">
        <v>283</v>
      </c>
      <c r="O528" s="1">
        <v>0.71</v>
      </c>
      <c r="P528" s="1">
        <v>1.49</v>
      </c>
      <c r="Q528" s="1">
        <v>0.56000000000000005</v>
      </c>
      <c r="S528" s="1"/>
      <c r="T528" s="1"/>
      <c r="U528" s="1"/>
      <c r="V528" s="1"/>
      <c r="W528" s="1"/>
      <c r="X528" s="1"/>
      <c r="Z528" s="1"/>
      <c r="AA528" s="1"/>
      <c r="AB528" s="1"/>
      <c r="AC528" s="1"/>
      <c r="AD528" s="1"/>
      <c r="AF528" s="1"/>
      <c r="AG528" s="1"/>
      <c r="AH528" s="1"/>
      <c r="AI528" s="1"/>
      <c r="AJ528" s="1"/>
      <c r="AK528" s="1"/>
    </row>
    <row r="529" spans="1:37" x14ac:dyDescent="0.3">
      <c r="A529" s="2" t="str">
        <f t="shared" si="66"/>
        <v>VTR</v>
      </c>
      <c r="B529" s="1" t="str">
        <f t="shared" si="67"/>
        <v>SPY</v>
      </c>
      <c r="C529" s="1">
        <f t="shared" si="68"/>
        <v>0.24</v>
      </c>
      <c r="D529" s="1">
        <f t="shared" si="69"/>
        <v>0</v>
      </c>
      <c r="E529" s="1">
        <f t="shared" si="70"/>
        <v>0.28999999999999998</v>
      </c>
      <c r="F529" s="4" t="str">
        <f t="shared" si="71"/>
        <v>VTR</v>
      </c>
      <c r="G529" s="4" t="str">
        <f>VLOOKUP(F529,'All Beta'!A:E,2,0)</f>
        <v>SPY</v>
      </c>
      <c r="H529" s="4">
        <f t="shared" si="72"/>
        <v>0</v>
      </c>
      <c r="I529" s="4">
        <f t="shared" si="73"/>
        <v>0.28999999999999998</v>
      </c>
      <c r="J529" s="62">
        <f>TRASH!A528</f>
        <v>0</v>
      </c>
      <c r="M529" s="1" t="s">
        <v>479</v>
      </c>
      <c r="N529" s="1" t="s">
        <v>299</v>
      </c>
      <c r="O529" s="1">
        <v>0.24</v>
      </c>
      <c r="P529" s="1">
        <v>0</v>
      </c>
      <c r="Q529" s="1">
        <v>0.28999999999999998</v>
      </c>
      <c r="S529" s="1"/>
      <c r="T529" s="1"/>
      <c r="U529" s="1"/>
      <c r="V529" s="1"/>
      <c r="W529" s="1"/>
      <c r="X529" s="1"/>
      <c r="Z529" s="1"/>
      <c r="AA529" s="1"/>
      <c r="AB529" s="1"/>
      <c r="AC529" s="1"/>
      <c r="AD529" s="1"/>
      <c r="AF529" s="1"/>
      <c r="AG529" s="1"/>
      <c r="AH529" s="1"/>
      <c r="AI529" s="1"/>
      <c r="AJ529" s="1"/>
      <c r="AK529" s="1"/>
    </row>
    <row r="530" spans="1:37" x14ac:dyDescent="0.3">
      <c r="A530" s="2" t="str">
        <f t="shared" si="66"/>
        <v>VZ</v>
      </c>
      <c r="B530" s="1" t="str">
        <f t="shared" si="67"/>
        <v>IWM</v>
      </c>
      <c r="C530" s="1">
        <f t="shared" si="68"/>
        <v>0.03</v>
      </c>
      <c r="D530" s="1">
        <f t="shared" si="69"/>
        <v>0.08</v>
      </c>
      <c r="E530" s="1">
        <f t="shared" si="70"/>
        <v>0.3</v>
      </c>
      <c r="F530" s="4" t="str">
        <f t="shared" si="71"/>
        <v>VZ</v>
      </c>
      <c r="G530" s="4" t="str">
        <f>VLOOKUP(F530,'All Beta'!A:E,2,0)</f>
        <v>IWM</v>
      </c>
      <c r="H530" s="4">
        <f t="shared" si="72"/>
        <v>0.08</v>
      </c>
      <c r="I530" s="4">
        <f t="shared" si="73"/>
        <v>0.3</v>
      </c>
      <c r="J530" s="62">
        <f>TRASH!A529</f>
        <v>0</v>
      </c>
      <c r="M530" s="1" t="s">
        <v>333</v>
      </c>
      <c r="N530" s="1" t="s">
        <v>384</v>
      </c>
      <c r="O530" s="1">
        <v>0.03</v>
      </c>
      <c r="P530" s="1">
        <v>0.08</v>
      </c>
      <c r="Q530" s="1">
        <v>0.3</v>
      </c>
      <c r="S530" s="1"/>
      <c r="T530" s="1"/>
      <c r="U530" s="1"/>
      <c r="V530" s="1"/>
      <c r="W530" s="1"/>
      <c r="X530" s="1"/>
      <c r="Z530" s="1"/>
      <c r="AA530" s="1"/>
      <c r="AB530" s="1"/>
      <c r="AC530" s="1"/>
      <c r="AD530" s="1"/>
      <c r="AF530" s="1"/>
      <c r="AG530" s="1"/>
      <c r="AH530" s="1"/>
      <c r="AI530" s="1"/>
      <c r="AJ530" s="1"/>
      <c r="AK530" s="1"/>
    </row>
    <row r="531" spans="1:37" x14ac:dyDescent="0.3">
      <c r="A531" s="2" t="str">
        <f t="shared" si="66"/>
        <v>W</v>
      </c>
      <c r="B531" s="1" t="str">
        <f t="shared" si="67"/>
        <v>IWM</v>
      </c>
      <c r="C531" s="1">
        <f t="shared" si="68"/>
        <v>0.76</v>
      </c>
      <c r="D531" s="1">
        <f t="shared" si="69"/>
        <v>1.63</v>
      </c>
      <c r="E531" s="1">
        <f t="shared" si="70"/>
        <v>0.87</v>
      </c>
      <c r="F531" s="4" t="str">
        <f t="shared" si="71"/>
        <v>W</v>
      </c>
      <c r="G531" s="4" t="str">
        <f>VLOOKUP(F531,'All Beta'!A:E,2,0)</f>
        <v>IWM</v>
      </c>
      <c r="H531" s="4">
        <f t="shared" si="72"/>
        <v>1.63</v>
      </c>
      <c r="I531" s="4">
        <f t="shared" si="73"/>
        <v>0.87</v>
      </c>
      <c r="J531" s="62">
        <f>TRASH!A530</f>
        <v>0</v>
      </c>
      <c r="M531" s="1" t="s">
        <v>334</v>
      </c>
      <c r="N531" s="1" t="s">
        <v>384</v>
      </c>
      <c r="O531" s="1">
        <v>0.76</v>
      </c>
      <c r="P531" s="1">
        <v>1.63</v>
      </c>
      <c r="Q531" s="1">
        <v>0.87</v>
      </c>
      <c r="S531" s="1"/>
      <c r="T531" s="1"/>
      <c r="U531" s="1"/>
      <c r="V531" s="1"/>
      <c r="W531" s="1"/>
      <c r="X531" s="1"/>
      <c r="Z531" s="1"/>
      <c r="AA531" s="1"/>
      <c r="AB531" s="1"/>
      <c r="AC531" s="1"/>
      <c r="AD531" s="1"/>
      <c r="AF531" s="1"/>
      <c r="AG531" s="1"/>
      <c r="AH531" s="1"/>
      <c r="AI531" s="1"/>
      <c r="AJ531" s="1"/>
      <c r="AK531" s="1"/>
    </row>
    <row r="532" spans="1:37" x14ac:dyDescent="0.3">
      <c r="A532" s="2" t="str">
        <f t="shared" si="66"/>
        <v>WAL</v>
      </c>
      <c r="B532" s="1" t="str">
        <f t="shared" si="67"/>
        <v>KRE</v>
      </c>
      <c r="C532" s="1">
        <f t="shared" si="68"/>
        <v>0.93</v>
      </c>
      <c r="D532" s="1">
        <f t="shared" si="69"/>
        <v>1.1599999999999999</v>
      </c>
      <c r="E532" s="1">
        <f t="shared" si="70"/>
        <v>0.32</v>
      </c>
      <c r="F532" s="4" t="str">
        <f t="shared" si="71"/>
        <v>WAL</v>
      </c>
      <c r="G532" s="4" t="str">
        <f>VLOOKUP(F532,'All Beta'!A:E,2,0)</f>
        <v>KRE</v>
      </c>
      <c r="H532" s="4">
        <f t="shared" si="72"/>
        <v>1.1599999999999999</v>
      </c>
      <c r="I532" s="4">
        <f t="shared" si="73"/>
        <v>0.32</v>
      </c>
      <c r="J532" s="62">
        <f>TRASH!A531</f>
        <v>0</v>
      </c>
      <c r="M532" s="1" t="s">
        <v>362</v>
      </c>
      <c r="N532" s="1" t="s">
        <v>377</v>
      </c>
      <c r="O532" s="1">
        <v>0.93</v>
      </c>
      <c r="P532" s="1">
        <v>1.1599999999999999</v>
      </c>
      <c r="Q532" s="1">
        <v>0.32</v>
      </c>
      <c r="S532" s="1"/>
      <c r="T532" s="1"/>
      <c r="U532" s="1"/>
      <c r="V532" s="1"/>
      <c r="W532" s="1"/>
      <c r="X532" s="1"/>
      <c r="Z532" s="1"/>
      <c r="AA532" s="1"/>
      <c r="AB532" s="1"/>
      <c r="AC532" s="1"/>
      <c r="AD532" s="1"/>
      <c r="AF532" s="1"/>
      <c r="AG532" s="1"/>
      <c r="AH532" s="1"/>
      <c r="AI532" s="1"/>
      <c r="AJ532" s="1"/>
      <c r="AK532" s="1"/>
    </row>
    <row r="533" spans="1:37" x14ac:dyDescent="0.3">
      <c r="A533" s="2" t="str">
        <f t="shared" si="66"/>
        <v>WBD</v>
      </c>
      <c r="B533" s="1" t="str">
        <f t="shared" si="67"/>
        <v>IWM</v>
      </c>
      <c r="C533" s="1">
        <f t="shared" si="68"/>
        <v>0.78</v>
      </c>
      <c r="D533" s="1">
        <f t="shared" si="69"/>
        <v>0.8</v>
      </c>
      <c r="E533" s="1">
        <f t="shared" si="70"/>
        <v>0.39</v>
      </c>
      <c r="F533" s="4" t="str">
        <f t="shared" si="71"/>
        <v>WBD</v>
      </c>
      <c r="G533" s="4" t="str">
        <f>VLOOKUP(F533,'All Beta'!A:E,2,0)</f>
        <v>IWM</v>
      </c>
      <c r="H533" s="4">
        <f t="shared" si="72"/>
        <v>0.8</v>
      </c>
      <c r="I533" s="4">
        <f t="shared" si="73"/>
        <v>0.39</v>
      </c>
      <c r="J533" s="62">
        <f>TRASH!A532</f>
        <v>0</v>
      </c>
      <c r="M533" s="1" t="s">
        <v>335</v>
      </c>
      <c r="N533" s="1" t="s">
        <v>384</v>
      </c>
      <c r="O533" s="1">
        <v>0.78</v>
      </c>
      <c r="P533" s="1">
        <v>0.8</v>
      </c>
      <c r="Q533" s="1">
        <v>0.39</v>
      </c>
      <c r="S533" s="1"/>
      <c r="T533" s="1"/>
      <c r="U533" s="1"/>
      <c r="V533" s="1"/>
      <c r="W533" s="1"/>
      <c r="X533" s="1"/>
      <c r="Z533" s="1"/>
      <c r="AA533" s="1"/>
      <c r="AB533" s="1"/>
      <c r="AC533" s="1"/>
      <c r="AD533" s="1"/>
      <c r="AF533" s="1"/>
      <c r="AG533" s="1"/>
      <c r="AH533" s="1"/>
      <c r="AI533" s="1"/>
      <c r="AJ533" s="1"/>
      <c r="AK533" s="1"/>
    </row>
    <row r="534" spans="1:37" x14ac:dyDescent="0.3">
      <c r="A534" s="2" t="str">
        <f t="shared" si="66"/>
        <v>WDAY</v>
      </c>
      <c r="B534" s="1" t="str">
        <f t="shared" si="67"/>
        <v>SPY</v>
      </c>
      <c r="C534" s="1">
        <f t="shared" si="68"/>
        <v>0.68</v>
      </c>
      <c r="D534" s="1">
        <f t="shared" si="69"/>
        <v>0.7</v>
      </c>
      <c r="E534" s="1">
        <f t="shared" si="70"/>
        <v>0.38</v>
      </c>
      <c r="F534" s="4" t="str">
        <f t="shared" si="71"/>
        <v>WDAY</v>
      </c>
      <c r="G534" s="4" t="str">
        <f>VLOOKUP(F534,'All Beta'!A:E,2,0)</f>
        <v>SPY</v>
      </c>
      <c r="H534" s="4">
        <f t="shared" si="72"/>
        <v>0.7</v>
      </c>
      <c r="I534" s="4">
        <f t="shared" si="73"/>
        <v>0.38</v>
      </c>
      <c r="J534" s="62">
        <f>TRASH!A533</f>
        <v>0</v>
      </c>
      <c r="M534" s="1" t="s">
        <v>102</v>
      </c>
      <c r="N534" s="1" t="s">
        <v>299</v>
      </c>
      <c r="O534" s="1">
        <v>0.68</v>
      </c>
      <c r="P534" s="1">
        <v>0.7</v>
      </c>
      <c r="Q534" s="1">
        <v>0.38</v>
      </c>
      <c r="S534" s="1"/>
      <c r="T534" s="1"/>
      <c r="U534" s="1"/>
      <c r="V534" s="1"/>
      <c r="W534" s="1"/>
      <c r="X534" s="1"/>
      <c r="Z534" s="1"/>
      <c r="AA534" s="1"/>
      <c r="AB534" s="1"/>
      <c r="AC534" s="1"/>
      <c r="AD534" s="1"/>
      <c r="AF534" s="1"/>
      <c r="AG534" s="1"/>
      <c r="AH534" s="1"/>
      <c r="AI534" s="1"/>
      <c r="AJ534" s="1"/>
      <c r="AK534" s="1"/>
    </row>
    <row r="535" spans="1:37" x14ac:dyDescent="0.3">
      <c r="A535" s="2" t="str">
        <f t="shared" si="66"/>
        <v>WDC</v>
      </c>
      <c r="B535" s="1" t="str">
        <f t="shared" si="67"/>
        <v>QQQ</v>
      </c>
      <c r="C535" s="1">
        <f t="shared" si="68"/>
        <v>0.87</v>
      </c>
      <c r="D535" s="1">
        <f t="shared" si="69"/>
        <v>1.49</v>
      </c>
      <c r="E535" s="1">
        <f t="shared" si="70"/>
        <v>0.38</v>
      </c>
      <c r="F535" s="4" t="str">
        <f t="shared" si="71"/>
        <v>WDC</v>
      </c>
      <c r="G535" s="4" t="str">
        <f>VLOOKUP(F535,'All Beta'!A:E,2,0)</f>
        <v>QQQ</v>
      </c>
      <c r="H535" s="4">
        <f t="shared" si="72"/>
        <v>1.49</v>
      </c>
      <c r="I535" s="4">
        <f t="shared" si="73"/>
        <v>0.38</v>
      </c>
      <c r="J535" s="62">
        <f>TRASH!A534</f>
        <v>0</v>
      </c>
      <c r="M535" s="1" t="s">
        <v>103</v>
      </c>
      <c r="N535" s="1" t="s">
        <v>283</v>
      </c>
      <c r="O535" s="1">
        <v>0.87</v>
      </c>
      <c r="P535" s="1">
        <v>1.49</v>
      </c>
      <c r="Q535" s="1">
        <v>0.38</v>
      </c>
      <c r="S535" s="1"/>
      <c r="T535" s="1"/>
      <c r="U535" s="1"/>
      <c r="V535" s="1"/>
      <c r="W535" s="1"/>
      <c r="X535" s="1"/>
      <c r="Z535" s="1"/>
      <c r="AA535" s="1"/>
      <c r="AB535" s="1"/>
      <c r="AC535" s="1"/>
      <c r="AD535" s="1"/>
      <c r="AF535" s="1"/>
      <c r="AG535" s="1"/>
      <c r="AH535" s="1"/>
      <c r="AI535" s="1"/>
      <c r="AJ535" s="1"/>
      <c r="AK535" s="1"/>
    </row>
    <row r="536" spans="1:37" x14ac:dyDescent="0.3">
      <c r="A536" s="2" t="str">
        <f t="shared" si="66"/>
        <v>WELL</v>
      </c>
      <c r="B536" s="1" t="str">
        <f t="shared" si="67"/>
        <v>IWM</v>
      </c>
      <c r="C536" s="1">
        <f t="shared" si="68"/>
        <v>-0.22</v>
      </c>
      <c r="D536" s="1">
        <f t="shared" si="69"/>
        <v>-0.15</v>
      </c>
      <c r="E536" s="1">
        <f t="shared" si="70"/>
        <v>0.35</v>
      </c>
      <c r="F536" s="4" t="str">
        <f t="shared" si="71"/>
        <v>WELL</v>
      </c>
      <c r="G536" s="4" t="str">
        <f>VLOOKUP(F536,'All Beta'!A:E,2,0)</f>
        <v>IWM</v>
      </c>
      <c r="H536" s="4">
        <f t="shared" si="72"/>
        <v>-0.15</v>
      </c>
      <c r="I536" s="4">
        <f t="shared" si="73"/>
        <v>0.35</v>
      </c>
      <c r="J536" s="62">
        <f>TRASH!A535</f>
        <v>0</v>
      </c>
      <c r="M536" s="1" t="s">
        <v>330</v>
      </c>
      <c r="N536" s="1" t="s">
        <v>384</v>
      </c>
      <c r="O536" s="1">
        <v>-0.22</v>
      </c>
      <c r="P536" s="1">
        <v>-0.15</v>
      </c>
      <c r="Q536" s="1">
        <v>0.35</v>
      </c>
      <c r="S536" s="1"/>
      <c r="T536" s="1"/>
      <c r="U536" s="1"/>
      <c r="V536" s="1"/>
      <c r="W536" s="1"/>
      <c r="X536" s="1"/>
      <c r="Z536" s="1"/>
      <c r="AA536" s="1"/>
      <c r="AB536" s="1"/>
      <c r="AC536" s="1"/>
      <c r="AD536" s="1"/>
      <c r="AF536" s="1"/>
      <c r="AG536" s="1"/>
      <c r="AH536" s="1"/>
      <c r="AI536" s="1"/>
      <c r="AJ536" s="1"/>
      <c r="AK536" s="1"/>
    </row>
    <row r="537" spans="1:37" x14ac:dyDescent="0.3">
      <c r="A537" s="2" t="str">
        <f t="shared" si="66"/>
        <v>WFC</v>
      </c>
      <c r="B537" s="1" t="str">
        <f t="shared" si="67"/>
        <v>XLF</v>
      </c>
      <c r="C537" s="1">
        <f t="shared" si="68"/>
        <v>0.91</v>
      </c>
      <c r="D537" s="1">
        <f t="shared" si="69"/>
        <v>1.26</v>
      </c>
      <c r="E537" s="1">
        <f t="shared" si="70"/>
        <v>0.26</v>
      </c>
      <c r="F537" s="4" t="str">
        <f t="shared" si="71"/>
        <v>WFC</v>
      </c>
      <c r="G537" s="4" t="str">
        <f>VLOOKUP(F537,'All Beta'!A:E,2,0)</f>
        <v>XLF</v>
      </c>
      <c r="H537" s="4">
        <f t="shared" si="72"/>
        <v>1.26</v>
      </c>
      <c r="I537" s="4">
        <f t="shared" si="73"/>
        <v>0.26</v>
      </c>
      <c r="J537" s="62">
        <f>TRASH!A536</f>
        <v>0</v>
      </c>
      <c r="M537" s="1" t="s">
        <v>336</v>
      </c>
      <c r="N537" s="1" t="s">
        <v>342</v>
      </c>
      <c r="O537" s="1">
        <v>0.91</v>
      </c>
      <c r="P537" s="1">
        <v>1.26</v>
      </c>
      <c r="Q537" s="1">
        <v>0.26</v>
      </c>
      <c r="S537" s="1"/>
      <c r="T537" s="1"/>
      <c r="U537" s="1"/>
      <c r="V537" s="1"/>
      <c r="W537" s="1"/>
      <c r="X537" s="1"/>
      <c r="Z537" s="1"/>
      <c r="AA537" s="1"/>
      <c r="AB537" s="1"/>
      <c r="AC537" s="1"/>
      <c r="AD537" s="1"/>
      <c r="AF537" s="1"/>
      <c r="AG537" s="1"/>
      <c r="AH537" s="1"/>
      <c r="AI537" s="1"/>
      <c r="AJ537" s="1"/>
      <c r="AK537" s="1"/>
    </row>
    <row r="538" spans="1:37" x14ac:dyDescent="0.3">
      <c r="A538" s="2" t="str">
        <f t="shared" si="66"/>
        <v>WHR</v>
      </c>
      <c r="B538" s="1" t="str">
        <f t="shared" si="67"/>
        <v>IWM</v>
      </c>
      <c r="C538" s="1">
        <f t="shared" si="68"/>
        <v>0.83</v>
      </c>
      <c r="D538" s="1">
        <f t="shared" si="69"/>
        <v>1.44</v>
      </c>
      <c r="E538" s="1">
        <f t="shared" si="70"/>
        <v>0.45</v>
      </c>
      <c r="F538" s="4" t="str">
        <f t="shared" si="71"/>
        <v>WHR</v>
      </c>
      <c r="G538" s="4" t="str">
        <f>VLOOKUP(F538,'All Beta'!A:E,2,0)</f>
        <v>IWM</v>
      </c>
      <c r="H538" s="4">
        <f t="shared" si="72"/>
        <v>1.44</v>
      </c>
      <c r="I538" s="4">
        <f t="shared" si="73"/>
        <v>0.45</v>
      </c>
      <c r="J538" s="62">
        <f>TRASH!A537</f>
        <v>0</v>
      </c>
      <c r="M538" s="1" t="s">
        <v>502</v>
      </c>
      <c r="N538" s="1" t="s">
        <v>384</v>
      </c>
      <c r="O538" s="1">
        <v>0.83</v>
      </c>
      <c r="P538" s="1">
        <v>1.44</v>
      </c>
      <c r="Q538" s="1">
        <v>0.45</v>
      </c>
      <c r="S538" s="1"/>
      <c r="T538" s="1"/>
      <c r="U538" s="1"/>
      <c r="V538" s="1"/>
      <c r="W538" s="1"/>
      <c r="X538" s="1"/>
      <c r="Z538" s="1"/>
      <c r="AA538" s="1"/>
      <c r="AB538" s="1"/>
      <c r="AC538" s="1"/>
      <c r="AD538" s="1"/>
      <c r="AF538" s="1"/>
      <c r="AG538" s="1"/>
      <c r="AH538" s="1"/>
      <c r="AI538" s="1"/>
      <c r="AJ538" s="1"/>
      <c r="AK538" s="1"/>
    </row>
    <row r="539" spans="1:37" x14ac:dyDescent="0.3">
      <c r="A539" s="2" t="str">
        <f t="shared" si="66"/>
        <v>WM</v>
      </c>
      <c r="B539" s="1" t="str">
        <f t="shared" si="67"/>
        <v>SPY</v>
      </c>
      <c r="C539" s="1">
        <f t="shared" si="68"/>
        <v>0.01</v>
      </c>
      <c r="D539" s="1">
        <f t="shared" si="69"/>
        <v>-0.02</v>
      </c>
      <c r="E539" s="1">
        <f t="shared" si="70"/>
        <v>0.21</v>
      </c>
      <c r="F539" s="4" t="str">
        <f t="shared" si="71"/>
        <v>WM</v>
      </c>
      <c r="G539" s="4" t="str">
        <f>VLOOKUP(F539,'All Beta'!A:E,2,0)</f>
        <v>SPY</v>
      </c>
      <c r="H539" s="4">
        <f t="shared" si="72"/>
        <v>-0.02</v>
      </c>
      <c r="I539" s="4">
        <f t="shared" si="73"/>
        <v>0.21</v>
      </c>
      <c r="J539" s="62">
        <f>TRASH!A538</f>
        <v>0</v>
      </c>
      <c r="M539" s="1" t="s">
        <v>337</v>
      </c>
      <c r="N539" s="1" t="s">
        <v>299</v>
      </c>
      <c r="O539" s="1">
        <v>0.01</v>
      </c>
      <c r="P539" s="1">
        <v>-0.02</v>
      </c>
      <c r="Q539" s="1">
        <v>0.21</v>
      </c>
      <c r="S539" s="1"/>
      <c r="T539" s="1"/>
      <c r="U539" s="1"/>
      <c r="V539" s="1"/>
      <c r="W539" s="1"/>
      <c r="X539" s="1"/>
      <c r="Z539" s="1"/>
      <c r="AA539" s="1"/>
      <c r="AB539" s="1"/>
      <c r="AC539" s="1"/>
      <c r="AD539" s="1"/>
      <c r="AF539" s="1"/>
      <c r="AG539" s="1"/>
      <c r="AH539" s="1"/>
      <c r="AI539" s="1"/>
      <c r="AJ539" s="1"/>
      <c r="AK539" s="1"/>
    </row>
    <row r="540" spans="1:37" x14ac:dyDescent="0.3">
      <c r="A540" s="2" t="str">
        <f t="shared" si="66"/>
        <v>WMT</v>
      </c>
      <c r="B540" s="1" t="str">
        <f t="shared" si="67"/>
        <v>IWM</v>
      </c>
      <c r="C540" s="1">
        <f t="shared" si="68"/>
        <v>0.2</v>
      </c>
      <c r="D540" s="1">
        <f t="shared" si="69"/>
        <v>0.18</v>
      </c>
      <c r="E540" s="1">
        <f t="shared" si="70"/>
        <v>0.22</v>
      </c>
      <c r="F540" s="4" t="str">
        <f t="shared" si="71"/>
        <v>WMT</v>
      </c>
      <c r="G540" s="4" t="str">
        <f>VLOOKUP(F540,'All Beta'!A:E,2,0)</f>
        <v>IWM</v>
      </c>
      <c r="H540" s="4">
        <f t="shared" si="72"/>
        <v>0.18</v>
      </c>
      <c r="I540" s="4">
        <f t="shared" si="73"/>
        <v>0.22</v>
      </c>
      <c r="J540" s="62">
        <f>TRASH!A539</f>
        <v>0</v>
      </c>
      <c r="M540" s="1" t="s">
        <v>338</v>
      </c>
      <c r="N540" s="1" t="s">
        <v>384</v>
      </c>
      <c r="O540" s="1">
        <v>0.2</v>
      </c>
      <c r="P540" s="1">
        <v>0.18</v>
      </c>
      <c r="Q540" s="1">
        <v>0.22</v>
      </c>
      <c r="S540" s="1"/>
      <c r="T540" s="1"/>
      <c r="U540" s="1"/>
      <c r="V540" s="1"/>
      <c r="W540" s="1"/>
      <c r="X540" s="1"/>
      <c r="Z540" s="1"/>
      <c r="AA540" s="1"/>
      <c r="AB540" s="1"/>
      <c r="AC540" s="1"/>
      <c r="AD540" s="1"/>
      <c r="AF540" s="1"/>
      <c r="AG540" s="1"/>
      <c r="AH540" s="1"/>
      <c r="AI540" s="1"/>
      <c r="AJ540" s="1"/>
      <c r="AK540" s="1"/>
    </row>
    <row r="541" spans="1:37" x14ac:dyDescent="0.3">
      <c r="A541" s="2" t="str">
        <f t="shared" si="66"/>
        <v>WPM</v>
      </c>
      <c r="B541" s="1" t="str">
        <f t="shared" si="67"/>
        <v>GDX</v>
      </c>
      <c r="C541" s="1">
        <f t="shared" si="68"/>
        <v>0.96</v>
      </c>
      <c r="D541" s="1">
        <f t="shared" si="69"/>
        <v>0.87</v>
      </c>
      <c r="E541" s="1">
        <f t="shared" si="70"/>
        <v>0.28999999999999998</v>
      </c>
      <c r="F541" s="4" t="str">
        <f t="shared" si="71"/>
        <v>WPM</v>
      </c>
      <c r="G541" s="4" t="str">
        <f>VLOOKUP(F541,'All Beta'!A:E,2,0)</f>
        <v>GDX</v>
      </c>
      <c r="H541" s="4">
        <f t="shared" si="72"/>
        <v>0.87</v>
      </c>
      <c r="I541" s="4">
        <f t="shared" si="73"/>
        <v>0.28999999999999998</v>
      </c>
      <c r="J541" s="62">
        <f>TRASH!A540</f>
        <v>0</v>
      </c>
      <c r="M541" s="1" t="s">
        <v>332</v>
      </c>
      <c r="N541" s="1" t="s">
        <v>623</v>
      </c>
      <c r="O541" s="1">
        <v>0.96</v>
      </c>
      <c r="P541" s="1">
        <v>0.87</v>
      </c>
      <c r="Q541" s="1">
        <v>0.28999999999999998</v>
      </c>
      <c r="S541" s="1"/>
      <c r="T541" s="1"/>
      <c r="U541" s="1"/>
      <c r="V541" s="1"/>
      <c r="W541" s="1"/>
      <c r="X541" s="1"/>
      <c r="Z541" s="1"/>
      <c r="AA541" s="1"/>
      <c r="AB541" s="1"/>
      <c r="AC541" s="1"/>
      <c r="AD541" s="1"/>
      <c r="AF541" s="1"/>
      <c r="AG541" s="1"/>
      <c r="AH541" s="1"/>
      <c r="AI541" s="1"/>
      <c r="AJ541" s="1"/>
      <c r="AK541" s="1"/>
    </row>
    <row r="542" spans="1:37" x14ac:dyDescent="0.3">
      <c r="A542" s="2" t="str">
        <f t="shared" si="66"/>
        <v>WY</v>
      </c>
      <c r="B542" s="1" t="str">
        <f t="shared" si="67"/>
        <v>IWM</v>
      </c>
      <c r="C542" s="1">
        <f t="shared" si="68"/>
        <v>0.7</v>
      </c>
      <c r="D542" s="1">
        <f t="shared" si="69"/>
        <v>0.61</v>
      </c>
      <c r="E542" s="1">
        <f t="shared" si="70"/>
        <v>0.41</v>
      </c>
      <c r="F542" s="4" t="str">
        <f t="shared" si="71"/>
        <v>WY</v>
      </c>
      <c r="G542" s="4" t="str">
        <f>VLOOKUP(F542,'All Beta'!A:E,2,0)</f>
        <v>IWM</v>
      </c>
      <c r="H542" s="4">
        <f t="shared" si="72"/>
        <v>0.61</v>
      </c>
      <c r="I542" s="4">
        <f t="shared" si="73"/>
        <v>0.41</v>
      </c>
      <c r="J542" s="62">
        <f>TRASH!A541</f>
        <v>0</v>
      </c>
      <c r="M542" s="1" t="s">
        <v>339</v>
      </c>
      <c r="N542" s="1" t="s">
        <v>384</v>
      </c>
      <c r="O542" s="1">
        <v>0.7</v>
      </c>
      <c r="P542" s="1">
        <v>0.61</v>
      </c>
      <c r="Q542" s="1">
        <v>0.41</v>
      </c>
      <c r="S542" s="1"/>
      <c r="T542" s="1"/>
      <c r="U542" s="1"/>
      <c r="V542" s="1"/>
      <c r="W542" s="1"/>
      <c r="X542" s="1"/>
      <c r="Z542" s="1"/>
      <c r="AA542" s="1"/>
      <c r="AB542" s="1"/>
      <c r="AC542" s="1"/>
      <c r="AD542" s="1"/>
      <c r="AF542" s="1"/>
      <c r="AG542" s="1"/>
      <c r="AH542" s="1"/>
      <c r="AI542" s="1"/>
      <c r="AJ542" s="1"/>
      <c r="AK542" s="1"/>
    </row>
    <row r="543" spans="1:37" x14ac:dyDescent="0.3">
      <c r="A543" s="2" t="str">
        <f t="shared" si="66"/>
        <v>WYNN</v>
      </c>
      <c r="B543" s="1" t="str">
        <f t="shared" si="67"/>
        <v>IWM</v>
      </c>
      <c r="C543" s="1">
        <f t="shared" si="68"/>
        <v>0.73</v>
      </c>
      <c r="D543" s="1">
        <f t="shared" si="69"/>
        <v>0.83</v>
      </c>
      <c r="E543" s="1">
        <f t="shared" si="70"/>
        <v>0.51</v>
      </c>
      <c r="F543" s="4" t="str">
        <f t="shared" si="71"/>
        <v>WYNN</v>
      </c>
      <c r="G543" s="4" t="str">
        <f>VLOOKUP(F543,'All Beta'!A:E,2,0)</f>
        <v>IWM</v>
      </c>
      <c r="H543" s="4">
        <f t="shared" si="72"/>
        <v>0.83</v>
      </c>
      <c r="I543" s="4">
        <f t="shared" si="73"/>
        <v>0.51</v>
      </c>
      <c r="J543" s="62">
        <f>TRASH!A542</f>
        <v>0</v>
      </c>
      <c r="M543" s="1" t="s">
        <v>387</v>
      </c>
      <c r="N543" s="1" t="s">
        <v>384</v>
      </c>
      <c r="O543" s="1">
        <v>0.73</v>
      </c>
      <c r="P543" s="1">
        <v>0.83</v>
      </c>
      <c r="Q543" s="1">
        <v>0.51</v>
      </c>
      <c r="S543" s="1"/>
      <c r="T543" s="1"/>
      <c r="U543" s="1"/>
      <c r="V543" s="1"/>
      <c r="W543" s="1"/>
      <c r="X543" s="1"/>
      <c r="Z543" s="1"/>
      <c r="AA543" s="1"/>
      <c r="AB543" s="1"/>
      <c r="AC543" s="1"/>
      <c r="AD543" s="1"/>
      <c r="AF543" s="1"/>
      <c r="AG543" s="1"/>
      <c r="AH543" s="1"/>
      <c r="AI543" s="1"/>
      <c r="AJ543" s="1"/>
      <c r="AK543" s="1"/>
    </row>
    <row r="544" spans="1:37" x14ac:dyDescent="0.3">
      <c r="A544" s="2" t="str">
        <f t="shared" si="66"/>
        <v>XBI</v>
      </c>
      <c r="B544" s="1" t="str">
        <f t="shared" si="67"/>
        <v>IWM</v>
      </c>
      <c r="C544" s="1">
        <f t="shared" si="68"/>
        <v>0.8</v>
      </c>
      <c r="D544" s="1">
        <f t="shared" si="69"/>
        <v>0.54</v>
      </c>
      <c r="E544" s="1">
        <f t="shared" si="70"/>
        <v>0.33</v>
      </c>
      <c r="F544" s="4" t="str">
        <f t="shared" si="71"/>
        <v>XBI</v>
      </c>
      <c r="G544" s="4" t="str">
        <f>VLOOKUP(F544,'All Beta'!A:E,2,0)</f>
        <v>IWM</v>
      </c>
      <c r="H544" s="4">
        <f t="shared" si="72"/>
        <v>0.54</v>
      </c>
      <c r="I544" s="4">
        <f t="shared" si="73"/>
        <v>0.33</v>
      </c>
      <c r="J544" s="62">
        <f>TRASH!A543</f>
        <v>0</v>
      </c>
      <c r="M544" s="1" t="s">
        <v>378</v>
      </c>
      <c r="N544" s="1" t="s">
        <v>384</v>
      </c>
      <c r="O544" s="1">
        <v>0.8</v>
      </c>
      <c r="P544" s="1">
        <v>0.54</v>
      </c>
      <c r="Q544" s="1">
        <v>0.33</v>
      </c>
      <c r="S544" s="1"/>
      <c r="T544" s="1"/>
      <c r="U544" s="1"/>
      <c r="V544" s="1"/>
      <c r="W544" s="1"/>
      <c r="X544" s="1"/>
      <c r="Z544" s="1"/>
      <c r="AA544" s="1"/>
      <c r="AB544" s="1"/>
      <c r="AC544" s="1"/>
      <c r="AD544" s="1"/>
      <c r="AF544" s="1"/>
      <c r="AG544" s="1"/>
      <c r="AH544" s="1"/>
      <c r="AI544" s="1"/>
      <c r="AJ544" s="1"/>
      <c r="AK544" s="1"/>
    </row>
    <row r="545" spans="1:37" x14ac:dyDescent="0.3">
      <c r="A545" s="2" t="str">
        <f t="shared" si="66"/>
        <v>XEL</v>
      </c>
      <c r="B545" s="1" t="str">
        <f t="shared" si="67"/>
        <v>SPY</v>
      </c>
      <c r="C545" s="1">
        <f t="shared" si="68"/>
        <v>0.37</v>
      </c>
      <c r="D545" s="1">
        <f t="shared" si="69"/>
        <v>0.45</v>
      </c>
      <c r="E545" s="1">
        <f t="shared" si="70"/>
        <v>0.31</v>
      </c>
      <c r="F545" s="4" t="str">
        <f t="shared" si="71"/>
        <v>XEL</v>
      </c>
      <c r="G545" s="4" t="str">
        <f>VLOOKUP(F545,'All Beta'!A:E,2,0)</f>
        <v>SPY</v>
      </c>
      <c r="H545" s="4">
        <f t="shared" si="72"/>
        <v>0.45</v>
      </c>
      <c r="I545" s="4">
        <f t="shared" si="73"/>
        <v>0.31</v>
      </c>
      <c r="J545" s="62">
        <f>TRASH!A544</f>
        <v>0</v>
      </c>
      <c r="M545" s="1" t="s">
        <v>340</v>
      </c>
      <c r="N545" s="1" t="s">
        <v>299</v>
      </c>
      <c r="O545" s="1">
        <v>0.37</v>
      </c>
      <c r="P545" s="1">
        <v>0.45</v>
      </c>
      <c r="Q545" s="1">
        <v>0.31</v>
      </c>
      <c r="S545" s="1"/>
      <c r="T545" s="1"/>
      <c r="U545" s="1"/>
      <c r="V545" s="1"/>
      <c r="W545" s="1"/>
      <c r="X545" s="1"/>
      <c r="Z545" s="1"/>
      <c r="AA545" s="1"/>
      <c r="AB545" s="1"/>
      <c r="AC545" s="1"/>
      <c r="AD545" s="1"/>
      <c r="AF545" s="1"/>
      <c r="AG545" s="1"/>
      <c r="AH545" s="1"/>
      <c r="AI545" s="1"/>
      <c r="AJ545" s="1"/>
      <c r="AK545" s="1"/>
    </row>
    <row r="546" spans="1:37" x14ac:dyDescent="0.3">
      <c r="A546" s="2" t="str">
        <f t="shared" si="66"/>
        <v>XOM</v>
      </c>
      <c r="B546" s="1" t="str">
        <f t="shared" si="67"/>
        <v>XLE</v>
      </c>
      <c r="C546" s="1">
        <f t="shared" si="68"/>
        <v>0.96</v>
      </c>
      <c r="D546" s="1">
        <f t="shared" si="69"/>
        <v>0.97</v>
      </c>
      <c r="E546" s="1">
        <f t="shared" si="70"/>
        <v>0.24</v>
      </c>
      <c r="F546" s="4" t="str">
        <f t="shared" si="71"/>
        <v>XOM</v>
      </c>
      <c r="G546" s="4" t="str">
        <f>VLOOKUP(F546,'All Beta'!A:E,2,0)</f>
        <v>XLE</v>
      </c>
      <c r="H546" s="4">
        <f t="shared" si="72"/>
        <v>0.97</v>
      </c>
      <c r="I546" s="4">
        <f t="shared" si="73"/>
        <v>0.24</v>
      </c>
      <c r="J546" s="62">
        <f>TRASH!A545</f>
        <v>0</v>
      </c>
      <c r="M546" s="1" t="s">
        <v>343</v>
      </c>
      <c r="N546" s="1" t="s">
        <v>341</v>
      </c>
      <c r="O546" s="1">
        <v>0.96</v>
      </c>
      <c r="P546" s="1">
        <v>0.97</v>
      </c>
      <c r="Q546" s="1">
        <v>0.24</v>
      </c>
      <c r="S546" s="1"/>
      <c r="T546" s="1"/>
      <c r="U546" s="1"/>
      <c r="V546" s="1"/>
      <c r="W546" s="1"/>
      <c r="X546" s="1"/>
      <c r="Z546" s="1"/>
      <c r="AA546" s="1"/>
      <c r="AB546" s="1"/>
      <c r="AC546" s="1"/>
      <c r="AD546" s="1"/>
      <c r="AF546" s="1"/>
      <c r="AG546" s="1"/>
      <c r="AH546" s="1"/>
      <c r="AI546" s="1"/>
      <c r="AJ546" s="1"/>
      <c r="AK546" s="1"/>
    </row>
    <row r="547" spans="1:37" x14ac:dyDescent="0.3">
      <c r="A547" s="2" t="str">
        <f t="shared" si="66"/>
        <v>XPRO</v>
      </c>
      <c r="B547" s="1" t="str">
        <f t="shared" si="67"/>
        <v>XLE</v>
      </c>
      <c r="C547" s="1">
        <f t="shared" si="68"/>
        <v>0.86</v>
      </c>
      <c r="D547" s="1">
        <f t="shared" si="69"/>
        <v>1.41</v>
      </c>
      <c r="E547" s="1">
        <f t="shared" si="70"/>
        <v>0.74</v>
      </c>
      <c r="F547" s="4" t="str">
        <f t="shared" si="71"/>
        <v>XPRO</v>
      </c>
      <c r="G547" s="4" t="str">
        <f>VLOOKUP(F547,'All Beta'!A:E,2,0)</f>
        <v>XLE</v>
      </c>
      <c r="H547" s="4">
        <f t="shared" si="72"/>
        <v>1.41</v>
      </c>
      <c r="I547" s="4">
        <f t="shared" si="73"/>
        <v>0.74</v>
      </c>
      <c r="J547" s="62">
        <f>TRASH!A546</f>
        <v>0</v>
      </c>
      <c r="M547" s="1" t="s">
        <v>571</v>
      </c>
      <c r="N547" s="1" t="s">
        <v>341</v>
      </c>
      <c r="O547" s="1">
        <v>0.86</v>
      </c>
      <c r="P547" s="1">
        <v>1.41</v>
      </c>
      <c r="Q547" s="1">
        <v>0.74</v>
      </c>
      <c r="S547" s="1"/>
      <c r="T547" s="1"/>
      <c r="U547" s="1"/>
      <c r="V547" s="1"/>
      <c r="W547" s="1"/>
      <c r="X547" s="1"/>
      <c r="Z547" s="1"/>
      <c r="AA547" s="1"/>
      <c r="AB547" s="1"/>
      <c r="AC547" s="1"/>
      <c r="AD547" s="1"/>
      <c r="AF547" s="1"/>
      <c r="AG547" s="1"/>
      <c r="AH547" s="1"/>
      <c r="AI547" s="1"/>
      <c r="AJ547" s="1"/>
      <c r="AK547" s="1"/>
    </row>
    <row r="548" spans="1:37" x14ac:dyDescent="0.3">
      <c r="A548" s="2" t="str">
        <f t="shared" si="66"/>
        <v>XRAY</v>
      </c>
      <c r="B548" s="1" t="str">
        <f t="shared" si="67"/>
        <v>IWM</v>
      </c>
      <c r="C548" s="1">
        <f t="shared" si="68"/>
        <v>0.86</v>
      </c>
      <c r="D548" s="1">
        <f t="shared" si="69"/>
        <v>1.24</v>
      </c>
      <c r="E548" s="1">
        <f t="shared" si="70"/>
        <v>0.39</v>
      </c>
      <c r="F548" s="4" t="str">
        <f t="shared" si="71"/>
        <v>XRAY</v>
      </c>
      <c r="G548" s="4" t="str">
        <f>VLOOKUP(F548,'All Beta'!A:E,2,0)</f>
        <v>IWM</v>
      </c>
      <c r="H548" s="4">
        <f t="shared" si="72"/>
        <v>1.24</v>
      </c>
      <c r="I548" s="4">
        <f t="shared" si="73"/>
        <v>0.39</v>
      </c>
      <c r="J548" s="62">
        <f>TRASH!A547</f>
        <v>0</v>
      </c>
      <c r="M548" s="1" t="s">
        <v>600</v>
      </c>
      <c r="N548" s="1" t="s">
        <v>384</v>
      </c>
      <c r="O548" s="1">
        <v>0.86</v>
      </c>
      <c r="P548" s="1">
        <v>1.24</v>
      </c>
      <c r="Q548" s="1">
        <v>0.39</v>
      </c>
      <c r="S548" s="1"/>
      <c r="T548" s="1"/>
      <c r="U548" s="1"/>
      <c r="V548" s="1"/>
      <c r="W548" s="1"/>
      <c r="X548" s="1"/>
      <c r="Z548" s="1"/>
      <c r="AA548" s="1"/>
      <c r="AB548" s="1"/>
      <c r="AC548" s="1"/>
      <c r="AD548" s="1"/>
      <c r="AF548" s="1"/>
      <c r="AG548" s="1"/>
      <c r="AH548" s="1"/>
      <c r="AI548" s="1"/>
      <c r="AJ548" s="1"/>
      <c r="AK548" s="1"/>
    </row>
    <row r="549" spans="1:37" x14ac:dyDescent="0.3">
      <c r="A549" s="2" t="str">
        <f t="shared" si="66"/>
        <v>XYL</v>
      </c>
      <c r="B549" s="1" t="str">
        <f t="shared" si="67"/>
        <v>SPY</v>
      </c>
      <c r="C549" s="1">
        <f t="shared" si="68"/>
        <v>0.85</v>
      </c>
      <c r="D549" s="1">
        <f t="shared" si="69"/>
        <v>1.18</v>
      </c>
      <c r="E549" s="1">
        <f t="shared" si="70"/>
        <v>0.23</v>
      </c>
      <c r="F549" s="4" t="str">
        <f t="shared" si="71"/>
        <v>XYL</v>
      </c>
      <c r="G549" s="4" t="str">
        <f>VLOOKUP(F549,'All Beta'!A:E,2,0)</f>
        <v>SPY</v>
      </c>
      <c r="H549" s="4">
        <f t="shared" si="72"/>
        <v>1.18</v>
      </c>
      <c r="I549" s="4">
        <f t="shared" si="73"/>
        <v>0.23</v>
      </c>
      <c r="J549" s="62">
        <f>TRASH!A548</f>
        <v>0</v>
      </c>
      <c r="M549" s="1" t="s">
        <v>507</v>
      </c>
      <c r="N549" s="1" t="s">
        <v>299</v>
      </c>
      <c r="O549" s="1">
        <v>0.85</v>
      </c>
      <c r="P549" s="1">
        <v>1.18</v>
      </c>
      <c r="Q549" s="1">
        <v>0.23</v>
      </c>
      <c r="S549" s="1"/>
      <c r="T549" s="1"/>
      <c r="U549" s="1"/>
      <c r="V549" s="1"/>
      <c r="W549" s="1"/>
      <c r="X549" s="1"/>
      <c r="Z549" s="1"/>
      <c r="AA549" s="1"/>
      <c r="AB549" s="1"/>
      <c r="AC549" s="1"/>
      <c r="AD549" s="1"/>
      <c r="AF549" s="1"/>
      <c r="AG549" s="1"/>
      <c r="AH549" s="1"/>
      <c r="AI549" s="1"/>
      <c r="AJ549" s="1"/>
      <c r="AK549" s="1"/>
    </row>
    <row r="550" spans="1:37" x14ac:dyDescent="0.3">
      <c r="A550" s="2" t="str">
        <f t="shared" si="66"/>
        <v>XYZ</v>
      </c>
      <c r="B550" s="1" t="str">
        <f t="shared" si="67"/>
        <v>SPY</v>
      </c>
      <c r="C550" s="1">
        <f t="shared" si="68"/>
        <v>0.75</v>
      </c>
      <c r="D550" s="1">
        <f t="shared" si="69"/>
        <v>2.0099999999999998</v>
      </c>
      <c r="E550" s="1">
        <f t="shared" si="70"/>
        <v>0.65</v>
      </c>
      <c r="F550" s="4" t="str">
        <f t="shared" si="71"/>
        <v>XYZ</v>
      </c>
      <c r="G550" s="4" t="str">
        <f>VLOOKUP(F550,'All Beta'!A:E,2,0)</f>
        <v>SPY</v>
      </c>
      <c r="H550" s="4">
        <f t="shared" si="72"/>
        <v>2.0099999999999998</v>
      </c>
      <c r="I550" s="4">
        <f t="shared" si="73"/>
        <v>0.65</v>
      </c>
      <c r="J550" s="62">
        <f>TRASH!A549</f>
        <v>0</v>
      </c>
      <c r="M550" s="1" t="s">
        <v>641</v>
      </c>
      <c r="N550" s="1" t="s">
        <v>299</v>
      </c>
      <c r="O550" s="1">
        <v>0.75</v>
      </c>
      <c r="P550" s="1">
        <v>2.0099999999999998</v>
      </c>
      <c r="Q550" s="1">
        <v>0.65</v>
      </c>
      <c r="S550" s="1"/>
      <c r="T550" s="1"/>
      <c r="U550" s="1"/>
      <c r="V550" s="1"/>
      <c r="W550" s="1"/>
      <c r="X550" s="1"/>
      <c r="Z550" s="1"/>
      <c r="AA550" s="1"/>
      <c r="AB550" s="1"/>
      <c r="AC550" s="1"/>
      <c r="AD550" s="1"/>
      <c r="AF550" s="1"/>
      <c r="AG550" s="1"/>
      <c r="AH550" s="1"/>
      <c r="AI550" s="1"/>
      <c r="AJ550" s="1"/>
      <c r="AK550" s="1"/>
    </row>
    <row r="551" spans="1:37" x14ac:dyDescent="0.3">
      <c r="A551" s="2" t="str">
        <f t="shared" si="66"/>
        <v>YOU</v>
      </c>
      <c r="B551" s="1" t="str">
        <f t="shared" si="67"/>
        <v>IWM</v>
      </c>
      <c r="C551" s="1">
        <f t="shared" si="68"/>
        <v>0.66</v>
      </c>
      <c r="D551" s="1">
        <f t="shared" si="69"/>
        <v>0.44</v>
      </c>
      <c r="E551" s="1">
        <f t="shared" si="70"/>
        <v>0.36</v>
      </c>
      <c r="F551" s="4" t="str">
        <f t="shared" si="71"/>
        <v>YOU</v>
      </c>
      <c r="G551" s="4" t="str">
        <f>VLOOKUP(F551,'All Beta'!A:E,2,0)</f>
        <v>IWM</v>
      </c>
      <c r="H551" s="4">
        <f t="shared" si="72"/>
        <v>0.44</v>
      </c>
      <c r="I551" s="4">
        <f t="shared" si="73"/>
        <v>0.36</v>
      </c>
      <c r="J551" s="62">
        <f>TRASH!A550</f>
        <v>0</v>
      </c>
      <c r="M551" s="1" t="s">
        <v>584</v>
      </c>
      <c r="N551" s="1" t="s">
        <v>384</v>
      </c>
      <c r="O551" s="1">
        <v>0.66</v>
      </c>
      <c r="P551" s="1">
        <v>0.44</v>
      </c>
      <c r="Q551" s="1">
        <v>0.36</v>
      </c>
      <c r="S551" s="1"/>
      <c r="T551" s="1"/>
      <c r="U551" s="1"/>
      <c r="V551" s="1"/>
      <c r="W551" s="1"/>
      <c r="X551" s="1"/>
      <c r="Z551" s="1"/>
      <c r="AA551" s="1"/>
      <c r="AB551" s="1"/>
      <c r="AC551" s="1"/>
      <c r="AD551" s="1"/>
      <c r="AF551" s="1"/>
      <c r="AG551" s="1"/>
      <c r="AH551" s="1"/>
      <c r="AI551" s="1"/>
      <c r="AJ551" s="1"/>
      <c r="AK551" s="1"/>
    </row>
    <row r="552" spans="1:37" x14ac:dyDescent="0.3">
      <c r="A552" s="2" t="str">
        <f t="shared" si="66"/>
        <v>YUM</v>
      </c>
      <c r="B552" s="1" t="str">
        <f t="shared" si="67"/>
        <v>SPY</v>
      </c>
      <c r="C552" s="1">
        <f t="shared" si="68"/>
        <v>0.33</v>
      </c>
      <c r="D552" s="1">
        <f t="shared" si="69"/>
        <v>0.22</v>
      </c>
      <c r="E552" s="1">
        <f t="shared" si="70"/>
        <v>0.3</v>
      </c>
      <c r="F552" s="4" t="str">
        <f t="shared" si="71"/>
        <v>YUM</v>
      </c>
      <c r="G552" s="4" t="str">
        <f>VLOOKUP(F552,'All Beta'!A:E,2,0)</f>
        <v>SPY</v>
      </c>
      <c r="H552" s="4">
        <f t="shared" si="72"/>
        <v>0.22</v>
      </c>
      <c r="I552" s="4">
        <f t="shared" si="73"/>
        <v>0.3</v>
      </c>
      <c r="J552" s="62">
        <f>TRASH!A551</f>
        <v>0</v>
      </c>
      <c r="M552" s="1" t="s">
        <v>509</v>
      </c>
      <c r="N552" s="1" t="s">
        <v>299</v>
      </c>
      <c r="O552" s="1">
        <v>0.33</v>
      </c>
      <c r="P552" s="1">
        <v>0.22</v>
      </c>
      <c r="Q552" s="1">
        <v>0.3</v>
      </c>
      <c r="S552" s="1"/>
      <c r="T552" s="1"/>
      <c r="U552" s="1"/>
      <c r="V552" s="1"/>
      <c r="W552" s="1"/>
      <c r="X552" s="1"/>
      <c r="Z552" s="1"/>
      <c r="AA552" s="1"/>
      <c r="AB552" s="1"/>
      <c r="AC552" s="1"/>
      <c r="AD552" s="1"/>
      <c r="AF552" s="1"/>
      <c r="AG552" s="1"/>
      <c r="AH552" s="1"/>
      <c r="AI552" s="1"/>
      <c r="AJ552" s="1"/>
      <c r="AK552" s="1"/>
    </row>
    <row r="553" spans="1:37" x14ac:dyDescent="0.3">
      <c r="A553" s="2" t="str">
        <f t="shared" si="66"/>
        <v>Z</v>
      </c>
      <c r="B553" s="1" t="str">
        <f t="shared" si="67"/>
        <v>SPY</v>
      </c>
      <c r="C553" s="1">
        <f t="shared" si="68"/>
        <v>0.86</v>
      </c>
      <c r="D553" s="1">
        <f t="shared" si="69"/>
        <v>1.74</v>
      </c>
      <c r="E553" s="1">
        <f t="shared" si="70"/>
        <v>0.35</v>
      </c>
      <c r="F553" s="4" t="str">
        <f t="shared" si="71"/>
        <v>Z</v>
      </c>
      <c r="G553" s="4" t="str">
        <f>VLOOKUP(F553,'All Beta'!A:E,2,0)</f>
        <v>SPY</v>
      </c>
      <c r="H553" s="4">
        <f t="shared" si="72"/>
        <v>1.74</v>
      </c>
      <c r="I553" s="4">
        <f t="shared" si="73"/>
        <v>0.35</v>
      </c>
      <c r="J553" s="62">
        <f>TRASH!A552</f>
        <v>0</v>
      </c>
      <c r="M553" s="1" t="s">
        <v>105</v>
      </c>
      <c r="N553" s="1" t="s">
        <v>299</v>
      </c>
      <c r="O553" s="1">
        <v>0.86</v>
      </c>
      <c r="P553" s="1">
        <v>1.74</v>
      </c>
      <c r="Q553" s="1">
        <v>0.35</v>
      </c>
      <c r="S553" s="1"/>
      <c r="T553" s="1"/>
      <c r="U553" s="1"/>
      <c r="V553" s="1"/>
      <c r="W553" s="1"/>
      <c r="X553" s="1"/>
      <c r="Z553" s="1"/>
      <c r="AA553" s="1"/>
      <c r="AB553" s="1"/>
      <c r="AC553" s="1"/>
      <c r="AD553" s="1"/>
      <c r="AF553" s="1"/>
      <c r="AG553" s="1"/>
      <c r="AH553" s="1"/>
      <c r="AI553" s="1"/>
      <c r="AJ553" s="1"/>
      <c r="AK553" s="1"/>
    </row>
    <row r="554" spans="1:37" x14ac:dyDescent="0.3">
      <c r="A554" s="2" t="str">
        <f t="shared" si="66"/>
        <v>ZBH</v>
      </c>
      <c r="B554" s="1" t="str">
        <f t="shared" si="67"/>
        <v>IWM</v>
      </c>
      <c r="C554" s="1">
        <f t="shared" si="68"/>
        <v>0.59</v>
      </c>
      <c r="D554" s="1">
        <f t="shared" si="69"/>
        <v>0.26</v>
      </c>
      <c r="E554" s="1">
        <f t="shared" si="70"/>
        <v>0.37</v>
      </c>
      <c r="F554" s="4" t="str">
        <f t="shared" si="71"/>
        <v>ZBH</v>
      </c>
      <c r="G554" s="4" t="str">
        <f>VLOOKUP(F554,'All Beta'!A:E,2,0)</f>
        <v>IWM</v>
      </c>
      <c r="H554" s="4">
        <f t="shared" si="72"/>
        <v>0.26</v>
      </c>
      <c r="I554" s="4">
        <f t="shared" si="73"/>
        <v>0.37</v>
      </c>
      <c r="J554" s="62">
        <f>TRASH!A553</f>
        <v>0</v>
      </c>
      <c r="M554" s="1" t="s">
        <v>345</v>
      </c>
      <c r="N554" s="1" t="s">
        <v>384</v>
      </c>
      <c r="O554" s="1">
        <v>0.59</v>
      </c>
      <c r="P554" s="1">
        <v>0.26</v>
      </c>
      <c r="Q554" s="1">
        <v>0.37</v>
      </c>
      <c r="S554" s="1"/>
      <c r="T554" s="1"/>
      <c r="U554" s="1"/>
      <c r="V554" s="1"/>
      <c r="W554" s="1"/>
      <c r="X554" s="1"/>
      <c r="Z554" s="1"/>
      <c r="AA554" s="1"/>
      <c r="AB554" s="1"/>
      <c r="AC554" s="1"/>
      <c r="AD554" s="1"/>
      <c r="AF554" s="1"/>
      <c r="AG554" s="1"/>
      <c r="AH554" s="1"/>
      <c r="AI554" s="1"/>
      <c r="AJ554" s="1"/>
      <c r="AK554" s="1"/>
    </row>
    <row r="555" spans="1:37" x14ac:dyDescent="0.3">
      <c r="A555" s="2" t="str">
        <f t="shared" si="66"/>
        <v>ZION</v>
      </c>
      <c r="B555" s="1" t="str">
        <f t="shared" si="67"/>
        <v>KRE</v>
      </c>
      <c r="C555" s="1">
        <f t="shared" si="68"/>
        <v>0.95</v>
      </c>
      <c r="D555" s="1">
        <f t="shared" si="69"/>
        <v>1.03</v>
      </c>
      <c r="E555" s="1">
        <f t="shared" si="70"/>
        <v>0.2</v>
      </c>
      <c r="F555" s="4" t="str">
        <f t="shared" si="71"/>
        <v/>
      </c>
      <c r="G555" s="4" t="e">
        <f>VLOOKUP(F555,'All Beta'!A:E,2,0)</f>
        <v>#N/A</v>
      </c>
      <c r="H555" s="4" t="e">
        <f t="shared" si="72"/>
        <v>#N/A</v>
      </c>
      <c r="I555" s="4" t="e">
        <f t="shared" si="73"/>
        <v>#N/A</v>
      </c>
      <c r="J555" s="62">
        <f>TRASH!A554</f>
        <v>0</v>
      </c>
      <c r="M555" s="1" t="s">
        <v>359</v>
      </c>
      <c r="N555" s="1" t="s">
        <v>377</v>
      </c>
      <c r="O555" s="1">
        <v>0.95</v>
      </c>
      <c r="P555" s="1">
        <v>1.03</v>
      </c>
      <c r="Q555" s="1">
        <v>0.2</v>
      </c>
      <c r="S555" s="1"/>
      <c r="T555" s="1"/>
      <c r="U555" s="1"/>
      <c r="V555" s="1"/>
      <c r="W555" s="1"/>
      <c r="X555" s="1"/>
      <c r="Z555" s="1"/>
      <c r="AA555" s="1"/>
      <c r="AB555" s="1"/>
      <c r="AC555" s="1"/>
      <c r="AD555" s="1"/>
      <c r="AF555" s="1"/>
      <c r="AG555" s="1"/>
      <c r="AH555" s="1"/>
      <c r="AI555" s="1"/>
      <c r="AJ555" s="1"/>
      <c r="AK555" s="1"/>
    </row>
    <row r="556" spans="1:37" x14ac:dyDescent="0.3">
      <c r="A556" s="2" t="str">
        <f t="shared" si="66"/>
        <v>ZM</v>
      </c>
      <c r="B556" s="1" t="str">
        <f t="shared" si="67"/>
        <v>SPY</v>
      </c>
      <c r="C556" s="1">
        <f t="shared" si="68"/>
        <v>0.79</v>
      </c>
      <c r="D556" s="1">
        <f t="shared" si="69"/>
        <v>0.91</v>
      </c>
      <c r="E556" s="1">
        <f t="shared" si="70"/>
        <v>0.26</v>
      </c>
      <c r="F556" s="4" t="str">
        <f t="shared" si="71"/>
        <v>ZM</v>
      </c>
      <c r="G556" s="4" t="str">
        <f>VLOOKUP(F556,'All Beta'!A:E,2,0)</f>
        <v>SPY</v>
      </c>
      <c r="H556" s="4">
        <f t="shared" si="72"/>
        <v>0.91</v>
      </c>
      <c r="I556" s="4">
        <f t="shared" si="73"/>
        <v>0.26</v>
      </c>
      <c r="J556" s="62">
        <f>TRASH!A555</f>
        <v>0</v>
      </c>
      <c r="M556" s="1" t="s">
        <v>106</v>
      </c>
      <c r="N556" s="1" t="s">
        <v>299</v>
      </c>
      <c r="O556" s="1">
        <v>0.79</v>
      </c>
      <c r="P556" s="1">
        <v>0.91</v>
      </c>
      <c r="Q556" s="1">
        <v>0.26</v>
      </c>
      <c r="S556" s="1"/>
      <c r="T556" s="1"/>
      <c r="U556" s="1"/>
      <c r="V556" s="1"/>
      <c r="W556" s="1"/>
      <c r="X556" s="1"/>
      <c r="Z556" s="1"/>
      <c r="AA556" s="1"/>
      <c r="AB556" s="1"/>
      <c r="AC556" s="1"/>
      <c r="AD556" s="1"/>
      <c r="AF556" s="1"/>
      <c r="AG556" s="1"/>
      <c r="AH556" s="1"/>
      <c r="AI556" s="1"/>
      <c r="AJ556" s="1"/>
      <c r="AK556" s="1"/>
    </row>
    <row r="557" spans="1:37" x14ac:dyDescent="0.3">
      <c r="A557" s="2" t="str">
        <f t="shared" si="66"/>
        <v>ZS</v>
      </c>
      <c r="B557" s="1" t="str">
        <f t="shared" si="67"/>
        <v>QQQ</v>
      </c>
      <c r="C557" s="1">
        <f t="shared" si="68"/>
        <v>0.59</v>
      </c>
      <c r="D557" s="1">
        <f t="shared" si="69"/>
        <v>0.73</v>
      </c>
      <c r="E557" s="1">
        <f t="shared" si="70"/>
        <v>0.4</v>
      </c>
      <c r="F557" s="4" t="str">
        <f t="shared" si="71"/>
        <v>ZS</v>
      </c>
      <c r="G557" s="4" t="str">
        <f>VLOOKUP(F557,'All Beta'!A:E,2,0)</f>
        <v>QQQ</v>
      </c>
      <c r="H557" s="4">
        <f t="shared" si="72"/>
        <v>0.73</v>
      </c>
      <c r="I557" s="4">
        <f t="shared" si="73"/>
        <v>0.4</v>
      </c>
      <c r="J557" s="62">
        <f>TRASH!A556</f>
        <v>0</v>
      </c>
      <c r="M557" s="1" t="s">
        <v>107</v>
      </c>
      <c r="N557" s="1" t="s">
        <v>283</v>
      </c>
      <c r="O557" s="1">
        <v>0.59</v>
      </c>
      <c r="P557" s="1">
        <v>0.73</v>
      </c>
      <c r="Q557" s="1">
        <v>0.4</v>
      </c>
      <c r="S557" s="1"/>
      <c r="T557" s="1"/>
      <c r="U557" s="1"/>
      <c r="V557" s="1"/>
      <c r="W557" s="1"/>
      <c r="X557" s="1"/>
      <c r="Z557" s="1"/>
      <c r="AA557" s="1"/>
      <c r="AB557" s="1"/>
      <c r="AC557" s="1"/>
      <c r="AD557" s="1"/>
      <c r="AF557" s="1"/>
      <c r="AG557" s="1"/>
      <c r="AH557" s="1"/>
      <c r="AI557" s="1"/>
      <c r="AJ557" s="1"/>
      <c r="AK557" s="1"/>
    </row>
    <row r="558" spans="1:37" x14ac:dyDescent="0.3">
      <c r="A558" s="2" t="str">
        <f t="shared" si="66"/>
        <v>ZTS</v>
      </c>
      <c r="B558" s="1" t="str">
        <f t="shared" si="67"/>
        <v>IWM</v>
      </c>
      <c r="C558" s="1">
        <f t="shared" si="68"/>
        <v>0.47</v>
      </c>
      <c r="D558" s="1">
        <f t="shared" si="69"/>
        <v>0.33</v>
      </c>
      <c r="E558" s="1">
        <f t="shared" si="70"/>
        <v>0.36</v>
      </c>
      <c r="F558" s="4" t="str">
        <f t="shared" si="71"/>
        <v>ZTS</v>
      </c>
      <c r="G558" s="4" t="str">
        <f>VLOOKUP(F558,'All Beta'!A:E,2,0)</f>
        <v>IWM</v>
      </c>
      <c r="H558" s="4">
        <f t="shared" si="72"/>
        <v>0.33</v>
      </c>
      <c r="I558" s="4">
        <f t="shared" si="73"/>
        <v>0.36</v>
      </c>
      <c r="J558" s="62">
        <f>TRASH!A557</f>
        <v>0</v>
      </c>
      <c r="M558" s="1" t="s">
        <v>546</v>
      </c>
      <c r="N558" s="1" t="s">
        <v>384</v>
      </c>
      <c r="O558" s="1">
        <v>0.47</v>
      </c>
      <c r="P558" s="1">
        <v>0.33</v>
      </c>
      <c r="Q558" s="1">
        <v>0.36</v>
      </c>
      <c r="S558" s="1"/>
      <c r="T558" s="1"/>
      <c r="U558" s="1"/>
      <c r="V558" s="1"/>
      <c r="W558" s="1"/>
      <c r="X558" s="1"/>
      <c r="Z558" s="1"/>
      <c r="AA558" s="1"/>
      <c r="AB558" s="1"/>
      <c r="AC558" s="1"/>
      <c r="AD558" s="1"/>
      <c r="AF558" s="1"/>
      <c r="AG558" s="1"/>
      <c r="AH558" s="1"/>
      <c r="AI558" s="1"/>
      <c r="AJ558" s="1"/>
      <c r="AK558" s="1"/>
    </row>
    <row r="559" spans="1:37" x14ac:dyDescent="0.3">
      <c r="A559" s="2">
        <f t="shared" si="66"/>
        <v>0</v>
      </c>
      <c r="B559" s="1">
        <f t="shared" si="67"/>
        <v>0</v>
      </c>
      <c r="C559" s="1">
        <f t="shared" si="68"/>
        <v>0</v>
      </c>
      <c r="D559" s="1">
        <f t="shared" si="69"/>
        <v>0</v>
      </c>
      <c r="E559" s="1">
        <f t="shared" si="70"/>
        <v>0</v>
      </c>
      <c r="F559" s="4" t="str">
        <f t="shared" si="71"/>
        <v/>
      </c>
      <c r="G559" s="4" t="e">
        <f>VLOOKUP(F559,'All Beta'!A:E,2,0)</f>
        <v>#N/A</v>
      </c>
      <c r="H559" s="4" t="e">
        <f t="shared" si="72"/>
        <v>#N/A</v>
      </c>
      <c r="I559" s="4" t="e">
        <f t="shared" si="73"/>
        <v>#N/A</v>
      </c>
      <c r="J559" s="62">
        <f>TRASH!A558</f>
        <v>0</v>
      </c>
      <c r="M559" s="2"/>
      <c r="N559" s="2"/>
      <c r="O559" s="2"/>
      <c r="P559" s="2"/>
      <c r="Q559" s="2"/>
      <c r="S559" s="1"/>
      <c r="T559" s="2"/>
      <c r="U559" s="2"/>
      <c r="V559" s="2"/>
      <c r="W559" s="2"/>
      <c r="X559" s="2"/>
      <c r="Z559" s="1"/>
      <c r="AA559" s="1"/>
      <c r="AB559" s="1"/>
      <c r="AC559" s="1"/>
      <c r="AD559" s="1"/>
      <c r="AF559" s="1"/>
      <c r="AG559" s="1"/>
      <c r="AH559" s="1"/>
      <c r="AI559" s="1"/>
      <c r="AJ559" s="1"/>
      <c r="AK559" s="1"/>
    </row>
    <row r="560" spans="1:37" x14ac:dyDescent="0.3">
      <c r="A560" s="2">
        <f t="shared" si="66"/>
        <v>0</v>
      </c>
      <c r="B560" s="1">
        <f t="shared" si="67"/>
        <v>0</v>
      </c>
      <c r="C560" s="1">
        <f t="shared" si="68"/>
        <v>0</v>
      </c>
      <c r="D560" s="1">
        <f t="shared" si="69"/>
        <v>0</v>
      </c>
      <c r="E560" s="1">
        <f t="shared" si="70"/>
        <v>0</v>
      </c>
      <c r="F560" s="4" t="str">
        <f t="shared" si="71"/>
        <v/>
      </c>
      <c r="G560" s="4" t="e">
        <f>VLOOKUP(F560,'All Beta'!A:E,2,0)</f>
        <v>#N/A</v>
      </c>
      <c r="H560" s="4" t="e">
        <f t="shared" si="72"/>
        <v>#N/A</v>
      </c>
      <c r="I560" s="4" t="e">
        <f t="shared" si="73"/>
        <v>#N/A</v>
      </c>
      <c r="J560" s="62">
        <f>TRASH!A559</f>
        <v>0</v>
      </c>
      <c r="M560" s="2"/>
      <c r="N560" s="2"/>
      <c r="O560" s="2"/>
      <c r="P560" s="2"/>
      <c r="Q560" s="2"/>
      <c r="S560" s="1"/>
      <c r="T560" s="2"/>
      <c r="U560" s="2"/>
      <c r="V560" s="2"/>
      <c r="W560" s="2"/>
      <c r="X560" s="2"/>
      <c r="Z560" s="1"/>
      <c r="AA560" s="1"/>
      <c r="AB560" s="1"/>
      <c r="AC560" s="1"/>
      <c r="AD560" s="1"/>
      <c r="AF560" s="1"/>
      <c r="AG560" s="1"/>
      <c r="AH560" s="1"/>
      <c r="AI560" s="1"/>
      <c r="AJ560" s="1"/>
      <c r="AK560" s="1"/>
    </row>
    <row r="561" spans="1:37" x14ac:dyDescent="0.3">
      <c r="A561" s="2">
        <f t="shared" si="66"/>
        <v>0</v>
      </c>
      <c r="B561" s="1">
        <f t="shared" si="67"/>
        <v>0</v>
      </c>
      <c r="C561" s="1">
        <f t="shared" si="68"/>
        <v>0</v>
      </c>
      <c r="D561" s="1">
        <f t="shared" si="69"/>
        <v>0</v>
      </c>
      <c r="E561" s="1">
        <f t="shared" si="70"/>
        <v>0</v>
      </c>
      <c r="F561" s="4" t="str">
        <f t="shared" si="71"/>
        <v/>
      </c>
      <c r="G561" s="4" t="e">
        <f>VLOOKUP(F561,'All Beta'!A:E,2,0)</f>
        <v>#N/A</v>
      </c>
      <c r="H561" s="4" t="e">
        <f t="shared" ref="H561:H571" si="74">VLOOKUP(F561,A:E,4,0)</f>
        <v>#N/A</v>
      </c>
      <c r="I561" s="4" t="e">
        <f t="shared" ref="I561:I571" si="75">VLOOKUP(F561,A:E,5,0)</f>
        <v>#N/A</v>
      </c>
      <c r="J561" s="62">
        <f>TRASH!A560</f>
        <v>0</v>
      </c>
      <c r="M561" s="1"/>
      <c r="N561" s="1"/>
      <c r="O561" s="1"/>
      <c r="P561" s="1"/>
      <c r="Q561" s="1"/>
      <c r="S561" s="1"/>
      <c r="T561" s="1"/>
      <c r="U561" s="1"/>
      <c r="V561" s="1"/>
      <c r="W561" s="1"/>
      <c r="X561" s="1"/>
      <c r="Z561" s="1"/>
      <c r="AA561" s="1"/>
      <c r="AB561" s="1"/>
      <c r="AC561" s="1"/>
      <c r="AD561" s="1"/>
      <c r="AF561" s="1"/>
      <c r="AG561" s="1"/>
      <c r="AH561" s="1"/>
      <c r="AI561" s="1"/>
      <c r="AJ561" s="1"/>
      <c r="AK561" s="2"/>
    </row>
    <row r="562" spans="1:37" x14ac:dyDescent="0.3">
      <c r="A562" s="2">
        <f t="shared" si="66"/>
        <v>0</v>
      </c>
      <c r="B562" s="1">
        <f t="shared" si="67"/>
        <v>0</v>
      </c>
      <c r="C562" s="1">
        <f t="shared" si="68"/>
        <v>0</v>
      </c>
      <c r="D562" s="1">
        <f t="shared" si="69"/>
        <v>0</v>
      </c>
      <c r="E562" s="1">
        <f t="shared" si="70"/>
        <v>0</v>
      </c>
      <c r="F562" s="4" t="str">
        <f t="shared" si="71"/>
        <v/>
      </c>
      <c r="G562" s="4" t="e">
        <f>VLOOKUP(F562,'All Beta'!A:E,2,0)</f>
        <v>#N/A</v>
      </c>
      <c r="H562" s="4" t="e">
        <f t="shared" si="74"/>
        <v>#N/A</v>
      </c>
      <c r="I562" s="4" t="e">
        <f t="shared" si="75"/>
        <v>#N/A</v>
      </c>
      <c r="J562" s="62">
        <f>TRASH!A561</f>
        <v>0</v>
      </c>
      <c r="M562" s="1"/>
      <c r="N562" s="1"/>
      <c r="O562" s="1"/>
      <c r="P562" s="1"/>
      <c r="S562" s="1"/>
      <c r="T562" s="1"/>
      <c r="U562" s="1"/>
      <c r="V562" s="1"/>
      <c r="W562" s="1"/>
      <c r="Z562" s="2"/>
      <c r="AA562" s="2"/>
      <c r="AB562" s="2"/>
      <c r="AC562" s="2"/>
      <c r="AD562" s="2"/>
      <c r="AF562" s="2"/>
      <c r="AG562" s="2"/>
      <c r="AH562" s="2"/>
      <c r="AI562" s="2"/>
      <c r="AJ562" s="2"/>
    </row>
    <row r="563" spans="1:37" x14ac:dyDescent="0.3">
      <c r="A563" s="2">
        <f t="shared" si="66"/>
        <v>0</v>
      </c>
      <c r="B563" s="1">
        <f t="shared" si="67"/>
        <v>0</v>
      </c>
      <c r="C563" s="1">
        <f t="shared" si="68"/>
        <v>0</v>
      </c>
      <c r="D563" s="1">
        <f t="shared" si="69"/>
        <v>0</v>
      </c>
      <c r="E563" s="1">
        <f t="shared" si="70"/>
        <v>0</v>
      </c>
      <c r="F563" s="4" t="str">
        <f t="shared" si="71"/>
        <v/>
      </c>
      <c r="G563" s="4" t="e">
        <f>VLOOKUP(F563,'All Beta'!A:E,2,0)</f>
        <v>#N/A</v>
      </c>
      <c r="H563" s="4" t="e">
        <f t="shared" si="74"/>
        <v>#N/A</v>
      </c>
      <c r="I563" s="4" t="e">
        <f t="shared" si="75"/>
        <v>#N/A</v>
      </c>
      <c r="J563" s="62">
        <f>TRASH!A562</f>
        <v>0</v>
      </c>
      <c r="M563" s="1"/>
      <c r="N563" s="1"/>
      <c r="O563" s="1"/>
      <c r="P563" s="1"/>
      <c r="S563" s="1"/>
      <c r="T563" s="1"/>
      <c r="U563" s="1"/>
      <c r="V563" s="1"/>
      <c r="W563" s="1"/>
      <c r="Z563" s="2"/>
      <c r="AA563" s="2"/>
      <c r="AB563" s="2"/>
      <c r="AC563" s="2"/>
      <c r="AD563" s="2"/>
    </row>
    <row r="564" spans="1:37" x14ac:dyDescent="0.3">
      <c r="A564" s="2">
        <f t="shared" si="66"/>
        <v>0</v>
      </c>
      <c r="B564" s="1">
        <f t="shared" si="67"/>
        <v>0</v>
      </c>
      <c r="C564" s="1">
        <f t="shared" si="68"/>
        <v>0</v>
      </c>
      <c r="D564" s="1">
        <f t="shared" si="69"/>
        <v>0</v>
      </c>
      <c r="E564" s="1">
        <f t="shared" si="70"/>
        <v>0</v>
      </c>
      <c r="F564" s="4" t="str">
        <f t="shared" si="71"/>
        <v/>
      </c>
      <c r="G564" s="4" t="e">
        <f>VLOOKUP(F564,'All Beta'!A:E,2,0)</f>
        <v>#N/A</v>
      </c>
      <c r="H564" s="4" t="e">
        <f t="shared" si="74"/>
        <v>#N/A</v>
      </c>
      <c r="I564" s="4" t="e">
        <f t="shared" si="75"/>
        <v>#N/A</v>
      </c>
      <c r="J564" s="62">
        <f>TRASH!A563</f>
        <v>0</v>
      </c>
      <c r="M564" s="1"/>
      <c r="N564" s="1"/>
      <c r="O564" s="1"/>
      <c r="P564" s="1"/>
      <c r="S564" s="1"/>
      <c r="T564" s="1"/>
      <c r="U564" s="1"/>
      <c r="V564" s="1"/>
      <c r="W564" s="1"/>
      <c r="Z564" s="1"/>
      <c r="AA564" s="1"/>
      <c r="AB564" s="1"/>
      <c r="AC564" s="1"/>
      <c r="AD564" s="1"/>
    </row>
    <row r="565" spans="1:37" x14ac:dyDescent="0.3">
      <c r="A565" s="2">
        <f t="shared" si="66"/>
        <v>0</v>
      </c>
      <c r="B565" s="1">
        <f t="shared" si="67"/>
        <v>0</v>
      </c>
      <c r="C565" s="1">
        <f t="shared" si="68"/>
        <v>0</v>
      </c>
      <c r="D565" s="1">
        <f t="shared" si="69"/>
        <v>0</v>
      </c>
      <c r="E565" s="1">
        <f t="shared" si="70"/>
        <v>0</v>
      </c>
      <c r="F565" s="4" t="str">
        <f t="shared" si="71"/>
        <v/>
      </c>
      <c r="G565" s="4" t="e">
        <f>VLOOKUP(F565,'All Beta'!A:E,2,0)</f>
        <v>#N/A</v>
      </c>
      <c r="H565" s="4" t="e">
        <f t="shared" si="74"/>
        <v>#N/A</v>
      </c>
      <c r="I565" s="4" t="e">
        <f t="shared" si="75"/>
        <v>#N/A</v>
      </c>
      <c r="J565" s="62">
        <f>TRASH!A564</f>
        <v>0</v>
      </c>
      <c r="M565" s="1"/>
      <c r="N565" s="1"/>
      <c r="O565" s="1"/>
      <c r="P565" s="1"/>
      <c r="S565" s="1"/>
      <c r="T565" s="1"/>
      <c r="U565" s="1"/>
      <c r="V565" s="1"/>
      <c r="W565" s="1"/>
      <c r="Z565" s="1"/>
      <c r="AA565" s="1"/>
      <c r="AB565" s="1"/>
      <c r="AC565" s="1"/>
      <c r="AD565" s="1"/>
    </row>
    <row r="566" spans="1:37" x14ac:dyDescent="0.3">
      <c r="A566" s="2">
        <f t="shared" si="66"/>
        <v>0</v>
      </c>
      <c r="B566" s="1">
        <f t="shared" si="67"/>
        <v>0</v>
      </c>
      <c r="C566" s="1">
        <f t="shared" si="68"/>
        <v>0</v>
      </c>
      <c r="D566" s="1">
        <f t="shared" si="69"/>
        <v>0</v>
      </c>
      <c r="E566" s="1">
        <f t="shared" si="70"/>
        <v>0</v>
      </c>
      <c r="F566" s="4" t="str">
        <f t="shared" si="71"/>
        <v/>
      </c>
      <c r="G566" s="4" t="e">
        <f>VLOOKUP(F566,'All Beta'!A:E,2,0)</f>
        <v>#N/A</v>
      </c>
      <c r="H566" s="4" t="e">
        <f t="shared" si="74"/>
        <v>#N/A</v>
      </c>
      <c r="I566" s="4" t="e">
        <f t="shared" si="75"/>
        <v>#N/A</v>
      </c>
      <c r="J566" s="62">
        <f>TRASH!A565</f>
        <v>0</v>
      </c>
      <c r="M566" s="1"/>
      <c r="N566" s="1"/>
      <c r="O566" s="1"/>
      <c r="P566" s="1"/>
      <c r="S566" s="1"/>
      <c r="T566" s="1"/>
      <c r="U566" s="1"/>
      <c r="V566" s="1"/>
      <c r="W566" s="1"/>
      <c r="Z566" s="1"/>
      <c r="AA566" s="1"/>
      <c r="AB566" s="1"/>
      <c r="AC566" s="1"/>
      <c r="AD566" s="1"/>
    </row>
    <row r="567" spans="1:37" x14ac:dyDescent="0.3">
      <c r="A567" s="2">
        <f t="shared" si="66"/>
        <v>0</v>
      </c>
      <c r="B567" s="1">
        <f t="shared" si="67"/>
        <v>0</v>
      </c>
      <c r="C567" s="1">
        <f t="shared" si="68"/>
        <v>0</v>
      </c>
      <c r="D567" s="1">
        <f t="shared" si="69"/>
        <v>0</v>
      </c>
      <c r="E567" s="1">
        <f t="shared" si="70"/>
        <v>0</v>
      </c>
      <c r="F567" s="4" t="str">
        <f t="shared" si="71"/>
        <v/>
      </c>
      <c r="G567" s="4" t="e">
        <f>VLOOKUP(F567,'All Beta'!A:E,2,0)</f>
        <v>#N/A</v>
      </c>
      <c r="H567" s="4" t="e">
        <f t="shared" si="74"/>
        <v>#N/A</v>
      </c>
      <c r="I567" s="4" t="e">
        <f t="shared" si="75"/>
        <v>#N/A</v>
      </c>
      <c r="J567" s="62">
        <f>TRASH!A566</f>
        <v>0</v>
      </c>
      <c r="M567" s="1"/>
      <c r="N567" s="1"/>
      <c r="O567" s="1"/>
      <c r="P567" s="1"/>
      <c r="S567" s="1"/>
      <c r="T567" s="1"/>
      <c r="U567" s="1"/>
      <c r="V567" s="1"/>
      <c r="W567" s="1"/>
      <c r="Z567" s="1"/>
      <c r="AA567" s="1"/>
      <c r="AB567" s="1"/>
      <c r="AC567" s="1"/>
      <c r="AD567" s="1"/>
    </row>
    <row r="568" spans="1:37" x14ac:dyDescent="0.3">
      <c r="A568" s="2">
        <f t="shared" si="66"/>
        <v>0</v>
      </c>
      <c r="B568" s="1">
        <f t="shared" si="67"/>
        <v>0</v>
      </c>
      <c r="C568" s="1">
        <f t="shared" si="68"/>
        <v>0</v>
      </c>
      <c r="D568" s="1">
        <f t="shared" si="69"/>
        <v>0</v>
      </c>
      <c r="E568" s="1">
        <f t="shared" si="70"/>
        <v>0</v>
      </c>
      <c r="F568" s="4" t="str">
        <f t="shared" si="71"/>
        <v/>
      </c>
      <c r="G568" s="4" t="e">
        <f>VLOOKUP(F568,'All Beta'!A:E,2,0)</f>
        <v>#N/A</v>
      </c>
      <c r="H568" s="4" t="e">
        <f t="shared" si="74"/>
        <v>#N/A</v>
      </c>
      <c r="I568" s="4" t="e">
        <f t="shared" si="75"/>
        <v>#N/A</v>
      </c>
      <c r="J568" s="62">
        <f>TRASH!A567</f>
        <v>0</v>
      </c>
      <c r="M568" s="1"/>
      <c r="N568" s="1"/>
      <c r="O568" s="1"/>
      <c r="P568" s="1"/>
      <c r="S568" s="1"/>
      <c r="T568" s="1"/>
      <c r="U568" s="1"/>
      <c r="V568" s="1"/>
      <c r="W568" s="1"/>
      <c r="Z568" s="1"/>
      <c r="AA568" s="1"/>
      <c r="AB568" s="1"/>
      <c r="AC568" s="1"/>
      <c r="AD568" s="1"/>
    </row>
    <row r="569" spans="1:37" x14ac:dyDescent="0.3">
      <c r="A569" s="2">
        <f t="shared" si="66"/>
        <v>0</v>
      </c>
      <c r="B569" s="1">
        <f t="shared" si="67"/>
        <v>0</v>
      </c>
      <c r="C569" s="1">
        <f t="shared" si="68"/>
        <v>0</v>
      </c>
      <c r="D569" s="1">
        <f t="shared" si="69"/>
        <v>0</v>
      </c>
      <c r="E569" s="1">
        <f t="shared" si="70"/>
        <v>0</v>
      </c>
      <c r="F569" s="4" t="str">
        <f t="shared" si="71"/>
        <v/>
      </c>
      <c r="G569" s="4" t="e">
        <f>VLOOKUP(F569,'All Beta'!A:E,2,0)</f>
        <v>#N/A</v>
      </c>
      <c r="H569" s="4" t="e">
        <f t="shared" si="74"/>
        <v>#N/A</v>
      </c>
      <c r="I569" s="4" t="e">
        <f t="shared" si="75"/>
        <v>#N/A</v>
      </c>
      <c r="J569" s="62">
        <f>TRASH!A568</f>
        <v>0</v>
      </c>
      <c r="M569" s="1"/>
      <c r="N569" s="1"/>
      <c r="O569" s="1"/>
      <c r="P569" s="1"/>
      <c r="S569" s="1"/>
      <c r="T569" s="1"/>
      <c r="U569" s="1"/>
      <c r="V569" s="1"/>
      <c r="W569" s="1"/>
      <c r="Z569" s="1"/>
      <c r="AA569" s="1"/>
      <c r="AB569" s="1"/>
      <c r="AC569" s="1"/>
      <c r="AD569" s="1"/>
    </row>
    <row r="570" spans="1:37" x14ac:dyDescent="0.3">
      <c r="A570" s="2">
        <f t="shared" si="66"/>
        <v>0</v>
      </c>
      <c r="B570" s="1">
        <f t="shared" si="67"/>
        <v>0</v>
      </c>
      <c r="C570" s="1">
        <f t="shared" si="68"/>
        <v>0</v>
      </c>
      <c r="D570" s="1">
        <f t="shared" si="69"/>
        <v>0</v>
      </c>
      <c r="E570" s="1">
        <f t="shared" si="70"/>
        <v>0</v>
      </c>
      <c r="F570" s="4" t="str">
        <f t="shared" si="71"/>
        <v/>
      </c>
      <c r="G570" s="4" t="e">
        <f>VLOOKUP(F570,'All Beta'!A:E,2,0)</f>
        <v>#N/A</v>
      </c>
      <c r="H570" s="4" t="e">
        <f t="shared" si="74"/>
        <v>#N/A</v>
      </c>
      <c r="I570" s="4" t="e">
        <f t="shared" si="75"/>
        <v>#N/A</v>
      </c>
      <c r="J570" s="62">
        <f>TRASH!A569</f>
        <v>0</v>
      </c>
      <c r="M570" s="1"/>
      <c r="N570" s="1"/>
      <c r="O570" s="1"/>
      <c r="P570" s="1"/>
      <c r="S570" s="1"/>
      <c r="T570" s="1"/>
      <c r="U570" s="1"/>
      <c r="V570" s="1"/>
      <c r="W570" s="1"/>
      <c r="Z570" s="1"/>
      <c r="AA570" s="1"/>
      <c r="AB570" s="1"/>
      <c r="AC570" s="1"/>
      <c r="AD570" s="1"/>
    </row>
    <row r="571" spans="1:37" x14ac:dyDescent="0.3">
      <c r="A571" s="2">
        <f t="shared" si="66"/>
        <v>0</v>
      </c>
      <c r="B571" s="1">
        <f t="shared" si="67"/>
        <v>0</v>
      </c>
      <c r="C571" s="1">
        <f t="shared" si="68"/>
        <v>0</v>
      </c>
      <c r="D571" s="1">
        <f t="shared" si="69"/>
        <v>0</v>
      </c>
      <c r="E571" s="1">
        <f t="shared" si="70"/>
        <v>0</v>
      </c>
      <c r="F571" s="4" t="str">
        <f t="shared" si="71"/>
        <v/>
      </c>
      <c r="G571" s="4" t="e">
        <f>VLOOKUP(F571,'All Beta'!A:E,2,0)</f>
        <v>#N/A</v>
      </c>
      <c r="H571" s="4" t="e">
        <f t="shared" si="74"/>
        <v>#N/A</v>
      </c>
      <c r="I571" s="4" t="e">
        <f t="shared" si="75"/>
        <v>#N/A</v>
      </c>
      <c r="J571" s="62">
        <f>TRASH!A570</f>
        <v>0</v>
      </c>
      <c r="M571" s="1"/>
      <c r="N571" s="1"/>
      <c r="O571" s="1"/>
      <c r="P571" s="1"/>
      <c r="S571" s="1"/>
      <c r="T571" s="1"/>
      <c r="U571" s="1"/>
      <c r="V571" s="1"/>
      <c r="W571" s="1"/>
      <c r="Z571" s="1"/>
      <c r="AA571" s="1"/>
      <c r="AB571" s="1"/>
      <c r="AC571" s="1"/>
      <c r="AD571" s="1"/>
    </row>
    <row r="572" spans="1:37" x14ac:dyDescent="0.3">
      <c r="A572" s="2">
        <f t="shared" si="66"/>
        <v>0</v>
      </c>
      <c r="B572" s="1">
        <f t="shared" si="67"/>
        <v>0</v>
      </c>
      <c r="C572" s="1">
        <f t="shared" si="68"/>
        <v>0</v>
      </c>
      <c r="D572" s="1">
        <f t="shared" si="69"/>
        <v>0</v>
      </c>
      <c r="E572" s="1">
        <f t="shared" si="70"/>
        <v>0</v>
      </c>
      <c r="F572" s="4" t="str">
        <f t="shared" si="71"/>
        <v/>
      </c>
      <c r="G572" s="4" t="e">
        <f>VLOOKUP(F572,'All Beta'!A:E,2,0)</f>
        <v>#N/A</v>
      </c>
      <c r="H572" s="4" t="e">
        <f t="shared" si="72"/>
        <v>#N/A</v>
      </c>
      <c r="I572" s="4" t="e">
        <f t="shared" si="73"/>
        <v>#N/A</v>
      </c>
      <c r="J572" s="62">
        <f>TRASH!A571</f>
        <v>0</v>
      </c>
      <c r="M572" s="1"/>
      <c r="N572" s="1"/>
      <c r="O572" s="1"/>
      <c r="P572" s="1"/>
      <c r="S572" s="1"/>
      <c r="T572" s="1"/>
      <c r="U572" s="1"/>
      <c r="V572" s="1"/>
      <c r="W572" s="1"/>
      <c r="Z572" s="1"/>
      <c r="AA572" s="1"/>
      <c r="AB572" s="1"/>
      <c r="AC572" s="1"/>
      <c r="AD572" s="1"/>
    </row>
    <row r="573" spans="1:37" x14ac:dyDescent="0.3">
      <c r="A573" s="2">
        <f t="shared" si="66"/>
        <v>0</v>
      </c>
      <c r="B573" s="1">
        <f t="shared" si="67"/>
        <v>0</v>
      </c>
      <c r="C573" s="1">
        <f t="shared" si="68"/>
        <v>0</v>
      </c>
      <c r="D573" s="1">
        <f t="shared" si="69"/>
        <v>0</v>
      </c>
      <c r="E573" s="1">
        <f t="shared" si="70"/>
        <v>0</v>
      </c>
      <c r="F573" s="4" t="str">
        <f t="shared" si="71"/>
        <v/>
      </c>
      <c r="G573" s="4" t="e">
        <f>VLOOKUP(F573,'All Beta'!A:E,2,0)</f>
        <v>#N/A</v>
      </c>
      <c r="H573" s="4" t="e">
        <f t="shared" si="72"/>
        <v>#N/A</v>
      </c>
      <c r="I573" s="4" t="e">
        <f t="shared" si="73"/>
        <v>#N/A</v>
      </c>
      <c r="J573" s="62">
        <f>TRASH!A572</f>
        <v>0</v>
      </c>
      <c r="M573" s="1"/>
      <c r="N573" s="1"/>
      <c r="O573" s="1"/>
      <c r="P573" s="1"/>
      <c r="S573" s="1"/>
      <c r="T573" s="1"/>
      <c r="U573" s="1"/>
      <c r="V573" s="1"/>
      <c r="W573" s="1"/>
      <c r="Z573" s="1"/>
      <c r="AA573" s="1"/>
      <c r="AB573" s="1"/>
      <c r="AC573" s="1"/>
    </row>
    <row r="574" spans="1:37" x14ac:dyDescent="0.3">
      <c r="A574" s="2">
        <f t="shared" si="66"/>
        <v>0</v>
      </c>
      <c r="B574" s="1">
        <f t="shared" si="67"/>
        <v>0</v>
      </c>
      <c r="C574" s="1">
        <f t="shared" si="68"/>
        <v>0</v>
      </c>
      <c r="D574" s="1">
        <f t="shared" si="69"/>
        <v>0</v>
      </c>
      <c r="E574" s="1">
        <f t="shared" si="70"/>
        <v>0</v>
      </c>
      <c r="F574" s="4" t="str">
        <f t="shared" si="71"/>
        <v/>
      </c>
      <c r="G574" s="4" t="e">
        <f>VLOOKUP(F574,'All Beta'!A:E,2,0)</f>
        <v>#N/A</v>
      </c>
      <c r="H574" s="4" t="e">
        <f t="shared" si="72"/>
        <v>#N/A</v>
      </c>
      <c r="I574" s="4" t="e">
        <f t="shared" si="73"/>
        <v>#N/A</v>
      </c>
      <c r="J574" s="62">
        <f>TRASH!A573</f>
        <v>0</v>
      </c>
      <c r="M574" s="1"/>
      <c r="N574" s="1"/>
      <c r="O574" s="1"/>
      <c r="P574" s="1"/>
      <c r="S574" s="1"/>
      <c r="T574" s="1"/>
      <c r="U574" s="1"/>
      <c r="V574" s="1"/>
      <c r="W574" s="1"/>
    </row>
    <row r="575" spans="1:37" x14ac:dyDescent="0.3">
      <c r="A575" s="2">
        <f t="shared" si="66"/>
        <v>0</v>
      </c>
      <c r="B575" s="1">
        <f t="shared" si="67"/>
        <v>0</v>
      </c>
      <c r="C575" s="1">
        <f t="shared" si="68"/>
        <v>0</v>
      </c>
      <c r="D575" s="1">
        <f t="shared" si="69"/>
        <v>0</v>
      </c>
      <c r="E575" s="1">
        <f t="shared" si="70"/>
        <v>0</v>
      </c>
      <c r="F575" s="4" t="str">
        <f t="shared" si="71"/>
        <v/>
      </c>
      <c r="G575" s="4" t="e">
        <f>VLOOKUP(F575,'All Beta'!A:E,2,0)</f>
        <v>#N/A</v>
      </c>
      <c r="H575" s="4" t="e">
        <f t="shared" si="72"/>
        <v>#N/A</v>
      </c>
      <c r="I575" s="4" t="e">
        <f t="shared" si="73"/>
        <v>#N/A</v>
      </c>
      <c r="J575" s="62">
        <f>TRASH!A574</f>
        <v>0</v>
      </c>
      <c r="M575" s="1"/>
      <c r="N575" s="1"/>
      <c r="O575" s="1"/>
      <c r="P575" s="1"/>
      <c r="S575" s="1"/>
      <c r="T575" s="1"/>
      <c r="U575" s="1"/>
      <c r="V575" s="1"/>
      <c r="W575" s="1"/>
    </row>
    <row r="576" spans="1:37" x14ac:dyDescent="0.3">
      <c r="A576" s="2">
        <f t="shared" si="66"/>
        <v>0</v>
      </c>
      <c r="B576" s="1">
        <f t="shared" si="67"/>
        <v>0</v>
      </c>
      <c r="C576" s="1">
        <f t="shared" si="68"/>
        <v>0</v>
      </c>
      <c r="D576" s="1">
        <f t="shared" si="69"/>
        <v>0</v>
      </c>
      <c r="E576" s="1">
        <f t="shared" si="70"/>
        <v>0</v>
      </c>
      <c r="F576" s="4" t="str">
        <f t="shared" si="71"/>
        <v/>
      </c>
      <c r="G576" s="4" t="e">
        <f>VLOOKUP(F576,'All Beta'!A:E,2,0)</f>
        <v>#N/A</v>
      </c>
      <c r="H576" s="4" t="e">
        <f t="shared" si="72"/>
        <v>#N/A</v>
      </c>
      <c r="I576" s="4" t="e">
        <f t="shared" si="73"/>
        <v>#N/A</v>
      </c>
      <c r="J576" s="62">
        <f>TRASH!A575</f>
        <v>0</v>
      </c>
      <c r="M576" s="1"/>
      <c r="N576" s="1"/>
      <c r="O576" s="1"/>
      <c r="P576" s="1"/>
      <c r="S576" s="1"/>
      <c r="T576" s="1"/>
      <c r="U576" s="1"/>
      <c r="V576" s="1"/>
      <c r="W576" s="1"/>
    </row>
    <row r="577" spans="1:37" x14ac:dyDescent="0.3">
      <c r="A577" s="2">
        <f t="shared" si="66"/>
        <v>0</v>
      </c>
      <c r="B577" s="1">
        <f t="shared" si="67"/>
        <v>0</v>
      </c>
      <c r="C577" s="1">
        <f t="shared" si="68"/>
        <v>0</v>
      </c>
      <c r="D577" s="1">
        <f t="shared" si="69"/>
        <v>0</v>
      </c>
      <c r="E577" s="1">
        <f t="shared" si="70"/>
        <v>0</v>
      </c>
      <c r="F577" s="4" t="str">
        <f t="shared" si="71"/>
        <v/>
      </c>
      <c r="G577" s="4" t="e">
        <f>VLOOKUP(F577,'All Beta'!A:E,2,0)</f>
        <v>#N/A</v>
      </c>
      <c r="H577" s="4" t="e">
        <f t="shared" si="72"/>
        <v>#N/A</v>
      </c>
      <c r="I577" s="4" t="e">
        <f t="shared" si="73"/>
        <v>#N/A</v>
      </c>
      <c r="J577" s="62">
        <f>TRASH!A576</f>
        <v>0</v>
      </c>
      <c r="M577" s="1"/>
      <c r="N577" s="1"/>
      <c r="O577" s="1"/>
      <c r="P577" s="1"/>
      <c r="S577" s="1"/>
      <c r="T577" s="1"/>
      <c r="U577" s="1"/>
      <c r="V577" s="1"/>
      <c r="W577" s="1"/>
    </row>
    <row r="578" spans="1:37" x14ac:dyDescent="0.3">
      <c r="A578" s="2">
        <f t="shared" si="66"/>
        <v>0</v>
      </c>
      <c r="B578" s="1">
        <f t="shared" si="67"/>
        <v>0</v>
      </c>
      <c r="C578" s="1">
        <f t="shared" si="68"/>
        <v>0</v>
      </c>
      <c r="D578" s="1">
        <f t="shared" si="69"/>
        <v>0</v>
      </c>
      <c r="E578" s="1">
        <f t="shared" si="70"/>
        <v>0</v>
      </c>
      <c r="F578" s="4" t="str">
        <f t="shared" si="71"/>
        <v/>
      </c>
      <c r="G578" s="4" t="e">
        <f>VLOOKUP(F578,'All Beta'!A:E,2,0)</f>
        <v>#N/A</v>
      </c>
      <c r="H578" s="4" t="e">
        <f t="shared" si="72"/>
        <v>#N/A</v>
      </c>
      <c r="I578" s="4" t="e">
        <f t="shared" si="73"/>
        <v>#N/A</v>
      </c>
      <c r="J578" s="62">
        <f>TRASH!A577</f>
        <v>0</v>
      </c>
      <c r="M578" s="1"/>
      <c r="N578" s="1"/>
      <c r="O578" s="1"/>
      <c r="P578" s="1"/>
      <c r="S578" s="1"/>
      <c r="T578" s="1"/>
      <c r="U578" s="1"/>
      <c r="V578" s="1"/>
      <c r="W578" s="1"/>
    </row>
    <row r="579" spans="1:37" x14ac:dyDescent="0.3">
      <c r="A579" s="2">
        <f t="shared" ref="A579:A642" si="76">IF($K$1&gt;1,$T579,IF($K$1&lt;-1,$Z579,$M579))</f>
        <v>0</v>
      </c>
      <c r="B579" s="1">
        <f t="shared" ref="B579:B642" si="77">IF($K$1&gt;1,$U579,IF($K$1&lt;-1,$AA579,$N579))</f>
        <v>0</v>
      </c>
      <c r="C579" s="1">
        <f t="shared" ref="C579:C642" si="78">IF($K$1&gt;1,$V579,IF($K$1&lt;-1,$AB579,$O579))</f>
        <v>0</v>
      </c>
      <c r="D579" s="1">
        <f t="shared" ref="D579:D642" si="79">IF($K$1&gt;1,$W579,IF($K$1&lt;-1,$AC579,$P579))</f>
        <v>0</v>
      </c>
      <c r="E579" s="1">
        <f t="shared" ref="E579:E642" si="80">IF($K$1&gt;1,$X579,IF($K$1&lt;-1,$AD579,$Q579))</f>
        <v>0</v>
      </c>
      <c r="F579" s="4" t="str">
        <f t="shared" ref="F579:F619" si="81">IF(ISERROR(MATCH(A579,J$1:J$1000,0)),A579,"")</f>
        <v/>
      </c>
      <c r="G579" s="4" t="e">
        <f>VLOOKUP(F579,'All Beta'!A:E,2,0)</f>
        <v>#N/A</v>
      </c>
      <c r="H579" s="4" t="e">
        <f t="shared" si="72"/>
        <v>#N/A</v>
      </c>
      <c r="I579" s="4" t="e">
        <f t="shared" si="73"/>
        <v>#N/A</v>
      </c>
      <c r="J579" s="62">
        <f>TRASH!A578</f>
        <v>0</v>
      </c>
      <c r="M579" s="1"/>
      <c r="N579" s="1"/>
      <c r="O579" s="1"/>
      <c r="P579" s="1"/>
      <c r="S579" s="1"/>
      <c r="T579" s="1"/>
      <c r="U579" s="1"/>
      <c r="V579" s="1"/>
      <c r="W579" s="1"/>
      <c r="AG579" s="2"/>
      <c r="AH579" s="2"/>
      <c r="AI579" s="2"/>
      <c r="AJ579" s="2"/>
    </row>
    <row r="580" spans="1:37" x14ac:dyDescent="0.3">
      <c r="A580" s="2">
        <f t="shared" si="76"/>
        <v>0</v>
      </c>
      <c r="B580" s="1">
        <f t="shared" si="77"/>
        <v>0</v>
      </c>
      <c r="C580" s="1">
        <f t="shared" si="78"/>
        <v>0</v>
      </c>
      <c r="D580" s="1">
        <f t="shared" si="79"/>
        <v>0</v>
      </c>
      <c r="E580" s="1">
        <f t="shared" si="80"/>
        <v>0</v>
      </c>
      <c r="F580" s="4" t="str">
        <f t="shared" si="81"/>
        <v/>
      </c>
      <c r="G580" s="4" t="e">
        <f>VLOOKUP(F580,'All Beta'!A:E,2,0)</f>
        <v>#N/A</v>
      </c>
      <c r="H580" s="4" t="e">
        <f t="shared" si="72"/>
        <v>#N/A</v>
      </c>
      <c r="I580" s="4" t="e">
        <f t="shared" si="73"/>
        <v>#N/A</v>
      </c>
      <c r="J580" s="62">
        <f>TRASH!A579</f>
        <v>0</v>
      </c>
      <c r="M580" s="1"/>
      <c r="N580" s="1"/>
      <c r="O580" s="1"/>
      <c r="P580" s="1"/>
      <c r="S580" s="1"/>
      <c r="T580" s="1"/>
      <c r="U580" s="1"/>
      <c r="V580" s="1"/>
      <c r="W580" s="1"/>
    </row>
    <row r="581" spans="1:37" x14ac:dyDescent="0.3">
      <c r="A581" s="2">
        <f t="shared" si="76"/>
        <v>0</v>
      </c>
      <c r="B581" s="1">
        <f t="shared" si="77"/>
        <v>0</v>
      </c>
      <c r="C581" s="1">
        <f t="shared" si="78"/>
        <v>0</v>
      </c>
      <c r="D581" s="1">
        <f t="shared" si="79"/>
        <v>0</v>
      </c>
      <c r="E581" s="1">
        <f t="shared" si="80"/>
        <v>0</v>
      </c>
      <c r="F581" s="4" t="str">
        <f t="shared" si="81"/>
        <v/>
      </c>
      <c r="G581" s="4" t="e">
        <f>VLOOKUP(F581,'All Beta'!A:E,2,0)</f>
        <v>#N/A</v>
      </c>
      <c r="H581" s="4" t="e">
        <f t="shared" si="72"/>
        <v>#N/A</v>
      </c>
      <c r="I581" s="4" t="e">
        <f t="shared" si="73"/>
        <v>#N/A</v>
      </c>
      <c r="J581" s="62">
        <f>TRASH!A580</f>
        <v>0</v>
      </c>
      <c r="M581" s="1"/>
      <c r="N581" s="1"/>
      <c r="O581" s="1"/>
      <c r="P581" s="1"/>
      <c r="S581" s="1"/>
      <c r="T581" s="1"/>
      <c r="U581" s="1"/>
      <c r="V581" s="1"/>
      <c r="W581" s="1"/>
    </row>
    <row r="582" spans="1:37" x14ac:dyDescent="0.3">
      <c r="A582" s="2">
        <f t="shared" si="76"/>
        <v>0</v>
      </c>
      <c r="B582" s="1">
        <f t="shared" si="77"/>
        <v>0</v>
      </c>
      <c r="C582" s="1">
        <f t="shared" si="78"/>
        <v>0</v>
      </c>
      <c r="D582" s="1">
        <f t="shared" si="79"/>
        <v>0</v>
      </c>
      <c r="E582" s="1">
        <f t="shared" si="80"/>
        <v>0</v>
      </c>
      <c r="F582" s="4" t="str">
        <f t="shared" si="81"/>
        <v/>
      </c>
      <c r="G582" s="4" t="e">
        <f>VLOOKUP(F582,'All Beta'!A:E,2,0)</f>
        <v>#N/A</v>
      </c>
      <c r="H582" s="4" t="e">
        <f t="shared" si="72"/>
        <v>#N/A</v>
      </c>
      <c r="I582" s="4" t="e">
        <f t="shared" si="73"/>
        <v>#N/A</v>
      </c>
      <c r="J582" s="62">
        <f>TRASH!A581</f>
        <v>0</v>
      </c>
      <c r="M582" s="1"/>
      <c r="N582" s="1"/>
      <c r="O582" s="1"/>
      <c r="P582" s="1"/>
      <c r="S582" s="1"/>
      <c r="T582" s="1"/>
      <c r="U582" s="1"/>
      <c r="V582" s="1"/>
      <c r="W582" s="1"/>
      <c r="AG582" s="2"/>
      <c r="AH582" s="2"/>
      <c r="AI582" s="2"/>
      <c r="AJ582" s="2"/>
      <c r="AK582" s="2"/>
    </row>
    <row r="583" spans="1:37" x14ac:dyDescent="0.3">
      <c r="A583" s="2">
        <f t="shared" si="76"/>
        <v>0</v>
      </c>
      <c r="B583" s="1">
        <f t="shared" si="77"/>
        <v>0</v>
      </c>
      <c r="C583" s="1">
        <f t="shared" si="78"/>
        <v>0</v>
      </c>
      <c r="D583" s="1">
        <f t="shared" si="79"/>
        <v>0</v>
      </c>
      <c r="E583" s="1">
        <f t="shared" si="80"/>
        <v>0</v>
      </c>
      <c r="F583" s="4" t="str">
        <f t="shared" si="81"/>
        <v/>
      </c>
      <c r="G583" s="4" t="e">
        <f>VLOOKUP(F583,'All Beta'!A:E,2,0)</f>
        <v>#N/A</v>
      </c>
      <c r="H583" s="4" t="e">
        <f t="shared" si="72"/>
        <v>#N/A</v>
      </c>
      <c r="I583" s="4" t="e">
        <f t="shared" si="73"/>
        <v>#N/A</v>
      </c>
      <c r="J583" s="62">
        <f>TRASH!A582</f>
        <v>0</v>
      </c>
      <c r="M583" s="1"/>
      <c r="N583" s="1"/>
      <c r="O583" s="1"/>
      <c r="P583" s="1"/>
      <c r="S583" s="1"/>
      <c r="T583" s="1"/>
      <c r="U583" s="1"/>
      <c r="V583" s="1"/>
      <c r="W583" s="1"/>
    </row>
    <row r="584" spans="1:37" x14ac:dyDescent="0.3">
      <c r="A584" s="2">
        <f t="shared" si="76"/>
        <v>0</v>
      </c>
      <c r="B584" s="1">
        <f t="shared" si="77"/>
        <v>0</v>
      </c>
      <c r="C584" s="1">
        <f t="shared" si="78"/>
        <v>0</v>
      </c>
      <c r="D584" s="1">
        <f t="shared" si="79"/>
        <v>0</v>
      </c>
      <c r="E584" s="1">
        <f t="shared" si="80"/>
        <v>0</v>
      </c>
      <c r="F584" s="4" t="str">
        <f t="shared" si="81"/>
        <v/>
      </c>
      <c r="G584" s="4" t="e">
        <f>VLOOKUP(F584,'All Beta'!A:E,2,0)</f>
        <v>#N/A</v>
      </c>
      <c r="H584" s="4" t="e">
        <f t="shared" si="72"/>
        <v>#N/A</v>
      </c>
      <c r="I584" s="4" t="e">
        <f t="shared" si="73"/>
        <v>#N/A</v>
      </c>
      <c r="J584" s="62">
        <f>TRASH!A583</f>
        <v>0</v>
      </c>
      <c r="M584" s="1"/>
      <c r="N584" s="1"/>
      <c r="O584" s="1"/>
      <c r="P584" s="1"/>
      <c r="S584" s="1"/>
      <c r="T584" s="1"/>
      <c r="U584" s="1"/>
      <c r="V584" s="1"/>
      <c r="W584" s="1"/>
    </row>
    <row r="585" spans="1:37" x14ac:dyDescent="0.3">
      <c r="A585" s="2">
        <f t="shared" si="76"/>
        <v>0</v>
      </c>
      <c r="B585" s="1">
        <f t="shared" si="77"/>
        <v>0</v>
      </c>
      <c r="C585" s="1">
        <f t="shared" si="78"/>
        <v>0</v>
      </c>
      <c r="D585" s="1">
        <f t="shared" si="79"/>
        <v>0</v>
      </c>
      <c r="E585" s="1">
        <f t="shared" si="80"/>
        <v>0</v>
      </c>
      <c r="F585" s="4" t="str">
        <f t="shared" si="81"/>
        <v/>
      </c>
      <c r="G585" s="4" t="e">
        <f>VLOOKUP(F585,'All Beta'!A:E,2,0)</f>
        <v>#N/A</v>
      </c>
      <c r="H585" s="4" t="e">
        <f t="shared" si="72"/>
        <v>#N/A</v>
      </c>
      <c r="I585" s="4" t="e">
        <f t="shared" si="73"/>
        <v>#N/A</v>
      </c>
      <c r="J585" s="62">
        <f>TRASH!A584</f>
        <v>0</v>
      </c>
      <c r="M585" s="1"/>
      <c r="N585" s="1"/>
      <c r="O585" s="1"/>
      <c r="P585" s="1"/>
      <c r="S585" s="1"/>
      <c r="T585" s="1"/>
      <c r="U585" s="1"/>
      <c r="V585" s="1"/>
      <c r="W585" s="1"/>
    </row>
    <row r="586" spans="1:37" x14ac:dyDescent="0.3">
      <c r="A586" s="2">
        <f t="shared" si="76"/>
        <v>0</v>
      </c>
      <c r="B586" s="1">
        <f t="shared" si="77"/>
        <v>0</v>
      </c>
      <c r="C586" s="1">
        <f t="shared" si="78"/>
        <v>0</v>
      </c>
      <c r="D586" s="1">
        <f t="shared" si="79"/>
        <v>0</v>
      </c>
      <c r="E586" s="1">
        <f t="shared" si="80"/>
        <v>0</v>
      </c>
      <c r="F586" s="4" t="str">
        <f t="shared" si="81"/>
        <v/>
      </c>
      <c r="G586" s="4" t="e">
        <f>VLOOKUP(F586,'All Beta'!A:E,2,0)</f>
        <v>#N/A</v>
      </c>
      <c r="H586" s="4" t="e">
        <f t="shared" ref="H586:H618" si="82">VLOOKUP(F586,A:E,4,0)</f>
        <v>#N/A</v>
      </c>
      <c r="I586" s="4" t="e">
        <f t="shared" ref="I586:I618" si="83">VLOOKUP(F586,A:E,5,0)</f>
        <v>#N/A</v>
      </c>
      <c r="J586" s="62">
        <f>TRASH!A585</f>
        <v>0</v>
      </c>
      <c r="M586" s="1"/>
      <c r="N586" s="1"/>
      <c r="O586" s="1"/>
      <c r="P586" s="1"/>
      <c r="S586" s="1"/>
      <c r="T586" s="1"/>
      <c r="U586" s="1"/>
      <c r="V586" s="1"/>
      <c r="W586" s="1"/>
    </row>
    <row r="587" spans="1:37" x14ac:dyDescent="0.3">
      <c r="A587" s="2">
        <f t="shared" si="76"/>
        <v>0</v>
      </c>
      <c r="B587" s="1">
        <f t="shared" si="77"/>
        <v>0</v>
      </c>
      <c r="C587" s="1">
        <f t="shared" si="78"/>
        <v>0</v>
      </c>
      <c r="D587" s="1">
        <f t="shared" si="79"/>
        <v>0</v>
      </c>
      <c r="E587" s="1">
        <f t="shared" si="80"/>
        <v>0</v>
      </c>
      <c r="F587" s="4" t="str">
        <f t="shared" si="81"/>
        <v/>
      </c>
      <c r="G587" s="4" t="e">
        <f>VLOOKUP(F587,'All Beta'!A:E,2,0)</f>
        <v>#N/A</v>
      </c>
      <c r="H587" s="4" t="e">
        <f t="shared" si="82"/>
        <v>#N/A</v>
      </c>
      <c r="I587" s="4" t="e">
        <f t="shared" si="83"/>
        <v>#N/A</v>
      </c>
      <c r="J587" s="62">
        <f>TRASH!A586</f>
        <v>0</v>
      </c>
      <c r="M587" s="1"/>
      <c r="N587" s="1"/>
      <c r="O587" s="1"/>
      <c r="P587" s="1"/>
      <c r="S587" s="1"/>
      <c r="T587" s="1"/>
      <c r="U587" s="1"/>
      <c r="V587" s="1"/>
      <c r="W587" s="1"/>
    </row>
    <row r="588" spans="1:37" x14ac:dyDescent="0.3">
      <c r="A588" s="2">
        <f t="shared" si="76"/>
        <v>0</v>
      </c>
      <c r="B588" s="1">
        <f t="shared" si="77"/>
        <v>0</v>
      </c>
      <c r="C588" s="1">
        <f t="shared" si="78"/>
        <v>0</v>
      </c>
      <c r="D588" s="1">
        <f t="shared" si="79"/>
        <v>0</v>
      </c>
      <c r="E588" s="1">
        <f t="shared" si="80"/>
        <v>0</v>
      </c>
      <c r="F588" s="4" t="str">
        <f t="shared" si="81"/>
        <v/>
      </c>
      <c r="G588" s="4" t="e">
        <f>VLOOKUP(F588,'All Beta'!A:E,2,0)</f>
        <v>#N/A</v>
      </c>
      <c r="H588" s="4" t="e">
        <f t="shared" si="82"/>
        <v>#N/A</v>
      </c>
      <c r="I588" s="4" t="e">
        <f t="shared" si="83"/>
        <v>#N/A</v>
      </c>
      <c r="J588" s="62">
        <f>TRASH!A587</f>
        <v>0</v>
      </c>
      <c r="M588" s="2"/>
      <c r="N588" s="2"/>
      <c r="O588" s="2"/>
      <c r="P588" s="2"/>
      <c r="S588" s="2"/>
      <c r="T588" s="2"/>
      <c r="U588" s="2"/>
      <c r="V588" s="2"/>
      <c r="W588" s="2"/>
    </row>
    <row r="589" spans="1:37" x14ac:dyDescent="0.3">
      <c r="A589" s="2">
        <f t="shared" si="76"/>
        <v>0</v>
      </c>
      <c r="B589" s="1">
        <f t="shared" si="77"/>
        <v>0</v>
      </c>
      <c r="C589" s="1">
        <f t="shared" si="78"/>
        <v>0</v>
      </c>
      <c r="D589" s="1">
        <f t="shared" si="79"/>
        <v>0</v>
      </c>
      <c r="E589" s="1">
        <f t="shared" si="80"/>
        <v>0</v>
      </c>
      <c r="F589" s="4" t="str">
        <f t="shared" si="81"/>
        <v/>
      </c>
      <c r="G589" s="4" t="e">
        <f>VLOOKUP(F589,'All Beta'!A:E,2,0)</f>
        <v>#N/A</v>
      </c>
      <c r="H589" s="4" t="e">
        <f t="shared" si="82"/>
        <v>#N/A</v>
      </c>
      <c r="I589" s="4" t="e">
        <f t="shared" si="83"/>
        <v>#N/A</v>
      </c>
      <c r="J589" s="62">
        <f>TRASH!A588</f>
        <v>0</v>
      </c>
      <c r="M589" s="2"/>
      <c r="N589" s="2"/>
      <c r="O589" s="2"/>
      <c r="P589" s="2"/>
      <c r="S589" s="2"/>
      <c r="T589" s="2"/>
      <c r="U589" s="2"/>
      <c r="V589" s="2"/>
      <c r="W589" s="2"/>
    </row>
    <row r="590" spans="1:37" x14ac:dyDescent="0.3">
      <c r="A590" s="2">
        <f t="shared" si="76"/>
        <v>0</v>
      </c>
      <c r="B590" s="1">
        <f t="shared" si="77"/>
        <v>0</v>
      </c>
      <c r="C590" s="1">
        <f t="shared" si="78"/>
        <v>0</v>
      </c>
      <c r="D590" s="1">
        <f t="shared" si="79"/>
        <v>0</v>
      </c>
      <c r="E590" s="1">
        <f t="shared" si="80"/>
        <v>0</v>
      </c>
      <c r="F590" s="4" t="str">
        <f t="shared" si="81"/>
        <v/>
      </c>
      <c r="G590" s="4" t="e">
        <f>VLOOKUP(F590,'All Beta'!A:E,2,0)</f>
        <v>#N/A</v>
      </c>
      <c r="H590" s="4" t="e">
        <f t="shared" si="82"/>
        <v>#N/A</v>
      </c>
      <c r="I590" s="4" t="e">
        <f t="shared" si="83"/>
        <v>#N/A</v>
      </c>
      <c r="J590" s="62">
        <f>TRASH!A589</f>
        <v>0</v>
      </c>
      <c r="M590" s="2"/>
      <c r="N590" s="2"/>
      <c r="O590" s="2"/>
      <c r="P590" s="2"/>
      <c r="S590" s="2"/>
      <c r="T590" s="2"/>
      <c r="U590" s="2"/>
      <c r="V590" s="2"/>
      <c r="W590" s="2"/>
    </row>
    <row r="591" spans="1:37" x14ac:dyDescent="0.3">
      <c r="A591" s="2">
        <f t="shared" si="76"/>
        <v>0</v>
      </c>
      <c r="B591" s="1">
        <f t="shared" si="77"/>
        <v>0</v>
      </c>
      <c r="C591" s="1">
        <f t="shared" si="78"/>
        <v>0</v>
      </c>
      <c r="D591" s="1">
        <f t="shared" si="79"/>
        <v>0</v>
      </c>
      <c r="E591" s="1">
        <f t="shared" si="80"/>
        <v>0</v>
      </c>
      <c r="F591" s="4" t="str">
        <f t="shared" si="81"/>
        <v/>
      </c>
      <c r="G591" s="4" t="e">
        <f>VLOOKUP(F591,'All Beta'!A:E,2,0)</f>
        <v>#N/A</v>
      </c>
      <c r="H591" s="4" t="e">
        <f t="shared" si="82"/>
        <v>#N/A</v>
      </c>
      <c r="I591" s="4" t="e">
        <f t="shared" si="83"/>
        <v>#N/A</v>
      </c>
      <c r="J591" s="62">
        <f>TRASH!A590</f>
        <v>0</v>
      </c>
      <c r="M591" s="2"/>
      <c r="N591" s="2"/>
      <c r="O591" s="2"/>
      <c r="P591" s="2"/>
      <c r="S591" s="2"/>
      <c r="T591" s="2"/>
      <c r="U591" s="2"/>
      <c r="V591" s="2"/>
      <c r="W591" s="2"/>
    </row>
    <row r="592" spans="1:37" x14ac:dyDescent="0.3">
      <c r="A592" s="2">
        <f t="shared" si="76"/>
        <v>0</v>
      </c>
      <c r="B592" s="1">
        <f t="shared" si="77"/>
        <v>0</v>
      </c>
      <c r="C592" s="1">
        <f t="shared" si="78"/>
        <v>0</v>
      </c>
      <c r="D592" s="1">
        <f t="shared" si="79"/>
        <v>0</v>
      </c>
      <c r="E592" s="1">
        <f t="shared" si="80"/>
        <v>0</v>
      </c>
      <c r="F592" s="4" t="str">
        <f t="shared" si="81"/>
        <v/>
      </c>
      <c r="G592" s="4" t="e">
        <f>VLOOKUP(F592,'All Beta'!A:E,2,0)</f>
        <v>#N/A</v>
      </c>
      <c r="H592" s="4" t="e">
        <f t="shared" si="82"/>
        <v>#N/A</v>
      </c>
      <c r="I592" s="4" t="e">
        <f t="shared" si="83"/>
        <v>#N/A</v>
      </c>
      <c r="J592" s="62">
        <f>TRASH!A591</f>
        <v>0</v>
      </c>
    </row>
    <row r="593" spans="1:10" x14ac:dyDescent="0.3">
      <c r="A593" s="2">
        <f t="shared" si="76"/>
        <v>0</v>
      </c>
      <c r="B593" s="1">
        <f t="shared" si="77"/>
        <v>0</v>
      </c>
      <c r="C593" s="1">
        <f t="shared" si="78"/>
        <v>0</v>
      </c>
      <c r="D593" s="1">
        <f t="shared" si="79"/>
        <v>0</v>
      </c>
      <c r="E593" s="1">
        <f t="shared" si="80"/>
        <v>0</v>
      </c>
      <c r="F593" s="4" t="str">
        <f t="shared" si="81"/>
        <v/>
      </c>
      <c r="G593" s="4" t="e">
        <f>VLOOKUP(F593,'All Beta'!A:E,2,0)</f>
        <v>#N/A</v>
      </c>
      <c r="H593" s="4" t="e">
        <f t="shared" si="82"/>
        <v>#N/A</v>
      </c>
      <c r="I593" s="4" t="e">
        <f t="shared" si="83"/>
        <v>#N/A</v>
      </c>
      <c r="J593" s="62">
        <f>TRASH!A592</f>
        <v>0</v>
      </c>
    </row>
    <row r="594" spans="1:10" x14ac:dyDescent="0.3">
      <c r="A594" s="2">
        <f t="shared" si="76"/>
        <v>0</v>
      </c>
      <c r="B594" s="1">
        <f t="shared" si="77"/>
        <v>0</v>
      </c>
      <c r="C594" s="1">
        <f t="shared" si="78"/>
        <v>0</v>
      </c>
      <c r="D594" s="1">
        <f t="shared" si="79"/>
        <v>0</v>
      </c>
      <c r="E594" s="1">
        <f t="shared" si="80"/>
        <v>0</v>
      </c>
      <c r="F594" s="4" t="str">
        <f t="shared" si="81"/>
        <v/>
      </c>
      <c r="G594" s="4" t="e">
        <f>VLOOKUP(F594,'All Beta'!A:E,2,0)</f>
        <v>#N/A</v>
      </c>
      <c r="H594" s="4" t="e">
        <f t="shared" si="82"/>
        <v>#N/A</v>
      </c>
      <c r="I594" s="4" t="e">
        <f t="shared" si="83"/>
        <v>#N/A</v>
      </c>
      <c r="J594" s="62">
        <f>TRASH!A593</f>
        <v>0</v>
      </c>
    </row>
    <row r="595" spans="1:10" x14ac:dyDescent="0.3">
      <c r="A595" s="2">
        <f t="shared" si="76"/>
        <v>0</v>
      </c>
      <c r="B595" s="1">
        <f t="shared" si="77"/>
        <v>0</v>
      </c>
      <c r="C595" s="1">
        <f t="shared" si="78"/>
        <v>0</v>
      </c>
      <c r="D595" s="1">
        <f t="shared" si="79"/>
        <v>0</v>
      </c>
      <c r="E595" s="1">
        <f t="shared" si="80"/>
        <v>0</v>
      </c>
      <c r="F595" s="4" t="str">
        <f t="shared" si="81"/>
        <v/>
      </c>
      <c r="G595" s="4" t="e">
        <f>VLOOKUP(F595,'All Beta'!A:E,2,0)</f>
        <v>#N/A</v>
      </c>
      <c r="H595" s="4" t="e">
        <f t="shared" si="82"/>
        <v>#N/A</v>
      </c>
      <c r="I595" s="4" t="e">
        <f t="shared" si="83"/>
        <v>#N/A</v>
      </c>
      <c r="J595" s="62">
        <f>TRASH!A594</f>
        <v>0</v>
      </c>
    </row>
    <row r="596" spans="1:10" x14ac:dyDescent="0.3">
      <c r="A596" s="2">
        <f t="shared" si="76"/>
        <v>0</v>
      </c>
      <c r="B596" s="1">
        <f t="shared" si="77"/>
        <v>0</v>
      </c>
      <c r="C596" s="1">
        <f t="shared" si="78"/>
        <v>0</v>
      </c>
      <c r="D596" s="1">
        <f t="shared" si="79"/>
        <v>0</v>
      </c>
      <c r="E596" s="1">
        <f t="shared" si="80"/>
        <v>0</v>
      </c>
      <c r="F596" s="4" t="str">
        <f t="shared" si="81"/>
        <v/>
      </c>
      <c r="G596" s="4" t="e">
        <f>VLOOKUP(F596,'All Beta'!A:E,2,0)</f>
        <v>#N/A</v>
      </c>
      <c r="H596" s="4" t="e">
        <f t="shared" si="82"/>
        <v>#N/A</v>
      </c>
      <c r="I596" s="4" t="e">
        <f t="shared" si="83"/>
        <v>#N/A</v>
      </c>
      <c r="J596" s="62">
        <f>TRASH!A595</f>
        <v>0</v>
      </c>
    </row>
    <row r="597" spans="1:10" x14ac:dyDescent="0.3">
      <c r="A597" s="2">
        <f t="shared" si="76"/>
        <v>0</v>
      </c>
      <c r="B597" s="1">
        <f t="shared" si="77"/>
        <v>0</v>
      </c>
      <c r="C597" s="1">
        <f t="shared" si="78"/>
        <v>0</v>
      </c>
      <c r="D597" s="1">
        <f t="shared" si="79"/>
        <v>0</v>
      </c>
      <c r="E597" s="1">
        <f t="shared" si="80"/>
        <v>0</v>
      </c>
      <c r="F597" s="4" t="str">
        <f t="shared" si="81"/>
        <v/>
      </c>
      <c r="G597" s="4" t="e">
        <f>VLOOKUP(F597,'All Beta'!A:E,2,0)</f>
        <v>#N/A</v>
      </c>
      <c r="H597" s="4" t="e">
        <f t="shared" si="82"/>
        <v>#N/A</v>
      </c>
      <c r="I597" s="4" t="e">
        <f t="shared" si="83"/>
        <v>#N/A</v>
      </c>
      <c r="J597" s="62">
        <f>TRASH!A596</f>
        <v>0</v>
      </c>
    </row>
    <row r="598" spans="1:10" x14ac:dyDescent="0.3">
      <c r="A598" s="2">
        <f t="shared" si="76"/>
        <v>0</v>
      </c>
      <c r="B598" s="1">
        <f t="shared" si="77"/>
        <v>0</v>
      </c>
      <c r="C598" s="1">
        <f t="shared" si="78"/>
        <v>0</v>
      </c>
      <c r="D598" s="1">
        <f t="shared" si="79"/>
        <v>0</v>
      </c>
      <c r="E598" s="1">
        <f t="shared" si="80"/>
        <v>0</v>
      </c>
      <c r="F598" s="4" t="str">
        <f t="shared" si="81"/>
        <v/>
      </c>
      <c r="G598" s="4" t="e">
        <f>VLOOKUP(F598,'All Beta'!A:E,2,0)</f>
        <v>#N/A</v>
      </c>
      <c r="H598" s="4" t="e">
        <f t="shared" si="82"/>
        <v>#N/A</v>
      </c>
      <c r="I598" s="4" t="e">
        <f t="shared" si="83"/>
        <v>#N/A</v>
      </c>
      <c r="J598" s="62">
        <f>TRASH!A597</f>
        <v>0</v>
      </c>
    </row>
    <row r="599" spans="1:10" x14ac:dyDescent="0.3">
      <c r="A599" s="2">
        <f t="shared" si="76"/>
        <v>0</v>
      </c>
      <c r="B599" s="1">
        <f t="shared" si="77"/>
        <v>0</v>
      </c>
      <c r="C599" s="1">
        <f t="shared" si="78"/>
        <v>0</v>
      </c>
      <c r="D599" s="1">
        <f t="shared" si="79"/>
        <v>0</v>
      </c>
      <c r="E599" s="1">
        <f t="shared" si="80"/>
        <v>0</v>
      </c>
      <c r="F599" s="4" t="str">
        <f t="shared" si="81"/>
        <v/>
      </c>
      <c r="G599" s="4" t="e">
        <f>VLOOKUP(F599,'All Beta'!A:E,2,0)</f>
        <v>#N/A</v>
      </c>
      <c r="H599" s="4" t="e">
        <f t="shared" si="82"/>
        <v>#N/A</v>
      </c>
      <c r="I599" s="4" t="e">
        <f t="shared" si="83"/>
        <v>#N/A</v>
      </c>
      <c r="J599" s="62">
        <f>TRASH!A598</f>
        <v>0</v>
      </c>
    </row>
    <row r="600" spans="1:10" x14ac:dyDescent="0.3">
      <c r="A600" s="2">
        <f t="shared" si="76"/>
        <v>0</v>
      </c>
      <c r="B600" s="1">
        <f t="shared" si="77"/>
        <v>0</v>
      </c>
      <c r="C600" s="1">
        <f t="shared" si="78"/>
        <v>0</v>
      </c>
      <c r="D600" s="1">
        <f t="shared" si="79"/>
        <v>0</v>
      </c>
      <c r="E600" s="1">
        <f t="shared" si="80"/>
        <v>0</v>
      </c>
      <c r="F600" s="4" t="str">
        <f t="shared" si="81"/>
        <v/>
      </c>
      <c r="G600" s="4" t="e">
        <f>VLOOKUP(F600,'All Beta'!A:E,2,0)</f>
        <v>#N/A</v>
      </c>
      <c r="H600" s="4" t="e">
        <f t="shared" si="82"/>
        <v>#N/A</v>
      </c>
      <c r="I600" s="4" t="e">
        <f t="shared" si="83"/>
        <v>#N/A</v>
      </c>
      <c r="J600" s="62">
        <f>TRASH!A599</f>
        <v>0</v>
      </c>
    </row>
    <row r="601" spans="1:10" x14ac:dyDescent="0.3">
      <c r="A601" s="2">
        <f t="shared" si="76"/>
        <v>0</v>
      </c>
      <c r="B601" s="1">
        <f t="shared" si="77"/>
        <v>0</v>
      </c>
      <c r="C601" s="1">
        <f t="shared" si="78"/>
        <v>0</v>
      </c>
      <c r="D601" s="1">
        <f t="shared" si="79"/>
        <v>0</v>
      </c>
      <c r="E601" s="1">
        <f t="shared" si="80"/>
        <v>0</v>
      </c>
      <c r="F601" s="4" t="str">
        <f t="shared" si="81"/>
        <v/>
      </c>
      <c r="G601" s="4" t="e">
        <f>VLOOKUP(F601,'All Beta'!A:E,2,0)</f>
        <v>#N/A</v>
      </c>
      <c r="H601" s="4" t="e">
        <f t="shared" si="82"/>
        <v>#N/A</v>
      </c>
      <c r="I601" s="4" t="e">
        <f t="shared" si="83"/>
        <v>#N/A</v>
      </c>
      <c r="J601" s="62">
        <f>TRASH!A600</f>
        <v>0</v>
      </c>
    </row>
    <row r="602" spans="1:10" x14ac:dyDescent="0.3">
      <c r="A602" s="2">
        <f t="shared" si="76"/>
        <v>0</v>
      </c>
      <c r="B602" s="1">
        <f t="shared" si="77"/>
        <v>0</v>
      </c>
      <c r="C602" s="1">
        <f t="shared" si="78"/>
        <v>0</v>
      </c>
      <c r="D602" s="1">
        <f t="shared" si="79"/>
        <v>0</v>
      </c>
      <c r="E602" s="1">
        <f t="shared" si="80"/>
        <v>0</v>
      </c>
      <c r="F602" s="4" t="str">
        <f t="shared" si="81"/>
        <v/>
      </c>
      <c r="G602" s="4" t="e">
        <f>VLOOKUP(F602,'All Beta'!A:E,2,0)</f>
        <v>#N/A</v>
      </c>
      <c r="H602" s="4" t="e">
        <f t="shared" si="82"/>
        <v>#N/A</v>
      </c>
      <c r="I602" s="4" t="e">
        <f t="shared" si="83"/>
        <v>#N/A</v>
      </c>
      <c r="J602" s="62">
        <f>TRASH!A601</f>
        <v>0</v>
      </c>
    </row>
    <row r="603" spans="1:10" x14ac:dyDescent="0.3">
      <c r="A603" s="2">
        <f t="shared" si="76"/>
        <v>0</v>
      </c>
      <c r="B603" s="1">
        <f t="shared" si="77"/>
        <v>0</v>
      </c>
      <c r="C603" s="1">
        <f t="shared" si="78"/>
        <v>0</v>
      </c>
      <c r="D603" s="1">
        <f t="shared" si="79"/>
        <v>0</v>
      </c>
      <c r="E603" s="1">
        <f t="shared" si="80"/>
        <v>0</v>
      </c>
      <c r="F603" s="4" t="str">
        <f t="shared" si="81"/>
        <v/>
      </c>
      <c r="G603" s="4" t="e">
        <f>VLOOKUP(F603,'All Beta'!A:E,2,0)</f>
        <v>#N/A</v>
      </c>
      <c r="H603" s="4" t="e">
        <f t="shared" si="82"/>
        <v>#N/A</v>
      </c>
      <c r="I603" s="4" t="e">
        <f t="shared" si="83"/>
        <v>#N/A</v>
      </c>
      <c r="J603" s="62">
        <f>TRASH!A602</f>
        <v>0</v>
      </c>
    </row>
    <row r="604" spans="1:10" x14ac:dyDescent="0.3">
      <c r="A604" s="2">
        <f t="shared" si="76"/>
        <v>0</v>
      </c>
      <c r="B604" s="1">
        <f t="shared" si="77"/>
        <v>0</v>
      </c>
      <c r="C604" s="1">
        <f t="shared" si="78"/>
        <v>0</v>
      </c>
      <c r="D604" s="1">
        <f t="shared" si="79"/>
        <v>0</v>
      </c>
      <c r="E604" s="1">
        <f t="shared" si="80"/>
        <v>0</v>
      </c>
      <c r="F604" s="4" t="str">
        <f t="shared" si="81"/>
        <v/>
      </c>
      <c r="G604" s="4" t="e">
        <f>VLOOKUP(F604,'All Beta'!A:E,2,0)</f>
        <v>#N/A</v>
      </c>
      <c r="H604" s="4" t="e">
        <f t="shared" si="82"/>
        <v>#N/A</v>
      </c>
      <c r="I604" s="4" t="e">
        <f t="shared" si="83"/>
        <v>#N/A</v>
      </c>
      <c r="J604" s="62">
        <f>TRASH!A603</f>
        <v>0</v>
      </c>
    </row>
    <row r="605" spans="1:10" x14ac:dyDescent="0.3">
      <c r="A605" s="2">
        <f t="shared" si="76"/>
        <v>0</v>
      </c>
      <c r="B605" s="1">
        <f t="shared" si="77"/>
        <v>0</v>
      </c>
      <c r="C605" s="1">
        <f t="shared" si="78"/>
        <v>0</v>
      </c>
      <c r="D605" s="1">
        <f t="shared" si="79"/>
        <v>0</v>
      </c>
      <c r="E605" s="1">
        <f t="shared" si="80"/>
        <v>0</v>
      </c>
      <c r="F605" s="4" t="str">
        <f t="shared" si="81"/>
        <v/>
      </c>
      <c r="G605" s="4" t="e">
        <f>VLOOKUP(F605,'All Beta'!A:E,2,0)</f>
        <v>#N/A</v>
      </c>
      <c r="H605" s="4" t="e">
        <f t="shared" si="82"/>
        <v>#N/A</v>
      </c>
      <c r="I605" s="4" t="e">
        <f t="shared" si="83"/>
        <v>#N/A</v>
      </c>
      <c r="J605" s="62">
        <f>TRASH!A604</f>
        <v>0</v>
      </c>
    </row>
    <row r="606" spans="1:10" x14ac:dyDescent="0.3">
      <c r="A606" s="2">
        <f t="shared" si="76"/>
        <v>0</v>
      </c>
      <c r="B606" s="1">
        <f t="shared" si="77"/>
        <v>0</v>
      </c>
      <c r="C606" s="1">
        <f t="shared" si="78"/>
        <v>0</v>
      </c>
      <c r="D606" s="1">
        <f t="shared" si="79"/>
        <v>0</v>
      </c>
      <c r="E606" s="1">
        <f t="shared" si="80"/>
        <v>0</v>
      </c>
      <c r="F606" s="4" t="str">
        <f t="shared" si="81"/>
        <v/>
      </c>
      <c r="G606" s="4" t="e">
        <f>VLOOKUP(F606,'All Beta'!A:E,2,0)</f>
        <v>#N/A</v>
      </c>
      <c r="H606" s="4" t="e">
        <f t="shared" si="82"/>
        <v>#N/A</v>
      </c>
      <c r="I606" s="4" t="e">
        <f t="shared" si="83"/>
        <v>#N/A</v>
      </c>
      <c r="J606" s="62">
        <f>TRASH!A605</f>
        <v>0</v>
      </c>
    </row>
    <row r="607" spans="1:10" x14ac:dyDescent="0.3">
      <c r="A607" s="2">
        <f t="shared" si="76"/>
        <v>0</v>
      </c>
      <c r="B607" s="1">
        <f t="shared" si="77"/>
        <v>0</v>
      </c>
      <c r="C607" s="1">
        <f t="shared" si="78"/>
        <v>0</v>
      </c>
      <c r="D607" s="1">
        <f t="shared" si="79"/>
        <v>0</v>
      </c>
      <c r="E607" s="1">
        <f t="shared" si="80"/>
        <v>0</v>
      </c>
      <c r="F607" s="4" t="str">
        <f t="shared" si="81"/>
        <v/>
      </c>
      <c r="G607" s="4" t="e">
        <f>VLOOKUP(F607,'All Beta'!A:E,2,0)</f>
        <v>#N/A</v>
      </c>
      <c r="H607" s="4" t="e">
        <f t="shared" si="82"/>
        <v>#N/A</v>
      </c>
      <c r="I607" s="4" t="e">
        <f t="shared" si="83"/>
        <v>#N/A</v>
      </c>
      <c r="J607" s="62">
        <f>TRASH!A606</f>
        <v>0</v>
      </c>
    </row>
    <row r="608" spans="1:10" x14ac:dyDescent="0.3">
      <c r="A608" s="2">
        <f t="shared" si="76"/>
        <v>0</v>
      </c>
      <c r="B608" s="1">
        <f t="shared" si="77"/>
        <v>0</v>
      </c>
      <c r="C608" s="1">
        <f t="shared" si="78"/>
        <v>0</v>
      </c>
      <c r="D608" s="1">
        <f t="shared" si="79"/>
        <v>0</v>
      </c>
      <c r="E608" s="1">
        <f t="shared" si="80"/>
        <v>0</v>
      </c>
      <c r="F608" s="4" t="str">
        <f t="shared" si="81"/>
        <v/>
      </c>
      <c r="G608" s="4" t="e">
        <f>VLOOKUP(F608,'All Beta'!A:E,2,0)</f>
        <v>#N/A</v>
      </c>
      <c r="H608" s="4" t="e">
        <f t="shared" si="82"/>
        <v>#N/A</v>
      </c>
      <c r="I608" s="4" t="e">
        <f t="shared" si="83"/>
        <v>#N/A</v>
      </c>
      <c r="J608" s="62">
        <f>TRASH!A607</f>
        <v>0</v>
      </c>
    </row>
    <row r="609" spans="1:10" x14ac:dyDescent="0.3">
      <c r="A609" s="2">
        <f t="shared" si="76"/>
        <v>0</v>
      </c>
      <c r="B609" s="1">
        <f t="shared" si="77"/>
        <v>0</v>
      </c>
      <c r="C609" s="1">
        <f t="shared" si="78"/>
        <v>0</v>
      </c>
      <c r="D609" s="1">
        <f t="shared" si="79"/>
        <v>0</v>
      </c>
      <c r="E609" s="1">
        <f t="shared" si="80"/>
        <v>0</v>
      </c>
      <c r="F609" s="4" t="str">
        <f t="shared" si="81"/>
        <v/>
      </c>
      <c r="G609" s="4" t="e">
        <f>VLOOKUP(F609,'All Beta'!A:E,2,0)</f>
        <v>#N/A</v>
      </c>
      <c r="H609" s="4" t="e">
        <f t="shared" si="82"/>
        <v>#N/A</v>
      </c>
      <c r="I609" s="4" t="e">
        <f t="shared" si="83"/>
        <v>#N/A</v>
      </c>
      <c r="J609" s="62">
        <f>TRASH!A608</f>
        <v>0</v>
      </c>
    </row>
    <row r="610" spans="1:10" x14ac:dyDescent="0.3">
      <c r="A610" s="2">
        <f t="shared" si="76"/>
        <v>0</v>
      </c>
      <c r="B610" s="1">
        <f t="shared" si="77"/>
        <v>0</v>
      </c>
      <c r="C610" s="1">
        <f t="shared" si="78"/>
        <v>0</v>
      </c>
      <c r="D610" s="1">
        <f t="shared" si="79"/>
        <v>0</v>
      </c>
      <c r="E610" s="1">
        <f t="shared" si="80"/>
        <v>0</v>
      </c>
      <c r="F610" s="4" t="str">
        <f t="shared" si="81"/>
        <v/>
      </c>
      <c r="G610" s="4" t="e">
        <f>VLOOKUP(F610,'All Beta'!A:E,2,0)</f>
        <v>#N/A</v>
      </c>
      <c r="H610" s="4" t="e">
        <f t="shared" si="82"/>
        <v>#N/A</v>
      </c>
      <c r="I610" s="4" t="e">
        <f t="shared" si="83"/>
        <v>#N/A</v>
      </c>
      <c r="J610" s="62">
        <f>TRASH!A609</f>
        <v>0</v>
      </c>
    </row>
    <row r="611" spans="1:10" x14ac:dyDescent="0.3">
      <c r="A611" s="2">
        <f t="shared" si="76"/>
        <v>0</v>
      </c>
      <c r="B611" s="1">
        <f t="shared" si="77"/>
        <v>0</v>
      </c>
      <c r="C611" s="1">
        <f t="shared" si="78"/>
        <v>0</v>
      </c>
      <c r="D611" s="1">
        <f t="shared" si="79"/>
        <v>0</v>
      </c>
      <c r="E611" s="1">
        <f t="shared" si="80"/>
        <v>0</v>
      </c>
      <c r="F611" s="4" t="str">
        <f t="shared" si="81"/>
        <v/>
      </c>
      <c r="G611" s="4" t="e">
        <f>VLOOKUP(F611,'All Beta'!A:E,2,0)</f>
        <v>#N/A</v>
      </c>
      <c r="H611" s="4" t="e">
        <f t="shared" si="82"/>
        <v>#N/A</v>
      </c>
      <c r="I611" s="4" t="e">
        <f t="shared" si="83"/>
        <v>#N/A</v>
      </c>
      <c r="J611" s="62">
        <f>TRASH!A610</f>
        <v>0</v>
      </c>
    </row>
    <row r="612" spans="1:10" x14ac:dyDescent="0.3">
      <c r="A612" s="2">
        <f t="shared" si="76"/>
        <v>0</v>
      </c>
      <c r="B612" s="1">
        <f t="shared" si="77"/>
        <v>0</v>
      </c>
      <c r="C612" s="1">
        <f t="shared" si="78"/>
        <v>0</v>
      </c>
      <c r="D612" s="1">
        <f t="shared" si="79"/>
        <v>0</v>
      </c>
      <c r="E612" s="1">
        <f t="shared" si="80"/>
        <v>0</v>
      </c>
      <c r="F612" s="4" t="str">
        <f t="shared" si="81"/>
        <v/>
      </c>
      <c r="G612" s="4" t="e">
        <f>VLOOKUP(F612,'All Beta'!A:E,2,0)</f>
        <v>#N/A</v>
      </c>
      <c r="H612" s="4" t="e">
        <f t="shared" si="82"/>
        <v>#N/A</v>
      </c>
      <c r="I612" s="4" t="e">
        <f t="shared" si="83"/>
        <v>#N/A</v>
      </c>
      <c r="J612" s="62">
        <f>TRASH!A611</f>
        <v>0</v>
      </c>
    </row>
    <row r="613" spans="1:10" x14ac:dyDescent="0.3">
      <c r="A613" s="2">
        <f t="shared" si="76"/>
        <v>0</v>
      </c>
      <c r="B613" s="1">
        <f t="shared" si="77"/>
        <v>0</v>
      </c>
      <c r="C613" s="1">
        <f t="shared" si="78"/>
        <v>0</v>
      </c>
      <c r="D613" s="1">
        <f t="shared" si="79"/>
        <v>0</v>
      </c>
      <c r="E613" s="1">
        <f t="shared" si="80"/>
        <v>0</v>
      </c>
      <c r="F613" s="4" t="str">
        <f t="shared" si="81"/>
        <v/>
      </c>
      <c r="G613" s="4" t="e">
        <f>VLOOKUP(F613,'All Beta'!A:E,2,0)</f>
        <v>#N/A</v>
      </c>
      <c r="H613" s="4" t="e">
        <f t="shared" si="82"/>
        <v>#N/A</v>
      </c>
      <c r="I613" s="4" t="e">
        <f t="shared" si="83"/>
        <v>#N/A</v>
      </c>
      <c r="J613" s="62">
        <f>TRASH!A612</f>
        <v>0</v>
      </c>
    </row>
    <row r="614" spans="1:10" x14ac:dyDescent="0.3">
      <c r="A614" s="2">
        <f t="shared" si="76"/>
        <v>0</v>
      </c>
      <c r="B614" s="1">
        <f t="shared" si="77"/>
        <v>0</v>
      </c>
      <c r="C614" s="1">
        <f t="shared" si="78"/>
        <v>0</v>
      </c>
      <c r="D614" s="1">
        <f t="shared" si="79"/>
        <v>0</v>
      </c>
      <c r="E614" s="1">
        <f t="shared" si="80"/>
        <v>0</v>
      </c>
      <c r="F614" s="4" t="str">
        <f t="shared" si="81"/>
        <v/>
      </c>
      <c r="G614" s="4" t="e">
        <f>VLOOKUP(F614,'All Beta'!A:E,2,0)</f>
        <v>#N/A</v>
      </c>
      <c r="H614" s="4" t="e">
        <f t="shared" si="82"/>
        <v>#N/A</v>
      </c>
      <c r="I614" s="4" t="e">
        <f t="shared" si="83"/>
        <v>#N/A</v>
      </c>
      <c r="J614" s="62">
        <f>TRASH!A613</f>
        <v>0</v>
      </c>
    </row>
    <row r="615" spans="1:10" x14ac:dyDescent="0.3">
      <c r="A615" s="2">
        <f t="shared" si="76"/>
        <v>0</v>
      </c>
      <c r="B615" s="1">
        <f t="shared" si="77"/>
        <v>0</v>
      </c>
      <c r="C615" s="1">
        <f t="shared" si="78"/>
        <v>0</v>
      </c>
      <c r="D615" s="1">
        <f t="shared" si="79"/>
        <v>0</v>
      </c>
      <c r="E615" s="1">
        <f t="shared" si="80"/>
        <v>0</v>
      </c>
      <c r="F615" s="4" t="str">
        <f t="shared" si="81"/>
        <v/>
      </c>
      <c r="G615" s="4" t="e">
        <f>VLOOKUP(F615,'All Beta'!A:E,2,0)</f>
        <v>#N/A</v>
      </c>
      <c r="H615" s="4" t="e">
        <f t="shared" si="82"/>
        <v>#N/A</v>
      </c>
      <c r="I615" s="4" t="e">
        <f t="shared" si="83"/>
        <v>#N/A</v>
      </c>
      <c r="J615" s="62">
        <f>TRASH!A614</f>
        <v>0</v>
      </c>
    </row>
    <row r="616" spans="1:10" x14ac:dyDescent="0.3">
      <c r="A616" s="2">
        <f t="shared" si="76"/>
        <v>0</v>
      </c>
      <c r="B616" s="1">
        <f t="shared" si="77"/>
        <v>0</v>
      </c>
      <c r="C616" s="1">
        <f t="shared" si="78"/>
        <v>0</v>
      </c>
      <c r="D616" s="1">
        <f t="shared" si="79"/>
        <v>0</v>
      </c>
      <c r="E616" s="1">
        <f t="shared" si="80"/>
        <v>0</v>
      </c>
      <c r="F616" s="4" t="str">
        <f t="shared" si="81"/>
        <v/>
      </c>
      <c r="G616" s="4" t="e">
        <f>VLOOKUP(F616,'All Beta'!A:E,2,0)</f>
        <v>#N/A</v>
      </c>
      <c r="H616" s="4" t="e">
        <f t="shared" si="82"/>
        <v>#N/A</v>
      </c>
      <c r="I616" s="4" t="e">
        <f t="shared" si="83"/>
        <v>#N/A</v>
      </c>
      <c r="J616" s="62">
        <f>TRASH!A615</f>
        <v>0</v>
      </c>
    </row>
    <row r="617" spans="1:10" x14ac:dyDescent="0.3">
      <c r="A617" s="2">
        <f t="shared" si="76"/>
        <v>0</v>
      </c>
      <c r="B617" s="1">
        <f t="shared" si="77"/>
        <v>0</v>
      </c>
      <c r="C617" s="1">
        <f t="shared" si="78"/>
        <v>0</v>
      </c>
      <c r="D617" s="1">
        <f t="shared" si="79"/>
        <v>0</v>
      </c>
      <c r="E617" s="1">
        <f t="shared" si="80"/>
        <v>0</v>
      </c>
      <c r="F617" s="4" t="str">
        <f t="shared" si="81"/>
        <v/>
      </c>
      <c r="G617" s="4" t="e">
        <f>VLOOKUP(F617,'All Beta'!A:E,2,0)</f>
        <v>#N/A</v>
      </c>
      <c r="H617" s="4" t="e">
        <f t="shared" si="82"/>
        <v>#N/A</v>
      </c>
      <c r="I617" s="4" t="e">
        <f t="shared" si="83"/>
        <v>#N/A</v>
      </c>
      <c r="J617" s="62">
        <f>TRASH!A616</f>
        <v>0</v>
      </c>
    </row>
    <row r="618" spans="1:10" x14ac:dyDescent="0.3">
      <c r="A618" s="2">
        <f t="shared" si="76"/>
        <v>0</v>
      </c>
      <c r="B618" s="1">
        <f t="shared" si="77"/>
        <v>0</v>
      </c>
      <c r="C618" s="1">
        <f t="shared" si="78"/>
        <v>0</v>
      </c>
      <c r="D618" s="1">
        <f t="shared" si="79"/>
        <v>0</v>
      </c>
      <c r="E618" s="1">
        <f t="shared" si="80"/>
        <v>0</v>
      </c>
      <c r="F618" s="4" t="str">
        <f t="shared" si="81"/>
        <v/>
      </c>
      <c r="G618" s="4" t="e">
        <f>VLOOKUP(F618,'All Beta'!A:E,2,0)</f>
        <v>#N/A</v>
      </c>
      <c r="H618" s="4" t="e">
        <f t="shared" si="82"/>
        <v>#N/A</v>
      </c>
      <c r="I618" s="4" t="e">
        <f t="shared" si="83"/>
        <v>#N/A</v>
      </c>
      <c r="J618" s="62">
        <f>TRASH!A617</f>
        <v>0</v>
      </c>
    </row>
    <row r="619" spans="1:10" x14ac:dyDescent="0.3">
      <c r="A619" s="2">
        <f t="shared" si="76"/>
        <v>0</v>
      </c>
      <c r="B619" s="1">
        <f t="shared" si="77"/>
        <v>0</v>
      </c>
      <c r="C619" s="1">
        <f t="shared" si="78"/>
        <v>0</v>
      </c>
      <c r="D619" s="1">
        <f t="shared" si="79"/>
        <v>0</v>
      </c>
      <c r="E619" s="1">
        <f t="shared" si="80"/>
        <v>0</v>
      </c>
      <c r="F619" s="4" t="str">
        <f t="shared" si="81"/>
        <v/>
      </c>
      <c r="G619" s="4" t="e">
        <f>VLOOKUP(F619,'All Beta'!A:E,2,0)</f>
        <v>#N/A</v>
      </c>
      <c r="H619" s="4" t="e">
        <f t="shared" ref="H619" si="84">VLOOKUP(F619,A:E,4,0)</f>
        <v>#N/A</v>
      </c>
      <c r="I619" s="4" t="e">
        <f t="shared" ref="I619" si="85">VLOOKUP(F619,A:E,5,0)</f>
        <v>#N/A</v>
      </c>
      <c r="J619" s="62">
        <f>TRASH!A618</f>
        <v>0</v>
      </c>
    </row>
    <row r="620" spans="1:10" x14ac:dyDescent="0.3">
      <c r="A620" s="2">
        <f t="shared" si="76"/>
        <v>0</v>
      </c>
      <c r="B620" s="1">
        <f t="shared" si="77"/>
        <v>0</v>
      </c>
      <c r="C620" s="1">
        <f t="shared" si="78"/>
        <v>0</v>
      </c>
      <c r="D620" s="1">
        <f t="shared" si="79"/>
        <v>0</v>
      </c>
      <c r="E620" s="1">
        <f t="shared" si="80"/>
        <v>0</v>
      </c>
      <c r="F620" s="4" t="str">
        <f t="shared" ref="F620:F683" si="86">IF(ISERROR(MATCH(A620,J$1:J$1000,0)),A620,"")</f>
        <v/>
      </c>
      <c r="G620" s="4" t="e">
        <f>VLOOKUP(F620,'All Beta'!A:E,2,0)</f>
        <v>#N/A</v>
      </c>
      <c r="H620" s="4" t="e">
        <f t="shared" ref="H620:H683" si="87">VLOOKUP(F620,A:E,4,0)</f>
        <v>#N/A</v>
      </c>
      <c r="I620" s="4" t="e">
        <f t="shared" ref="I620:I683" si="88">VLOOKUP(F620,A:E,5,0)</f>
        <v>#N/A</v>
      </c>
      <c r="J620" s="62">
        <f>TRASH!A619</f>
        <v>0</v>
      </c>
    </row>
    <row r="621" spans="1:10" x14ac:dyDescent="0.3">
      <c r="A621" s="2">
        <f t="shared" si="76"/>
        <v>0</v>
      </c>
      <c r="B621" s="1">
        <f t="shared" si="77"/>
        <v>0</v>
      </c>
      <c r="C621" s="1">
        <f t="shared" si="78"/>
        <v>0</v>
      </c>
      <c r="D621" s="1">
        <f t="shared" si="79"/>
        <v>0</v>
      </c>
      <c r="E621" s="1">
        <f t="shared" si="80"/>
        <v>0</v>
      </c>
      <c r="F621" s="4" t="str">
        <f t="shared" si="86"/>
        <v/>
      </c>
      <c r="G621" s="4" t="e">
        <f>VLOOKUP(F621,'All Beta'!A:E,2,0)</f>
        <v>#N/A</v>
      </c>
      <c r="H621" s="4" t="e">
        <f t="shared" si="87"/>
        <v>#N/A</v>
      </c>
      <c r="I621" s="4" t="e">
        <f t="shared" si="88"/>
        <v>#N/A</v>
      </c>
      <c r="J621" s="62">
        <f>TRASH!A620</f>
        <v>0</v>
      </c>
    </row>
    <row r="622" spans="1:10" x14ac:dyDescent="0.3">
      <c r="A622" s="2">
        <f t="shared" si="76"/>
        <v>0</v>
      </c>
      <c r="B622" s="1">
        <f t="shared" si="77"/>
        <v>0</v>
      </c>
      <c r="C622" s="1">
        <f t="shared" si="78"/>
        <v>0</v>
      </c>
      <c r="D622" s="1">
        <f t="shared" si="79"/>
        <v>0</v>
      </c>
      <c r="E622" s="1">
        <f t="shared" si="80"/>
        <v>0</v>
      </c>
      <c r="F622" s="4" t="str">
        <f t="shared" si="86"/>
        <v/>
      </c>
      <c r="G622" s="4" t="e">
        <f>VLOOKUP(F622,'All Beta'!A:E,2,0)</f>
        <v>#N/A</v>
      </c>
      <c r="H622" s="4" t="e">
        <f t="shared" si="87"/>
        <v>#N/A</v>
      </c>
      <c r="I622" s="4" t="e">
        <f t="shared" si="88"/>
        <v>#N/A</v>
      </c>
      <c r="J622" s="62">
        <f>TRASH!A621</f>
        <v>0</v>
      </c>
    </row>
    <row r="623" spans="1:10" x14ac:dyDescent="0.3">
      <c r="A623" s="2">
        <f t="shared" si="76"/>
        <v>0</v>
      </c>
      <c r="B623" s="1">
        <f t="shared" si="77"/>
        <v>0</v>
      </c>
      <c r="C623" s="1">
        <f t="shared" si="78"/>
        <v>0</v>
      </c>
      <c r="D623" s="1">
        <f t="shared" si="79"/>
        <v>0</v>
      </c>
      <c r="E623" s="1">
        <f t="shared" si="80"/>
        <v>0</v>
      </c>
      <c r="F623" s="4" t="str">
        <f t="shared" si="86"/>
        <v/>
      </c>
      <c r="G623" s="4" t="e">
        <f>VLOOKUP(F623,'All Beta'!A:E,2,0)</f>
        <v>#N/A</v>
      </c>
      <c r="H623" s="4" t="e">
        <f t="shared" si="87"/>
        <v>#N/A</v>
      </c>
      <c r="I623" s="4" t="e">
        <f t="shared" si="88"/>
        <v>#N/A</v>
      </c>
      <c r="J623" s="62">
        <f>TRASH!A622</f>
        <v>0</v>
      </c>
    </row>
    <row r="624" spans="1:10" x14ac:dyDescent="0.3">
      <c r="A624" s="2">
        <f t="shared" si="76"/>
        <v>0</v>
      </c>
      <c r="B624" s="1">
        <f t="shared" si="77"/>
        <v>0</v>
      </c>
      <c r="C624" s="1">
        <f t="shared" si="78"/>
        <v>0</v>
      </c>
      <c r="D624" s="1">
        <f t="shared" si="79"/>
        <v>0</v>
      </c>
      <c r="E624" s="1">
        <f t="shared" si="80"/>
        <v>0</v>
      </c>
      <c r="F624" s="4" t="str">
        <f t="shared" si="86"/>
        <v/>
      </c>
      <c r="G624" s="4" t="e">
        <f>VLOOKUP(F624,'All Beta'!A:E,2,0)</f>
        <v>#N/A</v>
      </c>
      <c r="H624" s="4" t="e">
        <f t="shared" si="87"/>
        <v>#N/A</v>
      </c>
      <c r="I624" s="4" t="e">
        <f t="shared" si="88"/>
        <v>#N/A</v>
      </c>
      <c r="J624" s="62">
        <f>TRASH!A623</f>
        <v>0</v>
      </c>
    </row>
    <row r="625" spans="1:10" x14ac:dyDescent="0.3">
      <c r="A625" s="2">
        <f t="shared" si="76"/>
        <v>0</v>
      </c>
      <c r="B625" s="1">
        <f t="shared" si="77"/>
        <v>0</v>
      </c>
      <c r="C625" s="1">
        <f t="shared" si="78"/>
        <v>0</v>
      </c>
      <c r="D625" s="1">
        <f t="shared" si="79"/>
        <v>0</v>
      </c>
      <c r="E625" s="1">
        <f t="shared" si="80"/>
        <v>0</v>
      </c>
      <c r="F625" s="4" t="str">
        <f t="shared" si="86"/>
        <v/>
      </c>
      <c r="G625" s="4" t="e">
        <f>VLOOKUP(F625,'All Beta'!A:E,2,0)</f>
        <v>#N/A</v>
      </c>
      <c r="H625" s="4" t="e">
        <f t="shared" si="87"/>
        <v>#N/A</v>
      </c>
      <c r="I625" s="4" t="e">
        <f t="shared" si="88"/>
        <v>#N/A</v>
      </c>
      <c r="J625" s="62">
        <f>TRASH!A624</f>
        <v>0</v>
      </c>
    </row>
    <row r="626" spans="1:10" x14ac:dyDescent="0.3">
      <c r="A626" s="2">
        <f t="shared" si="76"/>
        <v>0</v>
      </c>
      <c r="B626" s="1">
        <f t="shared" si="77"/>
        <v>0</v>
      </c>
      <c r="C626" s="1">
        <f t="shared" si="78"/>
        <v>0</v>
      </c>
      <c r="D626" s="1">
        <f t="shared" si="79"/>
        <v>0</v>
      </c>
      <c r="E626" s="1">
        <f t="shared" si="80"/>
        <v>0</v>
      </c>
      <c r="F626" s="4" t="str">
        <f t="shared" si="86"/>
        <v/>
      </c>
      <c r="G626" s="4" t="e">
        <f>VLOOKUP(F626,'All Beta'!A:E,2,0)</f>
        <v>#N/A</v>
      </c>
      <c r="H626" s="4" t="e">
        <f t="shared" si="87"/>
        <v>#N/A</v>
      </c>
      <c r="I626" s="4" t="e">
        <f t="shared" si="88"/>
        <v>#N/A</v>
      </c>
      <c r="J626" s="62">
        <f>TRASH!A625</f>
        <v>0</v>
      </c>
    </row>
    <row r="627" spans="1:10" x14ac:dyDescent="0.3">
      <c r="A627" s="2">
        <f t="shared" si="76"/>
        <v>0</v>
      </c>
      <c r="B627" s="1">
        <f t="shared" si="77"/>
        <v>0</v>
      </c>
      <c r="C627" s="1">
        <f t="shared" si="78"/>
        <v>0</v>
      </c>
      <c r="D627" s="1">
        <f t="shared" si="79"/>
        <v>0</v>
      </c>
      <c r="E627" s="1">
        <f t="shared" si="80"/>
        <v>0</v>
      </c>
      <c r="F627" s="4" t="str">
        <f t="shared" si="86"/>
        <v/>
      </c>
      <c r="G627" s="4" t="e">
        <f>VLOOKUP(F627,'All Beta'!A:E,2,0)</f>
        <v>#N/A</v>
      </c>
      <c r="H627" s="4" t="e">
        <f t="shared" si="87"/>
        <v>#N/A</v>
      </c>
      <c r="I627" s="4" t="e">
        <f t="shared" si="88"/>
        <v>#N/A</v>
      </c>
      <c r="J627" s="62">
        <f>TRASH!A626</f>
        <v>0</v>
      </c>
    </row>
    <row r="628" spans="1:10" x14ac:dyDescent="0.3">
      <c r="A628" s="2">
        <f t="shared" si="76"/>
        <v>0</v>
      </c>
      <c r="B628" s="1">
        <f t="shared" si="77"/>
        <v>0</v>
      </c>
      <c r="C628" s="1">
        <f t="shared" si="78"/>
        <v>0</v>
      </c>
      <c r="D628" s="1">
        <f t="shared" si="79"/>
        <v>0</v>
      </c>
      <c r="E628" s="1">
        <f t="shared" si="80"/>
        <v>0</v>
      </c>
      <c r="F628" s="4" t="str">
        <f t="shared" si="86"/>
        <v/>
      </c>
      <c r="G628" s="4" t="e">
        <f>VLOOKUP(F628,'All Beta'!A:E,2,0)</f>
        <v>#N/A</v>
      </c>
      <c r="H628" s="4" t="e">
        <f t="shared" si="87"/>
        <v>#N/A</v>
      </c>
      <c r="I628" s="4" t="e">
        <f t="shared" si="88"/>
        <v>#N/A</v>
      </c>
      <c r="J628" s="62">
        <f>TRASH!A627</f>
        <v>0</v>
      </c>
    </row>
    <row r="629" spans="1:10" x14ac:dyDescent="0.3">
      <c r="A629" s="2">
        <f t="shared" si="76"/>
        <v>0</v>
      </c>
      <c r="B629" s="1">
        <f t="shared" si="77"/>
        <v>0</v>
      </c>
      <c r="C629" s="1">
        <f t="shared" si="78"/>
        <v>0</v>
      </c>
      <c r="D629" s="1">
        <f t="shared" si="79"/>
        <v>0</v>
      </c>
      <c r="E629" s="1">
        <f t="shared" si="80"/>
        <v>0</v>
      </c>
      <c r="F629" s="4" t="str">
        <f t="shared" si="86"/>
        <v/>
      </c>
      <c r="G629" s="4" t="e">
        <f>VLOOKUP(F629,'All Beta'!A:E,2,0)</f>
        <v>#N/A</v>
      </c>
      <c r="H629" s="4" t="e">
        <f t="shared" si="87"/>
        <v>#N/A</v>
      </c>
      <c r="I629" s="4" t="e">
        <f t="shared" si="88"/>
        <v>#N/A</v>
      </c>
      <c r="J629" s="62">
        <f>TRASH!A628</f>
        <v>0</v>
      </c>
    </row>
    <row r="630" spans="1:10" x14ac:dyDescent="0.3">
      <c r="A630" s="2">
        <f t="shared" si="76"/>
        <v>0</v>
      </c>
      <c r="B630" s="1">
        <f t="shared" si="77"/>
        <v>0</v>
      </c>
      <c r="C630" s="1">
        <f t="shared" si="78"/>
        <v>0</v>
      </c>
      <c r="D630" s="1">
        <f t="shared" si="79"/>
        <v>0</v>
      </c>
      <c r="E630" s="1">
        <f t="shared" si="80"/>
        <v>0</v>
      </c>
      <c r="F630" s="4" t="str">
        <f t="shared" si="86"/>
        <v/>
      </c>
      <c r="G630" s="4" t="e">
        <f>VLOOKUP(F630,'All Beta'!A:E,2,0)</f>
        <v>#N/A</v>
      </c>
      <c r="H630" s="4" t="e">
        <f t="shared" si="87"/>
        <v>#N/A</v>
      </c>
      <c r="I630" s="4" t="e">
        <f t="shared" si="88"/>
        <v>#N/A</v>
      </c>
      <c r="J630" s="62">
        <f>TRASH!A629</f>
        <v>0</v>
      </c>
    </row>
    <row r="631" spans="1:10" x14ac:dyDescent="0.3">
      <c r="A631" s="2">
        <f t="shared" si="76"/>
        <v>0</v>
      </c>
      <c r="B631" s="1">
        <f t="shared" si="77"/>
        <v>0</v>
      </c>
      <c r="C631" s="1">
        <f t="shared" si="78"/>
        <v>0</v>
      </c>
      <c r="D631" s="1">
        <f t="shared" si="79"/>
        <v>0</v>
      </c>
      <c r="E631" s="1">
        <f t="shared" si="80"/>
        <v>0</v>
      </c>
      <c r="F631" s="4" t="str">
        <f t="shared" si="86"/>
        <v/>
      </c>
      <c r="G631" s="4" t="e">
        <f>VLOOKUP(F631,'All Beta'!A:E,2,0)</f>
        <v>#N/A</v>
      </c>
      <c r="H631" s="4" t="e">
        <f t="shared" si="87"/>
        <v>#N/A</v>
      </c>
      <c r="I631" s="4" t="e">
        <f t="shared" si="88"/>
        <v>#N/A</v>
      </c>
      <c r="J631" s="62">
        <f>TRASH!A630</f>
        <v>0</v>
      </c>
    </row>
    <row r="632" spans="1:10" x14ac:dyDescent="0.3">
      <c r="A632" s="2">
        <f t="shared" si="76"/>
        <v>0</v>
      </c>
      <c r="B632" s="1">
        <f t="shared" si="77"/>
        <v>0</v>
      </c>
      <c r="C632" s="1">
        <f t="shared" si="78"/>
        <v>0</v>
      </c>
      <c r="D632" s="1">
        <f t="shared" si="79"/>
        <v>0</v>
      </c>
      <c r="E632" s="1">
        <f t="shared" si="80"/>
        <v>0</v>
      </c>
      <c r="F632" s="4" t="str">
        <f t="shared" si="86"/>
        <v/>
      </c>
      <c r="G632" s="4" t="e">
        <f>VLOOKUP(F632,'All Beta'!A:E,2,0)</f>
        <v>#N/A</v>
      </c>
      <c r="H632" s="4" t="e">
        <f t="shared" si="87"/>
        <v>#N/A</v>
      </c>
      <c r="I632" s="4" t="e">
        <f t="shared" si="88"/>
        <v>#N/A</v>
      </c>
      <c r="J632" s="62">
        <f>TRASH!A631</f>
        <v>0</v>
      </c>
    </row>
    <row r="633" spans="1:10" x14ac:dyDescent="0.3">
      <c r="A633" s="2">
        <f t="shared" si="76"/>
        <v>0</v>
      </c>
      <c r="B633" s="1">
        <f t="shared" si="77"/>
        <v>0</v>
      </c>
      <c r="C633" s="1">
        <f t="shared" si="78"/>
        <v>0</v>
      </c>
      <c r="D633" s="1">
        <f t="shared" si="79"/>
        <v>0</v>
      </c>
      <c r="E633" s="1">
        <f t="shared" si="80"/>
        <v>0</v>
      </c>
      <c r="F633" s="4" t="str">
        <f t="shared" si="86"/>
        <v/>
      </c>
      <c r="G633" s="4" t="e">
        <f>VLOOKUP(F633,'All Beta'!A:E,2,0)</f>
        <v>#N/A</v>
      </c>
      <c r="H633" s="4" t="e">
        <f t="shared" si="87"/>
        <v>#N/A</v>
      </c>
      <c r="I633" s="4" t="e">
        <f t="shared" si="88"/>
        <v>#N/A</v>
      </c>
      <c r="J633" s="62">
        <f>TRASH!A632</f>
        <v>0</v>
      </c>
    </row>
    <row r="634" spans="1:10" x14ac:dyDescent="0.3">
      <c r="A634" s="2">
        <f t="shared" si="76"/>
        <v>0</v>
      </c>
      <c r="B634" s="1">
        <f t="shared" si="77"/>
        <v>0</v>
      </c>
      <c r="C634" s="1">
        <f t="shared" si="78"/>
        <v>0</v>
      </c>
      <c r="D634" s="1">
        <f t="shared" si="79"/>
        <v>0</v>
      </c>
      <c r="E634" s="1">
        <f t="shared" si="80"/>
        <v>0</v>
      </c>
      <c r="F634" s="4" t="str">
        <f t="shared" si="86"/>
        <v/>
      </c>
      <c r="G634" s="4" t="e">
        <f>VLOOKUP(F634,'All Beta'!A:E,2,0)</f>
        <v>#N/A</v>
      </c>
      <c r="H634" s="4" t="e">
        <f t="shared" si="87"/>
        <v>#N/A</v>
      </c>
      <c r="I634" s="4" t="e">
        <f t="shared" si="88"/>
        <v>#N/A</v>
      </c>
      <c r="J634" s="62">
        <f>TRASH!A633</f>
        <v>0</v>
      </c>
    </row>
    <row r="635" spans="1:10" x14ac:dyDescent="0.3">
      <c r="A635" s="2">
        <f t="shared" si="76"/>
        <v>0</v>
      </c>
      <c r="B635" s="1">
        <f t="shared" si="77"/>
        <v>0</v>
      </c>
      <c r="C635" s="1">
        <f t="shared" si="78"/>
        <v>0</v>
      </c>
      <c r="D635" s="1">
        <f t="shared" si="79"/>
        <v>0</v>
      </c>
      <c r="E635" s="1">
        <f t="shared" si="80"/>
        <v>0</v>
      </c>
      <c r="F635" s="4" t="str">
        <f t="shared" si="86"/>
        <v/>
      </c>
      <c r="G635" s="4" t="e">
        <f>VLOOKUP(F635,'All Beta'!A:E,2,0)</f>
        <v>#N/A</v>
      </c>
      <c r="H635" s="4" t="e">
        <f t="shared" si="87"/>
        <v>#N/A</v>
      </c>
      <c r="I635" s="4" t="e">
        <f t="shared" si="88"/>
        <v>#N/A</v>
      </c>
      <c r="J635" s="62">
        <f>TRASH!A634</f>
        <v>0</v>
      </c>
    </row>
    <row r="636" spans="1:10" x14ac:dyDescent="0.3">
      <c r="A636" s="2">
        <f t="shared" si="76"/>
        <v>0</v>
      </c>
      <c r="B636" s="1">
        <f t="shared" si="77"/>
        <v>0</v>
      </c>
      <c r="C636" s="1">
        <f t="shared" si="78"/>
        <v>0</v>
      </c>
      <c r="D636" s="1">
        <f t="shared" si="79"/>
        <v>0</v>
      </c>
      <c r="E636" s="1">
        <f t="shared" si="80"/>
        <v>0</v>
      </c>
      <c r="F636" s="4" t="str">
        <f t="shared" si="86"/>
        <v/>
      </c>
      <c r="G636" s="4" t="e">
        <f>VLOOKUP(F636,'All Beta'!A:E,2,0)</f>
        <v>#N/A</v>
      </c>
      <c r="H636" s="4" t="e">
        <f t="shared" si="87"/>
        <v>#N/A</v>
      </c>
      <c r="I636" s="4" t="e">
        <f t="shared" si="88"/>
        <v>#N/A</v>
      </c>
      <c r="J636" s="62">
        <f>TRASH!A635</f>
        <v>0</v>
      </c>
    </row>
    <row r="637" spans="1:10" x14ac:dyDescent="0.3">
      <c r="A637" s="2">
        <f t="shared" si="76"/>
        <v>0</v>
      </c>
      <c r="B637" s="1">
        <f t="shared" si="77"/>
        <v>0</v>
      </c>
      <c r="C637" s="1">
        <f t="shared" si="78"/>
        <v>0</v>
      </c>
      <c r="D637" s="1">
        <f t="shared" si="79"/>
        <v>0</v>
      </c>
      <c r="E637" s="1">
        <f t="shared" si="80"/>
        <v>0</v>
      </c>
      <c r="F637" s="4" t="str">
        <f t="shared" si="86"/>
        <v/>
      </c>
      <c r="G637" s="4" t="e">
        <f>VLOOKUP(F637,'All Beta'!A:E,2,0)</f>
        <v>#N/A</v>
      </c>
      <c r="H637" s="4" t="e">
        <f t="shared" si="87"/>
        <v>#N/A</v>
      </c>
      <c r="I637" s="4" t="e">
        <f t="shared" si="88"/>
        <v>#N/A</v>
      </c>
      <c r="J637" s="62">
        <f>TRASH!A636</f>
        <v>0</v>
      </c>
    </row>
    <row r="638" spans="1:10" x14ac:dyDescent="0.3">
      <c r="A638" s="2">
        <f t="shared" si="76"/>
        <v>0</v>
      </c>
      <c r="B638" s="1">
        <f t="shared" si="77"/>
        <v>0</v>
      </c>
      <c r="C638" s="1">
        <f t="shared" si="78"/>
        <v>0</v>
      </c>
      <c r="D638" s="1">
        <f t="shared" si="79"/>
        <v>0</v>
      </c>
      <c r="E638" s="1">
        <f t="shared" si="80"/>
        <v>0</v>
      </c>
      <c r="F638" s="4" t="str">
        <f t="shared" si="86"/>
        <v/>
      </c>
      <c r="G638" s="4" t="e">
        <f>VLOOKUP(F638,'All Beta'!A:E,2,0)</f>
        <v>#N/A</v>
      </c>
      <c r="H638" s="4" t="e">
        <f t="shared" si="87"/>
        <v>#N/A</v>
      </c>
      <c r="I638" s="4" t="e">
        <f t="shared" si="88"/>
        <v>#N/A</v>
      </c>
      <c r="J638" s="62">
        <f>TRASH!A637</f>
        <v>0</v>
      </c>
    </row>
    <row r="639" spans="1:10" x14ac:dyDescent="0.3">
      <c r="A639" s="2">
        <f t="shared" si="76"/>
        <v>0</v>
      </c>
      <c r="B639" s="1">
        <f t="shared" si="77"/>
        <v>0</v>
      </c>
      <c r="C639" s="1">
        <f t="shared" si="78"/>
        <v>0</v>
      </c>
      <c r="D639" s="1">
        <f t="shared" si="79"/>
        <v>0</v>
      </c>
      <c r="E639" s="1">
        <f t="shared" si="80"/>
        <v>0</v>
      </c>
      <c r="F639" s="4" t="str">
        <f t="shared" si="86"/>
        <v/>
      </c>
      <c r="G639" s="4" t="e">
        <f>VLOOKUP(F639,'All Beta'!A:E,2,0)</f>
        <v>#N/A</v>
      </c>
      <c r="H639" s="4" t="e">
        <f t="shared" si="87"/>
        <v>#N/A</v>
      </c>
      <c r="I639" s="4" t="e">
        <f t="shared" si="88"/>
        <v>#N/A</v>
      </c>
      <c r="J639" s="62">
        <f>TRASH!A638</f>
        <v>0</v>
      </c>
    </row>
    <row r="640" spans="1:10" x14ac:dyDescent="0.3">
      <c r="A640" s="2">
        <f t="shared" si="76"/>
        <v>0</v>
      </c>
      <c r="B640" s="1">
        <f t="shared" si="77"/>
        <v>0</v>
      </c>
      <c r="C640" s="1">
        <f t="shared" si="78"/>
        <v>0</v>
      </c>
      <c r="D640" s="1">
        <f t="shared" si="79"/>
        <v>0</v>
      </c>
      <c r="E640" s="1">
        <f t="shared" si="80"/>
        <v>0</v>
      </c>
      <c r="F640" s="4" t="str">
        <f t="shared" si="86"/>
        <v/>
      </c>
      <c r="G640" s="4" t="e">
        <f>VLOOKUP(F640,'All Beta'!A:E,2,0)</f>
        <v>#N/A</v>
      </c>
      <c r="H640" s="4" t="e">
        <f t="shared" si="87"/>
        <v>#N/A</v>
      </c>
      <c r="I640" s="4" t="e">
        <f t="shared" si="88"/>
        <v>#N/A</v>
      </c>
      <c r="J640" s="62">
        <f>TRASH!A639</f>
        <v>0</v>
      </c>
    </row>
    <row r="641" spans="1:10" x14ac:dyDescent="0.3">
      <c r="A641" s="2">
        <f t="shared" si="76"/>
        <v>0</v>
      </c>
      <c r="B641" s="1">
        <f t="shared" si="77"/>
        <v>0</v>
      </c>
      <c r="C641" s="1">
        <f t="shared" si="78"/>
        <v>0</v>
      </c>
      <c r="D641" s="1">
        <f t="shared" si="79"/>
        <v>0</v>
      </c>
      <c r="E641" s="1">
        <f t="shared" si="80"/>
        <v>0</v>
      </c>
      <c r="F641" s="4" t="str">
        <f t="shared" si="86"/>
        <v/>
      </c>
      <c r="G641" s="4" t="e">
        <f>VLOOKUP(F641,'All Beta'!A:E,2,0)</f>
        <v>#N/A</v>
      </c>
      <c r="H641" s="4" t="e">
        <f t="shared" si="87"/>
        <v>#N/A</v>
      </c>
      <c r="I641" s="4" t="e">
        <f t="shared" si="88"/>
        <v>#N/A</v>
      </c>
      <c r="J641" s="62">
        <f>TRASH!A640</f>
        <v>0</v>
      </c>
    </row>
    <row r="642" spans="1:10" x14ac:dyDescent="0.3">
      <c r="A642" s="2">
        <f t="shared" si="76"/>
        <v>0</v>
      </c>
      <c r="B642" s="1">
        <f t="shared" si="77"/>
        <v>0</v>
      </c>
      <c r="C642" s="1">
        <f t="shared" si="78"/>
        <v>0</v>
      </c>
      <c r="D642" s="1">
        <f t="shared" si="79"/>
        <v>0</v>
      </c>
      <c r="E642" s="1">
        <f t="shared" si="80"/>
        <v>0</v>
      </c>
      <c r="F642" s="4" t="str">
        <f t="shared" si="86"/>
        <v/>
      </c>
      <c r="G642" s="4" t="e">
        <f>VLOOKUP(F642,'All Beta'!A:E,2,0)</f>
        <v>#N/A</v>
      </c>
      <c r="H642" s="4" t="e">
        <f t="shared" si="87"/>
        <v>#N/A</v>
      </c>
      <c r="I642" s="4" t="e">
        <f t="shared" si="88"/>
        <v>#N/A</v>
      </c>
      <c r="J642" s="62">
        <f>TRASH!A641</f>
        <v>0</v>
      </c>
    </row>
    <row r="643" spans="1:10" x14ac:dyDescent="0.3">
      <c r="A643" s="2">
        <f t="shared" ref="A643:A706" si="89">IF($K$1&gt;1,$T643,IF($K$1&lt;-1,$Z643,$M643))</f>
        <v>0</v>
      </c>
      <c r="B643" s="1">
        <f t="shared" ref="B643:B706" si="90">IF($K$1&gt;1,$U643,IF($K$1&lt;-1,$AA643,$N643))</f>
        <v>0</v>
      </c>
      <c r="C643" s="1">
        <f t="shared" ref="C643:C706" si="91">IF($K$1&gt;1,$V643,IF($K$1&lt;-1,$AB643,$O643))</f>
        <v>0</v>
      </c>
      <c r="D643" s="1">
        <f t="shared" ref="D643:D706" si="92">IF($K$1&gt;1,$W643,IF($K$1&lt;-1,$AC643,$P643))</f>
        <v>0</v>
      </c>
      <c r="E643" s="1">
        <f t="shared" ref="E643:E706" si="93">IF($K$1&gt;1,$X643,IF($K$1&lt;-1,$AD643,$Q643))</f>
        <v>0</v>
      </c>
      <c r="F643" s="4" t="str">
        <f t="shared" si="86"/>
        <v/>
      </c>
      <c r="G643" s="4" t="e">
        <f>VLOOKUP(F643,'All Beta'!A:E,2,0)</f>
        <v>#N/A</v>
      </c>
      <c r="H643" s="4" t="e">
        <f t="shared" si="87"/>
        <v>#N/A</v>
      </c>
      <c r="I643" s="4" t="e">
        <f t="shared" si="88"/>
        <v>#N/A</v>
      </c>
      <c r="J643" s="62">
        <f>TRASH!A642</f>
        <v>0</v>
      </c>
    </row>
    <row r="644" spans="1:10" x14ac:dyDescent="0.3">
      <c r="A644" s="2">
        <f t="shared" si="89"/>
        <v>0</v>
      </c>
      <c r="B644" s="1">
        <f t="shared" si="90"/>
        <v>0</v>
      </c>
      <c r="C644" s="1">
        <f t="shared" si="91"/>
        <v>0</v>
      </c>
      <c r="D644" s="1">
        <f t="shared" si="92"/>
        <v>0</v>
      </c>
      <c r="E644" s="1">
        <f t="shared" si="93"/>
        <v>0</v>
      </c>
      <c r="F644" s="4" t="str">
        <f t="shared" si="86"/>
        <v/>
      </c>
      <c r="G644" s="4" t="e">
        <f>VLOOKUP(F644,'All Beta'!A:E,2,0)</f>
        <v>#N/A</v>
      </c>
      <c r="H644" s="4" t="e">
        <f t="shared" si="87"/>
        <v>#N/A</v>
      </c>
      <c r="I644" s="4" t="e">
        <f t="shared" si="88"/>
        <v>#N/A</v>
      </c>
      <c r="J644" s="62">
        <f>TRASH!A643</f>
        <v>0</v>
      </c>
    </row>
    <row r="645" spans="1:10" x14ac:dyDescent="0.3">
      <c r="A645" s="2">
        <f t="shared" si="89"/>
        <v>0</v>
      </c>
      <c r="B645" s="1">
        <f t="shared" si="90"/>
        <v>0</v>
      </c>
      <c r="C645" s="1">
        <f t="shared" si="91"/>
        <v>0</v>
      </c>
      <c r="D645" s="1">
        <f t="shared" si="92"/>
        <v>0</v>
      </c>
      <c r="E645" s="1">
        <f t="shared" si="93"/>
        <v>0</v>
      </c>
      <c r="F645" s="4" t="str">
        <f t="shared" si="86"/>
        <v/>
      </c>
      <c r="G645" s="4" t="e">
        <f>VLOOKUP(F645,'All Beta'!A:E,2,0)</f>
        <v>#N/A</v>
      </c>
      <c r="H645" s="4" t="e">
        <f t="shared" si="87"/>
        <v>#N/A</v>
      </c>
      <c r="I645" s="4" t="e">
        <f t="shared" si="88"/>
        <v>#N/A</v>
      </c>
      <c r="J645" s="62">
        <f>TRASH!A644</f>
        <v>0</v>
      </c>
    </row>
    <row r="646" spans="1:10" x14ac:dyDescent="0.3">
      <c r="A646" s="2">
        <f t="shared" si="89"/>
        <v>0</v>
      </c>
      <c r="B646" s="1">
        <f t="shared" si="90"/>
        <v>0</v>
      </c>
      <c r="C646" s="1">
        <f t="shared" si="91"/>
        <v>0</v>
      </c>
      <c r="D646" s="1">
        <f t="shared" si="92"/>
        <v>0</v>
      </c>
      <c r="E646" s="1">
        <f t="shared" si="93"/>
        <v>0</v>
      </c>
      <c r="F646" s="4" t="str">
        <f t="shared" si="86"/>
        <v/>
      </c>
      <c r="G646" s="4" t="e">
        <f>VLOOKUP(F646,'All Beta'!A:E,2,0)</f>
        <v>#N/A</v>
      </c>
      <c r="H646" s="4" t="e">
        <f t="shared" si="87"/>
        <v>#N/A</v>
      </c>
      <c r="I646" s="4" t="e">
        <f t="shared" si="88"/>
        <v>#N/A</v>
      </c>
      <c r="J646" s="62">
        <f>TRASH!A645</f>
        <v>0</v>
      </c>
    </row>
    <row r="647" spans="1:10" x14ac:dyDescent="0.3">
      <c r="A647" s="2">
        <f t="shared" si="89"/>
        <v>0</v>
      </c>
      <c r="B647" s="1">
        <f t="shared" si="90"/>
        <v>0</v>
      </c>
      <c r="C647" s="1">
        <f t="shared" si="91"/>
        <v>0</v>
      </c>
      <c r="D647" s="1">
        <f t="shared" si="92"/>
        <v>0</v>
      </c>
      <c r="E647" s="1">
        <f t="shared" si="93"/>
        <v>0</v>
      </c>
      <c r="F647" s="4" t="str">
        <f t="shared" si="86"/>
        <v/>
      </c>
      <c r="G647" s="4" t="e">
        <f>VLOOKUP(F647,'All Beta'!A:E,2,0)</f>
        <v>#N/A</v>
      </c>
      <c r="H647" s="4" t="e">
        <f t="shared" si="87"/>
        <v>#N/A</v>
      </c>
      <c r="I647" s="4" t="e">
        <f t="shared" si="88"/>
        <v>#N/A</v>
      </c>
      <c r="J647" s="62">
        <f>TRASH!A646</f>
        <v>0</v>
      </c>
    </row>
    <row r="648" spans="1:10" x14ac:dyDescent="0.3">
      <c r="A648" s="2">
        <f t="shared" si="89"/>
        <v>0</v>
      </c>
      <c r="B648" s="1">
        <f t="shared" si="90"/>
        <v>0</v>
      </c>
      <c r="C648" s="1">
        <f t="shared" si="91"/>
        <v>0</v>
      </c>
      <c r="D648" s="1">
        <f t="shared" si="92"/>
        <v>0</v>
      </c>
      <c r="E648" s="1">
        <f t="shared" si="93"/>
        <v>0</v>
      </c>
      <c r="F648" s="4" t="str">
        <f t="shared" si="86"/>
        <v/>
      </c>
      <c r="G648" s="4" t="e">
        <f>VLOOKUP(F648,'All Beta'!A:E,2,0)</f>
        <v>#N/A</v>
      </c>
      <c r="H648" s="4" t="e">
        <f t="shared" si="87"/>
        <v>#N/A</v>
      </c>
      <c r="I648" s="4" t="e">
        <f t="shared" si="88"/>
        <v>#N/A</v>
      </c>
      <c r="J648" s="62">
        <f>TRASH!A647</f>
        <v>0</v>
      </c>
    </row>
    <row r="649" spans="1:10" x14ac:dyDescent="0.3">
      <c r="A649" s="2">
        <f t="shared" si="89"/>
        <v>0</v>
      </c>
      <c r="B649" s="1">
        <f t="shared" si="90"/>
        <v>0</v>
      </c>
      <c r="C649" s="1">
        <f t="shared" si="91"/>
        <v>0</v>
      </c>
      <c r="D649" s="1">
        <f t="shared" si="92"/>
        <v>0</v>
      </c>
      <c r="E649" s="1">
        <f t="shared" si="93"/>
        <v>0</v>
      </c>
      <c r="F649" s="4" t="str">
        <f t="shared" si="86"/>
        <v/>
      </c>
      <c r="G649" s="4" t="e">
        <f>VLOOKUP(F649,'All Beta'!A:E,2,0)</f>
        <v>#N/A</v>
      </c>
      <c r="H649" s="4" t="e">
        <f t="shared" si="87"/>
        <v>#N/A</v>
      </c>
      <c r="I649" s="4" t="e">
        <f t="shared" si="88"/>
        <v>#N/A</v>
      </c>
      <c r="J649" s="62">
        <f>TRASH!A648</f>
        <v>0</v>
      </c>
    </row>
    <row r="650" spans="1:10" x14ac:dyDescent="0.3">
      <c r="A650" s="2">
        <f t="shared" si="89"/>
        <v>0</v>
      </c>
      <c r="B650" s="1">
        <f t="shared" si="90"/>
        <v>0</v>
      </c>
      <c r="C650" s="1">
        <f t="shared" si="91"/>
        <v>0</v>
      </c>
      <c r="D650" s="1">
        <f t="shared" si="92"/>
        <v>0</v>
      </c>
      <c r="E650" s="1">
        <f t="shared" si="93"/>
        <v>0</v>
      </c>
      <c r="F650" s="4" t="str">
        <f t="shared" si="86"/>
        <v/>
      </c>
      <c r="G650" s="4" t="e">
        <f>VLOOKUP(F650,'All Beta'!A:E,2,0)</f>
        <v>#N/A</v>
      </c>
      <c r="H650" s="4" t="e">
        <f t="shared" si="87"/>
        <v>#N/A</v>
      </c>
      <c r="I650" s="4" t="e">
        <f t="shared" si="88"/>
        <v>#N/A</v>
      </c>
      <c r="J650" s="62">
        <f>TRASH!A649</f>
        <v>0</v>
      </c>
    </row>
    <row r="651" spans="1:10" x14ac:dyDescent="0.3">
      <c r="A651" s="2">
        <f t="shared" si="89"/>
        <v>0</v>
      </c>
      <c r="B651" s="1">
        <f t="shared" si="90"/>
        <v>0</v>
      </c>
      <c r="C651" s="1">
        <f t="shared" si="91"/>
        <v>0</v>
      </c>
      <c r="D651" s="1">
        <f t="shared" si="92"/>
        <v>0</v>
      </c>
      <c r="E651" s="1">
        <f t="shared" si="93"/>
        <v>0</v>
      </c>
      <c r="F651" s="4" t="str">
        <f t="shared" si="86"/>
        <v/>
      </c>
      <c r="G651" s="4" t="e">
        <f>VLOOKUP(F651,'All Beta'!A:E,2,0)</f>
        <v>#N/A</v>
      </c>
      <c r="H651" s="4" t="e">
        <f t="shared" si="87"/>
        <v>#N/A</v>
      </c>
      <c r="I651" s="4" t="e">
        <f t="shared" si="88"/>
        <v>#N/A</v>
      </c>
      <c r="J651" s="62">
        <f>TRASH!A650</f>
        <v>0</v>
      </c>
    </row>
    <row r="652" spans="1:10" x14ac:dyDescent="0.3">
      <c r="A652" s="2">
        <f t="shared" si="89"/>
        <v>0</v>
      </c>
      <c r="B652" s="1">
        <f t="shared" si="90"/>
        <v>0</v>
      </c>
      <c r="C652" s="1">
        <f t="shared" si="91"/>
        <v>0</v>
      </c>
      <c r="D652" s="1">
        <f t="shared" si="92"/>
        <v>0</v>
      </c>
      <c r="E652" s="1">
        <f t="shared" si="93"/>
        <v>0</v>
      </c>
      <c r="F652" s="4" t="str">
        <f t="shared" si="86"/>
        <v/>
      </c>
      <c r="G652" s="4" t="e">
        <f>VLOOKUP(F652,'All Beta'!A:E,2,0)</f>
        <v>#N/A</v>
      </c>
      <c r="H652" s="4" t="e">
        <f t="shared" si="87"/>
        <v>#N/A</v>
      </c>
      <c r="I652" s="4" t="e">
        <f t="shared" si="88"/>
        <v>#N/A</v>
      </c>
      <c r="J652" s="62">
        <f>TRASH!A651</f>
        <v>0</v>
      </c>
    </row>
    <row r="653" spans="1:10" x14ac:dyDescent="0.3">
      <c r="A653" s="2">
        <f t="shared" si="89"/>
        <v>0</v>
      </c>
      <c r="B653" s="1">
        <f t="shared" si="90"/>
        <v>0</v>
      </c>
      <c r="C653" s="1">
        <f t="shared" si="91"/>
        <v>0</v>
      </c>
      <c r="D653" s="1">
        <f t="shared" si="92"/>
        <v>0</v>
      </c>
      <c r="E653" s="1">
        <f t="shared" si="93"/>
        <v>0</v>
      </c>
      <c r="F653" s="4" t="str">
        <f t="shared" si="86"/>
        <v/>
      </c>
      <c r="G653" s="4" t="e">
        <f>VLOOKUP(F653,'All Beta'!A:E,2,0)</f>
        <v>#N/A</v>
      </c>
      <c r="H653" s="4" t="e">
        <f t="shared" si="87"/>
        <v>#N/A</v>
      </c>
      <c r="I653" s="4" t="e">
        <f t="shared" si="88"/>
        <v>#N/A</v>
      </c>
      <c r="J653" s="62">
        <f>TRASH!A652</f>
        <v>0</v>
      </c>
    </row>
    <row r="654" spans="1:10" x14ac:dyDescent="0.3">
      <c r="A654" s="2">
        <f t="shared" si="89"/>
        <v>0</v>
      </c>
      <c r="B654" s="1">
        <f t="shared" si="90"/>
        <v>0</v>
      </c>
      <c r="C654" s="1">
        <f t="shared" si="91"/>
        <v>0</v>
      </c>
      <c r="D654" s="1">
        <f t="shared" si="92"/>
        <v>0</v>
      </c>
      <c r="E654" s="1">
        <f t="shared" si="93"/>
        <v>0</v>
      </c>
      <c r="F654" s="4" t="str">
        <f t="shared" si="86"/>
        <v/>
      </c>
      <c r="G654" s="4" t="e">
        <f>VLOOKUP(F654,'All Beta'!A:E,2,0)</f>
        <v>#N/A</v>
      </c>
      <c r="H654" s="4" t="e">
        <f t="shared" si="87"/>
        <v>#N/A</v>
      </c>
      <c r="I654" s="4" t="e">
        <f t="shared" si="88"/>
        <v>#N/A</v>
      </c>
      <c r="J654" s="62">
        <f>TRASH!A653</f>
        <v>0</v>
      </c>
    </row>
    <row r="655" spans="1:10" x14ac:dyDescent="0.3">
      <c r="A655" s="2">
        <f t="shared" si="89"/>
        <v>0</v>
      </c>
      <c r="B655" s="1">
        <f t="shared" si="90"/>
        <v>0</v>
      </c>
      <c r="C655" s="1">
        <f t="shared" si="91"/>
        <v>0</v>
      </c>
      <c r="D655" s="1">
        <f t="shared" si="92"/>
        <v>0</v>
      </c>
      <c r="E655" s="1">
        <f t="shared" si="93"/>
        <v>0</v>
      </c>
      <c r="F655" s="4" t="str">
        <f t="shared" si="86"/>
        <v/>
      </c>
      <c r="G655" s="4" t="e">
        <f>VLOOKUP(F655,'All Beta'!A:E,2,0)</f>
        <v>#N/A</v>
      </c>
      <c r="H655" s="4" t="e">
        <f t="shared" si="87"/>
        <v>#N/A</v>
      </c>
      <c r="I655" s="4" t="e">
        <f t="shared" si="88"/>
        <v>#N/A</v>
      </c>
      <c r="J655" s="62">
        <f>TRASH!A654</f>
        <v>0</v>
      </c>
    </row>
    <row r="656" spans="1:10" x14ac:dyDescent="0.3">
      <c r="A656" s="2">
        <f t="shared" si="89"/>
        <v>0</v>
      </c>
      <c r="B656" s="1">
        <f t="shared" si="90"/>
        <v>0</v>
      </c>
      <c r="C656" s="1">
        <f t="shared" si="91"/>
        <v>0</v>
      </c>
      <c r="D656" s="1">
        <f t="shared" si="92"/>
        <v>0</v>
      </c>
      <c r="E656" s="1">
        <f t="shared" si="93"/>
        <v>0</v>
      </c>
      <c r="F656" s="4" t="str">
        <f t="shared" si="86"/>
        <v/>
      </c>
      <c r="G656" s="4" t="e">
        <f>VLOOKUP(F656,'All Beta'!A:E,2,0)</f>
        <v>#N/A</v>
      </c>
      <c r="H656" s="4" t="e">
        <f t="shared" si="87"/>
        <v>#N/A</v>
      </c>
      <c r="I656" s="4" t="e">
        <f t="shared" si="88"/>
        <v>#N/A</v>
      </c>
      <c r="J656" s="62">
        <f>TRASH!A655</f>
        <v>0</v>
      </c>
    </row>
    <row r="657" spans="1:10" x14ac:dyDescent="0.3">
      <c r="A657" s="2">
        <f t="shared" si="89"/>
        <v>0</v>
      </c>
      <c r="B657" s="1">
        <f t="shared" si="90"/>
        <v>0</v>
      </c>
      <c r="C657" s="1">
        <f t="shared" si="91"/>
        <v>0</v>
      </c>
      <c r="D657" s="1">
        <f t="shared" si="92"/>
        <v>0</v>
      </c>
      <c r="E657" s="1">
        <f t="shared" si="93"/>
        <v>0</v>
      </c>
      <c r="F657" s="4" t="str">
        <f t="shared" si="86"/>
        <v/>
      </c>
      <c r="G657" s="4" t="e">
        <f>VLOOKUP(F657,'All Beta'!A:E,2,0)</f>
        <v>#N/A</v>
      </c>
      <c r="H657" s="4" t="e">
        <f t="shared" si="87"/>
        <v>#N/A</v>
      </c>
      <c r="I657" s="4" t="e">
        <f t="shared" si="88"/>
        <v>#N/A</v>
      </c>
      <c r="J657" s="62">
        <f>TRASH!A656</f>
        <v>0</v>
      </c>
    </row>
    <row r="658" spans="1:10" x14ac:dyDescent="0.3">
      <c r="A658" s="2">
        <f t="shared" si="89"/>
        <v>0</v>
      </c>
      <c r="B658" s="1">
        <f t="shared" si="90"/>
        <v>0</v>
      </c>
      <c r="C658" s="1">
        <f t="shared" si="91"/>
        <v>0</v>
      </c>
      <c r="D658" s="1">
        <f t="shared" si="92"/>
        <v>0</v>
      </c>
      <c r="E658" s="1">
        <f t="shared" si="93"/>
        <v>0</v>
      </c>
      <c r="F658" s="4" t="str">
        <f t="shared" si="86"/>
        <v/>
      </c>
      <c r="G658" s="4" t="e">
        <f>VLOOKUP(F658,'All Beta'!A:E,2,0)</f>
        <v>#N/A</v>
      </c>
      <c r="H658" s="4" t="e">
        <f t="shared" si="87"/>
        <v>#N/A</v>
      </c>
      <c r="I658" s="4" t="e">
        <f t="shared" si="88"/>
        <v>#N/A</v>
      </c>
      <c r="J658" s="62">
        <f>TRASH!A657</f>
        <v>0</v>
      </c>
    </row>
    <row r="659" spans="1:10" x14ac:dyDescent="0.3">
      <c r="A659" s="2">
        <f t="shared" si="89"/>
        <v>0</v>
      </c>
      <c r="B659" s="1">
        <f t="shared" si="90"/>
        <v>0</v>
      </c>
      <c r="C659" s="1">
        <f t="shared" si="91"/>
        <v>0</v>
      </c>
      <c r="D659" s="1">
        <f t="shared" si="92"/>
        <v>0</v>
      </c>
      <c r="E659" s="1">
        <f t="shared" si="93"/>
        <v>0</v>
      </c>
      <c r="F659" s="4" t="str">
        <f t="shared" si="86"/>
        <v/>
      </c>
      <c r="G659" s="4" t="e">
        <f>VLOOKUP(F659,'All Beta'!A:E,2,0)</f>
        <v>#N/A</v>
      </c>
      <c r="H659" s="4" t="e">
        <f t="shared" si="87"/>
        <v>#N/A</v>
      </c>
      <c r="I659" s="4" t="e">
        <f t="shared" si="88"/>
        <v>#N/A</v>
      </c>
      <c r="J659" s="62">
        <f>TRASH!A658</f>
        <v>0</v>
      </c>
    </row>
    <row r="660" spans="1:10" x14ac:dyDescent="0.3">
      <c r="A660" s="2">
        <f t="shared" si="89"/>
        <v>0</v>
      </c>
      <c r="B660" s="1">
        <f t="shared" si="90"/>
        <v>0</v>
      </c>
      <c r="C660" s="1">
        <f t="shared" si="91"/>
        <v>0</v>
      </c>
      <c r="D660" s="1">
        <f t="shared" si="92"/>
        <v>0</v>
      </c>
      <c r="E660" s="1">
        <f t="shared" si="93"/>
        <v>0</v>
      </c>
      <c r="F660" s="4" t="str">
        <f t="shared" si="86"/>
        <v/>
      </c>
      <c r="G660" s="4" t="e">
        <f>VLOOKUP(F660,'All Beta'!A:E,2,0)</f>
        <v>#N/A</v>
      </c>
      <c r="H660" s="4" t="e">
        <f t="shared" si="87"/>
        <v>#N/A</v>
      </c>
      <c r="I660" s="4" t="e">
        <f t="shared" si="88"/>
        <v>#N/A</v>
      </c>
      <c r="J660" s="62">
        <f>TRASH!A659</f>
        <v>0</v>
      </c>
    </row>
    <row r="661" spans="1:10" x14ac:dyDescent="0.3">
      <c r="A661" s="2">
        <f t="shared" si="89"/>
        <v>0</v>
      </c>
      <c r="B661" s="1">
        <f t="shared" si="90"/>
        <v>0</v>
      </c>
      <c r="C661" s="1">
        <f t="shared" si="91"/>
        <v>0</v>
      </c>
      <c r="D661" s="1">
        <f t="shared" si="92"/>
        <v>0</v>
      </c>
      <c r="E661" s="1">
        <f t="shared" si="93"/>
        <v>0</v>
      </c>
      <c r="F661" s="4" t="str">
        <f t="shared" si="86"/>
        <v/>
      </c>
      <c r="G661" s="4" t="e">
        <f>VLOOKUP(F661,'All Beta'!A:E,2,0)</f>
        <v>#N/A</v>
      </c>
      <c r="H661" s="4" t="e">
        <f t="shared" si="87"/>
        <v>#N/A</v>
      </c>
      <c r="I661" s="4" t="e">
        <f t="shared" si="88"/>
        <v>#N/A</v>
      </c>
      <c r="J661" s="62">
        <f>TRASH!A660</f>
        <v>0</v>
      </c>
    </row>
    <row r="662" spans="1:10" x14ac:dyDescent="0.3">
      <c r="A662" s="2">
        <f t="shared" si="89"/>
        <v>0</v>
      </c>
      <c r="B662" s="1">
        <f t="shared" si="90"/>
        <v>0</v>
      </c>
      <c r="C662" s="1">
        <f t="shared" si="91"/>
        <v>0</v>
      </c>
      <c r="D662" s="1">
        <f t="shared" si="92"/>
        <v>0</v>
      </c>
      <c r="E662" s="1">
        <f t="shared" si="93"/>
        <v>0</v>
      </c>
      <c r="F662" s="4" t="str">
        <f t="shared" si="86"/>
        <v/>
      </c>
      <c r="G662" s="4" t="e">
        <f>VLOOKUP(F662,'All Beta'!A:E,2,0)</f>
        <v>#N/A</v>
      </c>
      <c r="H662" s="4" t="e">
        <f t="shared" si="87"/>
        <v>#N/A</v>
      </c>
      <c r="I662" s="4" t="e">
        <f t="shared" si="88"/>
        <v>#N/A</v>
      </c>
      <c r="J662" s="62">
        <f>TRASH!A661</f>
        <v>0</v>
      </c>
    </row>
    <row r="663" spans="1:10" x14ac:dyDescent="0.3">
      <c r="A663" s="2">
        <f t="shared" si="89"/>
        <v>0</v>
      </c>
      <c r="B663" s="1">
        <f t="shared" si="90"/>
        <v>0</v>
      </c>
      <c r="C663" s="1">
        <f t="shared" si="91"/>
        <v>0</v>
      </c>
      <c r="D663" s="1">
        <f t="shared" si="92"/>
        <v>0</v>
      </c>
      <c r="E663" s="1">
        <f t="shared" si="93"/>
        <v>0</v>
      </c>
      <c r="F663" s="4" t="str">
        <f t="shared" si="86"/>
        <v/>
      </c>
      <c r="G663" s="4" t="e">
        <f>VLOOKUP(F663,'All Beta'!A:E,2,0)</f>
        <v>#N/A</v>
      </c>
      <c r="H663" s="4" t="e">
        <f t="shared" si="87"/>
        <v>#N/A</v>
      </c>
      <c r="I663" s="4" t="e">
        <f t="shared" si="88"/>
        <v>#N/A</v>
      </c>
      <c r="J663" s="62">
        <f>TRASH!A662</f>
        <v>0</v>
      </c>
    </row>
    <row r="664" spans="1:10" x14ac:dyDescent="0.3">
      <c r="A664" s="2">
        <f t="shared" si="89"/>
        <v>0</v>
      </c>
      <c r="B664" s="1">
        <f t="shared" si="90"/>
        <v>0</v>
      </c>
      <c r="C664" s="1">
        <f t="shared" si="91"/>
        <v>0</v>
      </c>
      <c r="D664" s="1">
        <f t="shared" si="92"/>
        <v>0</v>
      </c>
      <c r="E664" s="1">
        <f t="shared" si="93"/>
        <v>0</v>
      </c>
      <c r="F664" s="4" t="str">
        <f t="shared" si="86"/>
        <v/>
      </c>
      <c r="G664" s="4" t="e">
        <f>VLOOKUP(F664,'All Beta'!A:E,2,0)</f>
        <v>#N/A</v>
      </c>
      <c r="H664" s="4" t="e">
        <f t="shared" si="87"/>
        <v>#N/A</v>
      </c>
      <c r="I664" s="4" t="e">
        <f t="shared" si="88"/>
        <v>#N/A</v>
      </c>
      <c r="J664" s="62">
        <f>TRASH!A663</f>
        <v>0</v>
      </c>
    </row>
    <row r="665" spans="1:10" x14ac:dyDescent="0.3">
      <c r="A665" s="2">
        <f t="shared" si="89"/>
        <v>0</v>
      </c>
      <c r="B665" s="1">
        <f t="shared" si="90"/>
        <v>0</v>
      </c>
      <c r="C665" s="1">
        <f t="shared" si="91"/>
        <v>0</v>
      </c>
      <c r="D665" s="1">
        <f t="shared" si="92"/>
        <v>0</v>
      </c>
      <c r="E665" s="1">
        <f t="shared" si="93"/>
        <v>0</v>
      </c>
      <c r="F665" s="4" t="str">
        <f t="shared" si="86"/>
        <v/>
      </c>
      <c r="G665" s="4" t="e">
        <f>VLOOKUP(F665,'All Beta'!A:E,2,0)</f>
        <v>#N/A</v>
      </c>
      <c r="H665" s="4" t="e">
        <f t="shared" si="87"/>
        <v>#N/A</v>
      </c>
      <c r="I665" s="4" t="e">
        <f t="shared" si="88"/>
        <v>#N/A</v>
      </c>
      <c r="J665" s="62">
        <f>TRASH!A664</f>
        <v>0</v>
      </c>
    </row>
    <row r="666" spans="1:10" x14ac:dyDescent="0.3">
      <c r="A666" s="2">
        <f t="shared" si="89"/>
        <v>0</v>
      </c>
      <c r="B666" s="1">
        <f t="shared" si="90"/>
        <v>0</v>
      </c>
      <c r="C666" s="1">
        <f t="shared" si="91"/>
        <v>0</v>
      </c>
      <c r="D666" s="1">
        <f t="shared" si="92"/>
        <v>0</v>
      </c>
      <c r="E666" s="1">
        <f t="shared" si="93"/>
        <v>0</v>
      </c>
      <c r="F666" s="4" t="str">
        <f t="shared" si="86"/>
        <v/>
      </c>
      <c r="G666" s="4" t="e">
        <f>VLOOKUP(F666,'All Beta'!A:E,2,0)</f>
        <v>#N/A</v>
      </c>
      <c r="H666" s="4" t="e">
        <f t="shared" si="87"/>
        <v>#N/A</v>
      </c>
      <c r="I666" s="4" t="e">
        <f t="shared" si="88"/>
        <v>#N/A</v>
      </c>
      <c r="J666" s="62">
        <f>TRASH!A665</f>
        <v>0</v>
      </c>
    </row>
    <row r="667" spans="1:10" x14ac:dyDescent="0.3">
      <c r="A667" s="2">
        <f t="shared" si="89"/>
        <v>0</v>
      </c>
      <c r="B667" s="1">
        <f t="shared" si="90"/>
        <v>0</v>
      </c>
      <c r="C667" s="1">
        <f t="shared" si="91"/>
        <v>0</v>
      </c>
      <c r="D667" s="1">
        <f t="shared" si="92"/>
        <v>0</v>
      </c>
      <c r="E667" s="1">
        <f t="shared" si="93"/>
        <v>0</v>
      </c>
      <c r="F667" s="4" t="str">
        <f t="shared" si="86"/>
        <v/>
      </c>
      <c r="G667" s="4" t="e">
        <f>VLOOKUP(F667,'All Beta'!A:E,2,0)</f>
        <v>#N/A</v>
      </c>
      <c r="H667" s="4" t="e">
        <f t="shared" si="87"/>
        <v>#N/A</v>
      </c>
      <c r="I667" s="4" t="e">
        <f t="shared" si="88"/>
        <v>#N/A</v>
      </c>
      <c r="J667" s="62">
        <f>TRASH!A666</f>
        <v>0</v>
      </c>
    </row>
    <row r="668" spans="1:10" x14ac:dyDescent="0.3">
      <c r="A668" s="2">
        <f t="shared" si="89"/>
        <v>0</v>
      </c>
      <c r="B668" s="1">
        <f t="shared" si="90"/>
        <v>0</v>
      </c>
      <c r="C668" s="1">
        <f t="shared" si="91"/>
        <v>0</v>
      </c>
      <c r="D668" s="1">
        <f t="shared" si="92"/>
        <v>0</v>
      </c>
      <c r="E668" s="1">
        <f t="shared" si="93"/>
        <v>0</v>
      </c>
      <c r="F668" s="4" t="str">
        <f t="shared" si="86"/>
        <v/>
      </c>
      <c r="G668" s="4" t="e">
        <f>VLOOKUP(F668,'All Beta'!A:E,2,0)</f>
        <v>#N/A</v>
      </c>
      <c r="H668" s="4" t="e">
        <f t="shared" si="87"/>
        <v>#N/A</v>
      </c>
      <c r="I668" s="4" t="e">
        <f t="shared" si="88"/>
        <v>#N/A</v>
      </c>
      <c r="J668" s="62">
        <f>TRASH!A667</f>
        <v>0</v>
      </c>
    </row>
    <row r="669" spans="1:10" x14ac:dyDescent="0.3">
      <c r="A669" s="2">
        <f t="shared" si="89"/>
        <v>0</v>
      </c>
      <c r="B669" s="1">
        <f t="shared" si="90"/>
        <v>0</v>
      </c>
      <c r="C669" s="1">
        <f t="shared" si="91"/>
        <v>0</v>
      </c>
      <c r="D669" s="1">
        <f t="shared" si="92"/>
        <v>0</v>
      </c>
      <c r="E669" s="1">
        <f t="shared" si="93"/>
        <v>0</v>
      </c>
      <c r="F669" s="4" t="str">
        <f t="shared" si="86"/>
        <v/>
      </c>
      <c r="G669" s="4" t="e">
        <f>VLOOKUP(F669,'All Beta'!A:E,2,0)</f>
        <v>#N/A</v>
      </c>
      <c r="H669" s="4" t="e">
        <f t="shared" si="87"/>
        <v>#N/A</v>
      </c>
      <c r="I669" s="4" t="e">
        <f t="shared" si="88"/>
        <v>#N/A</v>
      </c>
      <c r="J669" s="62">
        <f>TRASH!A668</f>
        <v>0</v>
      </c>
    </row>
    <row r="670" spans="1:10" x14ac:dyDescent="0.3">
      <c r="A670" s="2">
        <f t="shared" si="89"/>
        <v>0</v>
      </c>
      <c r="B670" s="1">
        <f t="shared" si="90"/>
        <v>0</v>
      </c>
      <c r="C670" s="1">
        <f t="shared" si="91"/>
        <v>0</v>
      </c>
      <c r="D670" s="1">
        <f t="shared" si="92"/>
        <v>0</v>
      </c>
      <c r="E670" s="1">
        <f t="shared" si="93"/>
        <v>0</v>
      </c>
      <c r="F670" s="4" t="str">
        <f t="shared" si="86"/>
        <v/>
      </c>
      <c r="G670" s="4" t="e">
        <f>VLOOKUP(F670,'All Beta'!A:E,2,0)</f>
        <v>#N/A</v>
      </c>
      <c r="H670" s="4" t="e">
        <f t="shared" si="87"/>
        <v>#N/A</v>
      </c>
      <c r="I670" s="4" t="e">
        <f t="shared" si="88"/>
        <v>#N/A</v>
      </c>
      <c r="J670" s="62">
        <f>TRASH!A669</f>
        <v>0</v>
      </c>
    </row>
    <row r="671" spans="1:10" x14ac:dyDescent="0.3">
      <c r="A671" s="2">
        <f t="shared" si="89"/>
        <v>0</v>
      </c>
      <c r="B671" s="1">
        <f t="shared" si="90"/>
        <v>0</v>
      </c>
      <c r="C671" s="1">
        <f t="shared" si="91"/>
        <v>0</v>
      </c>
      <c r="D671" s="1">
        <f t="shared" si="92"/>
        <v>0</v>
      </c>
      <c r="E671" s="1">
        <f t="shared" si="93"/>
        <v>0</v>
      </c>
      <c r="F671" s="4" t="str">
        <f t="shared" si="86"/>
        <v/>
      </c>
      <c r="G671" s="4" t="e">
        <f>VLOOKUP(F671,'All Beta'!A:E,2,0)</f>
        <v>#N/A</v>
      </c>
      <c r="H671" s="4" t="e">
        <f t="shared" si="87"/>
        <v>#N/A</v>
      </c>
      <c r="I671" s="4" t="e">
        <f t="shared" si="88"/>
        <v>#N/A</v>
      </c>
      <c r="J671" s="62">
        <f>TRASH!A670</f>
        <v>0</v>
      </c>
    </row>
    <row r="672" spans="1:10" x14ac:dyDescent="0.3">
      <c r="A672" s="2">
        <f t="shared" si="89"/>
        <v>0</v>
      </c>
      <c r="B672" s="1">
        <f t="shared" si="90"/>
        <v>0</v>
      </c>
      <c r="C672" s="1">
        <f t="shared" si="91"/>
        <v>0</v>
      </c>
      <c r="D672" s="1">
        <f t="shared" si="92"/>
        <v>0</v>
      </c>
      <c r="E672" s="1">
        <f t="shared" si="93"/>
        <v>0</v>
      </c>
      <c r="F672" s="4" t="str">
        <f t="shared" si="86"/>
        <v/>
      </c>
      <c r="G672" s="4" t="e">
        <f>VLOOKUP(F672,'All Beta'!A:E,2,0)</f>
        <v>#N/A</v>
      </c>
      <c r="H672" s="4" t="e">
        <f t="shared" si="87"/>
        <v>#N/A</v>
      </c>
      <c r="I672" s="4" t="e">
        <f t="shared" si="88"/>
        <v>#N/A</v>
      </c>
      <c r="J672" s="62">
        <f>TRASH!A671</f>
        <v>0</v>
      </c>
    </row>
    <row r="673" spans="1:10" x14ac:dyDescent="0.3">
      <c r="A673" s="2">
        <f t="shared" si="89"/>
        <v>0</v>
      </c>
      <c r="B673" s="1">
        <f t="shared" si="90"/>
        <v>0</v>
      </c>
      <c r="C673" s="1">
        <f t="shared" si="91"/>
        <v>0</v>
      </c>
      <c r="D673" s="1">
        <f t="shared" si="92"/>
        <v>0</v>
      </c>
      <c r="E673" s="1">
        <f t="shared" si="93"/>
        <v>0</v>
      </c>
      <c r="F673" s="4" t="str">
        <f t="shared" si="86"/>
        <v/>
      </c>
      <c r="G673" s="4" t="e">
        <f>VLOOKUP(F673,'All Beta'!A:E,2,0)</f>
        <v>#N/A</v>
      </c>
      <c r="H673" s="4" t="e">
        <f t="shared" si="87"/>
        <v>#N/A</v>
      </c>
      <c r="I673" s="4" t="e">
        <f t="shared" si="88"/>
        <v>#N/A</v>
      </c>
      <c r="J673" s="62">
        <f>TRASH!A672</f>
        <v>0</v>
      </c>
    </row>
    <row r="674" spans="1:10" x14ac:dyDescent="0.3">
      <c r="A674" s="2">
        <f t="shared" si="89"/>
        <v>0</v>
      </c>
      <c r="B674" s="1">
        <f t="shared" si="90"/>
        <v>0</v>
      </c>
      <c r="C674" s="1">
        <f t="shared" si="91"/>
        <v>0</v>
      </c>
      <c r="D674" s="1">
        <f t="shared" si="92"/>
        <v>0</v>
      </c>
      <c r="E674" s="1">
        <f t="shared" si="93"/>
        <v>0</v>
      </c>
      <c r="F674" s="4" t="str">
        <f t="shared" si="86"/>
        <v/>
      </c>
      <c r="G674" s="4" t="e">
        <f>VLOOKUP(F674,'All Beta'!A:E,2,0)</f>
        <v>#N/A</v>
      </c>
      <c r="H674" s="4" t="e">
        <f t="shared" si="87"/>
        <v>#N/A</v>
      </c>
      <c r="I674" s="4" t="e">
        <f t="shared" si="88"/>
        <v>#N/A</v>
      </c>
      <c r="J674" s="62">
        <f>TRASH!A673</f>
        <v>0</v>
      </c>
    </row>
    <row r="675" spans="1:10" x14ac:dyDescent="0.3">
      <c r="A675" s="2">
        <f t="shared" si="89"/>
        <v>0</v>
      </c>
      <c r="B675" s="1">
        <f t="shared" si="90"/>
        <v>0</v>
      </c>
      <c r="C675" s="1">
        <f t="shared" si="91"/>
        <v>0</v>
      </c>
      <c r="D675" s="1">
        <f t="shared" si="92"/>
        <v>0</v>
      </c>
      <c r="E675" s="1">
        <f t="shared" si="93"/>
        <v>0</v>
      </c>
      <c r="F675" s="4" t="str">
        <f t="shared" si="86"/>
        <v/>
      </c>
      <c r="G675" s="4" t="e">
        <f>VLOOKUP(F675,'All Beta'!A:E,2,0)</f>
        <v>#N/A</v>
      </c>
      <c r="H675" s="4" t="e">
        <f t="shared" si="87"/>
        <v>#N/A</v>
      </c>
      <c r="I675" s="4" t="e">
        <f t="shared" si="88"/>
        <v>#N/A</v>
      </c>
      <c r="J675" s="62">
        <f>TRASH!A674</f>
        <v>0</v>
      </c>
    </row>
    <row r="676" spans="1:10" x14ac:dyDescent="0.3">
      <c r="A676" s="2">
        <f t="shared" si="89"/>
        <v>0</v>
      </c>
      <c r="B676" s="1">
        <f t="shared" si="90"/>
        <v>0</v>
      </c>
      <c r="C676" s="1">
        <f t="shared" si="91"/>
        <v>0</v>
      </c>
      <c r="D676" s="1">
        <f t="shared" si="92"/>
        <v>0</v>
      </c>
      <c r="E676" s="1">
        <f t="shared" si="93"/>
        <v>0</v>
      </c>
      <c r="F676" s="4" t="str">
        <f t="shared" si="86"/>
        <v/>
      </c>
      <c r="G676" s="4" t="e">
        <f>VLOOKUP(F676,'All Beta'!A:E,2,0)</f>
        <v>#N/A</v>
      </c>
      <c r="H676" s="4" t="e">
        <f t="shared" si="87"/>
        <v>#N/A</v>
      </c>
      <c r="I676" s="4" t="e">
        <f t="shared" si="88"/>
        <v>#N/A</v>
      </c>
      <c r="J676" s="62">
        <f>TRASH!A675</f>
        <v>0</v>
      </c>
    </row>
    <row r="677" spans="1:10" x14ac:dyDescent="0.3">
      <c r="A677" s="2">
        <f t="shared" si="89"/>
        <v>0</v>
      </c>
      <c r="B677" s="1">
        <f t="shared" si="90"/>
        <v>0</v>
      </c>
      <c r="C677" s="1">
        <f t="shared" si="91"/>
        <v>0</v>
      </c>
      <c r="D677" s="1">
        <f t="shared" si="92"/>
        <v>0</v>
      </c>
      <c r="E677" s="1">
        <f t="shared" si="93"/>
        <v>0</v>
      </c>
      <c r="F677" s="4" t="str">
        <f t="shared" si="86"/>
        <v/>
      </c>
      <c r="G677" s="4" t="e">
        <f>VLOOKUP(F677,'All Beta'!A:E,2,0)</f>
        <v>#N/A</v>
      </c>
      <c r="H677" s="4" t="e">
        <f t="shared" si="87"/>
        <v>#N/A</v>
      </c>
      <c r="I677" s="4" t="e">
        <f t="shared" si="88"/>
        <v>#N/A</v>
      </c>
      <c r="J677" s="62">
        <f>TRASH!A676</f>
        <v>0</v>
      </c>
    </row>
    <row r="678" spans="1:10" x14ac:dyDescent="0.3">
      <c r="A678" s="2">
        <f t="shared" si="89"/>
        <v>0</v>
      </c>
      <c r="B678" s="1">
        <f t="shared" si="90"/>
        <v>0</v>
      </c>
      <c r="C678" s="1">
        <f t="shared" si="91"/>
        <v>0</v>
      </c>
      <c r="D678" s="1">
        <f t="shared" si="92"/>
        <v>0</v>
      </c>
      <c r="E678" s="1">
        <f t="shared" si="93"/>
        <v>0</v>
      </c>
      <c r="F678" s="4" t="str">
        <f t="shared" si="86"/>
        <v/>
      </c>
      <c r="G678" s="4" t="e">
        <f>VLOOKUP(F678,'All Beta'!A:E,2,0)</f>
        <v>#N/A</v>
      </c>
      <c r="H678" s="4" t="e">
        <f t="shared" si="87"/>
        <v>#N/A</v>
      </c>
      <c r="I678" s="4" t="e">
        <f t="shared" si="88"/>
        <v>#N/A</v>
      </c>
      <c r="J678" s="62">
        <f>TRASH!A677</f>
        <v>0</v>
      </c>
    </row>
    <row r="679" spans="1:10" x14ac:dyDescent="0.3">
      <c r="A679" s="2">
        <f t="shared" si="89"/>
        <v>0</v>
      </c>
      <c r="B679" s="1">
        <f t="shared" si="90"/>
        <v>0</v>
      </c>
      <c r="C679" s="1">
        <f t="shared" si="91"/>
        <v>0</v>
      </c>
      <c r="D679" s="1">
        <f t="shared" si="92"/>
        <v>0</v>
      </c>
      <c r="E679" s="1">
        <f t="shared" si="93"/>
        <v>0</v>
      </c>
      <c r="F679" s="4" t="str">
        <f t="shared" si="86"/>
        <v/>
      </c>
      <c r="G679" s="4" t="e">
        <f>VLOOKUP(F679,'All Beta'!A:E,2,0)</f>
        <v>#N/A</v>
      </c>
      <c r="H679" s="4" t="e">
        <f t="shared" si="87"/>
        <v>#N/A</v>
      </c>
      <c r="I679" s="4" t="e">
        <f t="shared" si="88"/>
        <v>#N/A</v>
      </c>
      <c r="J679" s="62">
        <f>TRASH!A678</f>
        <v>0</v>
      </c>
    </row>
    <row r="680" spans="1:10" x14ac:dyDescent="0.3">
      <c r="A680" s="2">
        <f t="shared" si="89"/>
        <v>0</v>
      </c>
      <c r="B680" s="1">
        <f t="shared" si="90"/>
        <v>0</v>
      </c>
      <c r="C680" s="1">
        <f t="shared" si="91"/>
        <v>0</v>
      </c>
      <c r="D680" s="1">
        <f t="shared" si="92"/>
        <v>0</v>
      </c>
      <c r="E680" s="1">
        <f t="shared" si="93"/>
        <v>0</v>
      </c>
      <c r="F680" s="4" t="str">
        <f t="shared" si="86"/>
        <v/>
      </c>
      <c r="G680" s="4" t="e">
        <f>VLOOKUP(F680,'All Beta'!A:E,2,0)</f>
        <v>#N/A</v>
      </c>
      <c r="H680" s="4" t="e">
        <f t="shared" si="87"/>
        <v>#N/A</v>
      </c>
      <c r="I680" s="4" t="e">
        <f t="shared" si="88"/>
        <v>#N/A</v>
      </c>
      <c r="J680" s="62">
        <f>TRASH!A679</f>
        <v>0</v>
      </c>
    </row>
    <row r="681" spans="1:10" x14ac:dyDescent="0.3">
      <c r="A681" s="2">
        <f t="shared" si="89"/>
        <v>0</v>
      </c>
      <c r="B681" s="1">
        <f t="shared" si="90"/>
        <v>0</v>
      </c>
      <c r="C681" s="1">
        <f t="shared" si="91"/>
        <v>0</v>
      </c>
      <c r="D681" s="1">
        <f t="shared" si="92"/>
        <v>0</v>
      </c>
      <c r="E681" s="1">
        <f t="shared" si="93"/>
        <v>0</v>
      </c>
      <c r="F681" s="4" t="str">
        <f t="shared" si="86"/>
        <v/>
      </c>
      <c r="G681" s="4" t="e">
        <f>VLOOKUP(F681,'All Beta'!A:E,2,0)</f>
        <v>#N/A</v>
      </c>
      <c r="H681" s="4" t="e">
        <f t="shared" si="87"/>
        <v>#N/A</v>
      </c>
      <c r="I681" s="4" t="e">
        <f t="shared" si="88"/>
        <v>#N/A</v>
      </c>
      <c r="J681" s="62">
        <f>TRASH!A680</f>
        <v>0</v>
      </c>
    </row>
    <row r="682" spans="1:10" x14ac:dyDescent="0.3">
      <c r="A682" s="2">
        <f t="shared" si="89"/>
        <v>0</v>
      </c>
      <c r="B682" s="1">
        <f t="shared" si="90"/>
        <v>0</v>
      </c>
      <c r="C682" s="1">
        <f t="shared" si="91"/>
        <v>0</v>
      </c>
      <c r="D682" s="1">
        <f t="shared" si="92"/>
        <v>0</v>
      </c>
      <c r="E682" s="1">
        <f t="shared" si="93"/>
        <v>0</v>
      </c>
      <c r="F682" s="4" t="str">
        <f t="shared" si="86"/>
        <v/>
      </c>
      <c r="G682" s="4" t="e">
        <f>VLOOKUP(F682,'All Beta'!A:E,2,0)</f>
        <v>#N/A</v>
      </c>
      <c r="H682" s="4" t="e">
        <f t="shared" si="87"/>
        <v>#N/A</v>
      </c>
      <c r="I682" s="4" t="e">
        <f t="shared" si="88"/>
        <v>#N/A</v>
      </c>
      <c r="J682" s="62">
        <f>TRASH!A681</f>
        <v>0</v>
      </c>
    </row>
    <row r="683" spans="1:10" x14ac:dyDescent="0.3">
      <c r="A683" s="2">
        <f t="shared" si="89"/>
        <v>0</v>
      </c>
      <c r="B683" s="1">
        <f t="shared" si="90"/>
        <v>0</v>
      </c>
      <c r="C683" s="1">
        <f t="shared" si="91"/>
        <v>0</v>
      </c>
      <c r="D683" s="1">
        <f t="shared" si="92"/>
        <v>0</v>
      </c>
      <c r="E683" s="1">
        <f t="shared" si="93"/>
        <v>0</v>
      </c>
      <c r="F683" s="4" t="str">
        <f t="shared" si="86"/>
        <v/>
      </c>
      <c r="G683" s="4" t="e">
        <f>VLOOKUP(F683,'All Beta'!A:E,2,0)</f>
        <v>#N/A</v>
      </c>
      <c r="H683" s="4" t="e">
        <f t="shared" si="87"/>
        <v>#N/A</v>
      </c>
      <c r="I683" s="4" t="e">
        <f t="shared" si="88"/>
        <v>#N/A</v>
      </c>
      <c r="J683" s="62">
        <f>TRASH!A682</f>
        <v>0</v>
      </c>
    </row>
    <row r="684" spans="1:10" x14ac:dyDescent="0.3">
      <c r="A684" s="2">
        <f t="shared" si="89"/>
        <v>0</v>
      </c>
      <c r="B684" s="1">
        <f t="shared" si="90"/>
        <v>0</v>
      </c>
      <c r="C684" s="1">
        <f t="shared" si="91"/>
        <v>0</v>
      </c>
      <c r="D684" s="1">
        <f t="shared" si="92"/>
        <v>0</v>
      </c>
      <c r="E684" s="1">
        <f t="shared" si="93"/>
        <v>0</v>
      </c>
      <c r="F684" s="4" t="str">
        <f t="shared" ref="F684:F747" si="94">IF(ISERROR(MATCH(A684,J$1:J$1000,0)),A684,"")</f>
        <v/>
      </c>
      <c r="G684" s="4" t="e">
        <f>VLOOKUP(F684,'All Beta'!A:E,2,0)</f>
        <v>#N/A</v>
      </c>
      <c r="H684" s="4" t="e">
        <f t="shared" ref="H684:H747" si="95">VLOOKUP(F684,A:E,4,0)</f>
        <v>#N/A</v>
      </c>
      <c r="I684" s="4" t="e">
        <f t="shared" ref="I684:I747" si="96">VLOOKUP(F684,A:E,5,0)</f>
        <v>#N/A</v>
      </c>
      <c r="J684" s="62">
        <f>TRASH!A683</f>
        <v>0</v>
      </c>
    </row>
    <row r="685" spans="1:10" x14ac:dyDescent="0.3">
      <c r="A685" s="2">
        <f t="shared" si="89"/>
        <v>0</v>
      </c>
      <c r="B685" s="1">
        <f t="shared" si="90"/>
        <v>0</v>
      </c>
      <c r="C685" s="1">
        <f t="shared" si="91"/>
        <v>0</v>
      </c>
      <c r="D685" s="1">
        <f t="shared" si="92"/>
        <v>0</v>
      </c>
      <c r="E685" s="1">
        <f t="shared" si="93"/>
        <v>0</v>
      </c>
      <c r="F685" s="4" t="str">
        <f t="shared" si="94"/>
        <v/>
      </c>
      <c r="G685" s="4" t="e">
        <f>VLOOKUP(F685,'All Beta'!A:E,2,0)</f>
        <v>#N/A</v>
      </c>
      <c r="H685" s="4" t="e">
        <f t="shared" si="95"/>
        <v>#N/A</v>
      </c>
      <c r="I685" s="4" t="e">
        <f t="shared" si="96"/>
        <v>#N/A</v>
      </c>
      <c r="J685" s="62">
        <f>TRASH!A684</f>
        <v>0</v>
      </c>
    </row>
    <row r="686" spans="1:10" x14ac:dyDescent="0.3">
      <c r="A686" s="2">
        <f t="shared" si="89"/>
        <v>0</v>
      </c>
      <c r="B686" s="1">
        <f t="shared" si="90"/>
        <v>0</v>
      </c>
      <c r="C686" s="1">
        <f t="shared" si="91"/>
        <v>0</v>
      </c>
      <c r="D686" s="1">
        <f t="shared" si="92"/>
        <v>0</v>
      </c>
      <c r="E686" s="1">
        <f t="shared" si="93"/>
        <v>0</v>
      </c>
      <c r="F686" s="4" t="str">
        <f t="shared" si="94"/>
        <v/>
      </c>
      <c r="G686" s="4" t="e">
        <f>VLOOKUP(F686,'All Beta'!A:E,2,0)</f>
        <v>#N/A</v>
      </c>
      <c r="H686" s="4" t="e">
        <f t="shared" si="95"/>
        <v>#N/A</v>
      </c>
      <c r="I686" s="4" t="e">
        <f t="shared" si="96"/>
        <v>#N/A</v>
      </c>
      <c r="J686" s="62">
        <f>TRASH!A685</f>
        <v>0</v>
      </c>
    </row>
    <row r="687" spans="1:10" x14ac:dyDescent="0.3">
      <c r="A687" s="2">
        <f t="shared" si="89"/>
        <v>0</v>
      </c>
      <c r="B687" s="1">
        <f t="shared" si="90"/>
        <v>0</v>
      </c>
      <c r="C687" s="1">
        <f t="shared" si="91"/>
        <v>0</v>
      </c>
      <c r="D687" s="1">
        <f t="shared" si="92"/>
        <v>0</v>
      </c>
      <c r="E687" s="1">
        <f t="shared" si="93"/>
        <v>0</v>
      </c>
      <c r="F687" s="4" t="str">
        <f t="shared" si="94"/>
        <v/>
      </c>
      <c r="G687" s="4" t="e">
        <f>VLOOKUP(F687,'All Beta'!A:E,2,0)</f>
        <v>#N/A</v>
      </c>
      <c r="H687" s="4" t="e">
        <f t="shared" si="95"/>
        <v>#N/A</v>
      </c>
      <c r="I687" s="4" t="e">
        <f t="shared" si="96"/>
        <v>#N/A</v>
      </c>
      <c r="J687" s="62">
        <f>TRASH!A686</f>
        <v>0</v>
      </c>
    </row>
    <row r="688" spans="1:10" x14ac:dyDescent="0.3">
      <c r="A688" s="2">
        <f t="shared" si="89"/>
        <v>0</v>
      </c>
      <c r="B688" s="1">
        <f t="shared" si="90"/>
        <v>0</v>
      </c>
      <c r="C688" s="1">
        <f t="shared" si="91"/>
        <v>0</v>
      </c>
      <c r="D688" s="1">
        <f t="shared" si="92"/>
        <v>0</v>
      </c>
      <c r="E688" s="1">
        <f t="shared" si="93"/>
        <v>0</v>
      </c>
      <c r="F688" s="4" t="str">
        <f t="shared" si="94"/>
        <v/>
      </c>
      <c r="G688" s="4" t="e">
        <f>VLOOKUP(F688,'All Beta'!A:E,2,0)</f>
        <v>#N/A</v>
      </c>
      <c r="H688" s="4" t="e">
        <f t="shared" si="95"/>
        <v>#N/A</v>
      </c>
      <c r="I688" s="4" t="e">
        <f t="shared" si="96"/>
        <v>#N/A</v>
      </c>
      <c r="J688" s="62">
        <f>TRASH!A687</f>
        <v>0</v>
      </c>
    </row>
    <row r="689" spans="1:10" x14ac:dyDescent="0.3">
      <c r="A689" s="2">
        <f t="shared" si="89"/>
        <v>0</v>
      </c>
      <c r="B689" s="1">
        <f t="shared" si="90"/>
        <v>0</v>
      </c>
      <c r="C689" s="1">
        <f t="shared" si="91"/>
        <v>0</v>
      </c>
      <c r="D689" s="1">
        <f t="shared" si="92"/>
        <v>0</v>
      </c>
      <c r="E689" s="1">
        <f t="shared" si="93"/>
        <v>0</v>
      </c>
      <c r="F689" s="4" t="str">
        <f t="shared" si="94"/>
        <v/>
      </c>
      <c r="G689" s="4" t="e">
        <f>VLOOKUP(F689,'All Beta'!A:E,2,0)</f>
        <v>#N/A</v>
      </c>
      <c r="H689" s="4" t="e">
        <f t="shared" si="95"/>
        <v>#N/A</v>
      </c>
      <c r="I689" s="4" t="e">
        <f t="shared" si="96"/>
        <v>#N/A</v>
      </c>
      <c r="J689" s="62">
        <f>TRASH!A688</f>
        <v>0</v>
      </c>
    </row>
    <row r="690" spans="1:10" x14ac:dyDescent="0.3">
      <c r="A690" s="2">
        <f t="shared" si="89"/>
        <v>0</v>
      </c>
      <c r="B690" s="1">
        <f t="shared" si="90"/>
        <v>0</v>
      </c>
      <c r="C690" s="1">
        <f t="shared" si="91"/>
        <v>0</v>
      </c>
      <c r="D690" s="1">
        <f t="shared" si="92"/>
        <v>0</v>
      </c>
      <c r="E690" s="1">
        <f t="shared" si="93"/>
        <v>0</v>
      </c>
      <c r="F690" s="4" t="str">
        <f t="shared" si="94"/>
        <v/>
      </c>
      <c r="G690" s="4" t="e">
        <f>VLOOKUP(F690,'All Beta'!A:E,2,0)</f>
        <v>#N/A</v>
      </c>
      <c r="H690" s="4" t="e">
        <f t="shared" si="95"/>
        <v>#N/A</v>
      </c>
      <c r="I690" s="4" t="e">
        <f t="shared" si="96"/>
        <v>#N/A</v>
      </c>
      <c r="J690" s="62">
        <f>TRASH!A689</f>
        <v>0</v>
      </c>
    </row>
    <row r="691" spans="1:10" x14ac:dyDescent="0.3">
      <c r="A691" s="2">
        <f t="shared" si="89"/>
        <v>0</v>
      </c>
      <c r="B691" s="1">
        <f t="shared" si="90"/>
        <v>0</v>
      </c>
      <c r="C691" s="1">
        <f t="shared" si="91"/>
        <v>0</v>
      </c>
      <c r="D691" s="1">
        <f t="shared" si="92"/>
        <v>0</v>
      </c>
      <c r="E691" s="1">
        <f t="shared" si="93"/>
        <v>0</v>
      </c>
      <c r="F691" s="4" t="str">
        <f t="shared" si="94"/>
        <v/>
      </c>
      <c r="G691" s="4" t="e">
        <f>VLOOKUP(F691,'All Beta'!A:E,2,0)</f>
        <v>#N/A</v>
      </c>
      <c r="H691" s="4" t="e">
        <f t="shared" si="95"/>
        <v>#N/A</v>
      </c>
      <c r="I691" s="4" t="e">
        <f t="shared" si="96"/>
        <v>#N/A</v>
      </c>
      <c r="J691" s="62">
        <f>TRASH!A690</f>
        <v>0</v>
      </c>
    </row>
    <row r="692" spans="1:10" x14ac:dyDescent="0.3">
      <c r="A692" s="2">
        <f t="shared" si="89"/>
        <v>0</v>
      </c>
      <c r="B692" s="1">
        <f t="shared" si="90"/>
        <v>0</v>
      </c>
      <c r="C692" s="1">
        <f t="shared" si="91"/>
        <v>0</v>
      </c>
      <c r="D692" s="1">
        <f t="shared" si="92"/>
        <v>0</v>
      </c>
      <c r="E692" s="1">
        <f t="shared" si="93"/>
        <v>0</v>
      </c>
      <c r="F692" s="4" t="str">
        <f t="shared" si="94"/>
        <v/>
      </c>
      <c r="G692" s="4" t="e">
        <f>VLOOKUP(F692,'All Beta'!A:E,2,0)</f>
        <v>#N/A</v>
      </c>
      <c r="H692" s="4" t="e">
        <f t="shared" si="95"/>
        <v>#N/A</v>
      </c>
      <c r="I692" s="4" t="e">
        <f t="shared" si="96"/>
        <v>#N/A</v>
      </c>
      <c r="J692" s="62">
        <f>TRASH!A691</f>
        <v>0</v>
      </c>
    </row>
    <row r="693" spans="1:10" x14ac:dyDescent="0.3">
      <c r="A693" s="2">
        <f t="shared" si="89"/>
        <v>0</v>
      </c>
      <c r="B693" s="1">
        <f t="shared" si="90"/>
        <v>0</v>
      </c>
      <c r="C693" s="1">
        <f t="shared" si="91"/>
        <v>0</v>
      </c>
      <c r="D693" s="1">
        <f t="shared" si="92"/>
        <v>0</v>
      </c>
      <c r="E693" s="1">
        <f t="shared" si="93"/>
        <v>0</v>
      </c>
      <c r="F693" s="4" t="str">
        <f t="shared" si="94"/>
        <v/>
      </c>
      <c r="G693" s="4" t="e">
        <f>VLOOKUP(F693,'All Beta'!A:E,2,0)</f>
        <v>#N/A</v>
      </c>
      <c r="H693" s="4" t="e">
        <f t="shared" si="95"/>
        <v>#N/A</v>
      </c>
      <c r="I693" s="4" t="e">
        <f t="shared" si="96"/>
        <v>#N/A</v>
      </c>
      <c r="J693" s="62">
        <f>TRASH!A692</f>
        <v>0</v>
      </c>
    </row>
    <row r="694" spans="1:10" x14ac:dyDescent="0.3">
      <c r="A694" s="2">
        <f t="shared" si="89"/>
        <v>0</v>
      </c>
      <c r="B694" s="1">
        <f t="shared" si="90"/>
        <v>0</v>
      </c>
      <c r="C694" s="1">
        <f t="shared" si="91"/>
        <v>0</v>
      </c>
      <c r="D694" s="1">
        <f t="shared" si="92"/>
        <v>0</v>
      </c>
      <c r="E694" s="1">
        <f t="shared" si="93"/>
        <v>0</v>
      </c>
      <c r="F694" s="4" t="str">
        <f t="shared" si="94"/>
        <v/>
      </c>
      <c r="G694" s="4" t="e">
        <f>VLOOKUP(F694,'All Beta'!A:E,2,0)</f>
        <v>#N/A</v>
      </c>
      <c r="H694" s="4" t="e">
        <f t="shared" si="95"/>
        <v>#N/A</v>
      </c>
      <c r="I694" s="4" t="e">
        <f t="shared" si="96"/>
        <v>#N/A</v>
      </c>
      <c r="J694" s="62">
        <f>TRASH!A693</f>
        <v>0</v>
      </c>
    </row>
    <row r="695" spans="1:10" x14ac:dyDescent="0.3">
      <c r="A695" s="2">
        <f t="shared" si="89"/>
        <v>0</v>
      </c>
      <c r="B695" s="1">
        <f t="shared" si="90"/>
        <v>0</v>
      </c>
      <c r="C695" s="1">
        <f t="shared" si="91"/>
        <v>0</v>
      </c>
      <c r="D695" s="1">
        <f t="shared" si="92"/>
        <v>0</v>
      </c>
      <c r="E695" s="1">
        <f t="shared" si="93"/>
        <v>0</v>
      </c>
      <c r="F695" s="4" t="str">
        <f t="shared" si="94"/>
        <v/>
      </c>
      <c r="G695" s="4" t="e">
        <f>VLOOKUP(F695,'All Beta'!A:E,2,0)</f>
        <v>#N/A</v>
      </c>
      <c r="H695" s="4" t="e">
        <f t="shared" si="95"/>
        <v>#N/A</v>
      </c>
      <c r="I695" s="4" t="e">
        <f t="shared" si="96"/>
        <v>#N/A</v>
      </c>
      <c r="J695" s="62">
        <f>TRASH!A694</f>
        <v>0</v>
      </c>
    </row>
    <row r="696" spans="1:10" x14ac:dyDescent="0.3">
      <c r="A696" s="2">
        <f t="shared" si="89"/>
        <v>0</v>
      </c>
      <c r="B696" s="1">
        <f t="shared" si="90"/>
        <v>0</v>
      </c>
      <c r="C696" s="1">
        <f t="shared" si="91"/>
        <v>0</v>
      </c>
      <c r="D696" s="1">
        <f t="shared" si="92"/>
        <v>0</v>
      </c>
      <c r="E696" s="1">
        <f t="shared" si="93"/>
        <v>0</v>
      </c>
      <c r="F696" s="4" t="str">
        <f t="shared" si="94"/>
        <v/>
      </c>
      <c r="G696" s="4" t="e">
        <f>VLOOKUP(F696,'All Beta'!A:E,2,0)</f>
        <v>#N/A</v>
      </c>
      <c r="H696" s="4" t="e">
        <f t="shared" si="95"/>
        <v>#N/A</v>
      </c>
      <c r="I696" s="4" t="e">
        <f t="shared" si="96"/>
        <v>#N/A</v>
      </c>
      <c r="J696" s="62">
        <f>TRASH!A695</f>
        <v>0</v>
      </c>
    </row>
    <row r="697" spans="1:10" x14ac:dyDescent="0.3">
      <c r="A697" s="2">
        <f t="shared" si="89"/>
        <v>0</v>
      </c>
      <c r="B697" s="1">
        <f t="shared" si="90"/>
        <v>0</v>
      </c>
      <c r="C697" s="1">
        <f t="shared" si="91"/>
        <v>0</v>
      </c>
      <c r="D697" s="1">
        <f t="shared" si="92"/>
        <v>0</v>
      </c>
      <c r="E697" s="1">
        <f t="shared" si="93"/>
        <v>0</v>
      </c>
      <c r="F697" s="4" t="str">
        <f t="shared" si="94"/>
        <v/>
      </c>
      <c r="G697" s="4" t="e">
        <f>VLOOKUP(F697,'All Beta'!A:E,2,0)</f>
        <v>#N/A</v>
      </c>
      <c r="H697" s="4" t="e">
        <f t="shared" si="95"/>
        <v>#N/A</v>
      </c>
      <c r="I697" s="4" t="e">
        <f t="shared" si="96"/>
        <v>#N/A</v>
      </c>
      <c r="J697" s="62">
        <f>TRASH!A696</f>
        <v>0</v>
      </c>
    </row>
    <row r="698" spans="1:10" x14ac:dyDescent="0.3">
      <c r="A698" s="2">
        <f t="shared" si="89"/>
        <v>0</v>
      </c>
      <c r="B698" s="1">
        <f t="shared" si="90"/>
        <v>0</v>
      </c>
      <c r="C698" s="1">
        <f t="shared" si="91"/>
        <v>0</v>
      </c>
      <c r="D698" s="1">
        <f t="shared" si="92"/>
        <v>0</v>
      </c>
      <c r="E698" s="1">
        <f t="shared" si="93"/>
        <v>0</v>
      </c>
      <c r="F698" s="4" t="str">
        <f t="shared" si="94"/>
        <v/>
      </c>
      <c r="G698" s="4" t="e">
        <f>VLOOKUP(F698,'All Beta'!A:E,2,0)</f>
        <v>#N/A</v>
      </c>
      <c r="H698" s="4" t="e">
        <f t="shared" si="95"/>
        <v>#N/A</v>
      </c>
      <c r="I698" s="4" t="e">
        <f t="shared" si="96"/>
        <v>#N/A</v>
      </c>
      <c r="J698" s="62">
        <f>TRASH!A697</f>
        <v>0</v>
      </c>
    </row>
    <row r="699" spans="1:10" x14ac:dyDescent="0.3">
      <c r="A699" s="2">
        <f t="shared" si="89"/>
        <v>0</v>
      </c>
      <c r="B699" s="1">
        <f t="shared" si="90"/>
        <v>0</v>
      </c>
      <c r="C699" s="1">
        <f t="shared" si="91"/>
        <v>0</v>
      </c>
      <c r="D699" s="1">
        <f t="shared" si="92"/>
        <v>0</v>
      </c>
      <c r="E699" s="1">
        <f t="shared" si="93"/>
        <v>0</v>
      </c>
      <c r="F699" s="4" t="str">
        <f t="shared" si="94"/>
        <v/>
      </c>
      <c r="G699" s="4" t="e">
        <f>VLOOKUP(F699,'All Beta'!A:E,2,0)</f>
        <v>#N/A</v>
      </c>
      <c r="H699" s="4" t="e">
        <f t="shared" si="95"/>
        <v>#N/A</v>
      </c>
      <c r="I699" s="4" t="e">
        <f t="shared" si="96"/>
        <v>#N/A</v>
      </c>
      <c r="J699" s="62">
        <f>TRASH!A698</f>
        <v>0</v>
      </c>
    </row>
    <row r="700" spans="1:10" x14ac:dyDescent="0.3">
      <c r="A700" s="2">
        <f t="shared" si="89"/>
        <v>0</v>
      </c>
      <c r="B700" s="1">
        <f t="shared" si="90"/>
        <v>0</v>
      </c>
      <c r="C700" s="1">
        <f t="shared" si="91"/>
        <v>0</v>
      </c>
      <c r="D700" s="1">
        <f t="shared" si="92"/>
        <v>0</v>
      </c>
      <c r="E700" s="1">
        <f t="shared" si="93"/>
        <v>0</v>
      </c>
      <c r="F700" s="4" t="str">
        <f t="shared" si="94"/>
        <v/>
      </c>
      <c r="G700" s="4" t="e">
        <f>VLOOKUP(F700,'All Beta'!A:E,2,0)</f>
        <v>#N/A</v>
      </c>
      <c r="H700" s="4" t="e">
        <f t="shared" si="95"/>
        <v>#N/A</v>
      </c>
      <c r="I700" s="4" t="e">
        <f t="shared" si="96"/>
        <v>#N/A</v>
      </c>
      <c r="J700" s="62">
        <f>TRASH!A699</f>
        <v>0</v>
      </c>
    </row>
    <row r="701" spans="1:10" x14ac:dyDescent="0.3">
      <c r="A701" s="2">
        <f t="shared" si="89"/>
        <v>0</v>
      </c>
      <c r="B701" s="1">
        <f t="shared" si="90"/>
        <v>0</v>
      </c>
      <c r="C701" s="1">
        <f t="shared" si="91"/>
        <v>0</v>
      </c>
      <c r="D701" s="1">
        <f t="shared" si="92"/>
        <v>0</v>
      </c>
      <c r="E701" s="1">
        <f t="shared" si="93"/>
        <v>0</v>
      </c>
      <c r="F701" s="4" t="str">
        <f t="shared" si="94"/>
        <v/>
      </c>
      <c r="G701" s="4" t="e">
        <f>VLOOKUP(F701,'All Beta'!A:E,2,0)</f>
        <v>#N/A</v>
      </c>
      <c r="H701" s="4" t="e">
        <f t="shared" si="95"/>
        <v>#N/A</v>
      </c>
      <c r="I701" s="4" t="e">
        <f t="shared" si="96"/>
        <v>#N/A</v>
      </c>
      <c r="J701" s="62">
        <f>TRASH!A700</f>
        <v>0</v>
      </c>
    </row>
    <row r="702" spans="1:10" x14ac:dyDescent="0.3">
      <c r="A702" s="2">
        <f t="shared" si="89"/>
        <v>0</v>
      </c>
      <c r="B702" s="1">
        <f t="shared" si="90"/>
        <v>0</v>
      </c>
      <c r="C702" s="1">
        <f t="shared" si="91"/>
        <v>0</v>
      </c>
      <c r="D702" s="1">
        <f t="shared" si="92"/>
        <v>0</v>
      </c>
      <c r="E702" s="1">
        <f t="shared" si="93"/>
        <v>0</v>
      </c>
      <c r="F702" s="4" t="str">
        <f t="shared" si="94"/>
        <v/>
      </c>
      <c r="G702" s="4" t="e">
        <f>VLOOKUP(F702,'All Beta'!A:E,2,0)</f>
        <v>#N/A</v>
      </c>
      <c r="H702" s="4" t="e">
        <f t="shared" si="95"/>
        <v>#N/A</v>
      </c>
      <c r="I702" s="4" t="e">
        <f t="shared" si="96"/>
        <v>#N/A</v>
      </c>
      <c r="J702" s="62">
        <f>TRASH!A701</f>
        <v>0</v>
      </c>
    </row>
    <row r="703" spans="1:10" x14ac:dyDescent="0.3">
      <c r="A703" s="2">
        <f t="shared" si="89"/>
        <v>0</v>
      </c>
      <c r="B703" s="1">
        <f t="shared" si="90"/>
        <v>0</v>
      </c>
      <c r="C703" s="1">
        <f t="shared" si="91"/>
        <v>0</v>
      </c>
      <c r="D703" s="1">
        <f t="shared" si="92"/>
        <v>0</v>
      </c>
      <c r="E703" s="1">
        <f t="shared" si="93"/>
        <v>0</v>
      </c>
      <c r="F703" s="4" t="str">
        <f t="shared" si="94"/>
        <v/>
      </c>
      <c r="G703" s="4" t="e">
        <f>VLOOKUP(F703,'All Beta'!A:E,2,0)</f>
        <v>#N/A</v>
      </c>
      <c r="H703" s="4" t="e">
        <f t="shared" si="95"/>
        <v>#N/A</v>
      </c>
      <c r="I703" s="4" t="e">
        <f t="shared" si="96"/>
        <v>#N/A</v>
      </c>
      <c r="J703" s="62">
        <f>TRASH!A702</f>
        <v>0</v>
      </c>
    </row>
    <row r="704" spans="1:10" x14ac:dyDescent="0.3">
      <c r="A704" s="2">
        <f t="shared" si="89"/>
        <v>0</v>
      </c>
      <c r="B704" s="1">
        <f t="shared" si="90"/>
        <v>0</v>
      </c>
      <c r="C704" s="1">
        <f t="shared" si="91"/>
        <v>0</v>
      </c>
      <c r="D704" s="1">
        <f t="shared" si="92"/>
        <v>0</v>
      </c>
      <c r="E704" s="1">
        <f t="shared" si="93"/>
        <v>0</v>
      </c>
      <c r="F704" s="4" t="str">
        <f t="shared" si="94"/>
        <v/>
      </c>
      <c r="G704" s="4" t="e">
        <f>VLOOKUP(F704,'All Beta'!A:E,2,0)</f>
        <v>#N/A</v>
      </c>
      <c r="H704" s="4" t="e">
        <f t="shared" si="95"/>
        <v>#N/A</v>
      </c>
      <c r="I704" s="4" t="e">
        <f t="shared" si="96"/>
        <v>#N/A</v>
      </c>
      <c r="J704" s="62">
        <f>TRASH!A703</f>
        <v>0</v>
      </c>
    </row>
    <row r="705" spans="1:10" x14ac:dyDescent="0.3">
      <c r="A705" s="2">
        <f t="shared" si="89"/>
        <v>0</v>
      </c>
      <c r="B705" s="1">
        <f t="shared" si="90"/>
        <v>0</v>
      </c>
      <c r="C705" s="1">
        <f t="shared" si="91"/>
        <v>0</v>
      </c>
      <c r="D705" s="1">
        <f t="shared" si="92"/>
        <v>0</v>
      </c>
      <c r="E705" s="1">
        <f t="shared" si="93"/>
        <v>0</v>
      </c>
      <c r="F705" s="4" t="str">
        <f t="shared" si="94"/>
        <v/>
      </c>
      <c r="G705" s="4" t="e">
        <f>VLOOKUP(F705,'All Beta'!A:E,2,0)</f>
        <v>#N/A</v>
      </c>
      <c r="H705" s="4" t="e">
        <f t="shared" si="95"/>
        <v>#N/A</v>
      </c>
      <c r="I705" s="4" t="e">
        <f t="shared" si="96"/>
        <v>#N/A</v>
      </c>
      <c r="J705" s="62">
        <f>TRASH!A704</f>
        <v>0</v>
      </c>
    </row>
    <row r="706" spans="1:10" x14ac:dyDescent="0.3">
      <c r="A706" s="2">
        <f t="shared" si="89"/>
        <v>0</v>
      </c>
      <c r="B706" s="1">
        <f t="shared" si="90"/>
        <v>0</v>
      </c>
      <c r="C706" s="1">
        <f t="shared" si="91"/>
        <v>0</v>
      </c>
      <c r="D706" s="1">
        <f t="shared" si="92"/>
        <v>0</v>
      </c>
      <c r="E706" s="1">
        <f t="shared" si="93"/>
        <v>0</v>
      </c>
      <c r="F706" s="4" t="str">
        <f t="shared" si="94"/>
        <v/>
      </c>
      <c r="G706" s="4" t="e">
        <f>VLOOKUP(F706,'All Beta'!A:E,2,0)</f>
        <v>#N/A</v>
      </c>
      <c r="H706" s="4" t="e">
        <f t="shared" si="95"/>
        <v>#N/A</v>
      </c>
      <c r="I706" s="4" t="e">
        <f t="shared" si="96"/>
        <v>#N/A</v>
      </c>
      <c r="J706" s="62">
        <f>TRASH!A705</f>
        <v>0</v>
      </c>
    </row>
    <row r="707" spans="1:10" x14ac:dyDescent="0.3">
      <c r="A707" s="2">
        <f t="shared" ref="A707:A770" si="97">IF($K$1&gt;1,$T707,IF($K$1&lt;-1,$Z707,$M707))</f>
        <v>0</v>
      </c>
      <c r="B707" s="1">
        <f t="shared" ref="B707:B770" si="98">IF($K$1&gt;1,$U707,IF($K$1&lt;-1,$AA707,$N707))</f>
        <v>0</v>
      </c>
      <c r="C707" s="1">
        <f t="shared" ref="C707:C770" si="99">IF($K$1&gt;1,$V707,IF($K$1&lt;-1,$AB707,$O707))</f>
        <v>0</v>
      </c>
      <c r="D707" s="1">
        <f t="shared" ref="D707:D770" si="100">IF($K$1&gt;1,$W707,IF($K$1&lt;-1,$AC707,$P707))</f>
        <v>0</v>
      </c>
      <c r="E707" s="1">
        <f t="shared" ref="E707:E770" si="101">IF($K$1&gt;1,$X707,IF($K$1&lt;-1,$AD707,$Q707))</f>
        <v>0</v>
      </c>
      <c r="F707" s="4" t="str">
        <f t="shared" si="94"/>
        <v/>
      </c>
      <c r="G707" s="4" t="e">
        <f>VLOOKUP(F707,'All Beta'!A:E,2,0)</f>
        <v>#N/A</v>
      </c>
      <c r="H707" s="4" t="e">
        <f t="shared" si="95"/>
        <v>#N/A</v>
      </c>
      <c r="I707" s="4" t="e">
        <f t="shared" si="96"/>
        <v>#N/A</v>
      </c>
      <c r="J707" s="62">
        <f>TRASH!A706</f>
        <v>0</v>
      </c>
    </row>
    <row r="708" spans="1:10" x14ac:dyDescent="0.3">
      <c r="A708" s="2">
        <f t="shared" si="97"/>
        <v>0</v>
      </c>
      <c r="B708" s="1">
        <f t="shared" si="98"/>
        <v>0</v>
      </c>
      <c r="C708" s="1">
        <f t="shared" si="99"/>
        <v>0</v>
      </c>
      <c r="D708" s="1">
        <f t="shared" si="100"/>
        <v>0</v>
      </c>
      <c r="E708" s="1">
        <f t="shared" si="101"/>
        <v>0</v>
      </c>
      <c r="F708" s="4" t="str">
        <f t="shared" si="94"/>
        <v/>
      </c>
      <c r="G708" s="4" t="e">
        <f>VLOOKUP(F708,'All Beta'!A:E,2,0)</f>
        <v>#N/A</v>
      </c>
      <c r="H708" s="4" t="e">
        <f t="shared" si="95"/>
        <v>#N/A</v>
      </c>
      <c r="I708" s="4" t="e">
        <f t="shared" si="96"/>
        <v>#N/A</v>
      </c>
      <c r="J708" s="62">
        <f>TRASH!A707</f>
        <v>0</v>
      </c>
    </row>
    <row r="709" spans="1:10" x14ac:dyDescent="0.3">
      <c r="A709" s="2">
        <f t="shared" si="97"/>
        <v>0</v>
      </c>
      <c r="B709" s="1">
        <f t="shared" si="98"/>
        <v>0</v>
      </c>
      <c r="C709" s="1">
        <f t="shared" si="99"/>
        <v>0</v>
      </c>
      <c r="D709" s="1">
        <f t="shared" si="100"/>
        <v>0</v>
      </c>
      <c r="E709" s="1">
        <f t="shared" si="101"/>
        <v>0</v>
      </c>
      <c r="F709" s="4" t="str">
        <f t="shared" si="94"/>
        <v/>
      </c>
      <c r="G709" s="4" t="e">
        <f>VLOOKUP(F709,'All Beta'!A:E,2,0)</f>
        <v>#N/A</v>
      </c>
      <c r="H709" s="4" t="e">
        <f t="shared" si="95"/>
        <v>#N/A</v>
      </c>
      <c r="I709" s="4" t="e">
        <f t="shared" si="96"/>
        <v>#N/A</v>
      </c>
      <c r="J709" s="62">
        <f>TRASH!A708</f>
        <v>0</v>
      </c>
    </row>
    <row r="710" spans="1:10" x14ac:dyDescent="0.3">
      <c r="A710" s="2">
        <f t="shared" si="97"/>
        <v>0</v>
      </c>
      <c r="B710" s="1">
        <f t="shared" si="98"/>
        <v>0</v>
      </c>
      <c r="C710" s="1">
        <f t="shared" si="99"/>
        <v>0</v>
      </c>
      <c r="D710" s="1">
        <f t="shared" si="100"/>
        <v>0</v>
      </c>
      <c r="E710" s="1">
        <f t="shared" si="101"/>
        <v>0</v>
      </c>
      <c r="F710" s="4" t="str">
        <f t="shared" si="94"/>
        <v/>
      </c>
      <c r="G710" s="4" t="e">
        <f>VLOOKUP(F710,'All Beta'!A:E,2,0)</f>
        <v>#N/A</v>
      </c>
      <c r="H710" s="4" t="e">
        <f t="shared" si="95"/>
        <v>#N/A</v>
      </c>
      <c r="I710" s="4" t="e">
        <f t="shared" si="96"/>
        <v>#N/A</v>
      </c>
      <c r="J710" s="62">
        <f>TRASH!A709</f>
        <v>0</v>
      </c>
    </row>
    <row r="711" spans="1:10" x14ac:dyDescent="0.3">
      <c r="A711" s="2">
        <f t="shared" si="97"/>
        <v>0</v>
      </c>
      <c r="B711" s="1">
        <f t="shared" si="98"/>
        <v>0</v>
      </c>
      <c r="C711" s="1">
        <f t="shared" si="99"/>
        <v>0</v>
      </c>
      <c r="D711" s="1">
        <f t="shared" si="100"/>
        <v>0</v>
      </c>
      <c r="E711" s="1">
        <f t="shared" si="101"/>
        <v>0</v>
      </c>
      <c r="F711" s="4" t="str">
        <f t="shared" si="94"/>
        <v/>
      </c>
      <c r="G711" s="4" t="e">
        <f>VLOOKUP(F711,'All Beta'!A:E,2,0)</f>
        <v>#N/A</v>
      </c>
      <c r="H711" s="4" t="e">
        <f t="shared" si="95"/>
        <v>#N/A</v>
      </c>
      <c r="I711" s="4" t="e">
        <f t="shared" si="96"/>
        <v>#N/A</v>
      </c>
      <c r="J711" s="62">
        <f>TRASH!A710</f>
        <v>0</v>
      </c>
    </row>
    <row r="712" spans="1:10" x14ac:dyDescent="0.3">
      <c r="A712" s="2">
        <f t="shared" si="97"/>
        <v>0</v>
      </c>
      <c r="B712" s="1">
        <f t="shared" si="98"/>
        <v>0</v>
      </c>
      <c r="C712" s="1">
        <f t="shared" si="99"/>
        <v>0</v>
      </c>
      <c r="D712" s="1">
        <f t="shared" si="100"/>
        <v>0</v>
      </c>
      <c r="E712" s="1">
        <f t="shared" si="101"/>
        <v>0</v>
      </c>
      <c r="F712" s="4" t="str">
        <f t="shared" si="94"/>
        <v/>
      </c>
      <c r="G712" s="4" t="e">
        <f>VLOOKUP(F712,'All Beta'!A:E,2,0)</f>
        <v>#N/A</v>
      </c>
      <c r="H712" s="4" t="e">
        <f t="shared" si="95"/>
        <v>#N/A</v>
      </c>
      <c r="I712" s="4" t="e">
        <f t="shared" si="96"/>
        <v>#N/A</v>
      </c>
      <c r="J712" s="62">
        <f>TRASH!A711</f>
        <v>0</v>
      </c>
    </row>
    <row r="713" spans="1:10" x14ac:dyDescent="0.3">
      <c r="A713" s="2">
        <f t="shared" si="97"/>
        <v>0</v>
      </c>
      <c r="B713" s="1">
        <f t="shared" si="98"/>
        <v>0</v>
      </c>
      <c r="C713" s="1">
        <f t="shared" si="99"/>
        <v>0</v>
      </c>
      <c r="D713" s="1">
        <f t="shared" si="100"/>
        <v>0</v>
      </c>
      <c r="E713" s="1">
        <f t="shared" si="101"/>
        <v>0</v>
      </c>
      <c r="F713" s="4" t="str">
        <f t="shared" si="94"/>
        <v/>
      </c>
      <c r="G713" s="4" t="e">
        <f>VLOOKUP(F713,'All Beta'!A:E,2,0)</f>
        <v>#N/A</v>
      </c>
      <c r="H713" s="4" t="e">
        <f t="shared" si="95"/>
        <v>#N/A</v>
      </c>
      <c r="I713" s="4" t="e">
        <f t="shared" si="96"/>
        <v>#N/A</v>
      </c>
      <c r="J713" s="62">
        <f>TRASH!A712</f>
        <v>0</v>
      </c>
    </row>
    <row r="714" spans="1:10" x14ac:dyDescent="0.3">
      <c r="A714" s="2">
        <f t="shared" si="97"/>
        <v>0</v>
      </c>
      <c r="B714" s="1">
        <f t="shared" si="98"/>
        <v>0</v>
      </c>
      <c r="C714" s="1">
        <f t="shared" si="99"/>
        <v>0</v>
      </c>
      <c r="D714" s="1">
        <f t="shared" si="100"/>
        <v>0</v>
      </c>
      <c r="E714" s="1">
        <f t="shared" si="101"/>
        <v>0</v>
      </c>
      <c r="F714" s="4" t="str">
        <f t="shared" si="94"/>
        <v/>
      </c>
      <c r="G714" s="4" t="e">
        <f>VLOOKUP(F714,'All Beta'!A:E,2,0)</f>
        <v>#N/A</v>
      </c>
      <c r="H714" s="4" t="e">
        <f t="shared" si="95"/>
        <v>#N/A</v>
      </c>
      <c r="I714" s="4" t="e">
        <f t="shared" si="96"/>
        <v>#N/A</v>
      </c>
      <c r="J714" s="62">
        <f>TRASH!A713</f>
        <v>0</v>
      </c>
    </row>
    <row r="715" spans="1:10" x14ac:dyDescent="0.3">
      <c r="A715" s="2">
        <f t="shared" si="97"/>
        <v>0</v>
      </c>
      <c r="B715" s="1">
        <f t="shared" si="98"/>
        <v>0</v>
      </c>
      <c r="C715" s="1">
        <f t="shared" si="99"/>
        <v>0</v>
      </c>
      <c r="D715" s="1">
        <f t="shared" si="100"/>
        <v>0</v>
      </c>
      <c r="E715" s="1">
        <f t="shared" si="101"/>
        <v>0</v>
      </c>
      <c r="F715" s="4" t="str">
        <f t="shared" si="94"/>
        <v/>
      </c>
      <c r="G715" s="4" t="e">
        <f>VLOOKUP(F715,'All Beta'!A:E,2,0)</f>
        <v>#N/A</v>
      </c>
      <c r="H715" s="4" t="e">
        <f t="shared" si="95"/>
        <v>#N/A</v>
      </c>
      <c r="I715" s="4" t="e">
        <f t="shared" si="96"/>
        <v>#N/A</v>
      </c>
      <c r="J715" s="62">
        <f>TRASH!A714</f>
        <v>0</v>
      </c>
    </row>
    <row r="716" spans="1:10" x14ac:dyDescent="0.3">
      <c r="A716" s="2">
        <f t="shared" si="97"/>
        <v>0</v>
      </c>
      <c r="B716" s="1">
        <f t="shared" si="98"/>
        <v>0</v>
      </c>
      <c r="C716" s="1">
        <f t="shared" si="99"/>
        <v>0</v>
      </c>
      <c r="D716" s="1">
        <f t="shared" si="100"/>
        <v>0</v>
      </c>
      <c r="E716" s="1">
        <f t="shared" si="101"/>
        <v>0</v>
      </c>
      <c r="F716" s="4" t="str">
        <f t="shared" si="94"/>
        <v/>
      </c>
      <c r="G716" s="4" t="e">
        <f>VLOOKUP(F716,'All Beta'!A:E,2,0)</f>
        <v>#N/A</v>
      </c>
      <c r="H716" s="4" t="e">
        <f t="shared" si="95"/>
        <v>#N/A</v>
      </c>
      <c r="I716" s="4" t="e">
        <f t="shared" si="96"/>
        <v>#N/A</v>
      </c>
      <c r="J716" s="62">
        <f>TRASH!A715</f>
        <v>0</v>
      </c>
    </row>
    <row r="717" spans="1:10" x14ac:dyDescent="0.3">
      <c r="A717" s="2">
        <f t="shared" si="97"/>
        <v>0</v>
      </c>
      <c r="B717" s="1">
        <f t="shared" si="98"/>
        <v>0</v>
      </c>
      <c r="C717" s="1">
        <f t="shared" si="99"/>
        <v>0</v>
      </c>
      <c r="D717" s="1">
        <f t="shared" si="100"/>
        <v>0</v>
      </c>
      <c r="E717" s="1">
        <f t="shared" si="101"/>
        <v>0</v>
      </c>
      <c r="F717" s="4" t="str">
        <f t="shared" si="94"/>
        <v/>
      </c>
      <c r="G717" s="4" t="e">
        <f>VLOOKUP(F717,'All Beta'!A:E,2,0)</f>
        <v>#N/A</v>
      </c>
      <c r="H717" s="4" t="e">
        <f t="shared" si="95"/>
        <v>#N/A</v>
      </c>
      <c r="I717" s="4" t="e">
        <f t="shared" si="96"/>
        <v>#N/A</v>
      </c>
      <c r="J717" s="62">
        <f>TRASH!A716</f>
        <v>0</v>
      </c>
    </row>
    <row r="718" spans="1:10" x14ac:dyDescent="0.3">
      <c r="A718" s="2">
        <f t="shared" si="97"/>
        <v>0</v>
      </c>
      <c r="B718" s="1">
        <f t="shared" si="98"/>
        <v>0</v>
      </c>
      <c r="C718" s="1">
        <f t="shared" si="99"/>
        <v>0</v>
      </c>
      <c r="D718" s="1">
        <f t="shared" si="100"/>
        <v>0</v>
      </c>
      <c r="E718" s="1">
        <f t="shared" si="101"/>
        <v>0</v>
      </c>
      <c r="F718" s="4" t="str">
        <f t="shared" si="94"/>
        <v/>
      </c>
      <c r="G718" s="4" t="e">
        <f>VLOOKUP(F718,'All Beta'!A:E,2,0)</f>
        <v>#N/A</v>
      </c>
      <c r="H718" s="4" t="e">
        <f t="shared" si="95"/>
        <v>#N/A</v>
      </c>
      <c r="I718" s="4" t="e">
        <f t="shared" si="96"/>
        <v>#N/A</v>
      </c>
      <c r="J718" s="62">
        <f>TRASH!A717</f>
        <v>0</v>
      </c>
    </row>
    <row r="719" spans="1:10" x14ac:dyDescent="0.3">
      <c r="A719" s="2">
        <f t="shared" si="97"/>
        <v>0</v>
      </c>
      <c r="B719" s="1">
        <f t="shared" si="98"/>
        <v>0</v>
      </c>
      <c r="C719" s="1">
        <f t="shared" si="99"/>
        <v>0</v>
      </c>
      <c r="D719" s="1">
        <f t="shared" si="100"/>
        <v>0</v>
      </c>
      <c r="E719" s="1">
        <f t="shared" si="101"/>
        <v>0</v>
      </c>
      <c r="F719" s="4" t="str">
        <f t="shared" si="94"/>
        <v/>
      </c>
      <c r="G719" s="4" t="e">
        <f>VLOOKUP(F719,'All Beta'!A:E,2,0)</f>
        <v>#N/A</v>
      </c>
      <c r="H719" s="4" t="e">
        <f t="shared" si="95"/>
        <v>#N/A</v>
      </c>
      <c r="I719" s="4" t="e">
        <f t="shared" si="96"/>
        <v>#N/A</v>
      </c>
      <c r="J719" s="62">
        <f>TRASH!A718</f>
        <v>0</v>
      </c>
    </row>
    <row r="720" spans="1:10" x14ac:dyDescent="0.3">
      <c r="A720" s="2">
        <f t="shared" si="97"/>
        <v>0</v>
      </c>
      <c r="B720" s="1">
        <f t="shared" si="98"/>
        <v>0</v>
      </c>
      <c r="C720" s="1">
        <f t="shared" si="99"/>
        <v>0</v>
      </c>
      <c r="D720" s="1">
        <f t="shared" si="100"/>
        <v>0</v>
      </c>
      <c r="E720" s="1">
        <f t="shared" si="101"/>
        <v>0</v>
      </c>
      <c r="F720" s="4" t="str">
        <f t="shared" si="94"/>
        <v/>
      </c>
      <c r="G720" s="4" t="e">
        <f>VLOOKUP(F720,'All Beta'!A:E,2,0)</f>
        <v>#N/A</v>
      </c>
      <c r="H720" s="4" t="e">
        <f t="shared" si="95"/>
        <v>#N/A</v>
      </c>
      <c r="I720" s="4" t="e">
        <f t="shared" si="96"/>
        <v>#N/A</v>
      </c>
      <c r="J720" s="62">
        <f>TRASH!A719</f>
        <v>0</v>
      </c>
    </row>
    <row r="721" spans="1:10" x14ac:dyDescent="0.3">
      <c r="A721" s="2">
        <f t="shared" si="97"/>
        <v>0</v>
      </c>
      <c r="B721" s="1">
        <f t="shared" si="98"/>
        <v>0</v>
      </c>
      <c r="C721" s="1">
        <f t="shared" si="99"/>
        <v>0</v>
      </c>
      <c r="D721" s="1">
        <f t="shared" si="100"/>
        <v>0</v>
      </c>
      <c r="E721" s="1">
        <f t="shared" si="101"/>
        <v>0</v>
      </c>
      <c r="F721" s="4" t="str">
        <f t="shared" si="94"/>
        <v/>
      </c>
      <c r="G721" s="4" t="e">
        <f>VLOOKUP(F721,'All Beta'!A:E,2,0)</f>
        <v>#N/A</v>
      </c>
      <c r="H721" s="4" t="e">
        <f t="shared" si="95"/>
        <v>#N/A</v>
      </c>
      <c r="I721" s="4" t="e">
        <f t="shared" si="96"/>
        <v>#N/A</v>
      </c>
      <c r="J721" s="62">
        <f>TRASH!A720</f>
        <v>0</v>
      </c>
    </row>
    <row r="722" spans="1:10" x14ac:dyDescent="0.3">
      <c r="A722" s="2">
        <f t="shared" si="97"/>
        <v>0</v>
      </c>
      <c r="B722" s="1">
        <f t="shared" si="98"/>
        <v>0</v>
      </c>
      <c r="C722" s="1">
        <f t="shared" si="99"/>
        <v>0</v>
      </c>
      <c r="D722" s="1">
        <f t="shared" si="100"/>
        <v>0</v>
      </c>
      <c r="E722" s="1">
        <f t="shared" si="101"/>
        <v>0</v>
      </c>
      <c r="F722" s="4" t="str">
        <f t="shared" si="94"/>
        <v/>
      </c>
      <c r="G722" s="4" t="e">
        <f>VLOOKUP(F722,'All Beta'!A:E,2,0)</f>
        <v>#N/A</v>
      </c>
      <c r="H722" s="4" t="e">
        <f t="shared" si="95"/>
        <v>#N/A</v>
      </c>
      <c r="I722" s="4" t="e">
        <f t="shared" si="96"/>
        <v>#N/A</v>
      </c>
      <c r="J722" s="62">
        <f>TRASH!A721</f>
        <v>0</v>
      </c>
    </row>
    <row r="723" spans="1:10" x14ac:dyDescent="0.3">
      <c r="A723" s="2">
        <f t="shared" si="97"/>
        <v>0</v>
      </c>
      <c r="B723" s="1">
        <f t="shared" si="98"/>
        <v>0</v>
      </c>
      <c r="C723" s="1">
        <f t="shared" si="99"/>
        <v>0</v>
      </c>
      <c r="D723" s="1">
        <f t="shared" si="100"/>
        <v>0</v>
      </c>
      <c r="E723" s="1">
        <f t="shared" si="101"/>
        <v>0</v>
      </c>
      <c r="F723" s="4" t="str">
        <f t="shared" si="94"/>
        <v/>
      </c>
      <c r="G723" s="4" t="e">
        <f>VLOOKUP(F723,'All Beta'!A:E,2,0)</f>
        <v>#N/A</v>
      </c>
      <c r="H723" s="4" t="e">
        <f t="shared" si="95"/>
        <v>#N/A</v>
      </c>
      <c r="I723" s="4" t="e">
        <f t="shared" si="96"/>
        <v>#N/A</v>
      </c>
      <c r="J723" s="62">
        <f>TRASH!A722</f>
        <v>0</v>
      </c>
    </row>
    <row r="724" spans="1:10" x14ac:dyDescent="0.3">
      <c r="A724" s="2">
        <f t="shared" si="97"/>
        <v>0</v>
      </c>
      <c r="B724" s="1">
        <f t="shared" si="98"/>
        <v>0</v>
      </c>
      <c r="C724" s="1">
        <f t="shared" si="99"/>
        <v>0</v>
      </c>
      <c r="D724" s="1">
        <f t="shared" si="100"/>
        <v>0</v>
      </c>
      <c r="E724" s="1">
        <f t="shared" si="101"/>
        <v>0</v>
      </c>
      <c r="F724" s="4" t="str">
        <f t="shared" si="94"/>
        <v/>
      </c>
      <c r="G724" s="4" t="e">
        <f>VLOOKUP(F724,'All Beta'!A:E,2,0)</f>
        <v>#N/A</v>
      </c>
      <c r="H724" s="4" t="e">
        <f t="shared" si="95"/>
        <v>#N/A</v>
      </c>
      <c r="I724" s="4" t="e">
        <f t="shared" si="96"/>
        <v>#N/A</v>
      </c>
      <c r="J724" s="62">
        <f>TRASH!A723</f>
        <v>0</v>
      </c>
    </row>
    <row r="725" spans="1:10" x14ac:dyDescent="0.3">
      <c r="A725" s="2">
        <f t="shared" si="97"/>
        <v>0</v>
      </c>
      <c r="B725" s="1">
        <f t="shared" si="98"/>
        <v>0</v>
      </c>
      <c r="C725" s="1">
        <f t="shared" si="99"/>
        <v>0</v>
      </c>
      <c r="D725" s="1">
        <f t="shared" si="100"/>
        <v>0</v>
      </c>
      <c r="E725" s="1">
        <f t="shared" si="101"/>
        <v>0</v>
      </c>
      <c r="F725" s="4" t="str">
        <f t="shared" si="94"/>
        <v/>
      </c>
      <c r="G725" s="4" t="e">
        <f>VLOOKUP(F725,'All Beta'!A:E,2,0)</f>
        <v>#N/A</v>
      </c>
      <c r="H725" s="4" t="e">
        <f t="shared" si="95"/>
        <v>#N/A</v>
      </c>
      <c r="I725" s="4" t="e">
        <f t="shared" si="96"/>
        <v>#N/A</v>
      </c>
      <c r="J725" s="62">
        <f>TRASH!A724</f>
        <v>0</v>
      </c>
    </row>
    <row r="726" spans="1:10" x14ac:dyDescent="0.3">
      <c r="A726" s="2">
        <f t="shared" si="97"/>
        <v>0</v>
      </c>
      <c r="B726" s="1">
        <f t="shared" si="98"/>
        <v>0</v>
      </c>
      <c r="C726" s="1">
        <f t="shared" si="99"/>
        <v>0</v>
      </c>
      <c r="D726" s="1">
        <f t="shared" si="100"/>
        <v>0</v>
      </c>
      <c r="E726" s="1">
        <f t="shared" si="101"/>
        <v>0</v>
      </c>
      <c r="F726" s="4" t="str">
        <f t="shared" si="94"/>
        <v/>
      </c>
      <c r="G726" s="4" t="e">
        <f>VLOOKUP(F726,'All Beta'!A:E,2,0)</f>
        <v>#N/A</v>
      </c>
      <c r="H726" s="4" t="e">
        <f t="shared" si="95"/>
        <v>#N/A</v>
      </c>
      <c r="I726" s="4" t="e">
        <f t="shared" si="96"/>
        <v>#N/A</v>
      </c>
      <c r="J726" s="62">
        <f>TRASH!A725</f>
        <v>0</v>
      </c>
    </row>
    <row r="727" spans="1:10" x14ac:dyDescent="0.3">
      <c r="A727" s="2">
        <f t="shared" si="97"/>
        <v>0</v>
      </c>
      <c r="B727" s="1">
        <f t="shared" si="98"/>
        <v>0</v>
      </c>
      <c r="C727" s="1">
        <f t="shared" si="99"/>
        <v>0</v>
      </c>
      <c r="D727" s="1">
        <f t="shared" si="100"/>
        <v>0</v>
      </c>
      <c r="E727" s="1">
        <f t="shared" si="101"/>
        <v>0</v>
      </c>
      <c r="F727" s="4" t="str">
        <f t="shared" si="94"/>
        <v/>
      </c>
      <c r="G727" s="4" t="e">
        <f>VLOOKUP(F727,'All Beta'!A:E,2,0)</f>
        <v>#N/A</v>
      </c>
      <c r="H727" s="4" t="e">
        <f t="shared" si="95"/>
        <v>#N/A</v>
      </c>
      <c r="I727" s="4" t="e">
        <f t="shared" si="96"/>
        <v>#N/A</v>
      </c>
      <c r="J727" s="62">
        <f>TRASH!A726</f>
        <v>0</v>
      </c>
    </row>
    <row r="728" spans="1:10" x14ac:dyDescent="0.3">
      <c r="A728" s="2">
        <f t="shared" si="97"/>
        <v>0</v>
      </c>
      <c r="B728" s="1">
        <f t="shared" si="98"/>
        <v>0</v>
      </c>
      <c r="C728" s="1">
        <f t="shared" si="99"/>
        <v>0</v>
      </c>
      <c r="D728" s="1">
        <f t="shared" si="100"/>
        <v>0</v>
      </c>
      <c r="E728" s="1">
        <f t="shared" si="101"/>
        <v>0</v>
      </c>
      <c r="F728" s="4" t="str">
        <f t="shared" si="94"/>
        <v/>
      </c>
      <c r="G728" s="4" t="e">
        <f>VLOOKUP(F728,'All Beta'!A:E,2,0)</f>
        <v>#N/A</v>
      </c>
      <c r="H728" s="4" t="e">
        <f t="shared" si="95"/>
        <v>#N/A</v>
      </c>
      <c r="I728" s="4" t="e">
        <f t="shared" si="96"/>
        <v>#N/A</v>
      </c>
      <c r="J728" s="62">
        <f>TRASH!A727</f>
        <v>0</v>
      </c>
    </row>
    <row r="729" spans="1:10" x14ac:dyDescent="0.3">
      <c r="A729" s="2">
        <f t="shared" si="97"/>
        <v>0</v>
      </c>
      <c r="B729" s="1">
        <f t="shared" si="98"/>
        <v>0</v>
      </c>
      <c r="C729" s="1">
        <f t="shared" si="99"/>
        <v>0</v>
      </c>
      <c r="D729" s="1">
        <f t="shared" si="100"/>
        <v>0</v>
      </c>
      <c r="E729" s="1">
        <f t="shared" si="101"/>
        <v>0</v>
      </c>
      <c r="F729" s="4" t="str">
        <f t="shared" si="94"/>
        <v/>
      </c>
      <c r="G729" s="4" t="e">
        <f>VLOOKUP(F729,'All Beta'!A:E,2,0)</f>
        <v>#N/A</v>
      </c>
      <c r="H729" s="4" t="e">
        <f t="shared" si="95"/>
        <v>#N/A</v>
      </c>
      <c r="I729" s="4" t="e">
        <f t="shared" si="96"/>
        <v>#N/A</v>
      </c>
      <c r="J729" s="62">
        <f>TRASH!A728</f>
        <v>0</v>
      </c>
    </row>
    <row r="730" spans="1:10" x14ac:dyDescent="0.3">
      <c r="A730" s="2">
        <f t="shared" si="97"/>
        <v>0</v>
      </c>
      <c r="B730" s="1">
        <f t="shared" si="98"/>
        <v>0</v>
      </c>
      <c r="C730" s="1">
        <f t="shared" si="99"/>
        <v>0</v>
      </c>
      <c r="D730" s="1">
        <f t="shared" si="100"/>
        <v>0</v>
      </c>
      <c r="E730" s="1">
        <f t="shared" si="101"/>
        <v>0</v>
      </c>
      <c r="F730" s="4" t="str">
        <f t="shared" si="94"/>
        <v/>
      </c>
      <c r="G730" s="4" t="e">
        <f>VLOOKUP(F730,'All Beta'!A:E,2,0)</f>
        <v>#N/A</v>
      </c>
      <c r="H730" s="4" t="e">
        <f t="shared" si="95"/>
        <v>#N/A</v>
      </c>
      <c r="I730" s="4" t="e">
        <f t="shared" si="96"/>
        <v>#N/A</v>
      </c>
      <c r="J730" s="62">
        <f>TRASH!A729</f>
        <v>0</v>
      </c>
    </row>
    <row r="731" spans="1:10" x14ac:dyDescent="0.3">
      <c r="A731" s="2">
        <f t="shared" si="97"/>
        <v>0</v>
      </c>
      <c r="B731" s="1">
        <f t="shared" si="98"/>
        <v>0</v>
      </c>
      <c r="C731" s="1">
        <f t="shared" si="99"/>
        <v>0</v>
      </c>
      <c r="D731" s="1">
        <f t="shared" si="100"/>
        <v>0</v>
      </c>
      <c r="E731" s="1">
        <f t="shared" si="101"/>
        <v>0</v>
      </c>
      <c r="F731" s="4" t="str">
        <f t="shared" si="94"/>
        <v/>
      </c>
      <c r="G731" s="4" t="e">
        <f>VLOOKUP(F731,'All Beta'!A:E,2,0)</f>
        <v>#N/A</v>
      </c>
      <c r="H731" s="4" t="e">
        <f t="shared" si="95"/>
        <v>#N/A</v>
      </c>
      <c r="I731" s="4" t="e">
        <f t="shared" si="96"/>
        <v>#N/A</v>
      </c>
      <c r="J731" s="62">
        <f>TRASH!A730</f>
        <v>0</v>
      </c>
    </row>
    <row r="732" spans="1:10" x14ac:dyDescent="0.3">
      <c r="A732" s="2">
        <f t="shared" si="97"/>
        <v>0</v>
      </c>
      <c r="B732" s="1">
        <f t="shared" si="98"/>
        <v>0</v>
      </c>
      <c r="C732" s="1">
        <f t="shared" si="99"/>
        <v>0</v>
      </c>
      <c r="D732" s="1">
        <f t="shared" si="100"/>
        <v>0</v>
      </c>
      <c r="E732" s="1">
        <f t="shared" si="101"/>
        <v>0</v>
      </c>
      <c r="F732" s="4" t="str">
        <f t="shared" si="94"/>
        <v/>
      </c>
      <c r="G732" s="4" t="e">
        <f>VLOOKUP(F732,'All Beta'!A:E,2,0)</f>
        <v>#N/A</v>
      </c>
      <c r="H732" s="4" t="e">
        <f t="shared" si="95"/>
        <v>#N/A</v>
      </c>
      <c r="I732" s="4" t="e">
        <f t="shared" si="96"/>
        <v>#N/A</v>
      </c>
      <c r="J732" s="62">
        <f>TRASH!A731</f>
        <v>0</v>
      </c>
    </row>
    <row r="733" spans="1:10" x14ac:dyDescent="0.3">
      <c r="A733" s="2">
        <f t="shared" si="97"/>
        <v>0</v>
      </c>
      <c r="B733" s="1">
        <f t="shared" si="98"/>
        <v>0</v>
      </c>
      <c r="C733" s="1">
        <f t="shared" si="99"/>
        <v>0</v>
      </c>
      <c r="D733" s="1">
        <f t="shared" si="100"/>
        <v>0</v>
      </c>
      <c r="E733" s="1">
        <f t="shared" si="101"/>
        <v>0</v>
      </c>
      <c r="F733" s="4" t="str">
        <f t="shared" si="94"/>
        <v/>
      </c>
      <c r="G733" s="4" t="e">
        <f>VLOOKUP(F733,'All Beta'!A:E,2,0)</f>
        <v>#N/A</v>
      </c>
      <c r="H733" s="4" t="e">
        <f t="shared" si="95"/>
        <v>#N/A</v>
      </c>
      <c r="I733" s="4" t="e">
        <f t="shared" si="96"/>
        <v>#N/A</v>
      </c>
      <c r="J733" s="62">
        <f>TRASH!A732</f>
        <v>0</v>
      </c>
    </row>
    <row r="734" spans="1:10" x14ac:dyDescent="0.3">
      <c r="A734" s="2">
        <f t="shared" si="97"/>
        <v>0</v>
      </c>
      <c r="B734" s="1">
        <f t="shared" si="98"/>
        <v>0</v>
      </c>
      <c r="C734" s="1">
        <f t="shared" si="99"/>
        <v>0</v>
      </c>
      <c r="D734" s="1">
        <f t="shared" si="100"/>
        <v>0</v>
      </c>
      <c r="E734" s="1">
        <f t="shared" si="101"/>
        <v>0</v>
      </c>
      <c r="F734" s="4" t="str">
        <f t="shared" si="94"/>
        <v/>
      </c>
      <c r="G734" s="4" t="e">
        <f>VLOOKUP(F734,'All Beta'!A:E,2,0)</f>
        <v>#N/A</v>
      </c>
      <c r="H734" s="4" t="e">
        <f t="shared" si="95"/>
        <v>#N/A</v>
      </c>
      <c r="I734" s="4" t="e">
        <f t="shared" si="96"/>
        <v>#N/A</v>
      </c>
      <c r="J734" s="62">
        <f>TRASH!A733</f>
        <v>0</v>
      </c>
    </row>
    <row r="735" spans="1:10" x14ac:dyDescent="0.3">
      <c r="A735" s="2">
        <f t="shared" si="97"/>
        <v>0</v>
      </c>
      <c r="B735" s="1">
        <f t="shared" si="98"/>
        <v>0</v>
      </c>
      <c r="C735" s="1">
        <f t="shared" si="99"/>
        <v>0</v>
      </c>
      <c r="D735" s="1">
        <f t="shared" si="100"/>
        <v>0</v>
      </c>
      <c r="E735" s="1">
        <f t="shared" si="101"/>
        <v>0</v>
      </c>
      <c r="F735" s="4" t="str">
        <f t="shared" si="94"/>
        <v/>
      </c>
      <c r="G735" s="4" t="e">
        <f>VLOOKUP(F735,'All Beta'!A:E,2,0)</f>
        <v>#N/A</v>
      </c>
      <c r="H735" s="4" t="e">
        <f t="shared" si="95"/>
        <v>#N/A</v>
      </c>
      <c r="I735" s="4" t="e">
        <f t="shared" si="96"/>
        <v>#N/A</v>
      </c>
      <c r="J735" s="62">
        <f>TRASH!A734</f>
        <v>0</v>
      </c>
    </row>
    <row r="736" spans="1:10" x14ac:dyDescent="0.3">
      <c r="A736" s="2">
        <f t="shared" si="97"/>
        <v>0</v>
      </c>
      <c r="B736" s="1">
        <f t="shared" si="98"/>
        <v>0</v>
      </c>
      <c r="C736" s="1">
        <f t="shared" si="99"/>
        <v>0</v>
      </c>
      <c r="D736" s="1">
        <f t="shared" si="100"/>
        <v>0</v>
      </c>
      <c r="E736" s="1">
        <f t="shared" si="101"/>
        <v>0</v>
      </c>
      <c r="F736" s="4" t="str">
        <f t="shared" si="94"/>
        <v/>
      </c>
      <c r="G736" s="4" t="e">
        <f>VLOOKUP(F736,'All Beta'!A:E,2,0)</f>
        <v>#N/A</v>
      </c>
      <c r="H736" s="4" t="e">
        <f t="shared" si="95"/>
        <v>#N/A</v>
      </c>
      <c r="I736" s="4" t="e">
        <f t="shared" si="96"/>
        <v>#N/A</v>
      </c>
      <c r="J736" s="62">
        <f>TRASH!A735</f>
        <v>0</v>
      </c>
    </row>
    <row r="737" spans="1:10" x14ac:dyDescent="0.3">
      <c r="A737" s="2">
        <f t="shared" si="97"/>
        <v>0</v>
      </c>
      <c r="B737" s="1">
        <f t="shared" si="98"/>
        <v>0</v>
      </c>
      <c r="C737" s="1">
        <f t="shared" si="99"/>
        <v>0</v>
      </c>
      <c r="D737" s="1">
        <f t="shared" si="100"/>
        <v>0</v>
      </c>
      <c r="E737" s="1">
        <f t="shared" si="101"/>
        <v>0</v>
      </c>
      <c r="F737" s="4" t="str">
        <f t="shared" si="94"/>
        <v/>
      </c>
      <c r="G737" s="4" t="e">
        <f>VLOOKUP(F737,'All Beta'!A:E,2,0)</f>
        <v>#N/A</v>
      </c>
      <c r="H737" s="4" t="e">
        <f t="shared" si="95"/>
        <v>#N/A</v>
      </c>
      <c r="I737" s="4" t="e">
        <f t="shared" si="96"/>
        <v>#N/A</v>
      </c>
      <c r="J737" s="62">
        <f>TRASH!A736</f>
        <v>0</v>
      </c>
    </row>
    <row r="738" spans="1:10" x14ac:dyDescent="0.3">
      <c r="A738" s="2">
        <f t="shared" si="97"/>
        <v>0</v>
      </c>
      <c r="B738" s="1">
        <f t="shared" si="98"/>
        <v>0</v>
      </c>
      <c r="C738" s="1">
        <f t="shared" si="99"/>
        <v>0</v>
      </c>
      <c r="D738" s="1">
        <f t="shared" si="100"/>
        <v>0</v>
      </c>
      <c r="E738" s="1">
        <f t="shared" si="101"/>
        <v>0</v>
      </c>
      <c r="F738" s="4" t="str">
        <f t="shared" si="94"/>
        <v/>
      </c>
      <c r="G738" s="4" t="e">
        <f>VLOOKUP(F738,'All Beta'!A:E,2,0)</f>
        <v>#N/A</v>
      </c>
      <c r="H738" s="4" t="e">
        <f t="shared" si="95"/>
        <v>#N/A</v>
      </c>
      <c r="I738" s="4" t="e">
        <f t="shared" si="96"/>
        <v>#N/A</v>
      </c>
      <c r="J738" s="62">
        <f>TRASH!A737</f>
        <v>0</v>
      </c>
    </row>
    <row r="739" spans="1:10" x14ac:dyDescent="0.3">
      <c r="A739" s="2">
        <f t="shared" si="97"/>
        <v>0</v>
      </c>
      <c r="B739" s="1">
        <f t="shared" si="98"/>
        <v>0</v>
      </c>
      <c r="C739" s="1">
        <f t="shared" si="99"/>
        <v>0</v>
      </c>
      <c r="D739" s="1">
        <f t="shared" si="100"/>
        <v>0</v>
      </c>
      <c r="E739" s="1">
        <f t="shared" si="101"/>
        <v>0</v>
      </c>
      <c r="F739" s="4" t="str">
        <f t="shared" si="94"/>
        <v/>
      </c>
      <c r="G739" s="4" t="e">
        <f>VLOOKUP(F739,'All Beta'!A:E,2,0)</f>
        <v>#N/A</v>
      </c>
      <c r="H739" s="4" t="e">
        <f t="shared" si="95"/>
        <v>#N/A</v>
      </c>
      <c r="I739" s="4" t="e">
        <f t="shared" si="96"/>
        <v>#N/A</v>
      </c>
      <c r="J739" s="62">
        <f>TRASH!A738</f>
        <v>0</v>
      </c>
    </row>
    <row r="740" spans="1:10" x14ac:dyDescent="0.3">
      <c r="A740" s="2">
        <f t="shared" si="97"/>
        <v>0</v>
      </c>
      <c r="B740" s="1">
        <f t="shared" si="98"/>
        <v>0</v>
      </c>
      <c r="C740" s="1">
        <f t="shared" si="99"/>
        <v>0</v>
      </c>
      <c r="D740" s="1">
        <f t="shared" si="100"/>
        <v>0</v>
      </c>
      <c r="E740" s="1">
        <f t="shared" si="101"/>
        <v>0</v>
      </c>
      <c r="F740" s="4" t="str">
        <f t="shared" si="94"/>
        <v/>
      </c>
      <c r="G740" s="4" t="e">
        <f>VLOOKUP(F740,'All Beta'!A:E,2,0)</f>
        <v>#N/A</v>
      </c>
      <c r="H740" s="4" t="e">
        <f t="shared" si="95"/>
        <v>#N/A</v>
      </c>
      <c r="I740" s="4" t="e">
        <f t="shared" si="96"/>
        <v>#N/A</v>
      </c>
      <c r="J740" s="62">
        <f>TRASH!A739</f>
        <v>0</v>
      </c>
    </row>
    <row r="741" spans="1:10" x14ac:dyDescent="0.3">
      <c r="A741" s="2">
        <f t="shared" si="97"/>
        <v>0</v>
      </c>
      <c r="B741" s="1">
        <f t="shared" si="98"/>
        <v>0</v>
      </c>
      <c r="C741" s="1">
        <f t="shared" si="99"/>
        <v>0</v>
      </c>
      <c r="D741" s="1">
        <f t="shared" si="100"/>
        <v>0</v>
      </c>
      <c r="E741" s="1">
        <f t="shared" si="101"/>
        <v>0</v>
      </c>
      <c r="F741" s="4" t="str">
        <f t="shared" si="94"/>
        <v/>
      </c>
      <c r="G741" s="4" t="e">
        <f>VLOOKUP(F741,'All Beta'!A:E,2,0)</f>
        <v>#N/A</v>
      </c>
      <c r="H741" s="4" t="e">
        <f t="shared" si="95"/>
        <v>#N/A</v>
      </c>
      <c r="I741" s="4" t="e">
        <f t="shared" si="96"/>
        <v>#N/A</v>
      </c>
      <c r="J741" s="62">
        <f>TRASH!A740</f>
        <v>0</v>
      </c>
    </row>
    <row r="742" spans="1:10" x14ac:dyDescent="0.3">
      <c r="A742" s="2">
        <f t="shared" si="97"/>
        <v>0</v>
      </c>
      <c r="B742" s="1">
        <f t="shared" si="98"/>
        <v>0</v>
      </c>
      <c r="C742" s="1">
        <f t="shared" si="99"/>
        <v>0</v>
      </c>
      <c r="D742" s="1">
        <f t="shared" si="100"/>
        <v>0</v>
      </c>
      <c r="E742" s="1">
        <f t="shared" si="101"/>
        <v>0</v>
      </c>
      <c r="F742" s="4" t="str">
        <f t="shared" si="94"/>
        <v/>
      </c>
      <c r="G742" s="4" t="e">
        <f>VLOOKUP(F742,'All Beta'!A:E,2,0)</f>
        <v>#N/A</v>
      </c>
      <c r="H742" s="4" t="e">
        <f t="shared" si="95"/>
        <v>#N/A</v>
      </c>
      <c r="I742" s="4" t="e">
        <f t="shared" si="96"/>
        <v>#N/A</v>
      </c>
      <c r="J742" s="62">
        <f>TRASH!A741</f>
        <v>0</v>
      </c>
    </row>
    <row r="743" spans="1:10" x14ac:dyDescent="0.3">
      <c r="A743" s="2">
        <f t="shared" si="97"/>
        <v>0</v>
      </c>
      <c r="B743" s="1">
        <f t="shared" si="98"/>
        <v>0</v>
      </c>
      <c r="C743" s="1">
        <f t="shared" si="99"/>
        <v>0</v>
      </c>
      <c r="D743" s="1">
        <f t="shared" si="100"/>
        <v>0</v>
      </c>
      <c r="E743" s="1">
        <f t="shared" si="101"/>
        <v>0</v>
      </c>
      <c r="F743" s="4" t="str">
        <f t="shared" si="94"/>
        <v/>
      </c>
      <c r="G743" s="4" t="e">
        <f>VLOOKUP(F743,'All Beta'!A:E,2,0)</f>
        <v>#N/A</v>
      </c>
      <c r="H743" s="4" t="e">
        <f t="shared" si="95"/>
        <v>#N/A</v>
      </c>
      <c r="I743" s="4" t="e">
        <f t="shared" si="96"/>
        <v>#N/A</v>
      </c>
      <c r="J743" s="62">
        <f>TRASH!A742</f>
        <v>0</v>
      </c>
    </row>
    <row r="744" spans="1:10" x14ac:dyDescent="0.3">
      <c r="A744" s="2">
        <f t="shared" si="97"/>
        <v>0</v>
      </c>
      <c r="B744" s="1">
        <f t="shared" si="98"/>
        <v>0</v>
      </c>
      <c r="C744" s="1">
        <f t="shared" si="99"/>
        <v>0</v>
      </c>
      <c r="D744" s="1">
        <f t="shared" si="100"/>
        <v>0</v>
      </c>
      <c r="E744" s="1">
        <f t="shared" si="101"/>
        <v>0</v>
      </c>
      <c r="F744" s="4" t="str">
        <f t="shared" si="94"/>
        <v/>
      </c>
      <c r="G744" s="4" t="e">
        <f>VLOOKUP(F744,'All Beta'!A:E,2,0)</f>
        <v>#N/A</v>
      </c>
      <c r="H744" s="4" t="e">
        <f t="shared" si="95"/>
        <v>#N/A</v>
      </c>
      <c r="I744" s="4" t="e">
        <f t="shared" si="96"/>
        <v>#N/A</v>
      </c>
      <c r="J744" s="62">
        <f>TRASH!A743</f>
        <v>0</v>
      </c>
    </row>
    <row r="745" spans="1:10" x14ac:dyDescent="0.3">
      <c r="A745" s="2">
        <f t="shared" si="97"/>
        <v>0</v>
      </c>
      <c r="B745" s="1">
        <f t="shared" si="98"/>
        <v>0</v>
      </c>
      <c r="C745" s="1">
        <f t="shared" si="99"/>
        <v>0</v>
      </c>
      <c r="D745" s="1">
        <f t="shared" si="100"/>
        <v>0</v>
      </c>
      <c r="E745" s="1">
        <f t="shared" si="101"/>
        <v>0</v>
      </c>
      <c r="F745" s="4" t="str">
        <f t="shared" si="94"/>
        <v/>
      </c>
      <c r="G745" s="4" t="e">
        <f>VLOOKUP(F745,'All Beta'!A:E,2,0)</f>
        <v>#N/A</v>
      </c>
      <c r="H745" s="4" t="e">
        <f t="shared" si="95"/>
        <v>#N/A</v>
      </c>
      <c r="I745" s="4" t="e">
        <f t="shared" si="96"/>
        <v>#N/A</v>
      </c>
      <c r="J745" s="62">
        <f>TRASH!A744</f>
        <v>0</v>
      </c>
    </row>
    <row r="746" spans="1:10" x14ac:dyDescent="0.3">
      <c r="A746" s="2">
        <f t="shared" si="97"/>
        <v>0</v>
      </c>
      <c r="B746" s="1">
        <f t="shared" si="98"/>
        <v>0</v>
      </c>
      <c r="C746" s="1">
        <f t="shared" si="99"/>
        <v>0</v>
      </c>
      <c r="D746" s="1">
        <f t="shared" si="100"/>
        <v>0</v>
      </c>
      <c r="E746" s="1">
        <f t="shared" si="101"/>
        <v>0</v>
      </c>
      <c r="F746" s="4" t="str">
        <f t="shared" si="94"/>
        <v/>
      </c>
      <c r="G746" s="4" t="e">
        <f>VLOOKUP(F746,'All Beta'!A:E,2,0)</f>
        <v>#N/A</v>
      </c>
      <c r="H746" s="4" t="e">
        <f t="shared" si="95"/>
        <v>#N/A</v>
      </c>
      <c r="I746" s="4" t="e">
        <f t="shared" si="96"/>
        <v>#N/A</v>
      </c>
      <c r="J746" s="62">
        <f>TRASH!A745</f>
        <v>0</v>
      </c>
    </row>
    <row r="747" spans="1:10" x14ac:dyDescent="0.3">
      <c r="A747" s="2">
        <f t="shared" si="97"/>
        <v>0</v>
      </c>
      <c r="B747" s="1">
        <f t="shared" si="98"/>
        <v>0</v>
      </c>
      <c r="C747" s="1">
        <f t="shared" si="99"/>
        <v>0</v>
      </c>
      <c r="D747" s="1">
        <f t="shared" si="100"/>
        <v>0</v>
      </c>
      <c r="E747" s="1">
        <f t="shared" si="101"/>
        <v>0</v>
      </c>
      <c r="F747" s="4" t="str">
        <f t="shared" si="94"/>
        <v/>
      </c>
      <c r="G747" s="4" t="e">
        <f>VLOOKUP(F747,'All Beta'!A:E,2,0)</f>
        <v>#N/A</v>
      </c>
      <c r="H747" s="4" t="e">
        <f t="shared" si="95"/>
        <v>#N/A</v>
      </c>
      <c r="I747" s="4" t="e">
        <f t="shared" si="96"/>
        <v>#N/A</v>
      </c>
      <c r="J747" s="62">
        <f>TRASH!A746</f>
        <v>0</v>
      </c>
    </row>
    <row r="748" spans="1:10" x14ac:dyDescent="0.3">
      <c r="A748" s="2">
        <f t="shared" si="97"/>
        <v>0</v>
      </c>
      <c r="B748" s="1">
        <f t="shared" si="98"/>
        <v>0</v>
      </c>
      <c r="C748" s="1">
        <f t="shared" si="99"/>
        <v>0</v>
      </c>
      <c r="D748" s="1">
        <f t="shared" si="100"/>
        <v>0</v>
      </c>
      <c r="E748" s="1">
        <f t="shared" si="101"/>
        <v>0</v>
      </c>
      <c r="F748" s="4" t="str">
        <f t="shared" ref="F748:F811" si="102">IF(ISERROR(MATCH(A748,J$1:J$1000,0)),A748,"")</f>
        <v/>
      </c>
      <c r="G748" s="4" t="e">
        <f>VLOOKUP(F748,'All Beta'!A:E,2,0)</f>
        <v>#N/A</v>
      </c>
      <c r="H748" s="4" t="e">
        <f t="shared" ref="H748:H811" si="103">VLOOKUP(F748,A:E,4,0)</f>
        <v>#N/A</v>
      </c>
      <c r="I748" s="4" t="e">
        <f t="shared" ref="I748:I811" si="104">VLOOKUP(F748,A:E,5,0)</f>
        <v>#N/A</v>
      </c>
      <c r="J748" s="62">
        <f>TRASH!A747</f>
        <v>0</v>
      </c>
    </row>
    <row r="749" spans="1:10" x14ac:dyDescent="0.3">
      <c r="A749" s="2">
        <f t="shared" si="97"/>
        <v>0</v>
      </c>
      <c r="B749" s="1">
        <f t="shared" si="98"/>
        <v>0</v>
      </c>
      <c r="C749" s="1">
        <f t="shared" si="99"/>
        <v>0</v>
      </c>
      <c r="D749" s="1">
        <f t="shared" si="100"/>
        <v>0</v>
      </c>
      <c r="E749" s="1">
        <f t="shared" si="101"/>
        <v>0</v>
      </c>
      <c r="F749" s="4" t="str">
        <f t="shared" si="102"/>
        <v/>
      </c>
      <c r="G749" s="4" t="e">
        <f>VLOOKUP(F749,'All Beta'!A:E,2,0)</f>
        <v>#N/A</v>
      </c>
      <c r="H749" s="4" t="e">
        <f t="shared" si="103"/>
        <v>#N/A</v>
      </c>
      <c r="I749" s="4" t="e">
        <f t="shared" si="104"/>
        <v>#N/A</v>
      </c>
      <c r="J749" s="62">
        <f>TRASH!A748</f>
        <v>0</v>
      </c>
    </row>
    <row r="750" spans="1:10" x14ac:dyDescent="0.3">
      <c r="A750" s="2">
        <f t="shared" si="97"/>
        <v>0</v>
      </c>
      <c r="B750" s="1">
        <f t="shared" si="98"/>
        <v>0</v>
      </c>
      <c r="C750" s="1">
        <f t="shared" si="99"/>
        <v>0</v>
      </c>
      <c r="D750" s="1">
        <f t="shared" si="100"/>
        <v>0</v>
      </c>
      <c r="E750" s="1">
        <f t="shared" si="101"/>
        <v>0</v>
      </c>
      <c r="F750" s="4" t="str">
        <f t="shared" si="102"/>
        <v/>
      </c>
      <c r="G750" s="4" t="e">
        <f>VLOOKUP(F750,'All Beta'!A:E,2,0)</f>
        <v>#N/A</v>
      </c>
      <c r="H750" s="4" t="e">
        <f t="shared" si="103"/>
        <v>#N/A</v>
      </c>
      <c r="I750" s="4" t="e">
        <f t="shared" si="104"/>
        <v>#N/A</v>
      </c>
      <c r="J750" s="62">
        <f>TRASH!A749</f>
        <v>0</v>
      </c>
    </row>
    <row r="751" spans="1:10" x14ac:dyDescent="0.3">
      <c r="A751" s="2">
        <f t="shared" si="97"/>
        <v>0</v>
      </c>
      <c r="B751" s="1">
        <f t="shared" si="98"/>
        <v>0</v>
      </c>
      <c r="C751" s="1">
        <f t="shared" si="99"/>
        <v>0</v>
      </c>
      <c r="D751" s="1">
        <f t="shared" si="100"/>
        <v>0</v>
      </c>
      <c r="E751" s="1">
        <f t="shared" si="101"/>
        <v>0</v>
      </c>
      <c r="F751" s="4" t="str">
        <f t="shared" si="102"/>
        <v/>
      </c>
      <c r="G751" s="4" t="e">
        <f>VLOOKUP(F751,'All Beta'!A:E,2,0)</f>
        <v>#N/A</v>
      </c>
      <c r="H751" s="4" t="e">
        <f t="shared" si="103"/>
        <v>#N/A</v>
      </c>
      <c r="I751" s="4" t="e">
        <f t="shared" si="104"/>
        <v>#N/A</v>
      </c>
      <c r="J751" s="62">
        <f>TRASH!A750</f>
        <v>0</v>
      </c>
    </row>
    <row r="752" spans="1:10" x14ac:dyDescent="0.3">
      <c r="A752" s="2">
        <f t="shared" si="97"/>
        <v>0</v>
      </c>
      <c r="B752" s="1">
        <f t="shared" si="98"/>
        <v>0</v>
      </c>
      <c r="C752" s="1">
        <f t="shared" si="99"/>
        <v>0</v>
      </c>
      <c r="D752" s="1">
        <f t="shared" si="100"/>
        <v>0</v>
      </c>
      <c r="E752" s="1">
        <f t="shared" si="101"/>
        <v>0</v>
      </c>
      <c r="F752" s="4" t="str">
        <f t="shared" si="102"/>
        <v/>
      </c>
      <c r="G752" s="4" t="e">
        <f>VLOOKUP(F752,'All Beta'!A:E,2,0)</f>
        <v>#N/A</v>
      </c>
      <c r="H752" s="4" t="e">
        <f t="shared" si="103"/>
        <v>#N/A</v>
      </c>
      <c r="I752" s="4" t="e">
        <f t="shared" si="104"/>
        <v>#N/A</v>
      </c>
      <c r="J752" s="62">
        <f>TRASH!A751</f>
        <v>0</v>
      </c>
    </row>
    <row r="753" spans="1:10" x14ac:dyDescent="0.3">
      <c r="A753" s="2">
        <f t="shared" si="97"/>
        <v>0</v>
      </c>
      <c r="B753" s="1">
        <f t="shared" si="98"/>
        <v>0</v>
      </c>
      <c r="C753" s="1">
        <f t="shared" si="99"/>
        <v>0</v>
      </c>
      <c r="D753" s="1">
        <f t="shared" si="100"/>
        <v>0</v>
      </c>
      <c r="E753" s="1">
        <f t="shared" si="101"/>
        <v>0</v>
      </c>
      <c r="F753" s="4" t="str">
        <f t="shared" si="102"/>
        <v/>
      </c>
      <c r="G753" s="4" t="e">
        <f>VLOOKUP(F753,'All Beta'!A:E,2,0)</f>
        <v>#N/A</v>
      </c>
      <c r="H753" s="4" t="e">
        <f t="shared" si="103"/>
        <v>#N/A</v>
      </c>
      <c r="I753" s="4" t="e">
        <f t="shared" si="104"/>
        <v>#N/A</v>
      </c>
      <c r="J753" s="62">
        <f>TRASH!A752</f>
        <v>0</v>
      </c>
    </row>
    <row r="754" spans="1:10" x14ac:dyDescent="0.3">
      <c r="A754" s="2">
        <f t="shared" si="97"/>
        <v>0</v>
      </c>
      <c r="B754" s="1">
        <f t="shared" si="98"/>
        <v>0</v>
      </c>
      <c r="C754" s="1">
        <f t="shared" si="99"/>
        <v>0</v>
      </c>
      <c r="D754" s="1">
        <f t="shared" si="100"/>
        <v>0</v>
      </c>
      <c r="E754" s="1">
        <f t="shared" si="101"/>
        <v>0</v>
      </c>
      <c r="F754" s="4" t="str">
        <f t="shared" si="102"/>
        <v/>
      </c>
      <c r="G754" s="4" t="e">
        <f>VLOOKUP(F754,'All Beta'!A:E,2,0)</f>
        <v>#N/A</v>
      </c>
      <c r="H754" s="4" t="e">
        <f t="shared" si="103"/>
        <v>#N/A</v>
      </c>
      <c r="I754" s="4" t="e">
        <f t="shared" si="104"/>
        <v>#N/A</v>
      </c>
      <c r="J754" s="62">
        <f>TRASH!A753</f>
        <v>0</v>
      </c>
    </row>
    <row r="755" spans="1:10" x14ac:dyDescent="0.3">
      <c r="A755" s="2">
        <f t="shared" si="97"/>
        <v>0</v>
      </c>
      <c r="B755" s="1">
        <f t="shared" si="98"/>
        <v>0</v>
      </c>
      <c r="C755" s="1">
        <f t="shared" si="99"/>
        <v>0</v>
      </c>
      <c r="D755" s="1">
        <f t="shared" si="100"/>
        <v>0</v>
      </c>
      <c r="E755" s="1">
        <f t="shared" si="101"/>
        <v>0</v>
      </c>
      <c r="F755" s="4" t="str">
        <f t="shared" si="102"/>
        <v/>
      </c>
      <c r="G755" s="4" t="e">
        <f>VLOOKUP(F755,'All Beta'!A:E,2,0)</f>
        <v>#N/A</v>
      </c>
      <c r="H755" s="4" t="e">
        <f t="shared" si="103"/>
        <v>#N/A</v>
      </c>
      <c r="I755" s="4" t="e">
        <f t="shared" si="104"/>
        <v>#N/A</v>
      </c>
      <c r="J755" s="62">
        <f>TRASH!A754</f>
        <v>0</v>
      </c>
    </row>
    <row r="756" spans="1:10" x14ac:dyDescent="0.3">
      <c r="A756" s="2">
        <f t="shared" si="97"/>
        <v>0</v>
      </c>
      <c r="B756" s="1">
        <f t="shared" si="98"/>
        <v>0</v>
      </c>
      <c r="C756" s="1">
        <f t="shared" si="99"/>
        <v>0</v>
      </c>
      <c r="D756" s="1">
        <f t="shared" si="100"/>
        <v>0</v>
      </c>
      <c r="E756" s="1">
        <f t="shared" si="101"/>
        <v>0</v>
      </c>
      <c r="F756" s="4" t="str">
        <f t="shared" si="102"/>
        <v/>
      </c>
      <c r="G756" s="4" t="e">
        <f>VLOOKUP(F756,'All Beta'!A:E,2,0)</f>
        <v>#N/A</v>
      </c>
      <c r="H756" s="4" t="e">
        <f t="shared" si="103"/>
        <v>#N/A</v>
      </c>
      <c r="I756" s="4" t="e">
        <f t="shared" si="104"/>
        <v>#N/A</v>
      </c>
      <c r="J756" s="62">
        <f>TRASH!A755</f>
        <v>0</v>
      </c>
    </row>
    <row r="757" spans="1:10" x14ac:dyDescent="0.3">
      <c r="A757" s="2">
        <f t="shared" si="97"/>
        <v>0</v>
      </c>
      <c r="B757" s="1">
        <f t="shared" si="98"/>
        <v>0</v>
      </c>
      <c r="C757" s="1">
        <f t="shared" si="99"/>
        <v>0</v>
      </c>
      <c r="D757" s="1">
        <f t="shared" si="100"/>
        <v>0</v>
      </c>
      <c r="E757" s="1">
        <f t="shared" si="101"/>
        <v>0</v>
      </c>
      <c r="F757" s="4" t="str">
        <f t="shared" si="102"/>
        <v/>
      </c>
      <c r="G757" s="4" t="e">
        <f>VLOOKUP(F757,'All Beta'!A:E,2,0)</f>
        <v>#N/A</v>
      </c>
      <c r="H757" s="4" t="e">
        <f t="shared" si="103"/>
        <v>#N/A</v>
      </c>
      <c r="I757" s="4" t="e">
        <f t="shared" si="104"/>
        <v>#N/A</v>
      </c>
      <c r="J757" s="62">
        <f>TRASH!A756</f>
        <v>0</v>
      </c>
    </row>
    <row r="758" spans="1:10" x14ac:dyDescent="0.3">
      <c r="A758" s="2">
        <f t="shared" si="97"/>
        <v>0</v>
      </c>
      <c r="B758" s="1">
        <f t="shared" si="98"/>
        <v>0</v>
      </c>
      <c r="C758" s="1">
        <f t="shared" si="99"/>
        <v>0</v>
      </c>
      <c r="D758" s="1">
        <f t="shared" si="100"/>
        <v>0</v>
      </c>
      <c r="E758" s="1">
        <f t="shared" si="101"/>
        <v>0</v>
      </c>
      <c r="F758" s="4" t="str">
        <f t="shared" si="102"/>
        <v/>
      </c>
      <c r="G758" s="4" t="e">
        <f>VLOOKUP(F758,'All Beta'!A:E,2,0)</f>
        <v>#N/A</v>
      </c>
      <c r="H758" s="4" t="e">
        <f t="shared" si="103"/>
        <v>#N/A</v>
      </c>
      <c r="I758" s="4" t="e">
        <f t="shared" si="104"/>
        <v>#N/A</v>
      </c>
      <c r="J758" s="62">
        <f>TRASH!A757</f>
        <v>0</v>
      </c>
    </row>
    <row r="759" spans="1:10" x14ac:dyDescent="0.3">
      <c r="A759" s="2">
        <f t="shared" si="97"/>
        <v>0</v>
      </c>
      <c r="B759" s="1">
        <f t="shared" si="98"/>
        <v>0</v>
      </c>
      <c r="C759" s="1">
        <f t="shared" si="99"/>
        <v>0</v>
      </c>
      <c r="D759" s="1">
        <f t="shared" si="100"/>
        <v>0</v>
      </c>
      <c r="E759" s="1">
        <f t="shared" si="101"/>
        <v>0</v>
      </c>
      <c r="F759" s="4" t="str">
        <f t="shared" si="102"/>
        <v/>
      </c>
      <c r="G759" s="4" t="e">
        <f>VLOOKUP(F759,'All Beta'!A:E,2,0)</f>
        <v>#N/A</v>
      </c>
      <c r="H759" s="4" t="e">
        <f t="shared" si="103"/>
        <v>#N/A</v>
      </c>
      <c r="I759" s="4" t="e">
        <f t="shared" si="104"/>
        <v>#N/A</v>
      </c>
      <c r="J759" s="62">
        <f>TRASH!A758</f>
        <v>0</v>
      </c>
    </row>
    <row r="760" spans="1:10" x14ac:dyDescent="0.3">
      <c r="A760" s="2">
        <f t="shared" si="97"/>
        <v>0</v>
      </c>
      <c r="B760" s="1">
        <f t="shared" si="98"/>
        <v>0</v>
      </c>
      <c r="C760" s="1">
        <f t="shared" si="99"/>
        <v>0</v>
      </c>
      <c r="D760" s="1">
        <f t="shared" si="100"/>
        <v>0</v>
      </c>
      <c r="E760" s="1">
        <f t="shared" si="101"/>
        <v>0</v>
      </c>
      <c r="F760" s="4" t="str">
        <f t="shared" si="102"/>
        <v/>
      </c>
      <c r="G760" s="4" t="e">
        <f>VLOOKUP(F760,'All Beta'!A:E,2,0)</f>
        <v>#N/A</v>
      </c>
      <c r="H760" s="4" t="e">
        <f t="shared" si="103"/>
        <v>#N/A</v>
      </c>
      <c r="I760" s="4" t="e">
        <f t="shared" si="104"/>
        <v>#N/A</v>
      </c>
      <c r="J760" s="62">
        <f>TRASH!A759</f>
        <v>0</v>
      </c>
    </row>
    <row r="761" spans="1:10" x14ac:dyDescent="0.3">
      <c r="A761" s="2">
        <f t="shared" si="97"/>
        <v>0</v>
      </c>
      <c r="B761" s="1">
        <f t="shared" si="98"/>
        <v>0</v>
      </c>
      <c r="C761" s="1">
        <f t="shared" si="99"/>
        <v>0</v>
      </c>
      <c r="D761" s="1">
        <f t="shared" si="100"/>
        <v>0</v>
      </c>
      <c r="E761" s="1">
        <f t="shared" si="101"/>
        <v>0</v>
      </c>
      <c r="F761" s="4" t="str">
        <f t="shared" si="102"/>
        <v/>
      </c>
      <c r="G761" s="4" t="e">
        <f>VLOOKUP(F761,'All Beta'!A:E,2,0)</f>
        <v>#N/A</v>
      </c>
      <c r="H761" s="4" t="e">
        <f t="shared" si="103"/>
        <v>#N/A</v>
      </c>
      <c r="I761" s="4" t="e">
        <f t="shared" si="104"/>
        <v>#N/A</v>
      </c>
      <c r="J761" s="62">
        <f>TRASH!A760</f>
        <v>0</v>
      </c>
    </row>
    <row r="762" spans="1:10" x14ac:dyDescent="0.3">
      <c r="A762" s="2">
        <f t="shared" si="97"/>
        <v>0</v>
      </c>
      <c r="B762" s="1">
        <f t="shared" si="98"/>
        <v>0</v>
      </c>
      <c r="C762" s="1">
        <f t="shared" si="99"/>
        <v>0</v>
      </c>
      <c r="D762" s="1">
        <f t="shared" si="100"/>
        <v>0</v>
      </c>
      <c r="E762" s="1">
        <f t="shared" si="101"/>
        <v>0</v>
      </c>
      <c r="F762" s="4" t="str">
        <f t="shared" si="102"/>
        <v/>
      </c>
      <c r="G762" s="4" t="e">
        <f>VLOOKUP(F762,'All Beta'!A:E,2,0)</f>
        <v>#N/A</v>
      </c>
      <c r="H762" s="4" t="e">
        <f t="shared" si="103"/>
        <v>#N/A</v>
      </c>
      <c r="I762" s="4" t="e">
        <f t="shared" si="104"/>
        <v>#N/A</v>
      </c>
      <c r="J762" s="62">
        <f>TRASH!A761</f>
        <v>0</v>
      </c>
    </row>
    <row r="763" spans="1:10" x14ac:dyDescent="0.3">
      <c r="A763" s="2">
        <f t="shared" si="97"/>
        <v>0</v>
      </c>
      <c r="B763" s="1">
        <f t="shared" si="98"/>
        <v>0</v>
      </c>
      <c r="C763" s="1">
        <f t="shared" si="99"/>
        <v>0</v>
      </c>
      <c r="D763" s="1">
        <f t="shared" si="100"/>
        <v>0</v>
      </c>
      <c r="E763" s="1">
        <f t="shared" si="101"/>
        <v>0</v>
      </c>
      <c r="F763" s="4" t="str">
        <f t="shared" si="102"/>
        <v/>
      </c>
      <c r="G763" s="4" t="e">
        <f>VLOOKUP(F763,'All Beta'!A:E,2,0)</f>
        <v>#N/A</v>
      </c>
      <c r="H763" s="4" t="e">
        <f t="shared" si="103"/>
        <v>#N/A</v>
      </c>
      <c r="I763" s="4" t="e">
        <f t="shared" si="104"/>
        <v>#N/A</v>
      </c>
      <c r="J763" s="62">
        <f>TRASH!A762</f>
        <v>0</v>
      </c>
    </row>
    <row r="764" spans="1:10" x14ac:dyDescent="0.3">
      <c r="A764" s="2">
        <f t="shared" si="97"/>
        <v>0</v>
      </c>
      <c r="B764" s="1">
        <f t="shared" si="98"/>
        <v>0</v>
      </c>
      <c r="C764" s="1">
        <f t="shared" si="99"/>
        <v>0</v>
      </c>
      <c r="D764" s="1">
        <f t="shared" si="100"/>
        <v>0</v>
      </c>
      <c r="E764" s="1">
        <f t="shared" si="101"/>
        <v>0</v>
      </c>
      <c r="F764" s="4" t="str">
        <f t="shared" si="102"/>
        <v/>
      </c>
      <c r="G764" s="4" t="e">
        <f>VLOOKUP(F764,'All Beta'!A:E,2,0)</f>
        <v>#N/A</v>
      </c>
      <c r="H764" s="4" t="e">
        <f t="shared" si="103"/>
        <v>#N/A</v>
      </c>
      <c r="I764" s="4" t="e">
        <f t="shared" si="104"/>
        <v>#N/A</v>
      </c>
      <c r="J764" s="62">
        <f>TRASH!A763</f>
        <v>0</v>
      </c>
    </row>
    <row r="765" spans="1:10" x14ac:dyDescent="0.3">
      <c r="A765" s="2">
        <f t="shared" si="97"/>
        <v>0</v>
      </c>
      <c r="B765" s="1">
        <f t="shared" si="98"/>
        <v>0</v>
      </c>
      <c r="C765" s="1">
        <f t="shared" si="99"/>
        <v>0</v>
      </c>
      <c r="D765" s="1">
        <f t="shared" si="100"/>
        <v>0</v>
      </c>
      <c r="E765" s="1">
        <f t="shared" si="101"/>
        <v>0</v>
      </c>
      <c r="F765" s="4" t="str">
        <f t="shared" si="102"/>
        <v/>
      </c>
      <c r="G765" s="4" t="e">
        <f>VLOOKUP(F765,'All Beta'!A:E,2,0)</f>
        <v>#N/A</v>
      </c>
      <c r="H765" s="4" t="e">
        <f t="shared" si="103"/>
        <v>#N/A</v>
      </c>
      <c r="I765" s="4" t="e">
        <f t="shared" si="104"/>
        <v>#N/A</v>
      </c>
      <c r="J765" s="62">
        <f>TRASH!A764</f>
        <v>0</v>
      </c>
    </row>
    <row r="766" spans="1:10" x14ac:dyDescent="0.3">
      <c r="A766" s="2">
        <f t="shared" si="97"/>
        <v>0</v>
      </c>
      <c r="B766" s="1">
        <f t="shared" si="98"/>
        <v>0</v>
      </c>
      <c r="C766" s="1">
        <f t="shared" si="99"/>
        <v>0</v>
      </c>
      <c r="D766" s="1">
        <f t="shared" si="100"/>
        <v>0</v>
      </c>
      <c r="E766" s="1">
        <f t="shared" si="101"/>
        <v>0</v>
      </c>
      <c r="F766" s="4" t="str">
        <f t="shared" si="102"/>
        <v/>
      </c>
      <c r="G766" s="4" t="e">
        <f>VLOOKUP(F766,'All Beta'!A:E,2,0)</f>
        <v>#N/A</v>
      </c>
      <c r="H766" s="4" t="e">
        <f t="shared" si="103"/>
        <v>#N/A</v>
      </c>
      <c r="I766" s="4" t="e">
        <f t="shared" si="104"/>
        <v>#N/A</v>
      </c>
      <c r="J766" s="62">
        <f>TRASH!A765</f>
        <v>0</v>
      </c>
    </row>
    <row r="767" spans="1:10" x14ac:dyDescent="0.3">
      <c r="A767" s="2">
        <f t="shared" si="97"/>
        <v>0</v>
      </c>
      <c r="B767" s="1">
        <f t="shared" si="98"/>
        <v>0</v>
      </c>
      <c r="C767" s="1">
        <f t="shared" si="99"/>
        <v>0</v>
      </c>
      <c r="D767" s="1">
        <f t="shared" si="100"/>
        <v>0</v>
      </c>
      <c r="E767" s="1">
        <f t="shared" si="101"/>
        <v>0</v>
      </c>
      <c r="F767" s="4" t="str">
        <f t="shared" si="102"/>
        <v/>
      </c>
      <c r="G767" s="4" t="e">
        <f>VLOOKUP(F767,'All Beta'!A:E,2,0)</f>
        <v>#N/A</v>
      </c>
      <c r="H767" s="4" t="e">
        <f t="shared" si="103"/>
        <v>#N/A</v>
      </c>
      <c r="I767" s="4" t="e">
        <f t="shared" si="104"/>
        <v>#N/A</v>
      </c>
      <c r="J767" s="62">
        <f>TRASH!A766</f>
        <v>0</v>
      </c>
    </row>
    <row r="768" spans="1:10" x14ac:dyDescent="0.3">
      <c r="A768" s="2">
        <f t="shared" si="97"/>
        <v>0</v>
      </c>
      <c r="B768" s="1">
        <f t="shared" si="98"/>
        <v>0</v>
      </c>
      <c r="C768" s="1">
        <f t="shared" si="99"/>
        <v>0</v>
      </c>
      <c r="D768" s="1">
        <f t="shared" si="100"/>
        <v>0</v>
      </c>
      <c r="E768" s="1">
        <f t="shared" si="101"/>
        <v>0</v>
      </c>
      <c r="F768" s="4" t="str">
        <f t="shared" si="102"/>
        <v/>
      </c>
      <c r="G768" s="4" t="e">
        <f>VLOOKUP(F768,'All Beta'!A:E,2,0)</f>
        <v>#N/A</v>
      </c>
      <c r="H768" s="4" t="e">
        <f t="shared" si="103"/>
        <v>#N/A</v>
      </c>
      <c r="I768" s="4" t="e">
        <f t="shared" si="104"/>
        <v>#N/A</v>
      </c>
      <c r="J768" s="62">
        <f>TRASH!A767</f>
        <v>0</v>
      </c>
    </row>
    <row r="769" spans="1:10" x14ac:dyDescent="0.3">
      <c r="A769" s="2">
        <f t="shared" si="97"/>
        <v>0</v>
      </c>
      <c r="B769" s="1">
        <f t="shared" si="98"/>
        <v>0</v>
      </c>
      <c r="C769" s="1">
        <f t="shared" si="99"/>
        <v>0</v>
      </c>
      <c r="D769" s="1">
        <f t="shared" si="100"/>
        <v>0</v>
      </c>
      <c r="E769" s="1">
        <f t="shared" si="101"/>
        <v>0</v>
      </c>
      <c r="F769" s="4" t="str">
        <f t="shared" si="102"/>
        <v/>
      </c>
      <c r="G769" s="4" t="e">
        <f>VLOOKUP(F769,'All Beta'!A:E,2,0)</f>
        <v>#N/A</v>
      </c>
      <c r="H769" s="4" t="e">
        <f t="shared" si="103"/>
        <v>#N/A</v>
      </c>
      <c r="I769" s="4" t="e">
        <f t="shared" si="104"/>
        <v>#N/A</v>
      </c>
      <c r="J769" s="62">
        <f>TRASH!A768</f>
        <v>0</v>
      </c>
    </row>
    <row r="770" spans="1:10" x14ac:dyDescent="0.3">
      <c r="A770" s="2">
        <f t="shared" si="97"/>
        <v>0</v>
      </c>
      <c r="B770" s="1">
        <f t="shared" si="98"/>
        <v>0</v>
      </c>
      <c r="C770" s="1">
        <f t="shared" si="99"/>
        <v>0</v>
      </c>
      <c r="D770" s="1">
        <f t="shared" si="100"/>
        <v>0</v>
      </c>
      <c r="E770" s="1">
        <f t="shared" si="101"/>
        <v>0</v>
      </c>
      <c r="F770" s="4" t="str">
        <f t="shared" si="102"/>
        <v/>
      </c>
      <c r="G770" s="4" t="e">
        <f>VLOOKUP(F770,'All Beta'!A:E,2,0)</f>
        <v>#N/A</v>
      </c>
      <c r="H770" s="4" t="e">
        <f t="shared" si="103"/>
        <v>#N/A</v>
      </c>
      <c r="I770" s="4" t="e">
        <f t="shared" si="104"/>
        <v>#N/A</v>
      </c>
      <c r="J770" s="62">
        <f>TRASH!A769</f>
        <v>0</v>
      </c>
    </row>
    <row r="771" spans="1:10" x14ac:dyDescent="0.3">
      <c r="A771" s="2">
        <f t="shared" ref="A771:A834" si="105">IF($K$1&gt;1,$T771,IF($K$1&lt;-1,$Z771,$M771))</f>
        <v>0</v>
      </c>
      <c r="B771" s="1">
        <f t="shared" ref="B771:B834" si="106">IF($K$1&gt;1,$U771,IF($K$1&lt;-1,$AA771,$N771))</f>
        <v>0</v>
      </c>
      <c r="C771" s="1">
        <f t="shared" ref="C771:C834" si="107">IF($K$1&gt;1,$V771,IF($K$1&lt;-1,$AB771,$O771))</f>
        <v>0</v>
      </c>
      <c r="D771" s="1">
        <f t="shared" ref="D771:D834" si="108">IF($K$1&gt;1,$W771,IF($K$1&lt;-1,$AC771,$P771))</f>
        <v>0</v>
      </c>
      <c r="E771" s="1">
        <f t="shared" ref="E771:E834" si="109">IF($K$1&gt;1,$X771,IF($K$1&lt;-1,$AD771,$Q771))</f>
        <v>0</v>
      </c>
      <c r="F771" s="4" t="str">
        <f t="shared" si="102"/>
        <v/>
      </c>
      <c r="G771" s="4" t="e">
        <f>VLOOKUP(F771,'All Beta'!A:E,2,0)</f>
        <v>#N/A</v>
      </c>
      <c r="H771" s="4" t="e">
        <f t="shared" si="103"/>
        <v>#N/A</v>
      </c>
      <c r="I771" s="4" t="e">
        <f t="shared" si="104"/>
        <v>#N/A</v>
      </c>
      <c r="J771" s="62">
        <f>TRASH!A770</f>
        <v>0</v>
      </c>
    </row>
    <row r="772" spans="1:10" x14ac:dyDescent="0.3">
      <c r="A772" s="2">
        <f t="shared" si="105"/>
        <v>0</v>
      </c>
      <c r="B772" s="1">
        <f t="shared" si="106"/>
        <v>0</v>
      </c>
      <c r="C772" s="1">
        <f t="shared" si="107"/>
        <v>0</v>
      </c>
      <c r="D772" s="1">
        <f t="shared" si="108"/>
        <v>0</v>
      </c>
      <c r="E772" s="1">
        <f t="shared" si="109"/>
        <v>0</v>
      </c>
      <c r="F772" s="4" t="str">
        <f t="shared" si="102"/>
        <v/>
      </c>
      <c r="G772" s="4" t="e">
        <f>VLOOKUP(F772,'All Beta'!A:E,2,0)</f>
        <v>#N/A</v>
      </c>
      <c r="H772" s="4" t="e">
        <f t="shared" si="103"/>
        <v>#N/A</v>
      </c>
      <c r="I772" s="4" t="e">
        <f t="shared" si="104"/>
        <v>#N/A</v>
      </c>
      <c r="J772" s="62">
        <f>TRASH!A771</f>
        <v>0</v>
      </c>
    </row>
    <row r="773" spans="1:10" x14ac:dyDescent="0.3">
      <c r="A773" s="2">
        <f t="shared" si="105"/>
        <v>0</v>
      </c>
      <c r="B773" s="1">
        <f t="shared" si="106"/>
        <v>0</v>
      </c>
      <c r="C773" s="1">
        <f t="shared" si="107"/>
        <v>0</v>
      </c>
      <c r="D773" s="1">
        <f t="shared" si="108"/>
        <v>0</v>
      </c>
      <c r="E773" s="1">
        <f t="shared" si="109"/>
        <v>0</v>
      </c>
      <c r="F773" s="4" t="str">
        <f t="shared" si="102"/>
        <v/>
      </c>
      <c r="G773" s="4" t="e">
        <f>VLOOKUP(F773,'All Beta'!A:E,2,0)</f>
        <v>#N/A</v>
      </c>
      <c r="H773" s="4" t="e">
        <f t="shared" si="103"/>
        <v>#N/A</v>
      </c>
      <c r="I773" s="4" t="e">
        <f t="shared" si="104"/>
        <v>#N/A</v>
      </c>
      <c r="J773" s="62">
        <f>TRASH!A772</f>
        <v>0</v>
      </c>
    </row>
    <row r="774" spans="1:10" x14ac:dyDescent="0.3">
      <c r="A774" s="2">
        <f t="shared" si="105"/>
        <v>0</v>
      </c>
      <c r="B774" s="1">
        <f t="shared" si="106"/>
        <v>0</v>
      </c>
      <c r="C774" s="1">
        <f t="shared" si="107"/>
        <v>0</v>
      </c>
      <c r="D774" s="1">
        <f t="shared" si="108"/>
        <v>0</v>
      </c>
      <c r="E774" s="1">
        <f t="shared" si="109"/>
        <v>0</v>
      </c>
      <c r="F774" s="4" t="str">
        <f t="shared" si="102"/>
        <v/>
      </c>
      <c r="G774" s="4" t="e">
        <f>VLOOKUP(F774,'All Beta'!A:E,2,0)</f>
        <v>#N/A</v>
      </c>
      <c r="H774" s="4" t="e">
        <f t="shared" si="103"/>
        <v>#N/A</v>
      </c>
      <c r="I774" s="4" t="e">
        <f t="shared" si="104"/>
        <v>#N/A</v>
      </c>
      <c r="J774" s="62">
        <f>TRASH!A773</f>
        <v>0</v>
      </c>
    </row>
    <row r="775" spans="1:10" x14ac:dyDescent="0.3">
      <c r="A775" s="2">
        <f t="shared" si="105"/>
        <v>0</v>
      </c>
      <c r="B775" s="1">
        <f t="shared" si="106"/>
        <v>0</v>
      </c>
      <c r="C775" s="1">
        <f t="shared" si="107"/>
        <v>0</v>
      </c>
      <c r="D775" s="1">
        <f t="shared" si="108"/>
        <v>0</v>
      </c>
      <c r="E775" s="1">
        <f t="shared" si="109"/>
        <v>0</v>
      </c>
      <c r="F775" s="4" t="str">
        <f t="shared" si="102"/>
        <v/>
      </c>
      <c r="G775" s="4" t="e">
        <f>VLOOKUP(F775,'All Beta'!A:E,2,0)</f>
        <v>#N/A</v>
      </c>
      <c r="H775" s="4" t="e">
        <f t="shared" si="103"/>
        <v>#N/A</v>
      </c>
      <c r="I775" s="4" t="e">
        <f t="shared" si="104"/>
        <v>#N/A</v>
      </c>
      <c r="J775" s="62">
        <f>TRASH!A774</f>
        <v>0</v>
      </c>
    </row>
    <row r="776" spans="1:10" x14ac:dyDescent="0.3">
      <c r="A776" s="2">
        <f t="shared" si="105"/>
        <v>0</v>
      </c>
      <c r="B776" s="1">
        <f t="shared" si="106"/>
        <v>0</v>
      </c>
      <c r="C776" s="1">
        <f t="shared" si="107"/>
        <v>0</v>
      </c>
      <c r="D776" s="1">
        <f t="shared" si="108"/>
        <v>0</v>
      </c>
      <c r="E776" s="1">
        <f t="shared" si="109"/>
        <v>0</v>
      </c>
      <c r="F776" s="4" t="str">
        <f t="shared" si="102"/>
        <v/>
      </c>
      <c r="G776" s="4" t="e">
        <f>VLOOKUP(F776,'All Beta'!A:E,2,0)</f>
        <v>#N/A</v>
      </c>
      <c r="H776" s="4" t="e">
        <f t="shared" si="103"/>
        <v>#N/A</v>
      </c>
      <c r="I776" s="4" t="e">
        <f t="shared" si="104"/>
        <v>#N/A</v>
      </c>
      <c r="J776" s="62">
        <f>TRASH!A775</f>
        <v>0</v>
      </c>
    </row>
    <row r="777" spans="1:10" x14ac:dyDescent="0.3">
      <c r="A777" s="2">
        <f t="shared" si="105"/>
        <v>0</v>
      </c>
      <c r="B777" s="1">
        <f t="shared" si="106"/>
        <v>0</v>
      </c>
      <c r="C777" s="1">
        <f t="shared" si="107"/>
        <v>0</v>
      </c>
      <c r="D777" s="1">
        <f t="shared" si="108"/>
        <v>0</v>
      </c>
      <c r="E777" s="1">
        <f t="shared" si="109"/>
        <v>0</v>
      </c>
      <c r="F777" s="4" t="str">
        <f t="shared" si="102"/>
        <v/>
      </c>
      <c r="G777" s="4" t="e">
        <f>VLOOKUP(F777,'All Beta'!A:E,2,0)</f>
        <v>#N/A</v>
      </c>
      <c r="H777" s="4" t="e">
        <f t="shared" si="103"/>
        <v>#N/A</v>
      </c>
      <c r="I777" s="4" t="e">
        <f t="shared" si="104"/>
        <v>#N/A</v>
      </c>
      <c r="J777" s="62">
        <f>TRASH!A776</f>
        <v>0</v>
      </c>
    </row>
    <row r="778" spans="1:10" x14ac:dyDescent="0.3">
      <c r="A778" s="2">
        <f t="shared" si="105"/>
        <v>0</v>
      </c>
      <c r="B778" s="1">
        <f t="shared" si="106"/>
        <v>0</v>
      </c>
      <c r="C778" s="1">
        <f t="shared" si="107"/>
        <v>0</v>
      </c>
      <c r="D778" s="1">
        <f t="shared" si="108"/>
        <v>0</v>
      </c>
      <c r="E778" s="1">
        <f t="shared" si="109"/>
        <v>0</v>
      </c>
      <c r="F778" s="4" t="str">
        <f t="shared" si="102"/>
        <v/>
      </c>
      <c r="G778" s="4" t="e">
        <f>VLOOKUP(F778,'All Beta'!A:E,2,0)</f>
        <v>#N/A</v>
      </c>
      <c r="H778" s="4" t="e">
        <f t="shared" si="103"/>
        <v>#N/A</v>
      </c>
      <c r="I778" s="4" t="e">
        <f t="shared" si="104"/>
        <v>#N/A</v>
      </c>
      <c r="J778" s="62">
        <f>TRASH!A777</f>
        <v>0</v>
      </c>
    </row>
    <row r="779" spans="1:10" x14ac:dyDescent="0.3">
      <c r="A779" s="2">
        <f t="shared" si="105"/>
        <v>0</v>
      </c>
      <c r="B779" s="1">
        <f t="shared" si="106"/>
        <v>0</v>
      </c>
      <c r="C779" s="1">
        <f t="shared" si="107"/>
        <v>0</v>
      </c>
      <c r="D779" s="1">
        <f t="shared" si="108"/>
        <v>0</v>
      </c>
      <c r="E779" s="1">
        <f t="shared" si="109"/>
        <v>0</v>
      </c>
      <c r="F779" s="4" t="str">
        <f t="shared" si="102"/>
        <v/>
      </c>
      <c r="G779" s="4" t="e">
        <f>VLOOKUP(F779,'All Beta'!A:E,2,0)</f>
        <v>#N/A</v>
      </c>
      <c r="H779" s="4" t="e">
        <f t="shared" si="103"/>
        <v>#N/A</v>
      </c>
      <c r="I779" s="4" t="e">
        <f t="shared" si="104"/>
        <v>#N/A</v>
      </c>
      <c r="J779" s="62">
        <f>TRASH!A778</f>
        <v>0</v>
      </c>
    </row>
    <row r="780" spans="1:10" x14ac:dyDescent="0.3">
      <c r="A780" s="2">
        <f t="shared" si="105"/>
        <v>0</v>
      </c>
      <c r="B780" s="1">
        <f t="shared" si="106"/>
        <v>0</v>
      </c>
      <c r="C780" s="1">
        <f t="shared" si="107"/>
        <v>0</v>
      </c>
      <c r="D780" s="1">
        <f t="shared" si="108"/>
        <v>0</v>
      </c>
      <c r="E780" s="1">
        <f t="shared" si="109"/>
        <v>0</v>
      </c>
      <c r="F780" s="4" t="str">
        <f t="shared" si="102"/>
        <v/>
      </c>
      <c r="G780" s="4" t="e">
        <f>VLOOKUP(F780,'All Beta'!A:E,2,0)</f>
        <v>#N/A</v>
      </c>
      <c r="H780" s="4" t="e">
        <f t="shared" si="103"/>
        <v>#N/A</v>
      </c>
      <c r="I780" s="4" t="e">
        <f t="shared" si="104"/>
        <v>#N/A</v>
      </c>
      <c r="J780" s="62">
        <f>TRASH!A779</f>
        <v>0</v>
      </c>
    </row>
    <row r="781" spans="1:10" x14ac:dyDescent="0.3">
      <c r="A781" s="2">
        <f t="shared" si="105"/>
        <v>0</v>
      </c>
      <c r="B781" s="1">
        <f t="shared" si="106"/>
        <v>0</v>
      </c>
      <c r="C781" s="1">
        <f t="shared" si="107"/>
        <v>0</v>
      </c>
      <c r="D781" s="1">
        <f t="shared" si="108"/>
        <v>0</v>
      </c>
      <c r="E781" s="1">
        <f t="shared" si="109"/>
        <v>0</v>
      </c>
      <c r="F781" s="4" t="str">
        <f t="shared" si="102"/>
        <v/>
      </c>
      <c r="G781" s="4" t="e">
        <f>VLOOKUP(F781,'All Beta'!A:E,2,0)</f>
        <v>#N/A</v>
      </c>
      <c r="H781" s="4" t="e">
        <f t="shared" si="103"/>
        <v>#N/A</v>
      </c>
      <c r="I781" s="4" t="e">
        <f t="shared" si="104"/>
        <v>#N/A</v>
      </c>
      <c r="J781" s="62">
        <f>TRASH!A780</f>
        <v>0</v>
      </c>
    </row>
    <row r="782" spans="1:10" x14ac:dyDescent="0.3">
      <c r="A782" s="2">
        <f t="shared" si="105"/>
        <v>0</v>
      </c>
      <c r="B782" s="1">
        <f t="shared" si="106"/>
        <v>0</v>
      </c>
      <c r="C782" s="1">
        <f t="shared" si="107"/>
        <v>0</v>
      </c>
      <c r="D782" s="1">
        <f t="shared" si="108"/>
        <v>0</v>
      </c>
      <c r="E782" s="1">
        <f t="shared" si="109"/>
        <v>0</v>
      </c>
      <c r="F782" s="4" t="str">
        <f t="shared" si="102"/>
        <v/>
      </c>
      <c r="G782" s="4" t="e">
        <f>VLOOKUP(F782,'All Beta'!A:E,2,0)</f>
        <v>#N/A</v>
      </c>
      <c r="H782" s="4" t="e">
        <f t="shared" si="103"/>
        <v>#N/A</v>
      </c>
      <c r="I782" s="4" t="e">
        <f t="shared" si="104"/>
        <v>#N/A</v>
      </c>
      <c r="J782" s="62">
        <f>TRASH!A781</f>
        <v>0</v>
      </c>
    </row>
    <row r="783" spans="1:10" x14ac:dyDescent="0.3">
      <c r="A783" s="2">
        <f t="shared" si="105"/>
        <v>0</v>
      </c>
      <c r="B783" s="1">
        <f t="shared" si="106"/>
        <v>0</v>
      </c>
      <c r="C783" s="1">
        <f t="shared" si="107"/>
        <v>0</v>
      </c>
      <c r="D783" s="1">
        <f t="shared" si="108"/>
        <v>0</v>
      </c>
      <c r="E783" s="1">
        <f t="shared" si="109"/>
        <v>0</v>
      </c>
      <c r="F783" s="4" t="str">
        <f t="shared" si="102"/>
        <v/>
      </c>
      <c r="G783" s="4" t="e">
        <f>VLOOKUP(F783,'All Beta'!A:E,2,0)</f>
        <v>#N/A</v>
      </c>
      <c r="H783" s="4" t="e">
        <f t="shared" si="103"/>
        <v>#N/A</v>
      </c>
      <c r="I783" s="4" t="e">
        <f t="shared" si="104"/>
        <v>#N/A</v>
      </c>
      <c r="J783" s="62">
        <f>TRASH!A782</f>
        <v>0</v>
      </c>
    </row>
    <row r="784" spans="1:10" x14ac:dyDescent="0.3">
      <c r="A784" s="2">
        <f t="shared" si="105"/>
        <v>0</v>
      </c>
      <c r="B784" s="1">
        <f t="shared" si="106"/>
        <v>0</v>
      </c>
      <c r="C784" s="1">
        <f t="shared" si="107"/>
        <v>0</v>
      </c>
      <c r="D784" s="1">
        <f t="shared" si="108"/>
        <v>0</v>
      </c>
      <c r="E784" s="1">
        <f t="shared" si="109"/>
        <v>0</v>
      </c>
      <c r="F784" s="4" t="str">
        <f t="shared" si="102"/>
        <v/>
      </c>
      <c r="G784" s="4" t="e">
        <f>VLOOKUP(F784,'All Beta'!A:E,2,0)</f>
        <v>#N/A</v>
      </c>
      <c r="H784" s="4" t="e">
        <f t="shared" si="103"/>
        <v>#N/A</v>
      </c>
      <c r="I784" s="4" t="e">
        <f t="shared" si="104"/>
        <v>#N/A</v>
      </c>
      <c r="J784" s="62">
        <f>TRASH!A783</f>
        <v>0</v>
      </c>
    </row>
    <row r="785" spans="1:10" x14ac:dyDescent="0.3">
      <c r="A785" s="2">
        <f t="shared" si="105"/>
        <v>0</v>
      </c>
      <c r="B785" s="1">
        <f t="shared" si="106"/>
        <v>0</v>
      </c>
      <c r="C785" s="1">
        <f t="shared" si="107"/>
        <v>0</v>
      </c>
      <c r="D785" s="1">
        <f t="shared" si="108"/>
        <v>0</v>
      </c>
      <c r="E785" s="1">
        <f t="shared" si="109"/>
        <v>0</v>
      </c>
      <c r="F785" s="4" t="str">
        <f t="shared" si="102"/>
        <v/>
      </c>
      <c r="G785" s="4" t="e">
        <f>VLOOKUP(F785,'All Beta'!A:E,2,0)</f>
        <v>#N/A</v>
      </c>
      <c r="H785" s="4" t="e">
        <f t="shared" si="103"/>
        <v>#N/A</v>
      </c>
      <c r="I785" s="4" t="e">
        <f t="shared" si="104"/>
        <v>#N/A</v>
      </c>
      <c r="J785" s="62">
        <f>TRASH!A784</f>
        <v>0</v>
      </c>
    </row>
    <row r="786" spans="1:10" x14ac:dyDescent="0.3">
      <c r="A786" s="2">
        <f t="shared" si="105"/>
        <v>0</v>
      </c>
      <c r="B786" s="1">
        <f t="shared" si="106"/>
        <v>0</v>
      </c>
      <c r="C786" s="1">
        <f t="shared" si="107"/>
        <v>0</v>
      </c>
      <c r="D786" s="1">
        <f t="shared" si="108"/>
        <v>0</v>
      </c>
      <c r="E786" s="1">
        <f t="shared" si="109"/>
        <v>0</v>
      </c>
      <c r="F786" s="4" t="str">
        <f t="shared" si="102"/>
        <v/>
      </c>
      <c r="G786" s="4" t="e">
        <f>VLOOKUP(F786,'All Beta'!A:E,2,0)</f>
        <v>#N/A</v>
      </c>
      <c r="H786" s="4" t="e">
        <f t="shared" si="103"/>
        <v>#N/A</v>
      </c>
      <c r="I786" s="4" t="e">
        <f t="shared" si="104"/>
        <v>#N/A</v>
      </c>
      <c r="J786" s="62">
        <f>TRASH!A785</f>
        <v>0</v>
      </c>
    </row>
    <row r="787" spans="1:10" x14ac:dyDescent="0.3">
      <c r="A787" s="2">
        <f t="shared" si="105"/>
        <v>0</v>
      </c>
      <c r="B787" s="1">
        <f t="shared" si="106"/>
        <v>0</v>
      </c>
      <c r="C787" s="1">
        <f t="shared" si="107"/>
        <v>0</v>
      </c>
      <c r="D787" s="1">
        <f t="shared" si="108"/>
        <v>0</v>
      </c>
      <c r="E787" s="1">
        <f t="shared" si="109"/>
        <v>0</v>
      </c>
      <c r="F787" s="4" t="str">
        <f t="shared" si="102"/>
        <v/>
      </c>
      <c r="G787" s="4" t="e">
        <f>VLOOKUP(F787,'All Beta'!A:E,2,0)</f>
        <v>#N/A</v>
      </c>
      <c r="H787" s="4" t="e">
        <f t="shared" si="103"/>
        <v>#N/A</v>
      </c>
      <c r="I787" s="4" t="e">
        <f t="shared" si="104"/>
        <v>#N/A</v>
      </c>
      <c r="J787" s="62">
        <f>TRASH!A786</f>
        <v>0</v>
      </c>
    </row>
    <row r="788" spans="1:10" x14ac:dyDescent="0.3">
      <c r="A788" s="2">
        <f t="shared" si="105"/>
        <v>0</v>
      </c>
      <c r="B788" s="1">
        <f t="shared" si="106"/>
        <v>0</v>
      </c>
      <c r="C788" s="1">
        <f t="shared" si="107"/>
        <v>0</v>
      </c>
      <c r="D788" s="1">
        <f t="shared" si="108"/>
        <v>0</v>
      </c>
      <c r="E788" s="1">
        <f t="shared" si="109"/>
        <v>0</v>
      </c>
      <c r="F788" s="4" t="str">
        <f t="shared" si="102"/>
        <v/>
      </c>
      <c r="G788" s="4" t="e">
        <f>VLOOKUP(F788,'All Beta'!A:E,2,0)</f>
        <v>#N/A</v>
      </c>
      <c r="H788" s="4" t="e">
        <f t="shared" si="103"/>
        <v>#N/A</v>
      </c>
      <c r="I788" s="4" t="e">
        <f t="shared" si="104"/>
        <v>#N/A</v>
      </c>
      <c r="J788" s="62">
        <f>TRASH!A787</f>
        <v>0</v>
      </c>
    </row>
    <row r="789" spans="1:10" x14ac:dyDescent="0.3">
      <c r="A789" s="2">
        <f t="shared" si="105"/>
        <v>0</v>
      </c>
      <c r="B789" s="1">
        <f t="shared" si="106"/>
        <v>0</v>
      </c>
      <c r="C789" s="1">
        <f t="shared" si="107"/>
        <v>0</v>
      </c>
      <c r="D789" s="1">
        <f t="shared" si="108"/>
        <v>0</v>
      </c>
      <c r="E789" s="1">
        <f t="shared" si="109"/>
        <v>0</v>
      </c>
      <c r="F789" s="4" t="str">
        <f t="shared" si="102"/>
        <v/>
      </c>
      <c r="G789" s="4" t="e">
        <f>VLOOKUP(F789,'All Beta'!A:E,2,0)</f>
        <v>#N/A</v>
      </c>
      <c r="H789" s="4" t="e">
        <f t="shared" si="103"/>
        <v>#N/A</v>
      </c>
      <c r="I789" s="4" t="e">
        <f t="shared" si="104"/>
        <v>#N/A</v>
      </c>
      <c r="J789" s="62">
        <f>TRASH!A788</f>
        <v>0</v>
      </c>
    </row>
    <row r="790" spans="1:10" x14ac:dyDescent="0.3">
      <c r="A790" s="2">
        <f t="shared" si="105"/>
        <v>0</v>
      </c>
      <c r="B790" s="1">
        <f t="shared" si="106"/>
        <v>0</v>
      </c>
      <c r="C790" s="1">
        <f t="shared" si="107"/>
        <v>0</v>
      </c>
      <c r="D790" s="1">
        <f t="shared" si="108"/>
        <v>0</v>
      </c>
      <c r="E790" s="1">
        <f t="shared" si="109"/>
        <v>0</v>
      </c>
      <c r="F790" s="4" t="str">
        <f t="shared" si="102"/>
        <v/>
      </c>
      <c r="G790" s="4" t="e">
        <f>VLOOKUP(F790,'All Beta'!A:E,2,0)</f>
        <v>#N/A</v>
      </c>
      <c r="H790" s="4" t="e">
        <f t="shared" si="103"/>
        <v>#N/A</v>
      </c>
      <c r="I790" s="4" t="e">
        <f t="shared" si="104"/>
        <v>#N/A</v>
      </c>
      <c r="J790" s="62">
        <f>TRASH!A789</f>
        <v>0</v>
      </c>
    </row>
    <row r="791" spans="1:10" x14ac:dyDescent="0.3">
      <c r="A791" s="2">
        <f t="shared" si="105"/>
        <v>0</v>
      </c>
      <c r="B791" s="1">
        <f t="shared" si="106"/>
        <v>0</v>
      </c>
      <c r="C791" s="1">
        <f t="shared" si="107"/>
        <v>0</v>
      </c>
      <c r="D791" s="1">
        <f t="shared" si="108"/>
        <v>0</v>
      </c>
      <c r="E791" s="1">
        <f t="shared" si="109"/>
        <v>0</v>
      </c>
      <c r="F791" s="4" t="str">
        <f t="shared" si="102"/>
        <v/>
      </c>
      <c r="G791" s="4" t="e">
        <f>VLOOKUP(F791,'All Beta'!A:E,2,0)</f>
        <v>#N/A</v>
      </c>
      <c r="H791" s="4" t="e">
        <f t="shared" si="103"/>
        <v>#N/A</v>
      </c>
      <c r="I791" s="4" t="e">
        <f t="shared" si="104"/>
        <v>#N/A</v>
      </c>
      <c r="J791" s="62">
        <f>TRASH!A790</f>
        <v>0</v>
      </c>
    </row>
    <row r="792" spans="1:10" x14ac:dyDescent="0.3">
      <c r="A792" s="2">
        <f t="shared" si="105"/>
        <v>0</v>
      </c>
      <c r="B792" s="1">
        <f t="shared" si="106"/>
        <v>0</v>
      </c>
      <c r="C792" s="1">
        <f t="shared" si="107"/>
        <v>0</v>
      </c>
      <c r="D792" s="1">
        <f t="shared" si="108"/>
        <v>0</v>
      </c>
      <c r="E792" s="1">
        <f t="shared" si="109"/>
        <v>0</v>
      </c>
      <c r="F792" s="4" t="str">
        <f t="shared" si="102"/>
        <v/>
      </c>
      <c r="G792" s="4" t="e">
        <f>VLOOKUP(F792,'All Beta'!A:E,2,0)</f>
        <v>#N/A</v>
      </c>
      <c r="H792" s="4" t="e">
        <f t="shared" si="103"/>
        <v>#N/A</v>
      </c>
      <c r="I792" s="4" t="e">
        <f t="shared" si="104"/>
        <v>#N/A</v>
      </c>
      <c r="J792" s="62">
        <f>TRASH!A791</f>
        <v>0</v>
      </c>
    </row>
    <row r="793" spans="1:10" x14ac:dyDescent="0.3">
      <c r="A793" s="2">
        <f t="shared" si="105"/>
        <v>0</v>
      </c>
      <c r="B793" s="1">
        <f t="shared" si="106"/>
        <v>0</v>
      </c>
      <c r="C793" s="1">
        <f t="shared" si="107"/>
        <v>0</v>
      </c>
      <c r="D793" s="1">
        <f t="shared" si="108"/>
        <v>0</v>
      </c>
      <c r="E793" s="1">
        <f t="shared" si="109"/>
        <v>0</v>
      </c>
      <c r="F793" s="4" t="str">
        <f t="shared" si="102"/>
        <v/>
      </c>
      <c r="G793" s="4" t="e">
        <f>VLOOKUP(F793,'All Beta'!A:E,2,0)</f>
        <v>#N/A</v>
      </c>
      <c r="H793" s="4" t="e">
        <f t="shared" si="103"/>
        <v>#N/A</v>
      </c>
      <c r="I793" s="4" t="e">
        <f t="shared" si="104"/>
        <v>#N/A</v>
      </c>
      <c r="J793" s="62">
        <f>TRASH!A792</f>
        <v>0</v>
      </c>
    </row>
    <row r="794" spans="1:10" x14ac:dyDescent="0.3">
      <c r="A794" s="2">
        <f t="shared" si="105"/>
        <v>0</v>
      </c>
      <c r="B794" s="1">
        <f t="shared" si="106"/>
        <v>0</v>
      </c>
      <c r="C794" s="1">
        <f t="shared" si="107"/>
        <v>0</v>
      </c>
      <c r="D794" s="1">
        <f t="shared" si="108"/>
        <v>0</v>
      </c>
      <c r="E794" s="1">
        <f t="shared" si="109"/>
        <v>0</v>
      </c>
      <c r="F794" s="4" t="str">
        <f t="shared" si="102"/>
        <v/>
      </c>
      <c r="G794" s="4" t="e">
        <f>VLOOKUP(F794,'All Beta'!A:E,2,0)</f>
        <v>#N/A</v>
      </c>
      <c r="H794" s="4" t="e">
        <f t="shared" si="103"/>
        <v>#N/A</v>
      </c>
      <c r="I794" s="4" t="e">
        <f t="shared" si="104"/>
        <v>#N/A</v>
      </c>
      <c r="J794" s="62">
        <f>TRASH!A793</f>
        <v>0</v>
      </c>
    </row>
    <row r="795" spans="1:10" x14ac:dyDescent="0.3">
      <c r="A795" s="2">
        <f t="shared" si="105"/>
        <v>0</v>
      </c>
      <c r="B795" s="1">
        <f t="shared" si="106"/>
        <v>0</v>
      </c>
      <c r="C795" s="1">
        <f t="shared" si="107"/>
        <v>0</v>
      </c>
      <c r="D795" s="1">
        <f t="shared" si="108"/>
        <v>0</v>
      </c>
      <c r="E795" s="1">
        <f t="shared" si="109"/>
        <v>0</v>
      </c>
      <c r="F795" s="4" t="str">
        <f t="shared" si="102"/>
        <v/>
      </c>
      <c r="G795" s="4" t="e">
        <f>VLOOKUP(F795,'All Beta'!A:E,2,0)</f>
        <v>#N/A</v>
      </c>
      <c r="H795" s="4" t="e">
        <f t="shared" si="103"/>
        <v>#N/A</v>
      </c>
      <c r="I795" s="4" t="e">
        <f t="shared" si="104"/>
        <v>#N/A</v>
      </c>
      <c r="J795" s="62">
        <f>TRASH!A794</f>
        <v>0</v>
      </c>
    </row>
    <row r="796" spans="1:10" x14ac:dyDescent="0.3">
      <c r="A796" s="2">
        <f t="shared" si="105"/>
        <v>0</v>
      </c>
      <c r="B796" s="1">
        <f t="shared" si="106"/>
        <v>0</v>
      </c>
      <c r="C796" s="1">
        <f t="shared" si="107"/>
        <v>0</v>
      </c>
      <c r="D796" s="1">
        <f t="shared" si="108"/>
        <v>0</v>
      </c>
      <c r="E796" s="1">
        <f t="shared" si="109"/>
        <v>0</v>
      </c>
      <c r="F796" s="4" t="str">
        <f t="shared" si="102"/>
        <v/>
      </c>
      <c r="G796" s="4" t="e">
        <f>VLOOKUP(F796,'All Beta'!A:E,2,0)</f>
        <v>#N/A</v>
      </c>
      <c r="H796" s="4" t="e">
        <f t="shared" si="103"/>
        <v>#N/A</v>
      </c>
      <c r="I796" s="4" t="e">
        <f t="shared" si="104"/>
        <v>#N/A</v>
      </c>
      <c r="J796" s="62">
        <f>TRASH!A795</f>
        <v>0</v>
      </c>
    </row>
    <row r="797" spans="1:10" x14ac:dyDescent="0.3">
      <c r="A797" s="2">
        <f t="shared" si="105"/>
        <v>0</v>
      </c>
      <c r="B797" s="1">
        <f t="shared" si="106"/>
        <v>0</v>
      </c>
      <c r="C797" s="1">
        <f t="shared" si="107"/>
        <v>0</v>
      </c>
      <c r="D797" s="1">
        <f t="shared" si="108"/>
        <v>0</v>
      </c>
      <c r="E797" s="1">
        <f t="shared" si="109"/>
        <v>0</v>
      </c>
      <c r="F797" s="4" t="str">
        <f t="shared" si="102"/>
        <v/>
      </c>
      <c r="G797" s="4" t="e">
        <f>VLOOKUP(F797,'All Beta'!A:E,2,0)</f>
        <v>#N/A</v>
      </c>
      <c r="H797" s="4" t="e">
        <f t="shared" si="103"/>
        <v>#N/A</v>
      </c>
      <c r="I797" s="4" t="e">
        <f t="shared" si="104"/>
        <v>#N/A</v>
      </c>
      <c r="J797" s="62">
        <f>TRASH!A796</f>
        <v>0</v>
      </c>
    </row>
    <row r="798" spans="1:10" x14ac:dyDescent="0.3">
      <c r="A798" s="2">
        <f t="shared" si="105"/>
        <v>0</v>
      </c>
      <c r="B798" s="1">
        <f t="shared" si="106"/>
        <v>0</v>
      </c>
      <c r="C798" s="1">
        <f t="shared" si="107"/>
        <v>0</v>
      </c>
      <c r="D798" s="1">
        <f t="shared" si="108"/>
        <v>0</v>
      </c>
      <c r="E798" s="1">
        <f t="shared" si="109"/>
        <v>0</v>
      </c>
      <c r="F798" s="4" t="str">
        <f t="shared" si="102"/>
        <v/>
      </c>
      <c r="G798" s="4" t="e">
        <f>VLOOKUP(F798,'All Beta'!A:E,2,0)</f>
        <v>#N/A</v>
      </c>
      <c r="H798" s="4" t="e">
        <f t="shared" si="103"/>
        <v>#N/A</v>
      </c>
      <c r="I798" s="4" t="e">
        <f t="shared" si="104"/>
        <v>#N/A</v>
      </c>
      <c r="J798" s="62">
        <f>TRASH!A797</f>
        <v>0</v>
      </c>
    </row>
    <row r="799" spans="1:10" x14ac:dyDescent="0.3">
      <c r="A799" s="2">
        <f t="shared" si="105"/>
        <v>0</v>
      </c>
      <c r="B799" s="1">
        <f t="shared" si="106"/>
        <v>0</v>
      </c>
      <c r="C799" s="1">
        <f t="shared" si="107"/>
        <v>0</v>
      </c>
      <c r="D799" s="1">
        <f t="shared" si="108"/>
        <v>0</v>
      </c>
      <c r="E799" s="1">
        <f t="shared" si="109"/>
        <v>0</v>
      </c>
      <c r="F799" s="4" t="str">
        <f t="shared" si="102"/>
        <v/>
      </c>
      <c r="G799" s="4" t="e">
        <f>VLOOKUP(F799,'All Beta'!A:E,2,0)</f>
        <v>#N/A</v>
      </c>
      <c r="H799" s="4" t="e">
        <f t="shared" si="103"/>
        <v>#N/A</v>
      </c>
      <c r="I799" s="4" t="e">
        <f t="shared" si="104"/>
        <v>#N/A</v>
      </c>
      <c r="J799" s="62">
        <f>TRASH!A798</f>
        <v>0</v>
      </c>
    </row>
    <row r="800" spans="1:10" x14ac:dyDescent="0.3">
      <c r="A800" s="2">
        <f t="shared" si="105"/>
        <v>0</v>
      </c>
      <c r="B800" s="1">
        <f t="shared" si="106"/>
        <v>0</v>
      </c>
      <c r="C800" s="1">
        <f t="shared" si="107"/>
        <v>0</v>
      </c>
      <c r="D800" s="1">
        <f t="shared" si="108"/>
        <v>0</v>
      </c>
      <c r="E800" s="1">
        <f t="shared" si="109"/>
        <v>0</v>
      </c>
      <c r="F800" s="4" t="str">
        <f t="shared" si="102"/>
        <v/>
      </c>
      <c r="G800" s="4" t="e">
        <f>VLOOKUP(F800,'All Beta'!A:E,2,0)</f>
        <v>#N/A</v>
      </c>
      <c r="H800" s="4" t="e">
        <f t="shared" si="103"/>
        <v>#N/A</v>
      </c>
      <c r="I800" s="4" t="e">
        <f t="shared" si="104"/>
        <v>#N/A</v>
      </c>
      <c r="J800" s="62">
        <f>TRASH!A799</f>
        <v>0</v>
      </c>
    </row>
    <row r="801" spans="1:10" x14ac:dyDescent="0.3">
      <c r="A801" s="2">
        <f t="shared" si="105"/>
        <v>0</v>
      </c>
      <c r="B801" s="1">
        <f t="shared" si="106"/>
        <v>0</v>
      </c>
      <c r="C801" s="1">
        <f t="shared" si="107"/>
        <v>0</v>
      </c>
      <c r="D801" s="1">
        <f t="shared" si="108"/>
        <v>0</v>
      </c>
      <c r="E801" s="1">
        <f t="shared" si="109"/>
        <v>0</v>
      </c>
      <c r="F801" s="4" t="str">
        <f t="shared" si="102"/>
        <v/>
      </c>
      <c r="G801" s="4" t="e">
        <f>VLOOKUP(F801,'All Beta'!A:E,2,0)</f>
        <v>#N/A</v>
      </c>
      <c r="H801" s="4" t="e">
        <f t="shared" si="103"/>
        <v>#N/A</v>
      </c>
      <c r="I801" s="4" t="e">
        <f t="shared" si="104"/>
        <v>#N/A</v>
      </c>
      <c r="J801" s="62">
        <f>TRASH!A800</f>
        <v>0</v>
      </c>
    </row>
    <row r="802" spans="1:10" x14ac:dyDescent="0.3">
      <c r="A802" s="2">
        <f t="shared" si="105"/>
        <v>0</v>
      </c>
      <c r="B802" s="1">
        <f t="shared" si="106"/>
        <v>0</v>
      </c>
      <c r="C802" s="1">
        <f t="shared" si="107"/>
        <v>0</v>
      </c>
      <c r="D802" s="1">
        <f t="shared" si="108"/>
        <v>0</v>
      </c>
      <c r="E802" s="1">
        <f t="shared" si="109"/>
        <v>0</v>
      </c>
      <c r="F802" s="4" t="str">
        <f t="shared" si="102"/>
        <v/>
      </c>
      <c r="G802" s="4" t="e">
        <f>VLOOKUP(F802,'All Beta'!A:E,2,0)</f>
        <v>#N/A</v>
      </c>
      <c r="H802" s="4" t="e">
        <f t="shared" si="103"/>
        <v>#N/A</v>
      </c>
      <c r="I802" s="4" t="e">
        <f t="shared" si="104"/>
        <v>#N/A</v>
      </c>
      <c r="J802" s="62">
        <f>TRASH!A801</f>
        <v>0</v>
      </c>
    </row>
    <row r="803" spans="1:10" x14ac:dyDescent="0.3">
      <c r="A803" s="2">
        <f t="shared" si="105"/>
        <v>0</v>
      </c>
      <c r="B803" s="1">
        <f t="shared" si="106"/>
        <v>0</v>
      </c>
      <c r="C803" s="1">
        <f t="shared" si="107"/>
        <v>0</v>
      </c>
      <c r="D803" s="1">
        <f t="shared" si="108"/>
        <v>0</v>
      </c>
      <c r="E803" s="1">
        <f t="shared" si="109"/>
        <v>0</v>
      </c>
      <c r="F803" s="4" t="str">
        <f t="shared" si="102"/>
        <v/>
      </c>
      <c r="G803" s="4" t="e">
        <f>VLOOKUP(F803,'All Beta'!A:E,2,0)</f>
        <v>#N/A</v>
      </c>
      <c r="H803" s="4" t="e">
        <f t="shared" si="103"/>
        <v>#N/A</v>
      </c>
      <c r="I803" s="4" t="e">
        <f t="shared" si="104"/>
        <v>#N/A</v>
      </c>
      <c r="J803" s="62">
        <f>TRASH!A802</f>
        <v>0</v>
      </c>
    </row>
    <row r="804" spans="1:10" x14ac:dyDescent="0.3">
      <c r="A804" s="2">
        <f t="shared" si="105"/>
        <v>0</v>
      </c>
      <c r="B804" s="1">
        <f t="shared" si="106"/>
        <v>0</v>
      </c>
      <c r="C804" s="1">
        <f t="shared" si="107"/>
        <v>0</v>
      </c>
      <c r="D804" s="1">
        <f t="shared" si="108"/>
        <v>0</v>
      </c>
      <c r="E804" s="1">
        <f t="shared" si="109"/>
        <v>0</v>
      </c>
      <c r="F804" s="4" t="str">
        <f t="shared" si="102"/>
        <v/>
      </c>
      <c r="G804" s="4" t="e">
        <f>VLOOKUP(F804,'All Beta'!A:E,2,0)</f>
        <v>#N/A</v>
      </c>
      <c r="H804" s="4" t="e">
        <f t="shared" si="103"/>
        <v>#N/A</v>
      </c>
      <c r="I804" s="4" t="e">
        <f t="shared" si="104"/>
        <v>#N/A</v>
      </c>
      <c r="J804" s="62">
        <f>TRASH!A803</f>
        <v>0</v>
      </c>
    </row>
    <row r="805" spans="1:10" x14ac:dyDescent="0.3">
      <c r="A805" s="2">
        <f t="shared" si="105"/>
        <v>0</v>
      </c>
      <c r="B805" s="1">
        <f t="shared" si="106"/>
        <v>0</v>
      </c>
      <c r="C805" s="1">
        <f t="shared" si="107"/>
        <v>0</v>
      </c>
      <c r="D805" s="1">
        <f t="shared" si="108"/>
        <v>0</v>
      </c>
      <c r="E805" s="1">
        <f t="shared" si="109"/>
        <v>0</v>
      </c>
      <c r="F805" s="4" t="str">
        <f t="shared" si="102"/>
        <v/>
      </c>
      <c r="G805" s="4" t="e">
        <f>VLOOKUP(F805,'All Beta'!A:E,2,0)</f>
        <v>#N/A</v>
      </c>
      <c r="H805" s="4" t="e">
        <f t="shared" si="103"/>
        <v>#N/A</v>
      </c>
      <c r="I805" s="4" t="e">
        <f t="shared" si="104"/>
        <v>#N/A</v>
      </c>
      <c r="J805" s="62">
        <f>TRASH!A804</f>
        <v>0</v>
      </c>
    </row>
    <row r="806" spans="1:10" x14ac:dyDescent="0.3">
      <c r="A806" s="2">
        <f t="shared" si="105"/>
        <v>0</v>
      </c>
      <c r="B806" s="1">
        <f t="shared" si="106"/>
        <v>0</v>
      </c>
      <c r="C806" s="1">
        <f t="shared" si="107"/>
        <v>0</v>
      </c>
      <c r="D806" s="1">
        <f t="shared" si="108"/>
        <v>0</v>
      </c>
      <c r="E806" s="1">
        <f t="shared" si="109"/>
        <v>0</v>
      </c>
      <c r="F806" s="4" t="str">
        <f t="shared" si="102"/>
        <v/>
      </c>
      <c r="G806" s="4" t="e">
        <f>VLOOKUP(F806,'All Beta'!A:E,2,0)</f>
        <v>#N/A</v>
      </c>
      <c r="H806" s="4" t="e">
        <f t="shared" si="103"/>
        <v>#N/A</v>
      </c>
      <c r="I806" s="4" t="e">
        <f t="shared" si="104"/>
        <v>#N/A</v>
      </c>
      <c r="J806" s="62">
        <f>TRASH!A805</f>
        <v>0</v>
      </c>
    </row>
    <row r="807" spans="1:10" x14ac:dyDescent="0.3">
      <c r="A807" s="2">
        <f t="shared" si="105"/>
        <v>0</v>
      </c>
      <c r="B807" s="1">
        <f t="shared" si="106"/>
        <v>0</v>
      </c>
      <c r="C807" s="1">
        <f t="shared" si="107"/>
        <v>0</v>
      </c>
      <c r="D807" s="1">
        <f t="shared" si="108"/>
        <v>0</v>
      </c>
      <c r="E807" s="1">
        <f t="shared" si="109"/>
        <v>0</v>
      </c>
      <c r="F807" s="4" t="str">
        <f t="shared" si="102"/>
        <v/>
      </c>
      <c r="G807" s="4" t="e">
        <f>VLOOKUP(F807,'All Beta'!A:E,2,0)</f>
        <v>#N/A</v>
      </c>
      <c r="H807" s="4" t="e">
        <f t="shared" si="103"/>
        <v>#N/A</v>
      </c>
      <c r="I807" s="4" t="e">
        <f t="shared" si="104"/>
        <v>#N/A</v>
      </c>
      <c r="J807" s="62">
        <f>TRASH!A806</f>
        <v>0</v>
      </c>
    </row>
    <row r="808" spans="1:10" x14ac:dyDescent="0.3">
      <c r="A808" s="2">
        <f t="shared" si="105"/>
        <v>0</v>
      </c>
      <c r="B808" s="1">
        <f t="shared" si="106"/>
        <v>0</v>
      </c>
      <c r="C808" s="1">
        <f t="shared" si="107"/>
        <v>0</v>
      </c>
      <c r="D808" s="1">
        <f t="shared" si="108"/>
        <v>0</v>
      </c>
      <c r="E808" s="1">
        <f t="shared" si="109"/>
        <v>0</v>
      </c>
      <c r="F808" s="4" t="str">
        <f t="shared" si="102"/>
        <v/>
      </c>
      <c r="G808" s="4" t="e">
        <f>VLOOKUP(F808,'All Beta'!A:E,2,0)</f>
        <v>#N/A</v>
      </c>
      <c r="H808" s="4" t="e">
        <f t="shared" si="103"/>
        <v>#N/A</v>
      </c>
      <c r="I808" s="4" t="e">
        <f t="shared" si="104"/>
        <v>#N/A</v>
      </c>
      <c r="J808" s="62">
        <f>TRASH!A807</f>
        <v>0</v>
      </c>
    </row>
    <row r="809" spans="1:10" x14ac:dyDescent="0.3">
      <c r="A809" s="2">
        <f t="shared" si="105"/>
        <v>0</v>
      </c>
      <c r="B809" s="1">
        <f t="shared" si="106"/>
        <v>0</v>
      </c>
      <c r="C809" s="1">
        <f t="shared" si="107"/>
        <v>0</v>
      </c>
      <c r="D809" s="1">
        <f t="shared" si="108"/>
        <v>0</v>
      </c>
      <c r="E809" s="1">
        <f t="shared" si="109"/>
        <v>0</v>
      </c>
      <c r="F809" s="4" t="str">
        <f t="shared" si="102"/>
        <v/>
      </c>
      <c r="G809" s="4" t="e">
        <f>VLOOKUP(F809,'All Beta'!A:E,2,0)</f>
        <v>#N/A</v>
      </c>
      <c r="H809" s="4" t="e">
        <f t="shared" si="103"/>
        <v>#N/A</v>
      </c>
      <c r="I809" s="4" t="e">
        <f t="shared" si="104"/>
        <v>#N/A</v>
      </c>
      <c r="J809" s="62">
        <f>TRASH!A808</f>
        <v>0</v>
      </c>
    </row>
    <row r="810" spans="1:10" x14ac:dyDescent="0.3">
      <c r="A810" s="2">
        <f t="shared" si="105"/>
        <v>0</v>
      </c>
      <c r="B810" s="1">
        <f t="shared" si="106"/>
        <v>0</v>
      </c>
      <c r="C810" s="1">
        <f t="shared" si="107"/>
        <v>0</v>
      </c>
      <c r="D810" s="1">
        <f t="shared" si="108"/>
        <v>0</v>
      </c>
      <c r="E810" s="1">
        <f t="shared" si="109"/>
        <v>0</v>
      </c>
      <c r="F810" s="4" t="str">
        <f t="shared" si="102"/>
        <v/>
      </c>
      <c r="G810" s="4" t="e">
        <f>VLOOKUP(F810,'All Beta'!A:E,2,0)</f>
        <v>#N/A</v>
      </c>
      <c r="H810" s="4" t="e">
        <f t="shared" si="103"/>
        <v>#N/A</v>
      </c>
      <c r="I810" s="4" t="e">
        <f t="shared" si="104"/>
        <v>#N/A</v>
      </c>
      <c r="J810" s="62">
        <f>TRASH!A809</f>
        <v>0</v>
      </c>
    </row>
    <row r="811" spans="1:10" x14ac:dyDescent="0.3">
      <c r="A811" s="2">
        <f t="shared" si="105"/>
        <v>0</v>
      </c>
      <c r="B811" s="1">
        <f t="shared" si="106"/>
        <v>0</v>
      </c>
      <c r="C811" s="1">
        <f t="shared" si="107"/>
        <v>0</v>
      </c>
      <c r="D811" s="1">
        <f t="shared" si="108"/>
        <v>0</v>
      </c>
      <c r="E811" s="1">
        <f t="shared" si="109"/>
        <v>0</v>
      </c>
      <c r="F811" s="4" t="str">
        <f t="shared" si="102"/>
        <v/>
      </c>
      <c r="G811" s="4" t="e">
        <f>VLOOKUP(F811,'All Beta'!A:E,2,0)</f>
        <v>#N/A</v>
      </c>
      <c r="H811" s="4" t="e">
        <f t="shared" si="103"/>
        <v>#N/A</v>
      </c>
      <c r="I811" s="4" t="e">
        <f t="shared" si="104"/>
        <v>#N/A</v>
      </c>
      <c r="J811" s="62">
        <f>TRASH!A810</f>
        <v>0</v>
      </c>
    </row>
    <row r="812" spans="1:10" x14ac:dyDescent="0.3">
      <c r="A812" s="2">
        <f t="shared" si="105"/>
        <v>0</v>
      </c>
      <c r="B812" s="1">
        <f t="shared" si="106"/>
        <v>0</v>
      </c>
      <c r="C812" s="1">
        <f t="shared" si="107"/>
        <v>0</v>
      </c>
      <c r="D812" s="1">
        <f t="shared" si="108"/>
        <v>0</v>
      </c>
      <c r="E812" s="1">
        <f t="shared" si="109"/>
        <v>0</v>
      </c>
      <c r="F812" s="4" t="str">
        <f t="shared" ref="F812:F875" si="110">IF(ISERROR(MATCH(A812,J$1:J$1000,0)),A812,"")</f>
        <v/>
      </c>
      <c r="G812" s="4" t="e">
        <f>VLOOKUP(F812,'All Beta'!A:E,2,0)</f>
        <v>#N/A</v>
      </c>
      <c r="H812" s="4" t="e">
        <f t="shared" ref="H812:H875" si="111">VLOOKUP(F812,A:E,4,0)</f>
        <v>#N/A</v>
      </c>
      <c r="I812" s="4" t="e">
        <f t="shared" ref="I812:I875" si="112">VLOOKUP(F812,A:E,5,0)</f>
        <v>#N/A</v>
      </c>
      <c r="J812" s="62">
        <f>TRASH!A811</f>
        <v>0</v>
      </c>
    </row>
    <row r="813" spans="1:10" x14ac:dyDescent="0.3">
      <c r="A813" s="2">
        <f t="shared" si="105"/>
        <v>0</v>
      </c>
      <c r="B813" s="1">
        <f t="shared" si="106"/>
        <v>0</v>
      </c>
      <c r="C813" s="1">
        <f t="shared" si="107"/>
        <v>0</v>
      </c>
      <c r="D813" s="1">
        <f t="shared" si="108"/>
        <v>0</v>
      </c>
      <c r="E813" s="1">
        <f t="shared" si="109"/>
        <v>0</v>
      </c>
      <c r="F813" s="4" t="str">
        <f t="shared" si="110"/>
        <v/>
      </c>
      <c r="G813" s="4" t="e">
        <f>VLOOKUP(F813,'All Beta'!A:E,2,0)</f>
        <v>#N/A</v>
      </c>
      <c r="H813" s="4" t="e">
        <f t="shared" si="111"/>
        <v>#N/A</v>
      </c>
      <c r="I813" s="4" t="e">
        <f t="shared" si="112"/>
        <v>#N/A</v>
      </c>
      <c r="J813" s="62">
        <f>TRASH!A812</f>
        <v>0</v>
      </c>
    </row>
    <row r="814" spans="1:10" x14ac:dyDescent="0.3">
      <c r="A814" s="2">
        <f t="shared" si="105"/>
        <v>0</v>
      </c>
      <c r="B814" s="1">
        <f t="shared" si="106"/>
        <v>0</v>
      </c>
      <c r="C814" s="1">
        <f t="shared" si="107"/>
        <v>0</v>
      </c>
      <c r="D814" s="1">
        <f t="shared" si="108"/>
        <v>0</v>
      </c>
      <c r="E814" s="1">
        <f t="shared" si="109"/>
        <v>0</v>
      </c>
      <c r="F814" s="4" t="str">
        <f t="shared" si="110"/>
        <v/>
      </c>
      <c r="G814" s="4" t="e">
        <f>VLOOKUP(F814,'All Beta'!A:E,2,0)</f>
        <v>#N/A</v>
      </c>
      <c r="H814" s="4" t="e">
        <f t="shared" si="111"/>
        <v>#N/A</v>
      </c>
      <c r="I814" s="4" t="e">
        <f t="shared" si="112"/>
        <v>#N/A</v>
      </c>
      <c r="J814" s="62">
        <f>TRASH!A813</f>
        <v>0</v>
      </c>
    </row>
    <row r="815" spans="1:10" x14ac:dyDescent="0.3">
      <c r="A815" s="2">
        <f t="shared" si="105"/>
        <v>0</v>
      </c>
      <c r="B815" s="1">
        <f t="shared" si="106"/>
        <v>0</v>
      </c>
      <c r="C815" s="1">
        <f t="shared" si="107"/>
        <v>0</v>
      </c>
      <c r="D815" s="1">
        <f t="shared" si="108"/>
        <v>0</v>
      </c>
      <c r="E815" s="1">
        <f t="shared" si="109"/>
        <v>0</v>
      </c>
      <c r="F815" s="4" t="str">
        <f t="shared" si="110"/>
        <v/>
      </c>
      <c r="G815" s="4" t="e">
        <f>VLOOKUP(F815,'All Beta'!A:E,2,0)</f>
        <v>#N/A</v>
      </c>
      <c r="H815" s="4" t="e">
        <f t="shared" si="111"/>
        <v>#N/A</v>
      </c>
      <c r="I815" s="4" t="e">
        <f t="shared" si="112"/>
        <v>#N/A</v>
      </c>
      <c r="J815" s="62">
        <f>TRASH!A814</f>
        <v>0</v>
      </c>
    </row>
    <row r="816" spans="1:10" x14ac:dyDescent="0.3">
      <c r="A816" s="2">
        <f t="shared" si="105"/>
        <v>0</v>
      </c>
      <c r="B816" s="1">
        <f t="shared" si="106"/>
        <v>0</v>
      </c>
      <c r="C816" s="1">
        <f t="shared" si="107"/>
        <v>0</v>
      </c>
      <c r="D816" s="1">
        <f t="shared" si="108"/>
        <v>0</v>
      </c>
      <c r="E816" s="1">
        <f t="shared" si="109"/>
        <v>0</v>
      </c>
      <c r="F816" s="4" t="str">
        <f t="shared" si="110"/>
        <v/>
      </c>
      <c r="G816" s="4" t="e">
        <f>VLOOKUP(F816,'All Beta'!A:E,2,0)</f>
        <v>#N/A</v>
      </c>
      <c r="H816" s="4" t="e">
        <f t="shared" si="111"/>
        <v>#N/A</v>
      </c>
      <c r="I816" s="4" t="e">
        <f t="shared" si="112"/>
        <v>#N/A</v>
      </c>
      <c r="J816" s="62">
        <f>TRASH!A815</f>
        <v>0</v>
      </c>
    </row>
    <row r="817" spans="1:10" x14ac:dyDescent="0.3">
      <c r="A817" s="2">
        <f t="shared" si="105"/>
        <v>0</v>
      </c>
      <c r="B817" s="1">
        <f t="shared" si="106"/>
        <v>0</v>
      </c>
      <c r="C817" s="1">
        <f t="shared" si="107"/>
        <v>0</v>
      </c>
      <c r="D817" s="1">
        <f t="shared" si="108"/>
        <v>0</v>
      </c>
      <c r="E817" s="1">
        <f t="shared" si="109"/>
        <v>0</v>
      </c>
      <c r="F817" s="4" t="str">
        <f t="shared" si="110"/>
        <v/>
      </c>
      <c r="G817" s="4" t="e">
        <f>VLOOKUP(F817,'All Beta'!A:E,2,0)</f>
        <v>#N/A</v>
      </c>
      <c r="H817" s="4" t="e">
        <f t="shared" si="111"/>
        <v>#N/A</v>
      </c>
      <c r="I817" s="4" t="e">
        <f t="shared" si="112"/>
        <v>#N/A</v>
      </c>
      <c r="J817" s="62">
        <f>TRASH!A816</f>
        <v>0</v>
      </c>
    </row>
    <row r="818" spans="1:10" x14ac:dyDescent="0.3">
      <c r="A818" s="2">
        <f t="shared" si="105"/>
        <v>0</v>
      </c>
      <c r="B818" s="1">
        <f t="shared" si="106"/>
        <v>0</v>
      </c>
      <c r="C818" s="1">
        <f t="shared" si="107"/>
        <v>0</v>
      </c>
      <c r="D818" s="1">
        <f t="shared" si="108"/>
        <v>0</v>
      </c>
      <c r="E818" s="1">
        <f t="shared" si="109"/>
        <v>0</v>
      </c>
      <c r="F818" s="4" t="str">
        <f t="shared" si="110"/>
        <v/>
      </c>
      <c r="G818" s="4" t="e">
        <f>VLOOKUP(F818,'All Beta'!A:E,2,0)</f>
        <v>#N/A</v>
      </c>
      <c r="H818" s="4" t="e">
        <f t="shared" si="111"/>
        <v>#N/A</v>
      </c>
      <c r="I818" s="4" t="e">
        <f t="shared" si="112"/>
        <v>#N/A</v>
      </c>
      <c r="J818" s="62">
        <f>TRASH!A817</f>
        <v>0</v>
      </c>
    </row>
    <row r="819" spans="1:10" x14ac:dyDescent="0.3">
      <c r="A819" s="2">
        <f t="shared" si="105"/>
        <v>0</v>
      </c>
      <c r="B819" s="1">
        <f t="shared" si="106"/>
        <v>0</v>
      </c>
      <c r="C819" s="1">
        <f t="shared" si="107"/>
        <v>0</v>
      </c>
      <c r="D819" s="1">
        <f t="shared" si="108"/>
        <v>0</v>
      </c>
      <c r="E819" s="1">
        <f t="shared" si="109"/>
        <v>0</v>
      </c>
      <c r="F819" s="4" t="str">
        <f t="shared" si="110"/>
        <v/>
      </c>
      <c r="G819" s="4" t="e">
        <f>VLOOKUP(F819,'All Beta'!A:E,2,0)</f>
        <v>#N/A</v>
      </c>
      <c r="H819" s="4" t="e">
        <f t="shared" si="111"/>
        <v>#N/A</v>
      </c>
      <c r="I819" s="4" t="e">
        <f t="shared" si="112"/>
        <v>#N/A</v>
      </c>
      <c r="J819" s="62">
        <f>TRASH!A818</f>
        <v>0</v>
      </c>
    </row>
    <row r="820" spans="1:10" x14ac:dyDescent="0.3">
      <c r="A820" s="2">
        <f t="shared" si="105"/>
        <v>0</v>
      </c>
      <c r="B820" s="1">
        <f t="shared" si="106"/>
        <v>0</v>
      </c>
      <c r="C820" s="1">
        <f t="shared" si="107"/>
        <v>0</v>
      </c>
      <c r="D820" s="1">
        <f t="shared" si="108"/>
        <v>0</v>
      </c>
      <c r="E820" s="1">
        <f t="shared" si="109"/>
        <v>0</v>
      </c>
      <c r="F820" s="4" t="str">
        <f t="shared" si="110"/>
        <v/>
      </c>
      <c r="G820" s="4" t="e">
        <f>VLOOKUP(F820,'All Beta'!A:E,2,0)</f>
        <v>#N/A</v>
      </c>
      <c r="H820" s="4" t="e">
        <f t="shared" si="111"/>
        <v>#N/A</v>
      </c>
      <c r="I820" s="4" t="e">
        <f t="shared" si="112"/>
        <v>#N/A</v>
      </c>
      <c r="J820" s="62">
        <f>TRASH!A819</f>
        <v>0</v>
      </c>
    </row>
    <row r="821" spans="1:10" x14ac:dyDescent="0.3">
      <c r="A821" s="2">
        <f t="shared" si="105"/>
        <v>0</v>
      </c>
      <c r="B821" s="1">
        <f t="shared" si="106"/>
        <v>0</v>
      </c>
      <c r="C821" s="1">
        <f t="shared" si="107"/>
        <v>0</v>
      </c>
      <c r="D821" s="1">
        <f t="shared" si="108"/>
        <v>0</v>
      </c>
      <c r="E821" s="1">
        <f t="shared" si="109"/>
        <v>0</v>
      </c>
      <c r="F821" s="4" t="str">
        <f t="shared" si="110"/>
        <v/>
      </c>
      <c r="G821" s="4" t="e">
        <f>VLOOKUP(F821,'All Beta'!A:E,2,0)</f>
        <v>#N/A</v>
      </c>
      <c r="H821" s="4" t="e">
        <f t="shared" si="111"/>
        <v>#N/A</v>
      </c>
      <c r="I821" s="4" t="e">
        <f t="shared" si="112"/>
        <v>#N/A</v>
      </c>
      <c r="J821" s="62">
        <f>TRASH!A820</f>
        <v>0</v>
      </c>
    </row>
    <row r="822" spans="1:10" x14ac:dyDescent="0.3">
      <c r="A822" s="2">
        <f t="shared" si="105"/>
        <v>0</v>
      </c>
      <c r="B822" s="1">
        <f t="shared" si="106"/>
        <v>0</v>
      </c>
      <c r="C822" s="1">
        <f t="shared" si="107"/>
        <v>0</v>
      </c>
      <c r="D822" s="1">
        <f t="shared" si="108"/>
        <v>0</v>
      </c>
      <c r="E822" s="1">
        <f t="shared" si="109"/>
        <v>0</v>
      </c>
      <c r="F822" s="4" t="str">
        <f t="shared" si="110"/>
        <v/>
      </c>
      <c r="G822" s="4" t="e">
        <f>VLOOKUP(F822,'All Beta'!A:E,2,0)</f>
        <v>#N/A</v>
      </c>
      <c r="H822" s="4" t="e">
        <f t="shared" si="111"/>
        <v>#N/A</v>
      </c>
      <c r="I822" s="4" t="e">
        <f t="shared" si="112"/>
        <v>#N/A</v>
      </c>
      <c r="J822" s="62">
        <f>TRASH!A821</f>
        <v>0</v>
      </c>
    </row>
    <row r="823" spans="1:10" x14ac:dyDescent="0.3">
      <c r="A823" s="2">
        <f t="shared" si="105"/>
        <v>0</v>
      </c>
      <c r="B823" s="1">
        <f t="shared" si="106"/>
        <v>0</v>
      </c>
      <c r="C823" s="1">
        <f t="shared" si="107"/>
        <v>0</v>
      </c>
      <c r="D823" s="1">
        <f t="shared" si="108"/>
        <v>0</v>
      </c>
      <c r="E823" s="1">
        <f t="shared" si="109"/>
        <v>0</v>
      </c>
      <c r="F823" s="4" t="str">
        <f t="shared" si="110"/>
        <v/>
      </c>
      <c r="G823" s="4" t="e">
        <f>VLOOKUP(F823,'All Beta'!A:E,2,0)</f>
        <v>#N/A</v>
      </c>
      <c r="H823" s="4" t="e">
        <f t="shared" si="111"/>
        <v>#N/A</v>
      </c>
      <c r="I823" s="4" t="e">
        <f t="shared" si="112"/>
        <v>#N/A</v>
      </c>
      <c r="J823" s="62">
        <f>TRASH!A822</f>
        <v>0</v>
      </c>
    </row>
    <row r="824" spans="1:10" x14ac:dyDescent="0.3">
      <c r="A824" s="2">
        <f t="shared" si="105"/>
        <v>0</v>
      </c>
      <c r="B824" s="1">
        <f t="shared" si="106"/>
        <v>0</v>
      </c>
      <c r="C824" s="1">
        <f t="shared" si="107"/>
        <v>0</v>
      </c>
      <c r="D824" s="1">
        <f t="shared" si="108"/>
        <v>0</v>
      </c>
      <c r="E824" s="1">
        <f t="shared" si="109"/>
        <v>0</v>
      </c>
      <c r="F824" s="4" t="str">
        <f t="shared" si="110"/>
        <v/>
      </c>
      <c r="G824" s="4" t="e">
        <f>VLOOKUP(F824,'All Beta'!A:E,2,0)</f>
        <v>#N/A</v>
      </c>
      <c r="H824" s="4" t="e">
        <f t="shared" si="111"/>
        <v>#N/A</v>
      </c>
      <c r="I824" s="4" t="e">
        <f t="shared" si="112"/>
        <v>#N/A</v>
      </c>
      <c r="J824" s="62">
        <f>TRASH!A823</f>
        <v>0</v>
      </c>
    </row>
    <row r="825" spans="1:10" x14ac:dyDescent="0.3">
      <c r="A825" s="2">
        <f t="shared" si="105"/>
        <v>0</v>
      </c>
      <c r="B825" s="1">
        <f t="shared" si="106"/>
        <v>0</v>
      </c>
      <c r="C825" s="1">
        <f t="shared" si="107"/>
        <v>0</v>
      </c>
      <c r="D825" s="1">
        <f t="shared" si="108"/>
        <v>0</v>
      </c>
      <c r="E825" s="1">
        <f t="shared" si="109"/>
        <v>0</v>
      </c>
      <c r="F825" s="4" t="str">
        <f t="shared" si="110"/>
        <v/>
      </c>
      <c r="G825" s="4" t="e">
        <f>VLOOKUP(F825,'All Beta'!A:E,2,0)</f>
        <v>#N/A</v>
      </c>
      <c r="H825" s="4" t="e">
        <f t="shared" si="111"/>
        <v>#N/A</v>
      </c>
      <c r="I825" s="4" t="e">
        <f t="shared" si="112"/>
        <v>#N/A</v>
      </c>
      <c r="J825" s="62">
        <f>TRASH!A824</f>
        <v>0</v>
      </c>
    </row>
    <row r="826" spans="1:10" x14ac:dyDescent="0.3">
      <c r="A826" s="2">
        <f t="shared" si="105"/>
        <v>0</v>
      </c>
      <c r="B826" s="1">
        <f t="shared" si="106"/>
        <v>0</v>
      </c>
      <c r="C826" s="1">
        <f t="shared" si="107"/>
        <v>0</v>
      </c>
      <c r="D826" s="1">
        <f t="shared" si="108"/>
        <v>0</v>
      </c>
      <c r="E826" s="1">
        <f t="shared" si="109"/>
        <v>0</v>
      </c>
      <c r="F826" s="4" t="str">
        <f t="shared" si="110"/>
        <v/>
      </c>
      <c r="G826" s="4" t="e">
        <f>VLOOKUP(F826,'All Beta'!A:E,2,0)</f>
        <v>#N/A</v>
      </c>
      <c r="H826" s="4" t="e">
        <f t="shared" si="111"/>
        <v>#N/A</v>
      </c>
      <c r="I826" s="4" t="e">
        <f t="shared" si="112"/>
        <v>#N/A</v>
      </c>
      <c r="J826" s="62">
        <f>TRASH!A825</f>
        <v>0</v>
      </c>
    </row>
    <row r="827" spans="1:10" x14ac:dyDescent="0.3">
      <c r="A827" s="2">
        <f t="shared" si="105"/>
        <v>0</v>
      </c>
      <c r="B827" s="1">
        <f t="shared" si="106"/>
        <v>0</v>
      </c>
      <c r="C827" s="1">
        <f t="shared" si="107"/>
        <v>0</v>
      </c>
      <c r="D827" s="1">
        <f t="shared" si="108"/>
        <v>0</v>
      </c>
      <c r="E827" s="1">
        <f t="shared" si="109"/>
        <v>0</v>
      </c>
      <c r="F827" s="4" t="str">
        <f t="shared" si="110"/>
        <v/>
      </c>
      <c r="G827" s="4" t="e">
        <f>VLOOKUP(F827,'All Beta'!A:E,2,0)</f>
        <v>#N/A</v>
      </c>
      <c r="H827" s="4" t="e">
        <f t="shared" si="111"/>
        <v>#N/A</v>
      </c>
      <c r="I827" s="4" t="e">
        <f t="shared" si="112"/>
        <v>#N/A</v>
      </c>
      <c r="J827" s="62">
        <f>TRASH!A826</f>
        <v>0</v>
      </c>
    </row>
    <row r="828" spans="1:10" x14ac:dyDescent="0.3">
      <c r="A828" s="2">
        <f t="shared" si="105"/>
        <v>0</v>
      </c>
      <c r="B828" s="1">
        <f t="shared" si="106"/>
        <v>0</v>
      </c>
      <c r="C828" s="1">
        <f t="shared" si="107"/>
        <v>0</v>
      </c>
      <c r="D828" s="1">
        <f t="shared" si="108"/>
        <v>0</v>
      </c>
      <c r="E828" s="1">
        <f t="shared" si="109"/>
        <v>0</v>
      </c>
      <c r="F828" s="4" t="str">
        <f t="shared" si="110"/>
        <v/>
      </c>
      <c r="G828" s="4" t="e">
        <f>VLOOKUP(F828,'All Beta'!A:E,2,0)</f>
        <v>#N/A</v>
      </c>
      <c r="H828" s="4" t="e">
        <f t="shared" si="111"/>
        <v>#N/A</v>
      </c>
      <c r="I828" s="4" t="e">
        <f t="shared" si="112"/>
        <v>#N/A</v>
      </c>
      <c r="J828" s="62">
        <f>TRASH!A827</f>
        <v>0</v>
      </c>
    </row>
    <row r="829" spans="1:10" x14ac:dyDescent="0.3">
      <c r="A829" s="2">
        <f t="shared" si="105"/>
        <v>0</v>
      </c>
      <c r="B829" s="1">
        <f t="shared" si="106"/>
        <v>0</v>
      </c>
      <c r="C829" s="1">
        <f t="shared" si="107"/>
        <v>0</v>
      </c>
      <c r="D829" s="1">
        <f t="shared" si="108"/>
        <v>0</v>
      </c>
      <c r="E829" s="1">
        <f t="shared" si="109"/>
        <v>0</v>
      </c>
      <c r="F829" s="4" t="str">
        <f t="shared" si="110"/>
        <v/>
      </c>
      <c r="G829" s="4" t="e">
        <f>VLOOKUP(F829,'All Beta'!A:E,2,0)</f>
        <v>#N/A</v>
      </c>
      <c r="H829" s="4" t="e">
        <f t="shared" si="111"/>
        <v>#N/A</v>
      </c>
      <c r="I829" s="4" t="e">
        <f t="shared" si="112"/>
        <v>#N/A</v>
      </c>
      <c r="J829" s="62">
        <f>TRASH!A828</f>
        <v>0</v>
      </c>
    </row>
    <row r="830" spans="1:10" x14ac:dyDescent="0.3">
      <c r="A830" s="2">
        <f t="shared" si="105"/>
        <v>0</v>
      </c>
      <c r="B830" s="1">
        <f t="shared" si="106"/>
        <v>0</v>
      </c>
      <c r="C830" s="1">
        <f t="shared" si="107"/>
        <v>0</v>
      </c>
      <c r="D830" s="1">
        <f t="shared" si="108"/>
        <v>0</v>
      </c>
      <c r="E830" s="1">
        <f t="shared" si="109"/>
        <v>0</v>
      </c>
      <c r="F830" s="4" t="str">
        <f t="shared" si="110"/>
        <v/>
      </c>
      <c r="G830" s="4" t="e">
        <f>VLOOKUP(F830,'All Beta'!A:E,2,0)</f>
        <v>#N/A</v>
      </c>
      <c r="H830" s="4" t="e">
        <f t="shared" si="111"/>
        <v>#N/A</v>
      </c>
      <c r="I830" s="4" t="e">
        <f t="shared" si="112"/>
        <v>#N/A</v>
      </c>
      <c r="J830" s="62">
        <f>TRASH!A829</f>
        <v>0</v>
      </c>
    </row>
    <row r="831" spans="1:10" x14ac:dyDescent="0.3">
      <c r="A831" s="2">
        <f t="shared" si="105"/>
        <v>0</v>
      </c>
      <c r="B831" s="1">
        <f t="shared" si="106"/>
        <v>0</v>
      </c>
      <c r="C831" s="1">
        <f t="shared" si="107"/>
        <v>0</v>
      </c>
      <c r="D831" s="1">
        <f t="shared" si="108"/>
        <v>0</v>
      </c>
      <c r="E831" s="1">
        <f t="shared" si="109"/>
        <v>0</v>
      </c>
      <c r="F831" s="4" t="str">
        <f t="shared" si="110"/>
        <v/>
      </c>
      <c r="G831" s="4" t="e">
        <f>VLOOKUP(F831,'All Beta'!A:E,2,0)</f>
        <v>#N/A</v>
      </c>
      <c r="H831" s="4" t="e">
        <f t="shared" si="111"/>
        <v>#N/A</v>
      </c>
      <c r="I831" s="4" t="e">
        <f t="shared" si="112"/>
        <v>#N/A</v>
      </c>
      <c r="J831" s="62">
        <f>TRASH!A830</f>
        <v>0</v>
      </c>
    </row>
    <row r="832" spans="1:10" x14ac:dyDescent="0.3">
      <c r="A832" s="2">
        <f t="shared" si="105"/>
        <v>0</v>
      </c>
      <c r="B832" s="1">
        <f t="shared" si="106"/>
        <v>0</v>
      </c>
      <c r="C832" s="1">
        <f t="shared" si="107"/>
        <v>0</v>
      </c>
      <c r="D832" s="1">
        <f t="shared" si="108"/>
        <v>0</v>
      </c>
      <c r="E832" s="1">
        <f t="shared" si="109"/>
        <v>0</v>
      </c>
      <c r="F832" s="4" t="str">
        <f t="shared" si="110"/>
        <v/>
      </c>
      <c r="G832" s="4" t="e">
        <f>VLOOKUP(F832,'All Beta'!A:E,2,0)</f>
        <v>#N/A</v>
      </c>
      <c r="H832" s="4" t="e">
        <f t="shared" si="111"/>
        <v>#N/A</v>
      </c>
      <c r="I832" s="4" t="e">
        <f t="shared" si="112"/>
        <v>#N/A</v>
      </c>
      <c r="J832" s="62">
        <f>TRASH!A831</f>
        <v>0</v>
      </c>
    </row>
    <row r="833" spans="1:10" x14ac:dyDescent="0.3">
      <c r="A833" s="2">
        <f t="shared" si="105"/>
        <v>0</v>
      </c>
      <c r="B833" s="1">
        <f t="shared" si="106"/>
        <v>0</v>
      </c>
      <c r="C833" s="1">
        <f t="shared" si="107"/>
        <v>0</v>
      </c>
      <c r="D833" s="1">
        <f t="shared" si="108"/>
        <v>0</v>
      </c>
      <c r="E833" s="1">
        <f t="shared" si="109"/>
        <v>0</v>
      </c>
      <c r="F833" s="4" t="str">
        <f t="shared" si="110"/>
        <v/>
      </c>
      <c r="G833" s="4" t="e">
        <f>VLOOKUP(F833,'All Beta'!A:E,2,0)</f>
        <v>#N/A</v>
      </c>
      <c r="H833" s="4" t="e">
        <f t="shared" si="111"/>
        <v>#N/A</v>
      </c>
      <c r="I833" s="4" t="e">
        <f t="shared" si="112"/>
        <v>#N/A</v>
      </c>
      <c r="J833" s="62">
        <f>TRASH!A832</f>
        <v>0</v>
      </c>
    </row>
    <row r="834" spans="1:10" x14ac:dyDescent="0.3">
      <c r="A834" s="2">
        <f t="shared" si="105"/>
        <v>0</v>
      </c>
      <c r="B834" s="1">
        <f t="shared" si="106"/>
        <v>0</v>
      </c>
      <c r="C834" s="1">
        <f t="shared" si="107"/>
        <v>0</v>
      </c>
      <c r="D834" s="1">
        <f t="shared" si="108"/>
        <v>0</v>
      </c>
      <c r="E834" s="1">
        <f t="shared" si="109"/>
        <v>0</v>
      </c>
      <c r="F834" s="4" t="str">
        <f t="shared" si="110"/>
        <v/>
      </c>
      <c r="G834" s="4" t="e">
        <f>VLOOKUP(F834,'All Beta'!A:E,2,0)</f>
        <v>#N/A</v>
      </c>
      <c r="H834" s="4" t="e">
        <f t="shared" si="111"/>
        <v>#N/A</v>
      </c>
      <c r="I834" s="4" t="e">
        <f t="shared" si="112"/>
        <v>#N/A</v>
      </c>
      <c r="J834" s="62">
        <f>TRASH!A833</f>
        <v>0</v>
      </c>
    </row>
    <row r="835" spans="1:10" x14ac:dyDescent="0.3">
      <c r="A835" s="2">
        <f t="shared" ref="A835:A896" si="113">IF($K$1&gt;1,$T835,IF($K$1&lt;-1,$Z835,$M835))</f>
        <v>0</v>
      </c>
      <c r="B835" s="1">
        <f t="shared" ref="B835:B896" si="114">IF($K$1&gt;1,$U835,IF($K$1&lt;-1,$AA835,$N835))</f>
        <v>0</v>
      </c>
      <c r="C835" s="1">
        <f t="shared" ref="C835:C896" si="115">IF($K$1&gt;1,$V835,IF($K$1&lt;-1,$AB835,$O835))</f>
        <v>0</v>
      </c>
      <c r="D835" s="1">
        <f t="shared" ref="D835:D896" si="116">IF($K$1&gt;1,$W835,IF($K$1&lt;-1,$AC835,$P835))</f>
        <v>0</v>
      </c>
      <c r="E835" s="1">
        <f t="shared" ref="E835:E896" si="117">IF($K$1&gt;1,$X835,IF($K$1&lt;-1,$AD835,$Q835))</f>
        <v>0</v>
      </c>
      <c r="F835" s="4" t="str">
        <f t="shared" si="110"/>
        <v/>
      </c>
      <c r="G835" s="4" t="e">
        <f>VLOOKUP(F835,'All Beta'!A:E,2,0)</f>
        <v>#N/A</v>
      </c>
      <c r="H835" s="4" t="e">
        <f t="shared" si="111"/>
        <v>#N/A</v>
      </c>
      <c r="I835" s="4" t="e">
        <f t="shared" si="112"/>
        <v>#N/A</v>
      </c>
      <c r="J835" s="62">
        <f>TRASH!A834</f>
        <v>0</v>
      </c>
    </row>
    <row r="836" spans="1:10" x14ac:dyDescent="0.3">
      <c r="A836" s="2">
        <f t="shared" si="113"/>
        <v>0</v>
      </c>
      <c r="B836" s="1">
        <f t="shared" si="114"/>
        <v>0</v>
      </c>
      <c r="C836" s="1">
        <f t="shared" si="115"/>
        <v>0</v>
      </c>
      <c r="D836" s="1">
        <f t="shared" si="116"/>
        <v>0</v>
      </c>
      <c r="E836" s="1">
        <f t="shared" si="117"/>
        <v>0</v>
      </c>
      <c r="F836" s="4" t="str">
        <f t="shared" si="110"/>
        <v/>
      </c>
      <c r="G836" s="4" t="e">
        <f>VLOOKUP(F836,'All Beta'!A:E,2,0)</f>
        <v>#N/A</v>
      </c>
      <c r="H836" s="4" t="e">
        <f t="shared" si="111"/>
        <v>#N/A</v>
      </c>
      <c r="I836" s="4" t="e">
        <f t="shared" si="112"/>
        <v>#N/A</v>
      </c>
      <c r="J836" s="62">
        <f>TRASH!A835</f>
        <v>0</v>
      </c>
    </row>
    <row r="837" spans="1:10" x14ac:dyDescent="0.3">
      <c r="A837" s="2">
        <f t="shared" si="113"/>
        <v>0</v>
      </c>
      <c r="B837" s="1">
        <f t="shared" si="114"/>
        <v>0</v>
      </c>
      <c r="C837" s="1">
        <f t="shared" si="115"/>
        <v>0</v>
      </c>
      <c r="D837" s="1">
        <f t="shared" si="116"/>
        <v>0</v>
      </c>
      <c r="E837" s="1">
        <f t="shared" si="117"/>
        <v>0</v>
      </c>
      <c r="F837" s="4" t="str">
        <f t="shared" si="110"/>
        <v/>
      </c>
      <c r="G837" s="4" t="e">
        <f>VLOOKUP(F837,'All Beta'!A:E,2,0)</f>
        <v>#N/A</v>
      </c>
      <c r="H837" s="4" t="e">
        <f t="shared" si="111"/>
        <v>#N/A</v>
      </c>
      <c r="I837" s="4" t="e">
        <f t="shared" si="112"/>
        <v>#N/A</v>
      </c>
      <c r="J837" s="62">
        <f>TRASH!A836</f>
        <v>0</v>
      </c>
    </row>
    <row r="838" spans="1:10" x14ac:dyDescent="0.3">
      <c r="A838" s="2">
        <f t="shared" si="113"/>
        <v>0</v>
      </c>
      <c r="B838" s="1">
        <f t="shared" si="114"/>
        <v>0</v>
      </c>
      <c r="C838" s="1">
        <f t="shared" si="115"/>
        <v>0</v>
      </c>
      <c r="D838" s="1">
        <f t="shared" si="116"/>
        <v>0</v>
      </c>
      <c r="E838" s="1">
        <f t="shared" si="117"/>
        <v>0</v>
      </c>
      <c r="F838" s="4" t="str">
        <f t="shared" si="110"/>
        <v/>
      </c>
      <c r="G838" s="4" t="e">
        <f>VLOOKUP(F838,'All Beta'!A:E,2,0)</f>
        <v>#N/A</v>
      </c>
      <c r="H838" s="4" t="e">
        <f t="shared" si="111"/>
        <v>#N/A</v>
      </c>
      <c r="I838" s="4" t="e">
        <f t="shared" si="112"/>
        <v>#N/A</v>
      </c>
      <c r="J838" s="62">
        <f>TRASH!A837</f>
        <v>0</v>
      </c>
    </row>
    <row r="839" spans="1:10" x14ac:dyDescent="0.3">
      <c r="A839" s="2">
        <f t="shared" si="113"/>
        <v>0</v>
      </c>
      <c r="B839" s="1">
        <f t="shared" si="114"/>
        <v>0</v>
      </c>
      <c r="C839" s="1">
        <f t="shared" si="115"/>
        <v>0</v>
      </c>
      <c r="D839" s="1">
        <f t="shared" si="116"/>
        <v>0</v>
      </c>
      <c r="E839" s="1">
        <f t="shared" si="117"/>
        <v>0</v>
      </c>
      <c r="F839" s="4" t="str">
        <f t="shared" si="110"/>
        <v/>
      </c>
      <c r="G839" s="4" t="e">
        <f>VLOOKUP(F839,'All Beta'!A:E,2,0)</f>
        <v>#N/A</v>
      </c>
      <c r="H839" s="4" t="e">
        <f t="shared" si="111"/>
        <v>#N/A</v>
      </c>
      <c r="I839" s="4" t="e">
        <f t="shared" si="112"/>
        <v>#N/A</v>
      </c>
      <c r="J839" s="62">
        <f>TRASH!A838</f>
        <v>0</v>
      </c>
    </row>
    <row r="840" spans="1:10" x14ac:dyDescent="0.3">
      <c r="A840" s="2">
        <f t="shared" si="113"/>
        <v>0</v>
      </c>
      <c r="B840" s="1">
        <f t="shared" si="114"/>
        <v>0</v>
      </c>
      <c r="C840" s="1">
        <f t="shared" si="115"/>
        <v>0</v>
      </c>
      <c r="D840" s="1">
        <f t="shared" si="116"/>
        <v>0</v>
      </c>
      <c r="E840" s="1">
        <f t="shared" si="117"/>
        <v>0</v>
      </c>
      <c r="F840" s="4" t="str">
        <f t="shared" si="110"/>
        <v/>
      </c>
      <c r="G840" s="4" t="e">
        <f>VLOOKUP(F840,'All Beta'!A:E,2,0)</f>
        <v>#N/A</v>
      </c>
      <c r="H840" s="4" t="e">
        <f t="shared" si="111"/>
        <v>#N/A</v>
      </c>
      <c r="I840" s="4" t="e">
        <f t="shared" si="112"/>
        <v>#N/A</v>
      </c>
      <c r="J840" s="62">
        <f>TRASH!A839</f>
        <v>0</v>
      </c>
    </row>
    <row r="841" spans="1:10" x14ac:dyDescent="0.3">
      <c r="A841" s="2">
        <f t="shared" si="113"/>
        <v>0</v>
      </c>
      <c r="B841" s="1">
        <f t="shared" si="114"/>
        <v>0</v>
      </c>
      <c r="C841" s="1">
        <f t="shared" si="115"/>
        <v>0</v>
      </c>
      <c r="D841" s="1">
        <f t="shared" si="116"/>
        <v>0</v>
      </c>
      <c r="E841" s="1">
        <f t="shared" si="117"/>
        <v>0</v>
      </c>
      <c r="F841" s="4" t="str">
        <f t="shared" si="110"/>
        <v/>
      </c>
      <c r="G841" s="4" t="e">
        <f>VLOOKUP(F841,'All Beta'!A:E,2,0)</f>
        <v>#N/A</v>
      </c>
      <c r="H841" s="4" t="e">
        <f t="shared" si="111"/>
        <v>#N/A</v>
      </c>
      <c r="I841" s="4" t="e">
        <f t="shared" si="112"/>
        <v>#N/A</v>
      </c>
      <c r="J841" s="62">
        <f>TRASH!A840</f>
        <v>0</v>
      </c>
    </row>
    <row r="842" spans="1:10" x14ac:dyDescent="0.3">
      <c r="A842" s="2">
        <f t="shared" si="113"/>
        <v>0</v>
      </c>
      <c r="B842" s="1">
        <f t="shared" si="114"/>
        <v>0</v>
      </c>
      <c r="C842" s="1">
        <f t="shared" si="115"/>
        <v>0</v>
      </c>
      <c r="D842" s="1">
        <f t="shared" si="116"/>
        <v>0</v>
      </c>
      <c r="E842" s="1">
        <f t="shared" si="117"/>
        <v>0</v>
      </c>
      <c r="F842" s="4" t="str">
        <f t="shared" si="110"/>
        <v/>
      </c>
      <c r="G842" s="4" t="e">
        <f>VLOOKUP(F842,'All Beta'!A:E,2,0)</f>
        <v>#N/A</v>
      </c>
      <c r="H842" s="4" t="e">
        <f t="shared" si="111"/>
        <v>#N/A</v>
      </c>
      <c r="I842" s="4" t="e">
        <f t="shared" si="112"/>
        <v>#N/A</v>
      </c>
      <c r="J842" s="62">
        <f>TRASH!A841</f>
        <v>0</v>
      </c>
    </row>
    <row r="843" spans="1:10" x14ac:dyDescent="0.3">
      <c r="A843" s="2">
        <f t="shared" si="113"/>
        <v>0</v>
      </c>
      <c r="B843" s="1">
        <f t="shared" si="114"/>
        <v>0</v>
      </c>
      <c r="C843" s="1">
        <f t="shared" si="115"/>
        <v>0</v>
      </c>
      <c r="D843" s="1">
        <f t="shared" si="116"/>
        <v>0</v>
      </c>
      <c r="E843" s="1">
        <f t="shared" si="117"/>
        <v>0</v>
      </c>
      <c r="F843" s="4" t="str">
        <f t="shared" si="110"/>
        <v/>
      </c>
      <c r="G843" s="4" t="e">
        <f>VLOOKUP(F843,'All Beta'!A:E,2,0)</f>
        <v>#N/A</v>
      </c>
      <c r="H843" s="4" t="e">
        <f t="shared" si="111"/>
        <v>#N/A</v>
      </c>
      <c r="I843" s="4" t="e">
        <f t="shared" si="112"/>
        <v>#N/A</v>
      </c>
      <c r="J843" s="62">
        <f>TRASH!A842</f>
        <v>0</v>
      </c>
    </row>
    <row r="844" spans="1:10" x14ac:dyDescent="0.3">
      <c r="A844" s="2">
        <f t="shared" si="113"/>
        <v>0</v>
      </c>
      <c r="B844" s="1">
        <f t="shared" si="114"/>
        <v>0</v>
      </c>
      <c r="C844" s="1">
        <f t="shared" si="115"/>
        <v>0</v>
      </c>
      <c r="D844" s="1">
        <f t="shared" si="116"/>
        <v>0</v>
      </c>
      <c r="E844" s="1">
        <f t="shared" si="117"/>
        <v>0</v>
      </c>
      <c r="F844" s="4" t="str">
        <f t="shared" si="110"/>
        <v/>
      </c>
      <c r="G844" s="4" t="e">
        <f>VLOOKUP(F844,'All Beta'!A:E,2,0)</f>
        <v>#N/A</v>
      </c>
      <c r="H844" s="4" t="e">
        <f t="shared" si="111"/>
        <v>#N/A</v>
      </c>
      <c r="I844" s="4" t="e">
        <f t="shared" si="112"/>
        <v>#N/A</v>
      </c>
      <c r="J844" s="62">
        <f>TRASH!A843</f>
        <v>0</v>
      </c>
    </row>
    <row r="845" spans="1:10" x14ac:dyDescent="0.3">
      <c r="A845" s="2">
        <f t="shared" si="113"/>
        <v>0</v>
      </c>
      <c r="B845" s="1">
        <f t="shared" si="114"/>
        <v>0</v>
      </c>
      <c r="C845" s="1">
        <f t="shared" si="115"/>
        <v>0</v>
      </c>
      <c r="D845" s="1">
        <f t="shared" si="116"/>
        <v>0</v>
      </c>
      <c r="E845" s="1">
        <f t="shared" si="117"/>
        <v>0</v>
      </c>
      <c r="F845" s="4" t="str">
        <f t="shared" si="110"/>
        <v/>
      </c>
      <c r="G845" s="4" t="e">
        <f>VLOOKUP(F845,'All Beta'!A:E,2,0)</f>
        <v>#N/A</v>
      </c>
      <c r="H845" s="4" t="e">
        <f t="shared" si="111"/>
        <v>#N/A</v>
      </c>
      <c r="I845" s="4" t="e">
        <f t="shared" si="112"/>
        <v>#N/A</v>
      </c>
      <c r="J845" s="62">
        <f>TRASH!A844</f>
        <v>0</v>
      </c>
    </row>
    <row r="846" spans="1:10" x14ac:dyDescent="0.3">
      <c r="A846" s="2">
        <f t="shared" si="113"/>
        <v>0</v>
      </c>
      <c r="B846" s="1">
        <f t="shared" si="114"/>
        <v>0</v>
      </c>
      <c r="C846" s="1">
        <f t="shared" si="115"/>
        <v>0</v>
      </c>
      <c r="D846" s="1">
        <f t="shared" si="116"/>
        <v>0</v>
      </c>
      <c r="E846" s="1">
        <f t="shared" si="117"/>
        <v>0</v>
      </c>
      <c r="F846" s="4" t="str">
        <f t="shared" si="110"/>
        <v/>
      </c>
      <c r="G846" s="4" t="e">
        <f>VLOOKUP(F846,'All Beta'!A:E,2,0)</f>
        <v>#N/A</v>
      </c>
      <c r="H846" s="4" t="e">
        <f t="shared" si="111"/>
        <v>#N/A</v>
      </c>
      <c r="I846" s="4" t="e">
        <f t="shared" si="112"/>
        <v>#N/A</v>
      </c>
      <c r="J846" s="62">
        <f>TRASH!A845</f>
        <v>0</v>
      </c>
    </row>
    <row r="847" spans="1:10" x14ac:dyDescent="0.3">
      <c r="A847" s="2">
        <f t="shared" si="113"/>
        <v>0</v>
      </c>
      <c r="B847" s="1">
        <f t="shared" si="114"/>
        <v>0</v>
      </c>
      <c r="C847" s="1">
        <f t="shared" si="115"/>
        <v>0</v>
      </c>
      <c r="D847" s="1">
        <f t="shared" si="116"/>
        <v>0</v>
      </c>
      <c r="E847" s="1">
        <f t="shared" si="117"/>
        <v>0</v>
      </c>
      <c r="F847" s="4" t="str">
        <f t="shared" si="110"/>
        <v/>
      </c>
      <c r="G847" s="4" t="e">
        <f>VLOOKUP(F847,'All Beta'!A:E,2,0)</f>
        <v>#N/A</v>
      </c>
      <c r="H847" s="4" t="e">
        <f t="shared" si="111"/>
        <v>#N/A</v>
      </c>
      <c r="I847" s="4" t="e">
        <f t="shared" si="112"/>
        <v>#N/A</v>
      </c>
      <c r="J847" s="62">
        <f>TRASH!A846</f>
        <v>0</v>
      </c>
    </row>
    <row r="848" spans="1:10" x14ac:dyDescent="0.3">
      <c r="A848" s="2">
        <f t="shared" si="113"/>
        <v>0</v>
      </c>
      <c r="B848" s="1">
        <f t="shared" si="114"/>
        <v>0</v>
      </c>
      <c r="C848" s="1">
        <f t="shared" si="115"/>
        <v>0</v>
      </c>
      <c r="D848" s="1">
        <f t="shared" si="116"/>
        <v>0</v>
      </c>
      <c r="E848" s="1">
        <f t="shared" si="117"/>
        <v>0</v>
      </c>
      <c r="F848" s="4" t="str">
        <f t="shared" si="110"/>
        <v/>
      </c>
      <c r="G848" s="4" t="e">
        <f>VLOOKUP(F848,'All Beta'!A:E,2,0)</f>
        <v>#N/A</v>
      </c>
      <c r="H848" s="4" t="e">
        <f t="shared" si="111"/>
        <v>#N/A</v>
      </c>
      <c r="I848" s="4" t="e">
        <f t="shared" si="112"/>
        <v>#N/A</v>
      </c>
      <c r="J848" s="62">
        <f>TRASH!A847</f>
        <v>0</v>
      </c>
    </row>
    <row r="849" spans="1:10" x14ac:dyDescent="0.3">
      <c r="A849" s="2">
        <f t="shared" si="113"/>
        <v>0</v>
      </c>
      <c r="B849" s="1">
        <f t="shared" si="114"/>
        <v>0</v>
      </c>
      <c r="C849" s="1">
        <f t="shared" si="115"/>
        <v>0</v>
      </c>
      <c r="D849" s="1">
        <f t="shared" si="116"/>
        <v>0</v>
      </c>
      <c r="E849" s="1">
        <f t="shared" si="117"/>
        <v>0</v>
      </c>
      <c r="F849" s="4" t="str">
        <f t="shared" si="110"/>
        <v/>
      </c>
      <c r="G849" s="4" t="e">
        <f>VLOOKUP(F849,'All Beta'!A:E,2,0)</f>
        <v>#N/A</v>
      </c>
      <c r="H849" s="4" t="e">
        <f t="shared" si="111"/>
        <v>#N/A</v>
      </c>
      <c r="I849" s="4" t="e">
        <f t="shared" si="112"/>
        <v>#N/A</v>
      </c>
      <c r="J849" s="62">
        <f>TRASH!A848</f>
        <v>0</v>
      </c>
    </row>
    <row r="850" spans="1:10" x14ac:dyDescent="0.3">
      <c r="A850" s="2">
        <f t="shared" si="113"/>
        <v>0</v>
      </c>
      <c r="B850" s="1">
        <f t="shared" si="114"/>
        <v>0</v>
      </c>
      <c r="C850" s="1">
        <f t="shared" si="115"/>
        <v>0</v>
      </c>
      <c r="D850" s="1">
        <f t="shared" si="116"/>
        <v>0</v>
      </c>
      <c r="E850" s="1">
        <f t="shared" si="117"/>
        <v>0</v>
      </c>
      <c r="F850" s="4" t="str">
        <f t="shared" si="110"/>
        <v/>
      </c>
      <c r="G850" s="4" t="e">
        <f>VLOOKUP(F850,'All Beta'!A:E,2,0)</f>
        <v>#N/A</v>
      </c>
      <c r="H850" s="4" t="e">
        <f t="shared" si="111"/>
        <v>#N/A</v>
      </c>
      <c r="I850" s="4" t="e">
        <f t="shared" si="112"/>
        <v>#N/A</v>
      </c>
      <c r="J850" s="62">
        <f>TRASH!A849</f>
        <v>0</v>
      </c>
    </row>
    <row r="851" spans="1:10" x14ac:dyDescent="0.3">
      <c r="A851" s="2">
        <f t="shared" si="113"/>
        <v>0</v>
      </c>
      <c r="B851" s="1">
        <f t="shared" si="114"/>
        <v>0</v>
      </c>
      <c r="C851" s="1">
        <f t="shared" si="115"/>
        <v>0</v>
      </c>
      <c r="D851" s="1">
        <f t="shared" si="116"/>
        <v>0</v>
      </c>
      <c r="E851" s="1">
        <f t="shared" si="117"/>
        <v>0</v>
      </c>
      <c r="F851" s="4" t="str">
        <f t="shared" si="110"/>
        <v/>
      </c>
      <c r="G851" s="4" t="e">
        <f>VLOOKUP(F851,'All Beta'!A:E,2,0)</f>
        <v>#N/A</v>
      </c>
      <c r="H851" s="4" t="e">
        <f t="shared" si="111"/>
        <v>#N/A</v>
      </c>
      <c r="I851" s="4" t="e">
        <f t="shared" si="112"/>
        <v>#N/A</v>
      </c>
      <c r="J851" s="62">
        <f>TRASH!A850</f>
        <v>0</v>
      </c>
    </row>
    <row r="852" spans="1:10" x14ac:dyDescent="0.3">
      <c r="A852" s="2">
        <f t="shared" si="113"/>
        <v>0</v>
      </c>
      <c r="B852" s="1">
        <f t="shared" si="114"/>
        <v>0</v>
      </c>
      <c r="C852" s="1">
        <f t="shared" si="115"/>
        <v>0</v>
      </c>
      <c r="D852" s="1">
        <f t="shared" si="116"/>
        <v>0</v>
      </c>
      <c r="E852" s="1">
        <f t="shared" si="117"/>
        <v>0</v>
      </c>
      <c r="F852" s="4" t="str">
        <f t="shared" si="110"/>
        <v/>
      </c>
      <c r="G852" s="4" t="e">
        <f>VLOOKUP(F852,'All Beta'!A:E,2,0)</f>
        <v>#N/A</v>
      </c>
      <c r="H852" s="4" t="e">
        <f t="shared" si="111"/>
        <v>#N/A</v>
      </c>
      <c r="I852" s="4" t="e">
        <f t="shared" si="112"/>
        <v>#N/A</v>
      </c>
      <c r="J852" s="62">
        <f>TRASH!A851</f>
        <v>0</v>
      </c>
    </row>
    <row r="853" spans="1:10" x14ac:dyDescent="0.3">
      <c r="A853" s="2">
        <f t="shared" si="113"/>
        <v>0</v>
      </c>
      <c r="B853" s="1">
        <f t="shared" si="114"/>
        <v>0</v>
      </c>
      <c r="C853" s="1">
        <f t="shared" si="115"/>
        <v>0</v>
      </c>
      <c r="D853" s="1">
        <f t="shared" si="116"/>
        <v>0</v>
      </c>
      <c r="E853" s="1">
        <f t="shared" si="117"/>
        <v>0</v>
      </c>
      <c r="F853" s="4" t="str">
        <f t="shared" si="110"/>
        <v/>
      </c>
      <c r="G853" s="4" t="e">
        <f>VLOOKUP(F853,'All Beta'!A:E,2,0)</f>
        <v>#N/A</v>
      </c>
      <c r="H853" s="4" t="e">
        <f t="shared" si="111"/>
        <v>#N/A</v>
      </c>
      <c r="I853" s="4" t="e">
        <f t="shared" si="112"/>
        <v>#N/A</v>
      </c>
      <c r="J853" s="62">
        <f>TRASH!A852</f>
        <v>0</v>
      </c>
    </row>
    <row r="854" spans="1:10" x14ac:dyDescent="0.3">
      <c r="A854" s="2">
        <f t="shared" si="113"/>
        <v>0</v>
      </c>
      <c r="B854" s="1">
        <f t="shared" si="114"/>
        <v>0</v>
      </c>
      <c r="C854" s="1">
        <f t="shared" si="115"/>
        <v>0</v>
      </c>
      <c r="D854" s="1">
        <f t="shared" si="116"/>
        <v>0</v>
      </c>
      <c r="E854" s="1">
        <f t="shared" si="117"/>
        <v>0</v>
      </c>
      <c r="F854" s="4" t="str">
        <f t="shared" si="110"/>
        <v/>
      </c>
      <c r="G854" s="4" t="e">
        <f>VLOOKUP(F854,'All Beta'!A:E,2,0)</f>
        <v>#N/A</v>
      </c>
      <c r="H854" s="4" t="e">
        <f t="shared" si="111"/>
        <v>#N/A</v>
      </c>
      <c r="I854" s="4" t="e">
        <f t="shared" si="112"/>
        <v>#N/A</v>
      </c>
      <c r="J854" s="62">
        <f>TRASH!A853</f>
        <v>0</v>
      </c>
    </row>
    <row r="855" spans="1:10" x14ac:dyDescent="0.3">
      <c r="A855" s="2">
        <f t="shared" si="113"/>
        <v>0</v>
      </c>
      <c r="B855" s="1">
        <f t="shared" si="114"/>
        <v>0</v>
      </c>
      <c r="C855" s="1">
        <f t="shared" si="115"/>
        <v>0</v>
      </c>
      <c r="D855" s="1">
        <f t="shared" si="116"/>
        <v>0</v>
      </c>
      <c r="E855" s="1">
        <f t="shared" si="117"/>
        <v>0</v>
      </c>
      <c r="F855" s="4" t="str">
        <f t="shared" si="110"/>
        <v/>
      </c>
      <c r="G855" s="4" t="e">
        <f>VLOOKUP(F855,'All Beta'!A:E,2,0)</f>
        <v>#N/A</v>
      </c>
      <c r="H855" s="4" t="e">
        <f t="shared" si="111"/>
        <v>#N/A</v>
      </c>
      <c r="I855" s="4" t="e">
        <f t="shared" si="112"/>
        <v>#N/A</v>
      </c>
      <c r="J855" s="62">
        <f>TRASH!A854</f>
        <v>0</v>
      </c>
    </row>
    <row r="856" spans="1:10" x14ac:dyDescent="0.3">
      <c r="A856" s="2">
        <f t="shared" si="113"/>
        <v>0</v>
      </c>
      <c r="B856" s="1">
        <f t="shared" si="114"/>
        <v>0</v>
      </c>
      <c r="C856" s="1">
        <f t="shared" si="115"/>
        <v>0</v>
      </c>
      <c r="D856" s="1">
        <f t="shared" si="116"/>
        <v>0</v>
      </c>
      <c r="E856" s="1">
        <f t="shared" si="117"/>
        <v>0</v>
      </c>
      <c r="F856" s="4" t="str">
        <f t="shared" si="110"/>
        <v/>
      </c>
      <c r="G856" s="4" t="e">
        <f>VLOOKUP(F856,'All Beta'!A:E,2,0)</f>
        <v>#N/A</v>
      </c>
      <c r="H856" s="4" t="e">
        <f t="shared" si="111"/>
        <v>#N/A</v>
      </c>
      <c r="I856" s="4" t="e">
        <f t="shared" si="112"/>
        <v>#N/A</v>
      </c>
      <c r="J856" s="62">
        <f>TRASH!A855</f>
        <v>0</v>
      </c>
    </row>
    <row r="857" spans="1:10" x14ac:dyDescent="0.3">
      <c r="A857" s="2">
        <f t="shared" si="113"/>
        <v>0</v>
      </c>
      <c r="B857" s="1">
        <f t="shared" si="114"/>
        <v>0</v>
      </c>
      <c r="C857" s="1">
        <f t="shared" si="115"/>
        <v>0</v>
      </c>
      <c r="D857" s="1">
        <f t="shared" si="116"/>
        <v>0</v>
      </c>
      <c r="E857" s="1">
        <f t="shared" si="117"/>
        <v>0</v>
      </c>
      <c r="F857" s="4" t="str">
        <f t="shared" si="110"/>
        <v/>
      </c>
      <c r="G857" s="4" t="e">
        <f>VLOOKUP(F857,'All Beta'!A:E,2,0)</f>
        <v>#N/A</v>
      </c>
      <c r="H857" s="4" t="e">
        <f t="shared" si="111"/>
        <v>#N/A</v>
      </c>
      <c r="I857" s="4" t="e">
        <f t="shared" si="112"/>
        <v>#N/A</v>
      </c>
      <c r="J857" s="62">
        <f>TRASH!A856</f>
        <v>0</v>
      </c>
    </row>
    <row r="858" spans="1:10" x14ac:dyDescent="0.3">
      <c r="A858" s="2">
        <f t="shared" si="113"/>
        <v>0</v>
      </c>
      <c r="B858" s="1">
        <f t="shared" si="114"/>
        <v>0</v>
      </c>
      <c r="C858" s="1">
        <f t="shared" si="115"/>
        <v>0</v>
      </c>
      <c r="D858" s="1">
        <f t="shared" si="116"/>
        <v>0</v>
      </c>
      <c r="E858" s="1">
        <f t="shared" si="117"/>
        <v>0</v>
      </c>
      <c r="F858" s="4" t="str">
        <f t="shared" si="110"/>
        <v/>
      </c>
      <c r="G858" s="4" t="e">
        <f>VLOOKUP(F858,'All Beta'!A:E,2,0)</f>
        <v>#N/A</v>
      </c>
      <c r="H858" s="4" t="e">
        <f t="shared" si="111"/>
        <v>#N/A</v>
      </c>
      <c r="I858" s="4" t="e">
        <f t="shared" si="112"/>
        <v>#N/A</v>
      </c>
      <c r="J858" s="62">
        <f>TRASH!A857</f>
        <v>0</v>
      </c>
    </row>
    <row r="859" spans="1:10" x14ac:dyDescent="0.3">
      <c r="A859" s="2">
        <f t="shared" si="113"/>
        <v>0</v>
      </c>
      <c r="B859" s="1">
        <f t="shared" si="114"/>
        <v>0</v>
      </c>
      <c r="C859" s="1">
        <f t="shared" si="115"/>
        <v>0</v>
      </c>
      <c r="D859" s="1">
        <f t="shared" si="116"/>
        <v>0</v>
      </c>
      <c r="E859" s="1">
        <f t="shared" si="117"/>
        <v>0</v>
      </c>
      <c r="F859" s="4" t="str">
        <f t="shared" si="110"/>
        <v/>
      </c>
      <c r="G859" s="4" t="e">
        <f>VLOOKUP(F859,'All Beta'!A:E,2,0)</f>
        <v>#N/A</v>
      </c>
      <c r="H859" s="4" t="e">
        <f t="shared" si="111"/>
        <v>#N/A</v>
      </c>
      <c r="I859" s="4" t="e">
        <f t="shared" si="112"/>
        <v>#N/A</v>
      </c>
      <c r="J859" s="62">
        <f>TRASH!A858</f>
        <v>0</v>
      </c>
    </row>
    <row r="860" spans="1:10" x14ac:dyDescent="0.3">
      <c r="A860" s="2">
        <f t="shared" si="113"/>
        <v>0</v>
      </c>
      <c r="B860" s="1">
        <f t="shared" si="114"/>
        <v>0</v>
      </c>
      <c r="C860" s="1">
        <f t="shared" si="115"/>
        <v>0</v>
      </c>
      <c r="D860" s="1">
        <f t="shared" si="116"/>
        <v>0</v>
      </c>
      <c r="E860" s="1">
        <f t="shared" si="117"/>
        <v>0</v>
      </c>
      <c r="F860" s="4" t="str">
        <f t="shared" si="110"/>
        <v/>
      </c>
      <c r="G860" s="4" t="e">
        <f>VLOOKUP(F860,'All Beta'!A:E,2,0)</f>
        <v>#N/A</v>
      </c>
      <c r="H860" s="4" t="e">
        <f t="shared" si="111"/>
        <v>#N/A</v>
      </c>
      <c r="I860" s="4" t="e">
        <f t="shared" si="112"/>
        <v>#N/A</v>
      </c>
      <c r="J860" s="62">
        <f>TRASH!A859</f>
        <v>0</v>
      </c>
    </row>
    <row r="861" spans="1:10" x14ac:dyDescent="0.3">
      <c r="A861" s="2">
        <f t="shared" si="113"/>
        <v>0</v>
      </c>
      <c r="B861" s="1">
        <f t="shared" si="114"/>
        <v>0</v>
      </c>
      <c r="C861" s="1">
        <f t="shared" si="115"/>
        <v>0</v>
      </c>
      <c r="D861" s="1">
        <f t="shared" si="116"/>
        <v>0</v>
      </c>
      <c r="E861" s="1">
        <f t="shared" si="117"/>
        <v>0</v>
      </c>
      <c r="F861" s="4" t="str">
        <f t="shared" si="110"/>
        <v/>
      </c>
      <c r="G861" s="4" t="e">
        <f>VLOOKUP(F861,'All Beta'!A:E,2,0)</f>
        <v>#N/A</v>
      </c>
      <c r="H861" s="4" t="e">
        <f t="shared" si="111"/>
        <v>#N/A</v>
      </c>
      <c r="I861" s="4" t="e">
        <f t="shared" si="112"/>
        <v>#N/A</v>
      </c>
      <c r="J861" s="62">
        <f>TRASH!A860</f>
        <v>0</v>
      </c>
    </row>
    <row r="862" spans="1:10" x14ac:dyDescent="0.3">
      <c r="A862" s="2">
        <f t="shared" si="113"/>
        <v>0</v>
      </c>
      <c r="B862" s="1">
        <f t="shared" si="114"/>
        <v>0</v>
      </c>
      <c r="C862" s="1">
        <f t="shared" si="115"/>
        <v>0</v>
      </c>
      <c r="D862" s="1">
        <f t="shared" si="116"/>
        <v>0</v>
      </c>
      <c r="E862" s="1">
        <f t="shared" si="117"/>
        <v>0</v>
      </c>
      <c r="F862" s="4" t="str">
        <f t="shared" si="110"/>
        <v/>
      </c>
      <c r="G862" s="4" t="e">
        <f>VLOOKUP(F862,'All Beta'!A:E,2,0)</f>
        <v>#N/A</v>
      </c>
      <c r="H862" s="4" t="e">
        <f t="shared" si="111"/>
        <v>#N/A</v>
      </c>
      <c r="I862" s="4" t="e">
        <f t="shared" si="112"/>
        <v>#N/A</v>
      </c>
      <c r="J862" s="62">
        <f>TRASH!A861</f>
        <v>0</v>
      </c>
    </row>
    <row r="863" spans="1:10" x14ac:dyDescent="0.3">
      <c r="A863" s="2">
        <f t="shared" si="113"/>
        <v>0</v>
      </c>
      <c r="B863" s="1">
        <f t="shared" si="114"/>
        <v>0</v>
      </c>
      <c r="C863" s="1">
        <f t="shared" si="115"/>
        <v>0</v>
      </c>
      <c r="D863" s="1">
        <f t="shared" si="116"/>
        <v>0</v>
      </c>
      <c r="E863" s="1">
        <f t="shared" si="117"/>
        <v>0</v>
      </c>
      <c r="F863" s="4" t="str">
        <f t="shared" si="110"/>
        <v/>
      </c>
      <c r="G863" s="4" t="e">
        <f>VLOOKUP(F863,'All Beta'!A:E,2,0)</f>
        <v>#N/A</v>
      </c>
      <c r="H863" s="4" t="e">
        <f t="shared" si="111"/>
        <v>#N/A</v>
      </c>
      <c r="I863" s="4" t="e">
        <f t="shared" si="112"/>
        <v>#N/A</v>
      </c>
      <c r="J863" s="62">
        <f>TRASH!A862</f>
        <v>0</v>
      </c>
    </row>
    <row r="864" spans="1:10" x14ac:dyDescent="0.3">
      <c r="A864" s="2">
        <f t="shared" si="113"/>
        <v>0</v>
      </c>
      <c r="B864" s="1">
        <f t="shared" si="114"/>
        <v>0</v>
      </c>
      <c r="C864" s="1">
        <f t="shared" si="115"/>
        <v>0</v>
      </c>
      <c r="D864" s="1">
        <f t="shared" si="116"/>
        <v>0</v>
      </c>
      <c r="E864" s="1">
        <f t="shared" si="117"/>
        <v>0</v>
      </c>
      <c r="F864" s="4" t="str">
        <f t="shared" si="110"/>
        <v/>
      </c>
      <c r="G864" s="4" t="e">
        <f>VLOOKUP(F864,'All Beta'!A:E,2,0)</f>
        <v>#N/A</v>
      </c>
      <c r="H864" s="4" t="e">
        <f t="shared" si="111"/>
        <v>#N/A</v>
      </c>
      <c r="I864" s="4" t="e">
        <f t="shared" si="112"/>
        <v>#N/A</v>
      </c>
      <c r="J864" s="62">
        <f>TRASH!A863</f>
        <v>0</v>
      </c>
    </row>
    <row r="865" spans="1:10" x14ac:dyDescent="0.3">
      <c r="A865" s="2">
        <f t="shared" si="113"/>
        <v>0</v>
      </c>
      <c r="B865" s="1">
        <f t="shared" si="114"/>
        <v>0</v>
      </c>
      <c r="C865" s="1">
        <f t="shared" si="115"/>
        <v>0</v>
      </c>
      <c r="D865" s="1">
        <f t="shared" si="116"/>
        <v>0</v>
      </c>
      <c r="E865" s="1">
        <f t="shared" si="117"/>
        <v>0</v>
      </c>
      <c r="F865" s="4" t="str">
        <f t="shared" si="110"/>
        <v/>
      </c>
      <c r="G865" s="4" t="e">
        <f>VLOOKUP(F865,'All Beta'!A:E,2,0)</f>
        <v>#N/A</v>
      </c>
      <c r="H865" s="4" t="e">
        <f t="shared" si="111"/>
        <v>#N/A</v>
      </c>
      <c r="I865" s="4" t="e">
        <f t="shared" si="112"/>
        <v>#N/A</v>
      </c>
      <c r="J865" s="62">
        <f>TRASH!A864</f>
        <v>0</v>
      </c>
    </row>
    <row r="866" spans="1:10" x14ac:dyDescent="0.3">
      <c r="A866" s="2">
        <f t="shared" si="113"/>
        <v>0</v>
      </c>
      <c r="B866" s="1">
        <f t="shared" si="114"/>
        <v>0</v>
      </c>
      <c r="C866" s="1">
        <f t="shared" si="115"/>
        <v>0</v>
      </c>
      <c r="D866" s="1">
        <f t="shared" si="116"/>
        <v>0</v>
      </c>
      <c r="E866" s="1">
        <f t="shared" si="117"/>
        <v>0</v>
      </c>
      <c r="F866" s="4" t="str">
        <f t="shared" si="110"/>
        <v/>
      </c>
      <c r="G866" s="4" t="e">
        <f>VLOOKUP(F866,'All Beta'!A:E,2,0)</f>
        <v>#N/A</v>
      </c>
      <c r="H866" s="4" t="e">
        <f t="shared" si="111"/>
        <v>#N/A</v>
      </c>
      <c r="I866" s="4" t="e">
        <f t="shared" si="112"/>
        <v>#N/A</v>
      </c>
      <c r="J866" s="62">
        <f>TRASH!A865</f>
        <v>0</v>
      </c>
    </row>
    <row r="867" spans="1:10" x14ac:dyDescent="0.3">
      <c r="A867" s="2">
        <f t="shared" si="113"/>
        <v>0</v>
      </c>
      <c r="B867" s="1">
        <f t="shared" si="114"/>
        <v>0</v>
      </c>
      <c r="C867" s="1">
        <f t="shared" si="115"/>
        <v>0</v>
      </c>
      <c r="D867" s="1">
        <f t="shared" si="116"/>
        <v>0</v>
      </c>
      <c r="E867" s="1">
        <f t="shared" si="117"/>
        <v>0</v>
      </c>
      <c r="F867" s="4" t="str">
        <f t="shared" si="110"/>
        <v/>
      </c>
      <c r="G867" s="4" t="e">
        <f>VLOOKUP(F867,'All Beta'!A:E,2,0)</f>
        <v>#N/A</v>
      </c>
      <c r="H867" s="4" t="e">
        <f t="shared" si="111"/>
        <v>#N/A</v>
      </c>
      <c r="I867" s="4" t="e">
        <f t="shared" si="112"/>
        <v>#N/A</v>
      </c>
      <c r="J867" s="62">
        <f>TRASH!A866</f>
        <v>0</v>
      </c>
    </row>
    <row r="868" spans="1:10" x14ac:dyDescent="0.3">
      <c r="A868" s="2">
        <f t="shared" si="113"/>
        <v>0</v>
      </c>
      <c r="B868" s="1">
        <f t="shared" si="114"/>
        <v>0</v>
      </c>
      <c r="C868" s="1">
        <f t="shared" si="115"/>
        <v>0</v>
      </c>
      <c r="D868" s="1">
        <f t="shared" si="116"/>
        <v>0</v>
      </c>
      <c r="E868" s="1">
        <f t="shared" si="117"/>
        <v>0</v>
      </c>
      <c r="F868" s="4" t="str">
        <f t="shared" si="110"/>
        <v/>
      </c>
      <c r="G868" s="4" t="e">
        <f>VLOOKUP(F868,'All Beta'!A:E,2,0)</f>
        <v>#N/A</v>
      </c>
      <c r="H868" s="4" t="e">
        <f t="shared" si="111"/>
        <v>#N/A</v>
      </c>
      <c r="I868" s="4" t="e">
        <f t="shared" si="112"/>
        <v>#N/A</v>
      </c>
      <c r="J868" s="62">
        <f>TRASH!A867</f>
        <v>0</v>
      </c>
    </row>
    <row r="869" spans="1:10" x14ac:dyDescent="0.3">
      <c r="A869" s="2">
        <f t="shared" si="113"/>
        <v>0</v>
      </c>
      <c r="B869" s="1">
        <f t="shared" si="114"/>
        <v>0</v>
      </c>
      <c r="C869" s="1">
        <f t="shared" si="115"/>
        <v>0</v>
      </c>
      <c r="D869" s="1">
        <f t="shared" si="116"/>
        <v>0</v>
      </c>
      <c r="E869" s="1">
        <f t="shared" si="117"/>
        <v>0</v>
      </c>
      <c r="F869" s="4" t="str">
        <f t="shared" si="110"/>
        <v/>
      </c>
      <c r="G869" s="4" t="e">
        <f>VLOOKUP(F869,'All Beta'!A:E,2,0)</f>
        <v>#N/A</v>
      </c>
      <c r="H869" s="4" t="e">
        <f t="shared" si="111"/>
        <v>#N/A</v>
      </c>
      <c r="I869" s="4" t="e">
        <f t="shared" si="112"/>
        <v>#N/A</v>
      </c>
      <c r="J869" s="62">
        <f>TRASH!A868</f>
        <v>0</v>
      </c>
    </row>
    <row r="870" spans="1:10" x14ac:dyDescent="0.3">
      <c r="A870" s="2">
        <f t="shared" si="113"/>
        <v>0</v>
      </c>
      <c r="B870" s="1">
        <f t="shared" si="114"/>
        <v>0</v>
      </c>
      <c r="C870" s="1">
        <f t="shared" si="115"/>
        <v>0</v>
      </c>
      <c r="D870" s="1">
        <f t="shared" si="116"/>
        <v>0</v>
      </c>
      <c r="E870" s="1">
        <f t="shared" si="117"/>
        <v>0</v>
      </c>
      <c r="F870" s="4" t="str">
        <f t="shared" si="110"/>
        <v/>
      </c>
      <c r="G870" s="4" t="e">
        <f>VLOOKUP(F870,'All Beta'!A:E,2,0)</f>
        <v>#N/A</v>
      </c>
      <c r="H870" s="4" t="e">
        <f t="shared" si="111"/>
        <v>#N/A</v>
      </c>
      <c r="I870" s="4" t="e">
        <f t="shared" si="112"/>
        <v>#N/A</v>
      </c>
      <c r="J870" s="62">
        <f>TRASH!A869</f>
        <v>0</v>
      </c>
    </row>
    <row r="871" spans="1:10" x14ac:dyDescent="0.3">
      <c r="A871" s="2">
        <f t="shared" si="113"/>
        <v>0</v>
      </c>
      <c r="B871" s="1">
        <f t="shared" si="114"/>
        <v>0</v>
      </c>
      <c r="C871" s="1">
        <f t="shared" si="115"/>
        <v>0</v>
      </c>
      <c r="D871" s="1">
        <f t="shared" si="116"/>
        <v>0</v>
      </c>
      <c r="E871" s="1">
        <f t="shared" si="117"/>
        <v>0</v>
      </c>
      <c r="F871" s="4" t="str">
        <f t="shared" si="110"/>
        <v/>
      </c>
      <c r="G871" s="4" t="e">
        <f>VLOOKUP(F871,'All Beta'!A:E,2,0)</f>
        <v>#N/A</v>
      </c>
      <c r="H871" s="4" t="e">
        <f t="shared" si="111"/>
        <v>#N/A</v>
      </c>
      <c r="I871" s="4" t="e">
        <f t="shared" si="112"/>
        <v>#N/A</v>
      </c>
      <c r="J871" s="62">
        <f>TRASH!A870</f>
        <v>0</v>
      </c>
    </row>
    <row r="872" spans="1:10" x14ac:dyDescent="0.3">
      <c r="A872" s="2">
        <f t="shared" si="113"/>
        <v>0</v>
      </c>
      <c r="B872" s="1">
        <f t="shared" si="114"/>
        <v>0</v>
      </c>
      <c r="C872" s="1">
        <f t="shared" si="115"/>
        <v>0</v>
      </c>
      <c r="D872" s="1">
        <f t="shared" si="116"/>
        <v>0</v>
      </c>
      <c r="E872" s="1">
        <f t="shared" si="117"/>
        <v>0</v>
      </c>
      <c r="F872" s="4" t="str">
        <f t="shared" si="110"/>
        <v/>
      </c>
      <c r="G872" s="4" t="e">
        <f>VLOOKUP(F872,'All Beta'!A:E,2,0)</f>
        <v>#N/A</v>
      </c>
      <c r="H872" s="4" t="e">
        <f t="shared" si="111"/>
        <v>#N/A</v>
      </c>
      <c r="I872" s="4" t="e">
        <f t="shared" si="112"/>
        <v>#N/A</v>
      </c>
      <c r="J872" s="62">
        <f>TRASH!A871</f>
        <v>0</v>
      </c>
    </row>
    <row r="873" spans="1:10" x14ac:dyDescent="0.3">
      <c r="A873" s="2">
        <f t="shared" si="113"/>
        <v>0</v>
      </c>
      <c r="B873" s="1">
        <f t="shared" si="114"/>
        <v>0</v>
      </c>
      <c r="C873" s="1">
        <f t="shared" si="115"/>
        <v>0</v>
      </c>
      <c r="D873" s="1">
        <f t="shared" si="116"/>
        <v>0</v>
      </c>
      <c r="E873" s="1">
        <f t="shared" si="117"/>
        <v>0</v>
      </c>
      <c r="F873" s="4" t="str">
        <f t="shared" si="110"/>
        <v/>
      </c>
      <c r="G873" s="4" t="e">
        <f>VLOOKUP(F873,'All Beta'!A:E,2,0)</f>
        <v>#N/A</v>
      </c>
      <c r="H873" s="4" t="e">
        <f t="shared" si="111"/>
        <v>#N/A</v>
      </c>
      <c r="I873" s="4" t="e">
        <f t="shared" si="112"/>
        <v>#N/A</v>
      </c>
      <c r="J873" s="62">
        <f>TRASH!A872</f>
        <v>0</v>
      </c>
    </row>
    <row r="874" spans="1:10" x14ac:dyDescent="0.3">
      <c r="A874" s="2">
        <f t="shared" si="113"/>
        <v>0</v>
      </c>
      <c r="B874" s="1">
        <f t="shared" si="114"/>
        <v>0</v>
      </c>
      <c r="C874" s="1">
        <f t="shared" si="115"/>
        <v>0</v>
      </c>
      <c r="D874" s="1">
        <f t="shared" si="116"/>
        <v>0</v>
      </c>
      <c r="E874" s="1">
        <f t="shared" si="117"/>
        <v>0</v>
      </c>
      <c r="F874" s="4" t="str">
        <f t="shared" si="110"/>
        <v/>
      </c>
      <c r="G874" s="4" t="e">
        <f>VLOOKUP(F874,'All Beta'!A:E,2,0)</f>
        <v>#N/A</v>
      </c>
      <c r="H874" s="4" t="e">
        <f t="shared" si="111"/>
        <v>#N/A</v>
      </c>
      <c r="I874" s="4" t="e">
        <f t="shared" si="112"/>
        <v>#N/A</v>
      </c>
      <c r="J874" s="62">
        <f>TRASH!A873</f>
        <v>0</v>
      </c>
    </row>
    <row r="875" spans="1:10" x14ac:dyDescent="0.3">
      <c r="A875" s="2">
        <f t="shared" si="113"/>
        <v>0</v>
      </c>
      <c r="B875" s="1">
        <f t="shared" si="114"/>
        <v>0</v>
      </c>
      <c r="C875" s="1">
        <f t="shared" si="115"/>
        <v>0</v>
      </c>
      <c r="D875" s="1">
        <f t="shared" si="116"/>
        <v>0</v>
      </c>
      <c r="E875" s="1">
        <f t="shared" si="117"/>
        <v>0</v>
      </c>
      <c r="F875" s="4" t="str">
        <f t="shared" si="110"/>
        <v/>
      </c>
      <c r="G875" s="4" t="e">
        <f>VLOOKUP(F875,'All Beta'!A:E,2,0)</f>
        <v>#N/A</v>
      </c>
      <c r="H875" s="4" t="e">
        <f t="shared" si="111"/>
        <v>#N/A</v>
      </c>
      <c r="I875" s="4" t="e">
        <f t="shared" si="112"/>
        <v>#N/A</v>
      </c>
      <c r="J875" s="62">
        <f>TRASH!A874</f>
        <v>0</v>
      </c>
    </row>
    <row r="876" spans="1:10" x14ac:dyDescent="0.3">
      <c r="A876" s="2">
        <f t="shared" si="113"/>
        <v>0</v>
      </c>
      <c r="B876" s="1">
        <f t="shared" si="114"/>
        <v>0</v>
      </c>
      <c r="C876" s="1">
        <f t="shared" si="115"/>
        <v>0</v>
      </c>
      <c r="D876" s="1">
        <f t="shared" si="116"/>
        <v>0</v>
      </c>
      <c r="E876" s="1">
        <f t="shared" si="117"/>
        <v>0</v>
      </c>
      <c r="F876" s="4" t="str">
        <f t="shared" ref="F876:F896" si="118">IF(ISERROR(MATCH(A876,J$1:J$1000,0)),A876,"")</f>
        <v/>
      </c>
      <c r="G876" s="4" t="e">
        <f>VLOOKUP(F876,'All Beta'!A:E,2,0)</f>
        <v>#N/A</v>
      </c>
      <c r="H876" s="4" t="e">
        <f t="shared" ref="H876:H896" si="119">VLOOKUP(F876,A:E,4,0)</f>
        <v>#N/A</v>
      </c>
      <c r="I876" s="4" t="e">
        <f t="shared" ref="I876:I896" si="120">VLOOKUP(F876,A:E,5,0)</f>
        <v>#N/A</v>
      </c>
      <c r="J876" s="62">
        <f>TRASH!A875</f>
        <v>0</v>
      </c>
    </row>
    <row r="877" spans="1:10" x14ac:dyDescent="0.3">
      <c r="A877" s="2">
        <f t="shared" si="113"/>
        <v>0</v>
      </c>
      <c r="B877" s="1">
        <f t="shared" si="114"/>
        <v>0</v>
      </c>
      <c r="C877" s="1">
        <f t="shared" si="115"/>
        <v>0</v>
      </c>
      <c r="D877" s="1">
        <f t="shared" si="116"/>
        <v>0</v>
      </c>
      <c r="E877" s="1">
        <f t="shared" si="117"/>
        <v>0</v>
      </c>
      <c r="F877" s="4" t="str">
        <f t="shared" si="118"/>
        <v/>
      </c>
      <c r="G877" s="4" t="e">
        <f>VLOOKUP(F877,'All Beta'!A:E,2,0)</f>
        <v>#N/A</v>
      </c>
      <c r="H877" s="4" t="e">
        <f t="shared" si="119"/>
        <v>#N/A</v>
      </c>
      <c r="I877" s="4" t="e">
        <f t="shared" si="120"/>
        <v>#N/A</v>
      </c>
      <c r="J877" s="62">
        <f>TRASH!A876</f>
        <v>0</v>
      </c>
    </row>
    <row r="878" spans="1:10" x14ac:dyDescent="0.3">
      <c r="A878" s="2">
        <f t="shared" si="113"/>
        <v>0</v>
      </c>
      <c r="B878" s="1">
        <f t="shared" si="114"/>
        <v>0</v>
      </c>
      <c r="C878" s="1">
        <f t="shared" si="115"/>
        <v>0</v>
      </c>
      <c r="D878" s="1">
        <f t="shared" si="116"/>
        <v>0</v>
      </c>
      <c r="E878" s="1">
        <f t="shared" si="117"/>
        <v>0</v>
      </c>
      <c r="F878" s="4" t="str">
        <f t="shared" si="118"/>
        <v/>
      </c>
      <c r="G878" s="4" t="e">
        <f>VLOOKUP(F878,'All Beta'!A:E,2,0)</f>
        <v>#N/A</v>
      </c>
      <c r="H878" s="4" t="e">
        <f t="shared" si="119"/>
        <v>#N/A</v>
      </c>
      <c r="I878" s="4" t="e">
        <f t="shared" si="120"/>
        <v>#N/A</v>
      </c>
      <c r="J878" s="62">
        <f>TRASH!A877</f>
        <v>0</v>
      </c>
    </row>
    <row r="879" spans="1:10" x14ac:dyDescent="0.3">
      <c r="A879" s="2">
        <f t="shared" si="113"/>
        <v>0</v>
      </c>
      <c r="B879" s="1">
        <f t="shared" si="114"/>
        <v>0</v>
      </c>
      <c r="C879" s="1">
        <f t="shared" si="115"/>
        <v>0</v>
      </c>
      <c r="D879" s="1">
        <f t="shared" si="116"/>
        <v>0</v>
      </c>
      <c r="E879" s="1">
        <f t="shared" si="117"/>
        <v>0</v>
      </c>
      <c r="F879" s="4" t="str">
        <f t="shared" si="118"/>
        <v/>
      </c>
      <c r="G879" s="4" t="e">
        <f>VLOOKUP(F879,'All Beta'!A:E,2,0)</f>
        <v>#N/A</v>
      </c>
      <c r="H879" s="4" t="e">
        <f t="shared" si="119"/>
        <v>#N/A</v>
      </c>
      <c r="I879" s="4" t="e">
        <f t="shared" si="120"/>
        <v>#N/A</v>
      </c>
      <c r="J879" s="62">
        <f>TRASH!A878</f>
        <v>0</v>
      </c>
    </row>
    <row r="880" spans="1:10" x14ac:dyDescent="0.3">
      <c r="A880" s="2">
        <f t="shared" si="113"/>
        <v>0</v>
      </c>
      <c r="B880" s="1">
        <f t="shared" si="114"/>
        <v>0</v>
      </c>
      <c r="C880" s="1">
        <f t="shared" si="115"/>
        <v>0</v>
      </c>
      <c r="D880" s="1">
        <f t="shared" si="116"/>
        <v>0</v>
      </c>
      <c r="E880" s="1">
        <f t="shared" si="117"/>
        <v>0</v>
      </c>
      <c r="F880" s="4" t="str">
        <f t="shared" si="118"/>
        <v/>
      </c>
      <c r="G880" s="4" t="e">
        <f>VLOOKUP(F880,'All Beta'!A:E,2,0)</f>
        <v>#N/A</v>
      </c>
      <c r="H880" s="4" t="e">
        <f t="shared" si="119"/>
        <v>#N/A</v>
      </c>
      <c r="I880" s="4" t="e">
        <f t="shared" si="120"/>
        <v>#N/A</v>
      </c>
      <c r="J880" s="62">
        <f>TRASH!A879</f>
        <v>0</v>
      </c>
    </row>
    <row r="881" spans="1:10" x14ac:dyDescent="0.3">
      <c r="A881" s="2">
        <f t="shared" si="113"/>
        <v>0</v>
      </c>
      <c r="B881" s="1">
        <f t="shared" si="114"/>
        <v>0</v>
      </c>
      <c r="C881" s="1">
        <f t="shared" si="115"/>
        <v>0</v>
      </c>
      <c r="D881" s="1">
        <f t="shared" si="116"/>
        <v>0</v>
      </c>
      <c r="E881" s="1">
        <f t="shared" si="117"/>
        <v>0</v>
      </c>
      <c r="F881" s="4" t="str">
        <f t="shared" si="118"/>
        <v/>
      </c>
      <c r="G881" s="4" t="e">
        <f>VLOOKUP(F881,'All Beta'!A:E,2,0)</f>
        <v>#N/A</v>
      </c>
      <c r="H881" s="4" t="e">
        <f t="shared" si="119"/>
        <v>#N/A</v>
      </c>
      <c r="I881" s="4" t="e">
        <f t="shared" si="120"/>
        <v>#N/A</v>
      </c>
      <c r="J881" s="62">
        <f>TRASH!A880</f>
        <v>0</v>
      </c>
    </row>
    <row r="882" spans="1:10" x14ac:dyDescent="0.3">
      <c r="A882" s="2">
        <f t="shared" si="113"/>
        <v>0</v>
      </c>
      <c r="B882" s="1">
        <f t="shared" si="114"/>
        <v>0</v>
      </c>
      <c r="C882" s="1">
        <f t="shared" si="115"/>
        <v>0</v>
      </c>
      <c r="D882" s="1">
        <f t="shared" si="116"/>
        <v>0</v>
      </c>
      <c r="E882" s="1">
        <f t="shared" si="117"/>
        <v>0</v>
      </c>
      <c r="F882" s="4" t="str">
        <f t="shared" si="118"/>
        <v/>
      </c>
      <c r="G882" s="4" t="e">
        <f>VLOOKUP(F882,'All Beta'!A:E,2,0)</f>
        <v>#N/A</v>
      </c>
      <c r="H882" s="4" t="e">
        <f t="shared" si="119"/>
        <v>#N/A</v>
      </c>
      <c r="I882" s="4" t="e">
        <f t="shared" si="120"/>
        <v>#N/A</v>
      </c>
      <c r="J882" s="62">
        <f>TRASH!A881</f>
        <v>0</v>
      </c>
    </row>
    <row r="883" spans="1:10" x14ac:dyDescent="0.3">
      <c r="A883" s="2">
        <f t="shared" si="113"/>
        <v>0</v>
      </c>
      <c r="B883" s="1">
        <f t="shared" si="114"/>
        <v>0</v>
      </c>
      <c r="C883" s="1">
        <f t="shared" si="115"/>
        <v>0</v>
      </c>
      <c r="D883" s="1">
        <f t="shared" si="116"/>
        <v>0</v>
      </c>
      <c r="E883" s="1">
        <f t="shared" si="117"/>
        <v>0</v>
      </c>
      <c r="F883" s="4" t="str">
        <f t="shared" si="118"/>
        <v/>
      </c>
      <c r="G883" s="4" t="e">
        <f>VLOOKUP(F883,'All Beta'!A:E,2,0)</f>
        <v>#N/A</v>
      </c>
      <c r="H883" s="4" t="e">
        <f t="shared" si="119"/>
        <v>#N/A</v>
      </c>
      <c r="I883" s="4" t="e">
        <f t="shared" si="120"/>
        <v>#N/A</v>
      </c>
      <c r="J883" s="62">
        <f>TRASH!A882</f>
        <v>0</v>
      </c>
    </row>
    <row r="884" spans="1:10" x14ac:dyDescent="0.3">
      <c r="A884" s="2">
        <f t="shared" si="113"/>
        <v>0</v>
      </c>
      <c r="B884" s="1">
        <f t="shared" si="114"/>
        <v>0</v>
      </c>
      <c r="C884" s="1">
        <f t="shared" si="115"/>
        <v>0</v>
      </c>
      <c r="D884" s="1">
        <f t="shared" si="116"/>
        <v>0</v>
      </c>
      <c r="E884" s="1">
        <f t="shared" si="117"/>
        <v>0</v>
      </c>
      <c r="F884" s="4" t="str">
        <f t="shared" si="118"/>
        <v/>
      </c>
      <c r="G884" s="4" t="e">
        <f>VLOOKUP(F884,'All Beta'!A:E,2,0)</f>
        <v>#N/A</v>
      </c>
      <c r="H884" s="4" t="e">
        <f t="shared" si="119"/>
        <v>#N/A</v>
      </c>
      <c r="I884" s="4" t="e">
        <f t="shared" si="120"/>
        <v>#N/A</v>
      </c>
      <c r="J884" s="62">
        <f>TRASH!A883</f>
        <v>0</v>
      </c>
    </row>
    <row r="885" spans="1:10" x14ac:dyDescent="0.3">
      <c r="A885" s="2">
        <f t="shared" si="113"/>
        <v>0</v>
      </c>
      <c r="B885" s="1">
        <f t="shared" si="114"/>
        <v>0</v>
      </c>
      <c r="C885" s="1">
        <f t="shared" si="115"/>
        <v>0</v>
      </c>
      <c r="D885" s="1">
        <f t="shared" si="116"/>
        <v>0</v>
      </c>
      <c r="E885" s="1">
        <f t="shared" si="117"/>
        <v>0</v>
      </c>
      <c r="F885" s="4" t="str">
        <f t="shared" si="118"/>
        <v/>
      </c>
      <c r="G885" s="4" t="e">
        <f>VLOOKUP(F885,'All Beta'!A:E,2,0)</f>
        <v>#N/A</v>
      </c>
      <c r="H885" s="4" t="e">
        <f t="shared" si="119"/>
        <v>#N/A</v>
      </c>
      <c r="I885" s="4" t="e">
        <f t="shared" si="120"/>
        <v>#N/A</v>
      </c>
      <c r="J885" s="62">
        <f>TRASH!A884</f>
        <v>0</v>
      </c>
    </row>
    <row r="886" spans="1:10" x14ac:dyDescent="0.3">
      <c r="A886" s="2">
        <f t="shared" si="113"/>
        <v>0</v>
      </c>
      <c r="B886" s="1">
        <f t="shared" si="114"/>
        <v>0</v>
      </c>
      <c r="C886" s="1">
        <f t="shared" si="115"/>
        <v>0</v>
      </c>
      <c r="D886" s="1">
        <f t="shared" si="116"/>
        <v>0</v>
      </c>
      <c r="E886" s="1">
        <f t="shared" si="117"/>
        <v>0</v>
      </c>
      <c r="F886" s="4" t="str">
        <f t="shared" si="118"/>
        <v/>
      </c>
      <c r="G886" s="4" t="e">
        <f>VLOOKUP(F886,'All Beta'!A:E,2,0)</f>
        <v>#N/A</v>
      </c>
      <c r="H886" s="4" t="e">
        <f t="shared" si="119"/>
        <v>#N/A</v>
      </c>
      <c r="I886" s="4" t="e">
        <f t="shared" si="120"/>
        <v>#N/A</v>
      </c>
      <c r="J886" s="62">
        <f>TRASH!A885</f>
        <v>0</v>
      </c>
    </row>
    <row r="887" spans="1:10" x14ac:dyDescent="0.3">
      <c r="A887" s="2">
        <f t="shared" si="113"/>
        <v>0</v>
      </c>
      <c r="B887" s="1">
        <f t="shared" si="114"/>
        <v>0</v>
      </c>
      <c r="C887" s="1">
        <f t="shared" si="115"/>
        <v>0</v>
      </c>
      <c r="D887" s="1">
        <f t="shared" si="116"/>
        <v>0</v>
      </c>
      <c r="E887" s="1">
        <f t="shared" si="117"/>
        <v>0</v>
      </c>
      <c r="F887" s="4" t="str">
        <f t="shared" si="118"/>
        <v/>
      </c>
      <c r="G887" s="4" t="e">
        <f>VLOOKUP(F887,'All Beta'!A:E,2,0)</f>
        <v>#N/A</v>
      </c>
      <c r="H887" s="4" t="e">
        <f t="shared" si="119"/>
        <v>#N/A</v>
      </c>
      <c r="I887" s="4" t="e">
        <f t="shared" si="120"/>
        <v>#N/A</v>
      </c>
      <c r="J887" s="62">
        <f>TRASH!A886</f>
        <v>0</v>
      </c>
    </row>
    <row r="888" spans="1:10" x14ac:dyDescent="0.3">
      <c r="A888" s="2">
        <f t="shared" si="113"/>
        <v>0</v>
      </c>
      <c r="B888" s="1">
        <f t="shared" si="114"/>
        <v>0</v>
      </c>
      <c r="C888" s="1">
        <f t="shared" si="115"/>
        <v>0</v>
      </c>
      <c r="D888" s="1">
        <f t="shared" si="116"/>
        <v>0</v>
      </c>
      <c r="E888" s="1">
        <f t="shared" si="117"/>
        <v>0</v>
      </c>
      <c r="F888" s="4" t="str">
        <f t="shared" si="118"/>
        <v/>
      </c>
      <c r="G888" s="4" t="e">
        <f>VLOOKUP(F888,'All Beta'!A:E,2,0)</f>
        <v>#N/A</v>
      </c>
      <c r="H888" s="4" t="e">
        <f t="shared" si="119"/>
        <v>#N/A</v>
      </c>
      <c r="I888" s="4" t="e">
        <f t="shared" si="120"/>
        <v>#N/A</v>
      </c>
      <c r="J888" s="62">
        <f>TRASH!A887</f>
        <v>0</v>
      </c>
    </row>
    <row r="889" spans="1:10" x14ac:dyDescent="0.3">
      <c r="A889" s="2">
        <f t="shared" si="113"/>
        <v>0</v>
      </c>
      <c r="B889" s="1">
        <f t="shared" si="114"/>
        <v>0</v>
      </c>
      <c r="C889" s="1">
        <f t="shared" si="115"/>
        <v>0</v>
      </c>
      <c r="D889" s="1">
        <f t="shared" si="116"/>
        <v>0</v>
      </c>
      <c r="E889" s="1">
        <f t="shared" si="117"/>
        <v>0</v>
      </c>
      <c r="F889" s="4" t="str">
        <f t="shared" si="118"/>
        <v/>
      </c>
      <c r="G889" s="4" t="e">
        <f>VLOOKUP(F889,'All Beta'!A:E,2,0)</f>
        <v>#N/A</v>
      </c>
      <c r="H889" s="4" t="e">
        <f t="shared" si="119"/>
        <v>#N/A</v>
      </c>
      <c r="I889" s="4" t="e">
        <f t="shared" si="120"/>
        <v>#N/A</v>
      </c>
      <c r="J889" s="62">
        <f>TRASH!A888</f>
        <v>0</v>
      </c>
    </row>
    <row r="890" spans="1:10" x14ac:dyDescent="0.3">
      <c r="A890" s="2">
        <f t="shared" si="113"/>
        <v>0</v>
      </c>
      <c r="B890" s="1">
        <f t="shared" si="114"/>
        <v>0</v>
      </c>
      <c r="C890" s="1">
        <f t="shared" si="115"/>
        <v>0</v>
      </c>
      <c r="D890" s="1">
        <f t="shared" si="116"/>
        <v>0</v>
      </c>
      <c r="E890" s="1">
        <f t="shared" si="117"/>
        <v>0</v>
      </c>
      <c r="F890" s="4" t="str">
        <f t="shared" si="118"/>
        <v/>
      </c>
      <c r="G890" s="4" t="e">
        <f>VLOOKUP(F890,'All Beta'!A:E,2,0)</f>
        <v>#N/A</v>
      </c>
      <c r="H890" s="4" t="e">
        <f t="shared" si="119"/>
        <v>#N/A</v>
      </c>
      <c r="I890" s="4" t="e">
        <f t="shared" si="120"/>
        <v>#N/A</v>
      </c>
      <c r="J890" s="62">
        <f>TRASH!A889</f>
        <v>0</v>
      </c>
    </row>
    <row r="891" spans="1:10" x14ac:dyDescent="0.3">
      <c r="A891" s="2">
        <f t="shared" si="113"/>
        <v>0</v>
      </c>
      <c r="B891" s="1">
        <f t="shared" si="114"/>
        <v>0</v>
      </c>
      <c r="C891" s="1">
        <f t="shared" si="115"/>
        <v>0</v>
      </c>
      <c r="D891" s="1">
        <f t="shared" si="116"/>
        <v>0</v>
      </c>
      <c r="E891" s="1">
        <f t="shared" si="117"/>
        <v>0</v>
      </c>
      <c r="F891" s="4" t="str">
        <f t="shared" si="118"/>
        <v/>
      </c>
      <c r="G891" s="4" t="e">
        <f>VLOOKUP(F891,'All Beta'!A:E,2,0)</f>
        <v>#N/A</v>
      </c>
      <c r="H891" s="4" t="e">
        <f t="shared" si="119"/>
        <v>#N/A</v>
      </c>
      <c r="I891" s="4" t="e">
        <f t="shared" si="120"/>
        <v>#N/A</v>
      </c>
      <c r="J891" s="62">
        <f>TRASH!A890</f>
        <v>0</v>
      </c>
    </row>
    <row r="892" spans="1:10" x14ac:dyDescent="0.3">
      <c r="A892" s="2">
        <f t="shared" si="113"/>
        <v>0</v>
      </c>
      <c r="B892" s="1">
        <f t="shared" si="114"/>
        <v>0</v>
      </c>
      <c r="C892" s="1">
        <f t="shared" si="115"/>
        <v>0</v>
      </c>
      <c r="D892" s="1">
        <f t="shared" si="116"/>
        <v>0</v>
      </c>
      <c r="E892" s="1">
        <f t="shared" si="117"/>
        <v>0</v>
      </c>
      <c r="F892" s="4" t="str">
        <f t="shared" si="118"/>
        <v/>
      </c>
      <c r="G892" s="4" t="e">
        <f>VLOOKUP(F892,'All Beta'!A:E,2,0)</f>
        <v>#N/A</v>
      </c>
      <c r="H892" s="4" t="e">
        <f t="shared" si="119"/>
        <v>#N/A</v>
      </c>
      <c r="I892" s="4" t="e">
        <f t="shared" si="120"/>
        <v>#N/A</v>
      </c>
      <c r="J892" s="62">
        <f>TRASH!A891</f>
        <v>0</v>
      </c>
    </row>
    <row r="893" spans="1:10" x14ac:dyDescent="0.3">
      <c r="A893" s="2">
        <f t="shared" si="113"/>
        <v>0</v>
      </c>
      <c r="B893" s="1">
        <f t="shared" si="114"/>
        <v>0</v>
      </c>
      <c r="C893" s="1">
        <f t="shared" si="115"/>
        <v>0</v>
      </c>
      <c r="D893" s="1">
        <f t="shared" si="116"/>
        <v>0</v>
      </c>
      <c r="E893" s="1">
        <f t="shared" si="117"/>
        <v>0</v>
      </c>
      <c r="F893" s="4" t="str">
        <f t="shared" si="118"/>
        <v/>
      </c>
      <c r="G893" s="4" t="e">
        <f>VLOOKUP(F893,'All Beta'!A:E,2,0)</f>
        <v>#N/A</v>
      </c>
      <c r="H893" s="4" t="e">
        <f t="shared" si="119"/>
        <v>#N/A</v>
      </c>
      <c r="I893" s="4" t="e">
        <f t="shared" si="120"/>
        <v>#N/A</v>
      </c>
      <c r="J893" s="62">
        <f>TRASH!A892</f>
        <v>0</v>
      </c>
    </row>
    <row r="894" spans="1:10" x14ac:dyDescent="0.3">
      <c r="A894" s="2">
        <f t="shared" si="113"/>
        <v>0</v>
      </c>
      <c r="B894" s="1">
        <f t="shared" si="114"/>
        <v>0</v>
      </c>
      <c r="C894" s="1">
        <f t="shared" si="115"/>
        <v>0</v>
      </c>
      <c r="D894" s="1">
        <f t="shared" si="116"/>
        <v>0</v>
      </c>
      <c r="E894" s="1">
        <f t="shared" si="117"/>
        <v>0</v>
      </c>
      <c r="F894" s="4" t="str">
        <f t="shared" si="118"/>
        <v/>
      </c>
      <c r="G894" s="4" t="e">
        <f>VLOOKUP(F894,'All Beta'!A:E,2,0)</f>
        <v>#N/A</v>
      </c>
      <c r="H894" s="4" t="e">
        <f t="shared" si="119"/>
        <v>#N/A</v>
      </c>
      <c r="I894" s="4" t="e">
        <f t="shared" si="120"/>
        <v>#N/A</v>
      </c>
      <c r="J894" s="62">
        <f>TRASH!A893</f>
        <v>0</v>
      </c>
    </row>
    <row r="895" spans="1:10" x14ac:dyDescent="0.3">
      <c r="A895" s="2">
        <f t="shared" si="113"/>
        <v>0</v>
      </c>
      <c r="B895" s="1">
        <f t="shared" si="114"/>
        <v>0</v>
      </c>
      <c r="C895" s="1">
        <f t="shared" si="115"/>
        <v>0</v>
      </c>
      <c r="D895" s="1">
        <f t="shared" si="116"/>
        <v>0</v>
      </c>
      <c r="E895" s="1">
        <f t="shared" si="117"/>
        <v>0</v>
      </c>
      <c r="F895" s="4" t="str">
        <f t="shared" si="118"/>
        <v/>
      </c>
      <c r="G895" s="4" t="e">
        <f>VLOOKUP(F895,'All Beta'!A:E,2,0)</f>
        <v>#N/A</v>
      </c>
      <c r="H895" s="4" t="e">
        <f t="shared" si="119"/>
        <v>#N/A</v>
      </c>
      <c r="I895" s="4" t="e">
        <f t="shared" si="120"/>
        <v>#N/A</v>
      </c>
      <c r="J895" s="62">
        <f>TRASH!A894</f>
        <v>0</v>
      </c>
    </row>
    <row r="896" spans="1:10" x14ac:dyDescent="0.3">
      <c r="A896" s="2">
        <f t="shared" si="113"/>
        <v>0</v>
      </c>
      <c r="B896" s="1">
        <f t="shared" si="114"/>
        <v>0</v>
      </c>
      <c r="C896" s="1">
        <f t="shared" si="115"/>
        <v>0</v>
      </c>
      <c r="D896" s="1">
        <f t="shared" si="116"/>
        <v>0</v>
      </c>
      <c r="E896" s="1">
        <f t="shared" si="117"/>
        <v>0</v>
      </c>
      <c r="F896" s="4" t="str">
        <f t="shared" si="118"/>
        <v/>
      </c>
      <c r="G896" s="4" t="e">
        <f>VLOOKUP(F896,'All Beta'!A:E,2,0)</f>
        <v>#N/A</v>
      </c>
      <c r="H896" s="4" t="e">
        <f t="shared" si="119"/>
        <v>#N/A</v>
      </c>
      <c r="I896" s="4" t="e">
        <f t="shared" si="120"/>
        <v>#N/A</v>
      </c>
      <c r="J896" s="62">
        <f>TRASH!A895</f>
        <v>0</v>
      </c>
    </row>
    <row r="897" spans="10:10" x14ac:dyDescent="0.3">
      <c r="J897" s="62">
        <f>TRASH!A896</f>
        <v>0</v>
      </c>
    </row>
    <row r="898" spans="10:10" x14ac:dyDescent="0.3">
      <c r="J898" s="62">
        <f>TRASH!A897</f>
        <v>0</v>
      </c>
    </row>
    <row r="899" spans="10:10" x14ac:dyDescent="0.3">
      <c r="J899" s="62">
        <f>TRASH!A898</f>
        <v>0</v>
      </c>
    </row>
    <row r="900" spans="10:10" x14ac:dyDescent="0.3">
      <c r="J900" s="62">
        <f>TRASH!A899</f>
        <v>0</v>
      </c>
    </row>
    <row r="901" spans="10:10" x14ac:dyDescent="0.3">
      <c r="J901" s="62">
        <f>TRASH!A900</f>
        <v>0</v>
      </c>
    </row>
    <row r="902" spans="10:10" x14ac:dyDescent="0.3">
      <c r="J902" s="62">
        <f>TRASH!A901</f>
        <v>0</v>
      </c>
    </row>
    <row r="903" spans="10:10" x14ac:dyDescent="0.3">
      <c r="J903" s="62">
        <f>TRASH!A902</f>
        <v>0</v>
      </c>
    </row>
    <row r="904" spans="10:10" x14ac:dyDescent="0.3">
      <c r="J904" s="62">
        <f>TRASH!A903</f>
        <v>0</v>
      </c>
    </row>
    <row r="905" spans="10:10" x14ac:dyDescent="0.3">
      <c r="J905" s="62">
        <f>TRASH!A904</f>
        <v>0</v>
      </c>
    </row>
    <row r="906" spans="10:10" x14ac:dyDescent="0.3">
      <c r="J906" s="62">
        <f>TRASH!A905</f>
        <v>0</v>
      </c>
    </row>
    <row r="907" spans="10:10" x14ac:dyDescent="0.3">
      <c r="J907" s="62">
        <f>TRASH!A906</f>
        <v>0</v>
      </c>
    </row>
    <row r="908" spans="10:10" x14ac:dyDescent="0.3">
      <c r="J908" s="62">
        <f>TRASH!A907</f>
        <v>0</v>
      </c>
    </row>
    <row r="909" spans="10:10" x14ac:dyDescent="0.3">
      <c r="J909" s="62">
        <f>TRASH!A908</f>
        <v>0</v>
      </c>
    </row>
    <row r="910" spans="10:10" x14ac:dyDescent="0.3">
      <c r="J910" s="62">
        <f>TRASH!A909</f>
        <v>0</v>
      </c>
    </row>
    <row r="911" spans="10:10" x14ac:dyDescent="0.3">
      <c r="J911" s="62">
        <f>TRASH!A910</f>
        <v>0</v>
      </c>
    </row>
    <row r="912" spans="10:10" x14ac:dyDescent="0.3">
      <c r="J912" s="62">
        <f>TRASH!A911</f>
        <v>0</v>
      </c>
    </row>
    <row r="913" spans="10:10" x14ac:dyDescent="0.3">
      <c r="J913" s="62">
        <f>TRASH!A912</f>
        <v>0</v>
      </c>
    </row>
    <row r="914" spans="10:10" x14ac:dyDescent="0.3">
      <c r="J914" s="62">
        <f>TRASH!A913</f>
        <v>0</v>
      </c>
    </row>
    <row r="915" spans="10:10" x14ac:dyDescent="0.3">
      <c r="J915" s="62">
        <f>TRASH!A914</f>
        <v>0</v>
      </c>
    </row>
    <row r="916" spans="10:10" x14ac:dyDescent="0.3">
      <c r="J916" s="62">
        <f>TRASH!A915</f>
        <v>0</v>
      </c>
    </row>
    <row r="917" spans="10:10" x14ac:dyDescent="0.3">
      <c r="J917" s="62">
        <f>TRASH!A916</f>
        <v>0</v>
      </c>
    </row>
    <row r="918" spans="10:10" x14ac:dyDescent="0.3">
      <c r="J918" s="62">
        <f>TRASH!A917</f>
        <v>0</v>
      </c>
    </row>
    <row r="919" spans="10:10" x14ac:dyDescent="0.3">
      <c r="J919" s="62">
        <f>TRASH!A918</f>
        <v>0</v>
      </c>
    </row>
    <row r="920" spans="10:10" x14ac:dyDescent="0.3">
      <c r="J920" s="62">
        <f>TRASH!A919</f>
        <v>0</v>
      </c>
    </row>
    <row r="921" spans="10:10" x14ac:dyDescent="0.3">
      <c r="J921" s="62">
        <f>TRASH!A920</f>
        <v>0</v>
      </c>
    </row>
    <row r="922" spans="10:10" x14ac:dyDescent="0.3">
      <c r="J922" s="62">
        <f>TRASH!A921</f>
        <v>0</v>
      </c>
    </row>
    <row r="923" spans="10:10" x14ac:dyDescent="0.3">
      <c r="J923" s="62">
        <f>TRASH!A922</f>
        <v>0</v>
      </c>
    </row>
    <row r="924" spans="10:10" x14ac:dyDescent="0.3">
      <c r="J924" s="62">
        <f>TRASH!A923</f>
        <v>0</v>
      </c>
    </row>
    <row r="925" spans="10:10" x14ac:dyDescent="0.3">
      <c r="J925" s="62">
        <f>TRASH!A924</f>
        <v>0</v>
      </c>
    </row>
    <row r="926" spans="10:10" x14ac:dyDescent="0.3">
      <c r="J926" s="62">
        <f>TRASH!A925</f>
        <v>0</v>
      </c>
    </row>
    <row r="927" spans="10:10" x14ac:dyDescent="0.3">
      <c r="J927" s="62">
        <f>TRASH!A926</f>
        <v>0</v>
      </c>
    </row>
    <row r="928" spans="10:10" x14ac:dyDescent="0.3">
      <c r="J928" s="62">
        <f>TRASH!A927</f>
        <v>0</v>
      </c>
    </row>
    <row r="929" spans="10:10" x14ac:dyDescent="0.3">
      <c r="J929" s="62">
        <f>TRASH!A928</f>
        <v>0</v>
      </c>
    </row>
    <row r="930" spans="10:10" x14ac:dyDescent="0.3">
      <c r="J930" s="62">
        <f>TRASH!A929</f>
        <v>0</v>
      </c>
    </row>
    <row r="931" spans="10:10" x14ac:dyDescent="0.3">
      <c r="J931" s="62">
        <f>TRASH!A930</f>
        <v>0</v>
      </c>
    </row>
    <row r="932" spans="10:10" x14ac:dyDescent="0.3">
      <c r="J932" s="62">
        <f>TRASH!A931</f>
        <v>0</v>
      </c>
    </row>
    <row r="933" spans="10:10" x14ac:dyDescent="0.3">
      <c r="J933" s="62">
        <f>TRASH!A932</f>
        <v>0</v>
      </c>
    </row>
    <row r="934" spans="10:10" x14ac:dyDescent="0.3">
      <c r="J934" s="62">
        <f>TRASH!A933</f>
        <v>0</v>
      </c>
    </row>
    <row r="935" spans="10:10" x14ac:dyDescent="0.3">
      <c r="J935" s="62">
        <f>TRASH!A934</f>
        <v>0</v>
      </c>
    </row>
    <row r="936" spans="10:10" x14ac:dyDescent="0.3">
      <c r="J936" s="62">
        <f>TRASH!A935</f>
        <v>0</v>
      </c>
    </row>
    <row r="937" spans="10:10" x14ac:dyDescent="0.3">
      <c r="J937" s="62">
        <f>TRASH!A936</f>
        <v>0</v>
      </c>
    </row>
    <row r="938" spans="10:10" x14ac:dyDescent="0.3">
      <c r="J938" s="62">
        <f>TRASH!A937</f>
        <v>0</v>
      </c>
    </row>
    <row r="939" spans="10:10" x14ac:dyDescent="0.3">
      <c r="J939" s="62">
        <f>TRASH!A938</f>
        <v>0</v>
      </c>
    </row>
    <row r="940" spans="10:10" x14ac:dyDescent="0.3">
      <c r="J940" s="62">
        <f>TRASH!A939</f>
        <v>0</v>
      </c>
    </row>
    <row r="941" spans="10:10" x14ac:dyDescent="0.3">
      <c r="J941" s="62">
        <f>TRASH!A940</f>
        <v>0</v>
      </c>
    </row>
    <row r="942" spans="10:10" x14ac:dyDescent="0.3">
      <c r="J942" s="62">
        <f>TRASH!A941</f>
        <v>0</v>
      </c>
    </row>
    <row r="943" spans="10:10" x14ac:dyDescent="0.3">
      <c r="J943" s="62">
        <f>TRASH!A942</f>
        <v>0</v>
      </c>
    </row>
    <row r="944" spans="10:10" x14ac:dyDescent="0.3">
      <c r="J944" s="62">
        <f>TRASH!A943</f>
        <v>0</v>
      </c>
    </row>
    <row r="945" spans="10:10" x14ac:dyDescent="0.3">
      <c r="J945" s="62">
        <f>TRASH!A944</f>
        <v>0</v>
      </c>
    </row>
    <row r="946" spans="10:10" x14ac:dyDescent="0.3">
      <c r="J946" s="62">
        <f>TRASH!A945</f>
        <v>0</v>
      </c>
    </row>
    <row r="947" spans="10:10" x14ac:dyDescent="0.3">
      <c r="J947" s="62">
        <f>TRASH!A946</f>
        <v>0</v>
      </c>
    </row>
    <row r="948" spans="10:10" x14ac:dyDescent="0.3">
      <c r="J948" s="62">
        <f>TRASH!A947</f>
        <v>0</v>
      </c>
    </row>
    <row r="949" spans="10:10" x14ac:dyDescent="0.3">
      <c r="J949" s="62">
        <f>TRASH!A948</f>
        <v>0</v>
      </c>
    </row>
    <row r="950" spans="10:10" x14ac:dyDescent="0.3">
      <c r="J950" s="62">
        <f>TRASH!A949</f>
        <v>0</v>
      </c>
    </row>
    <row r="951" spans="10:10" x14ac:dyDescent="0.3">
      <c r="J951" s="62">
        <f>TRASH!A950</f>
        <v>0</v>
      </c>
    </row>
    <row r="952" spans="10:10" x14ac:dyDescent="0.3">
      <c r="J952" s="62">
        <f>TRASH!A951</f>
        <v>0</v>
      </c>
    </row>
    <row r="953" spans="10:10" x14ac:dyDescent="0.3">
      <c r="J953" s="62">
        <f>TRASH!A952</f>
        <v>0</v>
      </c>
    </row>
    <row r="954" spans="10:10" x14ac:dyDescent="0.3">
      <c r="J954" s="62">
        <f>TRASH!A953</f>
        <v>0</v>
      </c>
    </row>
    <row r="955" spans="10:10" x14ac:dyDescent="0.3">
      <c r="J955" s="62">
        <f>TRASH!A954</f>
        <v>0</v>
      </c>
    </row>
    <row r="956" spans="10:10" x14ac:dyDescent="0.3">
      <c r="J956" s="62">
        <f>TRASH!A955</f>
        <v>0</v>
      </c>
    </row>
    <row r="957" spans="10:10" x14ac:dyDescent="0.3">
      <c r="J957" s="62">
        <f>TRASH!A956</f>
        <v>0</v>
      </c>
    </row>
    <row r="958" spans="10:10" x14ac:dyDescent="0.3">
      <c r="J958" s="62">
        <f>TRASH!A957</f>
        <v>0</v>
      </c>
    </row>
    <row r="959" spans="10:10" x14ac:dyDescent="0.3">
      <c r="J959" s="62">
        <f>TRASH!A958</f>
        <v>0</v>
      </c>
    </row>
    <row r="960" spans="10:10" x14ac:dyDescent="0.3">
      <c r="J960" s="62">
        <f>TRASH!A959</f>
        <v>0</v>
      </c>
    </row>
    <row r="961" spans="10:10" x14ac:dyDescent="0.3">
      <c r="J961" s="62">
        <f>TRASH!A960</f>
        <v>0</v>
      </c>
    </row>
    <row r="962" spans="10:10" x14ac:dyDescent="0.3">
      <c r="J962" s="62">
        <f>TRASH!A961</f>
        <v>0</v>
      </c>
    </row>
    <row r="963" spans="10:10" x14ac:dyDescent="0.3">
      <c r="J963" s="62">
        <f>TRASH!A962</f>
        <v>0</v>
      </c>
    </row>
    <row r="964" spans="10:10" x14ac:dyDescent="0.3">
      <c r="J964" s="62">
        <f>TRASH!A963</f>
        <v>0</v>
      </c>
    </row>
    <row r="965" spans="10:10" x14ac:dyDescent="0.3">
      <c r="J965" s="62">
        <f>TRASH!A964</f>
        <v>0</v>
      </c>
    </row>
    <row r="966" spans="10:10" x14ac:dyDescent="0.3">
      <c r="J966" s="62">
        <f>TRASH!A965</f>
        <v>0</v>
      </c>
    </row>
    <row r="967" spans="10:10" x14ac:dyDescent="0.3">
      <c r="J967" s="62">
        <f>TRASH!A966</f>
        <v>0</v>
      </c>
    </row>
    <row r="968" spans="10:10" x14ac:dyDescent="0.3">
      <c r="J968" s="62">
        <f>TRASH!A967</f>
        <v>0</v>
      </c>
    </row>
    <row r="969" spans="10:10" x14ac:dyDescent="0.3">
      <c r="J969" s="62">
        <f>TRASH!A968</f>
        <v>0</v>
      </c>
    </row>
    <row r="970" spans="10:10" x14ac:dyDescent="0.3">
      <c r="J970" s="62">
        <f>TRASH!A969</f>
        <v>0</v>
      </c>
    </row>
    <row r="971" spans="10:10" x14ac:dyDescent="0.3">
      <c r="J971" s="62">
        <f>TRASH!A970</f>
        <v>0</v>
      </c>
    </row>
    <row r="972" spans="10:10" x14ac:dyDescent="0.3">
      <c r="J972" s="62">
        <f>TRASH!A971</f>
        <v>0</v>
      </c>
    </row>
    <row r="973" spans="10:10" x14ac:dyDescent="0.3">
      <c r="J973" s="62">
        <f>TRASH!A972</f>
        <v>0</v>
      </c>
    </row>
    <row r="974" spans="10:10" x14ac:dyDescent="0.3">
      <c r="J974" s="62">
        <f>TRASH!A973</f>
        <v>0</v>
      </c>
    </row>
    <row r="975" spans="10:10" x14ac:dyDescent="0.3">
      <c r="J975" s="62">
        <f>TRASH!A974</f>
        <v>0</v>
      </c>
    </row>
    <row r="976" spans="10:10" x14ac:dyDescent="0.3">
      <c r="J976" s="62">
        <f>TRASH!A975</f>
        <v>0</v>
      </c>
    </row>
    <row r="977" spans="10:10" x14ac:dyDescent="0.3">
      <c r="J977" s="62">
        <f>TRASH!A976</f>
        <v>0</v>
      </c>
    </row>
    <row r="978" spans="10:10" x14ac:dyDescent="0.3">
      <c r="J978" s="62">
        <f>TRASH!A977</f>
        <v>0</v>
      </c>
    </row>
    <row r="979" spans="10:10" x14ac:dyDescent="0.3">
      <c r="J979" s="62">
        <f>TRASH!A978</f>
        <v>0</v>
      </c>
    </row>
    <row r="980" spans="10:10" x14ac:dyDescent="0.3">
      <c r="J980" s="62">
        <f>TRASH!A979</f>
        <v>0</v>
      </c>
    </row>
    <row r="981" spans="10:10" x14ac:dyDescent="0.3">
      <c r="J981" s="62">
        <f>TRASH!A980</f>
        <v>0</v>
      </c>
    </row>
    <row r="982" spans="10:10" x14ac:dyDescent="0.3">
      <c r="J982" s="62">
        <f>TRASH!A981</f>
        <v>0</v>
      </c>
    </row>
    <row r="983" spans="10:10" x14ac:dyDescent="0.3">
      <c r="J983" s="62">
        <f>TRASH!A982</f>
        <v>0</v>
      </c>
    </row>
    <row r="984" spans="10:10" x14ac:dyDescent="0.3">
      <c r="J984" s="62">
        <f>TRASH!A983</f>
        <v>0</v>
      </c>
    </row>
    <row r="985" spans="10:10" x14ac:dyDescent="0.3">
      <c r="J985" s="62">
        <f>TRASH!A984</f>
        <v>0</v>
      </c>
    </row>
    <row r="986" spans="10:10" x14ac:dyDescent="0.3">
      <c r="J986" s="62">
        <f>TRASH!A985</f>
        <v>0</v>
      </c>
    </row>
    <row r="987" spans="10:10" x14ac:dyDescent="0.3">
      <c r="J987" s="62">
        <f>TRASH!A986</f>
        <v>0</v>
      </c>
    </row>
    <row r="988" spans="10:10" x14ac:dyDescent="0.3">
      <c r="J988" s="62">
        <f>TRASH!A987</f>
        <v>0</v>
      </c>
    </row>
    <row r="989" spans="10:10" x14ac:dyDescent="0.3">
      <c r="J989" s="62">
        <f>TRASH!A988</f>
        <v>0</v>
      </c>
    </row>
    <row r="990" spans="10:10" x14ac:dyDescent="0.3">
      <c r="J990" s="62">
        <f>TRASH!A989</f>
        <v>0</v>
      </c>
    </row>
    <row r="991" spans="10:10" x14ac:dyDescent="0.3">
      <c r="J991" s="62">
        <f>TRASH!A990</f>
        <v>0</v>
      </c>
    </row>
    <row r="992" spans="10:10" x14ac:dyDescent="0.3">
      <c r="J992" s="62">
        <f>TRASH!A991</f>
        <v>0</v>
      </c>
    </row>
    <row r="993" spans="10:10" x14ac:dyDescent="0.3">
      <c r="J993" s="62">
        <f>TRASH!A992</f>
        <v>0</v>
      </c>
    </row>
    <row r="994" spans="10:10" x14ac:dyDescent="0.3">
      <c r="J994" s="62">
        <f>TRASH!A993</f>
        <v>0</v>
      </c>
    </row>
    <row r="995" spans="10:10" x14ac:dyDescent="0.3">
      <c r="J995" s="62">
        <f>TRASH!A994</f>
        <v>0</v>
      </c>
    </row>
    <row r="996" spans="10:10" x14ac:dyDescent="0.3">
      <c r="J996" s="62">
        <f>TRASH!A995</f>
        <v>0</v>
      </c>
    </row>
    <row r="997" spans="10:10" x14ac:dyDescent="0.3">
      <c r="J997" s="62">
        <f>TRASH!A996</f>
        <v>0</v>
      </c>
    </row>
    <row r="998" spans="10:10" x14ac:dyDescent="0.3">
      <c r="J998" s="62">
        <f>TRASH!A997</f>
        <v>0</v>
      </c>
    </row>
    <row r="999" spans="10:10" x14ac:dyDescent="0.3">
      <c r="J999" s="62">
        <f>TRASH!A998</f>
        <v>0</v>
      </c>
    </row>
    <row r="1000" spans="10:10" x14ac:dyDescent="0.3">
      <c r="J1000" s="62">
        <f>TRASH!A999</f>
        <v>0</v>
      </c>
    </row>
    <row r="1001" spans="10:10" x14ac:dyDescent="0.3">
      <c r="J1001" s="62">
        <f>TRASH!A1000</f>
        <v>0</v>
      </c>
    </row>
    <row r="1002" spans="10:10" x14ac:dyDescent="0.3">
      <c r="J1002" s="62">
        <f>TRASH!A1001</f>
        <v>0</v>
      </c>
    </row>
    <row r="1003" spans="10:10" x14ac:dyDescent="0.3">
      <c r="J1003" s="62">
        <f>TRASH!A1002</f>
        <v>0</v>
      </c>
    </row>
    <row r="1004" spans="10:10" x14ac:dyDescent="0.3">
      <c r="J1004" s="62">
        <f>TRASH!A1003</f>
        <v>0</v>
      </c>
    </row>
    <row r="1005" spans="10:10" x14ac:dyDescent="0.3">
      <c r="J1005" s="62">
        <f>TRASH!A1004</f>
        <v>0</v>
      </c>
    </row>
    <row r="1006" spans="10:10" x14ac:dyDescent="0.3">
      <c r="J1006" s="62">
        <f>TRASH!A1005</f>
        <v>0</v>
      </c>
    </row>
    <row r="1007" spans="10:10" x14ac:dyDescent="0.3">
      <c r="J1007" s="62">
        <f>TRASH!A1006</f>
        <v>0</v>
      </c>
    </row>
    <row r="1008" spans="10:10" x14ac:dyDescent="0.3">
      <c r="J1008" s="62">
        <f>TRASH!A1007</f>
        <v>0</v>
      </c>
    </row>
    <row r="1009" spans="10:10" x14ac:dyDescent="0.3">
      <c r="J1009" s="62">
        <f>TRASH!A1008</f>
        <v>0</v>
      </c>
    </row>
    <row r="1010" spans="10:10" x14ac:dyDescent="0.3">
      <c r="J1010" s="62">
        <f>TRASH!A1009</f>
        <v>0</v>
      </c>
    </row>
    <row r="1011" spans="10:10" x14ac:dyDescent="0.3">
      <c r="J1011" s="62">
        <f>TRASH!A1010</f>
        <v>0</v>
      </c>
    </row>
    <row r="1012" spans="10:10" x14ac:dyDescent="0.3">
      <c r="J1012" s="62">
        <f>TRASH!A1011</f>
        <v>0</v>
      </c>
    </row>
    <row r="1013" spans="10:10" x14ac:dyDescent="0.3">
      <c r="J1013" s="62">
        <f>TRASH!A1012</f>
        <v>0</v>
      </c>
    </row>
    <row r="1014" spans="10:10" x14ac:dyDescent="0.3">
      <c r="J1014" s="62">
        <f>TRASH!A1013</f>
        <v>0</v>
      </c>
    </row>
    <row r="1015" spans="10:10" x14ac:dyDescent="0.3">
      <c r="J1015" s="62">
        <f>TRASH!A1014</f>
        <v>0</v>
      </c>
    </row>
    <row r="1016" spans="10:10" x14ac:dyDescent="0.3">
      <c r="J1016" s="62">
        <f>TRASH!A1015</f>
        <v>0</v>
      </c>
    </row>
    <row r="1017" spans="10:10" x14ac:dyDescent="0.3">
      <c r="J1017" s="62">
        <f>TRASH!A1016</f>
        <v>0</v>
      </c>
    </row>
    <row r="1018" spans="10:10" x14ac:dyDescent="0.3">
      <c r="J1018" s="62">
        <f>TRASH!A1017</f>
        <v>0</v>
      </c>
    </row>
    <row r="1019" spans="10:10" x14ac:dyDescent="0.3">
      <c r="J1019" s="62">
        <f>TRASH!A1018</f>
        <v>0</v>
      </c>
    </row>
    <row r="1020" spans="10:10" x14ac:dyDescent="0.3">
      <c r="J1020" s="62">
        <f>TRASH!A1019</f>
        <v>0</v>
      </c>
    </row>
    <row r="1021" spans="10:10" x14ac:dyDescent="0.3">
      <c r="J1021" s="62">
        <f>TRASH!A1020</f>
        <v>0</v>
      </c>
    </row>
    <row r="1022" spans="10:10" x14ac:dyDescent="0.3">
      <c r="J1022" s="62">
        <f>TRASH!A1021</f>
        <v>0</v>
      </c>
    </row>
    <row r="1023" spans="10:10" x14ac:dyDescent="0.3">
      <c r="J1023" s="62">
        <f>TRASH!A1022</f>
        <v>0</v>
      </c>
    </row>
    <row r="1024" spans="10:10" x14ac:dyDescent="0.3">
      <c r="J1024" s="62">
        <f>TRASH!A1023</f>
        <v>0</v>
      </c>
    </row>
    <row r="1025" spans="10:10" x14ac:dyDescent="0.3">
      <c r="J1025" s="62">
        <f>TRASH!A1024</f>
        <v>0</v>
      </c>
    </row>
    <row r="1026" spans="10:10" x14ac:dyDescent="0.3">
      <c r="J1026" s="62">
        <f>TRASH!A1025</f>
        <v>0</v>
      </c>
    </row>
    <row r="1027" spans="10:10" x14ac:dyDescent="0.3">
      <c r="J1027" s="62">
        <f>TRASH!A1026</f>
        <v>0</v>
      </c>
    </row>
    <row r="1028" spans="10:10" x14ac:dyDescent="0.3">
      <c r="J1028" s="62">
        <f>TRASH!A1027</f>
        <v>0</v>
      </c>
    </row>
    <row r="1029" spans="10:10" x14ac:dyDescent="0.3">
      <c r="J1029" s="62">
        <f>TRASH!A1028</f>
        <v>0</v>
      </c>
    </row>
    <row r="1030" spans="10:10" x14ac:dyDescent="0.3">
      <c r="J1030" s="62">
        <f>TRASH!A1029</f>
        <v>0</v>
      </c>
    </row>
    <row r="1031" spans="10:10" x14ac:dyDescent="0.3">
      <c r="J1031" s="62">
        <f>TRASH!A1030</f>
        <v>0</v>
      </c>
    </row>
    <row r="1032" spans="10:10" x14ac:dyDescent="0.3">
      <c r="J1032" s="62">
        <f>TRASH!A1031</f>
        <v>0</v>
      </c>
    </row>
    <row r="1033" spans="10:10" x14ac:dyDescent="0.3">
      <c r="J1033" s="62">
        <f>TRASH!A1032</f>
        <v>0</v>
      </c>
    </row>
    <row r="1034" spans="10:10" x14ac:dyDescent="0.3">
      <c r="J1034" s="62">
        <f>TRASH!A1033</f>
        <v>0</v>
      </c>
    </row>
    <row r="1035" spans="10:10" x14ac:dyDescent="0.3">
      <c r="J1035" s="62">
        <f>TRASH!A1034</f>
        <v>0</v>
      </c>
    </row>
    <row r="1036" spans="10:10" x14ac:dyDescent="0.3">
      <c r="J1036" s="62">
        <f>TRASH!A1035</f>
        <v>0</v>
      </c>
    </row>
    <row r="1037" spans="10:10" x14ac:dyDescent="0.3">
      <c r="J1037" s="62">
        <f>TRASH!A1036</f>
        <v>0</v>
      </c>
    </row>
    <row r="1038" spans="10:10" x14ac:dyDescent="0.3">
      <c r="J1038" s="62">
        <f>TRASH!A1037</f>
        <v>0</v>
      </c>
    </row>
    <row r="1039" spans="10:10" x14ac:dyDescent="0.3">
      <c r="J1039" s="62">
        <f>TRASH!A1038</f>
        <v>0</v>
      </c>
    </row>
    <row r="1040" spans="10:10" x14ac:dyDescent="0.3">
      <c r="J1040" s="62">
        <f>TRASH!A1039</f>
        <v>0</v>
      </c>
    </row>
    <row r="1041" spans="10:10" x14ac:dyDescent="0.3">
      <c r="J1041" s="62">
        <f>TRASH!A1040</f>
        <v>0</v>
      </c>
    </row>
    <row r="1042" spans="10:10" x14ac:dyDescent="0.3">
      <c r="J1042" s="62">
        <f>TRASH!A1041</f>
        <v>0</v>
      </c>
    </row>
    <row r="1043" spans="10:10" x14ac:dyDescent="0.3">
      <c r="J1043" s="62">
        <f>TRASH!A1042</f>
        <v>0</v>
      </c>
    </row>
    <row r="1044" spans="10:10" x14ac:dyDescent="0.3">
      <c r="J1044" s="62">
        <f>TRASH!A1043</f>
        <v>0</v>
      </c>
    </row>
    <row r="1045" spans="10:10" x14ac:dyDescent="0.3">
      <c r="J1045" s="62">
        <f>TRASH!A1044</f>
        <v>0</v>
      </c>
    </row>
    <row r="1046" spans="10:10" x14ac:dyDescent="0.3">
      <c r="J1046" s="62">
        <f>TRASH!A1045</f>
        <v>0</v>
      </c>
    </row>
    <row r="1047" spans="10:10" x14ac:dyDescent="0.3">
      <c r="J1047" s="62">
        <f>TRASH!A1046</f>
        <v>0</v>
      </c>
    </row>
    <row r="1048" spans="10:10" x14ac:dyDescent="0.3">
      <c r="J1048" s="62">
        <f>TRASH!A1047</f>
        <v>0</v>
      </c>
    </row>
    <row r="1049" spans="10:10" x14ac:dyDescent="0.3">
      <c r="J1049" s="62">
        <f>TRASH!A1048</f>
        <v>0</v>
      </c>
    </row>
    <row r="1050" spans="10:10" x14ac:dyDescent="0.3">
      <c r="J1050" s="62">
        <f>TRASH!A1049</f>
        <v>0</v>
      </c>
    </row>
    <row r="1051" spans="10:10" x14ac:dyDescent="0.3">
      <c r="J1051" s="62">
        <f>TRASH!A1050</f>
        <v>0</v>
      </c>
    </row>
    <row r="1052" spans="10:10" x14ac:dyDescent="0.3">
      <c r="J1052" s="62">
        <f>TRASH!A1051</f>
        <v>0</v>
      </c>
    </row>
    <row r="1053" spans="10:10" x14ac:dyDescent="0.3">
      <c r="J1053" s="62">
        <f>TRASH!A1052</f>
        <v>0</v>
      </c>
    </row>
    <row r="1054" spans="10:10" x14ac:dyDescent="0.3">
      <c r="J1054" s="62">
        <f>TRASH!A1053</f>
        <v>0</v>
      </c>
    </row>
    <row r="1055" spans="10:10" x14ac:dyDescent="0.3">
      <c r="J1055" s="62">
        <f>TRASH!A1054</f>
        <v>0</v>
      </c>
    </row>
    <row r="1056" spans="10:10" x14ac:dyDescent="0.3">
      <c r="J1056" s="62">
        <f>TRASH!A1055</f>
        <v>0</v>
      </c>
    </row>
    <row r="1057" spans="10:10" x14ac:dyDescent="0.3">
      <c r="J1057" s="62">
        <f>TRASH!A1056</f>
        <v>0</v>
      </c>
    </row>
    <row r="1058" spans="10:10" x14ac:dyDescent="0.3">
      <c r="J1058" s="62">
        <f>TRASH!A1057</f>
        <v>0</v>
      </c>
    </row>
    <row r="1059" spans="10:10" x14ac:dyDescent="0.3">
      <c r="J1059" s="62">
        <f>TRASH!A1058</f>
        <v>0</v>
      </c>
    </row>
    <row r="1060" spans="10:10" x14ac:dyDescent="0.3">
      <c r="J1060" s="62">
        <f>TRASH!A1059</f>
        <v>0</v>
      </c>
    </row>
    <row r="1061" spans="10:10" x14ac:dyDescent="0.3">
      <c r="J1061" s="62">
        <f>TRASH!A1060</f>
        <v>0</v>
      </c>
    </row>
    <row r="1062" spans="10:10" x14ac:dyDescent="0.3">
      <c r="J1062" s="62">
        <f>TRASH!A1061</f>
        <v>0</v>
      </c>
    </row>
    <row r="1063" spans="10:10" x14ac:dyDescent="0.3">
      <c r="J1063" s="62">
        <f>TRASH!A1062</f>
        <v>0</v>
      </c>
    </row>
    <row r="1064" spans="10:10" x14ac:dyDescent="0.3">
      <c r="J1064" s="62">
        <f>TRASH!A1063</f>
        <v>0</v>
      </c>
    </row>
    <row r="1065" spans="10:10" x14ac:dyDescent="0.3">
      <c r="J1065" s="62">
        <f>TRASH!A1064</f>
        <v>0</v>
      </c>
    </row>
    <row r="1066" spans="10:10" x14ac:dyDescent="0.3">
      <c r="J1066" s="62">
        <f>TRASH!A1065</f>
        <v>0</v>
      </c>
    </row>
    <row r="1067" spans="10:10" x14ac:dyDescent="0.3">
      <c r="J1067" s="62">
        <f>TRASH!A1066</f>
        <v>0</v>
      </c>
    </row>
    <row r="1068" spans="10:10" x14ac:dyDescent="0.3">
      <c r="J1068" s="62">
        <f>TRASH!A1067</f>
        <v>0</v>
      </c>
    </row>
    <row r="1069" spans="10:10" x14ac:dyDescent="0.3">
      <c r="J1069" s="62">
        <f>TRASH!A1068</f>
        <v>0</v>
      </c>
    </row>
    <row r="1070" spans="10:10" x14ac:dyDescent="0.3">
      <c r="J1070" s="62">
        <f>TRASH!A1069</f>
        <v>0</v>
      </c>
    </row>
    <row r="1071" spans="10:10" x14ac:dyDescent="0.3">
      <c r="J1071" s="62">
        <f>TRASH!A1070</f>
        <v>0</v>
      </c>
    </row>
    <row r="1072" spans="10:10" x14ac:dyDescent="0.3">
      <c r="J1072" s="62">
        <f>TRASH!A1071</f>
        <v>0</v>
      </c>
    </row>
    <row r="1073" spans="10:10" x14ac:dyDescent="0.3">
      <c r="J1073" s="62">
        <f>TRASH!A1072</f>
        <v>0</v>
      </c>
    </row>
    <row r="1074" spans="10:10" x14ac:dyDescent="0.3">
      <c r="J1074" s="62">
        <f>TRASH!A1073</f>
        <v>0</v>
      </c>
    </row>
    <row r="1075" spans="10:10" x14ac:dyDescent="0.3">
      <c r="J1075" s="62">
        <f>TRASH!A1074</f>
        <v>0</v>
      </c>
    </row>
    <row r="1076" spans="10:10" x14ac:dyDescent="0.3">
      <c r="J1076" s="62">
        <f>TRASH!A1075</f>
        <v>0</v>
      </c>
    </row>
    <row r="1077" spans="10:10" x14ac:dyDescent="0.3">
      <c r="J1077" s="62">
        <f>TRASH!A1076</f>
        <v>0</v>
      </c>
    </row>
    <row r="1078" spans="10:10" x14ac:dyDescent="0.3">
      <c r="J1078" s="62">
        <f>TRASH!A1077</f>
        <v>0</v>
      </c>
    </row>
    <row r="1079" spans="10:10" x14ac:dyDescent="0.3">
      <c r="J1079" s="62">
        <f>TRASH!A1078</f>
        <v>0</v>
      </c>
    </row>
    <row r="1080" spans="10:10" x14ac:dyDescent="0.3">
      <c r="J1080" s="62">
        <f>TRASH!A1079</f>
        <v>0</v>
      </c>
    </row>
    <row r="1081" spans="10:10" x14ac:dyDescent="0.3">
      <c r="J1081" s="62">
        <f>TRASH!A1080</f>
        <v>0</v>
      </c>
    </row>
    <row r="1082" spans="10:10" x14ac:dyDescent="0.3">
      <c r="J1082" s="62">
        <f>TRASH!A1081</f>
        <v>0</v>
      </c>
    </row>
    <row r="1083" spans="10:10" x14ac:dyDescent="0.3">
      <c r="J1083" s="62">
        <f>TRASH!A1082</f>
        <v>0</v>
      </c>
    </row>
    <row r="1084" spans="10:10" x14ac:dyDescent="0.3">
      <c r="J1084" s="62">
        <f>TRASH!A1083</f>
        <v>0</v>
      </c>
    </row>
    <row r="1085" spans="10:10" x14ac:dyDescent="0.3">
      <c r="J1085" s="62">
        <f>TRASH!A1084</f>
        <v>0</v>
      </c>
    </row>
    <row r="1086" spans="10:10" x14ac:dyDescent="0.3">
      <c r="J1086" s="62">
        <f>TRASH!A1085</f>
        <v>0</v>
      </c>
    </row>
    <row r="1087" spans="10:10" x14ac:dyDescent="0.3">
      <c r="J1087" s="62">
        <f>TRASH!A1086</f>
        <v>0</v>
      </c>
    </row>
    <row r="1088" spans="10:10" x14ac:dyDescent="0.3">
      <c r="J1088" s="62">
        <f>TRASH!A1087</f>
        <v>0</v>
      </c>
    </row>
    <row r="1089" spans="10:10" x14ac:dyDescent="0.3">
      <c r="J1089" s="62">
        <f>TRASH!A1088</f>
        <v>0</v>
      </c>
    </row>
    <row r="1090" spans="10:10" x14ac:dyDescent="0.3">
      <c r="J1090" s="62">
        <f>TRASH!A1089</f>
        <v>0</v>
      </c>
    </row>
    <row r="1091" spans="10:10" x14ac:dyDescent="0.3">
      <c r="J1091" s="62">
        <f>TRASH!A1090</f>
        <v>0</v>
      </c>
    </row>
    <row r="1092" spans="10:10" x14ac:dyDescent="0.3">
      <c r="J1092" s="62">
        <f>TRASH!A1091</f>
        <v>0</v>
      </c>
    </row>
    <row r="1093" spans="10:10" x14ac:dyDescent="0.3">
      <c r="J1093" s="62">
        <f>TRASH!A1092</f>
        <v>0</v>
      </c>
    </row>
    <row r="1094" spans="10:10" x14ac:dyDescent="0.3">
      <c r="J1094" s="62">
        <f>TRASH!A1093</f>
        <v>0</v>
      </c>
    </row>
    <row r="1095" spans="10:10" x14ac:dyDescent="0.3">
      <c r="J1095" s="62">
        <f>TRASH!A1094</f>
        <v>0</v>
      </c>
    </row>
    <row r="1096" spans="10:10" x14ac:dyDescent="0.3">
      <c r="J1096" s="62">
        <f>TRASH!A1095</f>
        <v>0</v>
      </c>
    </row>
    <row r="1097" spans="10:10" x14ac:dyDescent="0.3">
      <c r="J1097" s="62">
        <f>TRASH!A1096</f>
        <v>0</v>
      </c>
    </row>
    <row r="1098" spans="10:10" x14ac:dyDescent="0.3">
      <c r="J1098" s="62">
        <f>TRASH!A1097</f>
        <v>0</v>
      </c>
    </row>
    <row r="1099" spans="10:10" x14ac:dyDescent="0.3">
      <c r="J1099" s="62">
        <f>TRASH!A1098</f>
        <v>0</v>
      </c>
    </row>
    <row r="1100" spans="10:10" x14ac:dyDescent="0.3">
      <c r="J1100" s="62">
        <f>TRASH!A1099</f>
        <v>0</v>
      </c>
    </row>
    <row r="1101" spans="10:10" x14ac:dyDescent="0.3">
      <c r="J1101" s="62">
        <f>TRASH!A1100</f>
        <v>0</v>
      </c>
    </row>
    <row r="1102" spans="10:10" x14ac:dyDescent="0.3">
      <c r="J1102" s="62">
        <f>TRASH!A1101</f>
        <v>0</v>
      </c>
    </row>
    <row r="1103" spans="10:10" x14ac:dyDescent="0.3">
      <c r="J1103" s="62">
        <f>TRASH!A1102</f>
        <v>0</v>
      </c>
    </row>
    <row r="1104" spans="10:10" x14ac:dyDescent="0.3">
      <c r="J1104" s="62">
        <f>TRASH!A1103</f>
        <v>0</v>
      </c>
    </row>
    <row r="1105" spans="10:10" x14ac:dyDescent="0.3">
      <c r="J1105" s="62">
        <f>TRASH!A1104</f>
        <v>0</v>
      </c>
    </row>
    <row r="1106" spans="10:10" x14ac:dyDescent="0.3">
      <c r="J1106" s="62">
        <f>TRASH!A1105</f>
        <v>0</v>
      </c>
    </row>
    <row r="1107" spans="10:10" x14ac:dyDescent="0.3">
      <c r="J1107" s="62">
        <f>TRASH!A1106</f>
        <v>0</v>
      </c>
    </row>
    <row r="1108" spans="10:10" x14ac:dyDescent="0.3">
      <c r="J1108" s="62">
        <f>TRASH!A1107</f>
        <v>0</v>
      </c>
    </row>
    <row r="1109" spans="10:10" x14ac:dyDescent="0.3">
      <c r="J1109" s="62">
        <f>TRASH!A1108</f>
        <v>0</v>
      </c>
    </row>
    <row r="1110" spans="10:10" x14ac:dyDescent="0.3">
      <c r="J1110" s="62">
        <f>TRASH!A1109</f>
        <v>0</v>
      </c>
    </row>
    <row r="1111" spans="10:10" x14ac:dyDescent="0.3">
      <c r="J1111" s="62">
        <f>TRASH!A1110</f>
        <v>0</v>
      </c>
    </row>
    <row r="1112" spans="10:10" x14ac:dyDescent="0.3">
      <c r="J1112" s="62">
        <f>TRASH!A1111</f>
        <v>0</v>
      </c>
    </row>
    <row r="1113" spans="10:10" x14ac:dyDescent="0.3">
      <c r="J1113" s="62">
        <f>TRASH!A1112</f>
        <v>0</v>
      </c>
    </row>
    <row r="1114" spans="10:10" x14ac:dyDescent="0.3">
      <c r="J1114" s="62">
        <f>TRASH!A1113</f>
        <v>0</v>
      </c>
    </row>
    <row r="1115" spans="10:10" x14ac:dyDescent="0.3">
      <c r="J1115" s="62">
        <f>TRASH!A1114</f>
        <v>0</v>
      </c>
    </row>
    <row r="1116" spans="10:10" x14ac:dyDescent="0.3">
      <c r="J1116" s="62">
        <f>TRASH!A1115</f>
        <v>0</v>
      </c>
    </row>
    <row r="1117" spans="10:10" x14ac:dyDescent="0.3">
      <c r="J1117" s="62">
        <f>TRASH!A1116</f>
        <v>0</v>
      </c>
    </row>
    <row r="1118" spans="10:10" x14ac:dyDescent="0.3">
      <c r="J1118" s="62">
        <f>TRASH!A1117</f>
        <v>0</v>
      </c>
    </row>
    <row r="1119" spans="10:10" x14ac:dyDescent="0.3">
      <c r="J1119" s="62">
        <f>TRASH!A1118</f>
        <v>0</v>
      </c>
    </row>
    <row r="1120" spans="10:10" x14ac:dyDescent="0.3">
      <c r="J1120" s="62">
        <f>TRASH!A1119</f>
        <v>0</v>
      </c>
    </row>
    <row r="1121" spans="10:10" x14ac:dyDescent="0.3">
      <c r="J1121" s="62">
        <f>TRASH!A1120</f>
        <v>0</v>
      </c>
    </row>
    <row r="1122" spans="10:10" x14ac:dyDescent="0.3">
      <c r="J1122" s="62">
        <f>TRASH!A1121</f>
        <v>0</v>
      </c>
    </row>
    <row r="1123" spans="10:10" x14ac:dyDescent="0.3">
      <c r="J1123" s="62">
        <f>TRASH!A1122</f>
        <v>0</v>
      </c>
    </row>
    <row r="1124" spans="10:10" x14ac:dyDescent="0.3">
      <c r="J1124" s="62">
        <f>TRASH!A1123</f>
        <v>0</v>
      </c>
    </row>
    <row r="1125" spans="10:10" x14ac:dyDescent="0.3">
      <c r="J1125" s="62">
        <f>TRASH!A1124</f>
        <v>0</v>
      </c>
    </row>
    <row r="1126" spans="10:10" x14ac:dyDescent="0.3">
      <c r="J1126" s="62">
        <f>TRASH!A1125</f>
        <v>0</v>
      </c>
    </row>
    <row r="1127" spans="10:10" x14ac:dyDescent="0.3">
      <c r="J1127" s="62">
        <f>TRASH!A1126</f>
        <v>0</v>
      </c>
    </row>
    <row r="1128" spans="10:10" x14ac:dyDescent="0.3">
      <c r="J1128" s="62">
        <f>TRASH!A1127</f>
        <v>0</v>
      </c>
    </row>
    <row r="1129" spans="10:10" x14ac:dyDescent="0.3">
      <c r="J1129" s="62">
        <f>TRASH!A1128</f>
        <v>0</v>
      </c>
    </row>
    <row r="1130" spans="10:10" x14ac:dyDescent="0.3">
      <c r="J1130" s="62">
        <f>TRASH!A1129</f>
        <v>0</v>
      </c>
    </row>
    <row r="1131" spans="10:10" x14ac:dyDescent="0.3">
      <c r="J1131" s="62">
        <f>TRASH!A1130</f>
        <v>0</v>
      </c>
    </row>
    <row r="1132" spans="10:10" x14ac:dyDescent="0.3">
      <c r="J1132" s="62">
        <f>TRASH!A1131</f>
        <v>0</v>
      </c>
    </row>
    <row r="1133" spans="10:10" x14ac:dyDescent="0.3">
      <c r="J1133" s="62">
        <f>TRASH!A1132</f>
        <v>0</v>
      </c>
    </row>
    <row r="1134" spans="10:10" x14ac:dyDescent="0.3">
      <c r="J1134" s="62">
        <f>TRASH!A1133</f>
        <v>0</v>
      </c>
    </row>
    <row r="1135" spans="10:10" x14ac:dyDescent="0.3">
      <c r="J1135" s="62">
        <f>TRASH!A1134</f>
        <v>0</v>
      </c>
    </row>
    <row r="1136" spans="10:10" x14ac:dyDescent="0.3">
      <c r="J1136" s="62">
        <f>TRASH!A1135</f>
        <v>0</v>
      </c>
    </row>
    <row r="1137" spans="10:10" x14ac:dyDescent="0.3">
      <c r="J1137" s="62">
        <f>TRASH!A1136</f>
        <v>0</v>
      </c>
    </row>
    <row r="1138" spans="10:10" x14ac:dyDescent="0.3">
      <c r="J1138" s="62">
        <f>TRASH!A1137</f>
        <v>0</v>
      </c>
    </row>
    <row r="1139" spans="10:10" x14ac:dyDescent="0.3">
      <c r="J1139" s="62">
        <f>TRASH!A1138</f>
        <v>0</v>
      </c>
    </row>
    <row r="1140" spans="10:10" x14ac:dyDescent="0.3">
      <c r="J1140" s="62">
        <f>TRASH!A1139</f>
        <v>0</v>
      </c>
    </row>
    <row r="1141" spans="10:10" x14ac:dyDescent="0.3">
      <c r="J1141" s="62">
        <f>TRASH!A1140</f>
        <v>0</v>
      </c>
    </row>
    <row r="1142" spans="10:10" x14ac:dyDescent="0.3">
      <c r="J1142" s="62">
        <f>TRASH!A1141</f>
        <v>0</v>
      </c>
    </row>
    <row r="1143" spans="10:10" x14ac:dyDescent="0.3">
      <c r="J1143" s="62">
        <f>TRASH!A1142</f>
        <v>0</v>
      </c>
    </row>
    <row r="1144" spans="10:10" x14ac:dyDescent="0.3">
      <c r="J1144" s="62">
        <f>TRASH!A1143</f>
        <v>0</v>
      </c>
    </row>
    <row r="1145" spans="10:10" x14ac:dyDescent="0.3">
      <c r="J1145" s="62">
        <f>TRASH!A1144</f>
        <v>0</v>
      </c>
    </row>
    <row r="1146" spans="10:10" x14ac:dyDescent="0.3">
      <c r="J1146" s="62">
        <f>TRASH!A1145</f>
        <v>0</v>
      </c>
    </row>
    <row r="1147" spans="10:10" x14ac:dyDescent="0.3">
      <c r="J1147" s="62">
        <f>TRASH!A1146</f>
        <v>0</v>
      </c>
    </row>
    <row r="1148" spans="10:10" x14ac:dyDescent="0.3">
      <c r="J1148" s="62">
        <f>TRASH!A1147</f>
        <v>0</v>
      </c>
    </row>
    <row r="1149" spans="10:10" x14ac:dyDescent="0.3">
      <c r="J1149" s="62">
        <f>TRASH!A1148</f>
        <v>0</v>
      </c>
    </row>
    <row r="1150" spans="10:10" x14ac:dyDescent="0.3">
      <c r="J1150" s="62">
        <f>TRASH!A1149</f>
        <v>0</v>
      </c>
    </row>
    <row r="1151" spans="10:10" x14ac:dyDescent="0.3">
      <c r="J1151" s="62">
        <f>TRASH!A1150</f>
        <v>0</v>
      </c>
    </row>
    <row r="1152" spans="10:10" x14ac:dyDescent="0.3">
      <c r="J1152" s="62">
        <f>TRASH!A1151</f>
        <v>0</v>
      </c>
    </row>
    <row r="1153" spans="10:10" x14ac:dyDescent="0.3">
      <c r="J1153" s="62">
        <f>TRASH!A1152</f>
        <v>0</v>
      </c>
    </row>
    <row r="1154" spans="10:10" x14ac:dyDescent="0.3">
      <c r="J1154" s="62">
        <f>TRASH!A1153</f>
        <v>0</v>
      </c>
    </row>
    <row r="1155" spans="10:10" x14ac:dyDescent="0.3">
      <c r="J1155" s="62">
        <f>TRASH!A1154</f>
        <v>0</v>
      </c>
    </row>
    <row r="1156" spans="10:10" x14ac:dyDescent="0.3">
      <c r="J1156" s="62">
        <f>TRASH!A1155</f>
        <v>0</v>
      </c>
    </row>
    <row r="1157" spans="10:10" x14ac:dyDescent="0.3">
      <c r="J1157" s="62">
        <f>TRASH!A1156</f>
        <v>0</v>
      </c>
    </row>
    <row r="1158" spans="10:10" x14ac:dyDescent="0.3">
      <c r="J1158" s="62">
        <f>TRASH!A1157</f>
        <v>0</v>
      </c>
    </row>
    <row r="1159" spans="10:10" x14ac:dyDescent="0.3">
      <c r="J1159" s="62">
        <f>TRASH!A1158</f>
        <v>0</v>
      </c>
    </row>
    <row r="1160" spans="10:10" x14ac:dyDescent="0.3">
      <c r="J1160" s="62">
        <f>TRASH!A1159</f>
        <v>0</v>
      </c>
    </row>
    <row r="1161" spans="10:10" x14ac:dyDescent="0.3">
      <c r="J1161" s="62">
        <f>TRASH!A1160</f>
        <v>0</v>
      </c>
    </row>
    <row r="1162" spans="10:10" x14ac:dyDescent="0.3">
      <c r="J1162" s="62">
        <f>TRASH!A1161</f>
        <v>0</v>
      </c>
    </row>
    <row r="1163" spans="10:10" x14ac:dyDescent="0.3">
      <c r="J1163" s="62">
        <f>TRASH!A1162</f>
        <v>0</v>
      </c>
    </row>
    <row r="1164" spans="10:10" x14ac:dyDescent="0.3">
      <c r="J1164" s="62">
        <f>TRASH!A1163</f>
        <v>0</v>
      </c>
    </row>
    <row r="1165" spans="10:10" x14ac:dyDescent="0.3">
      <c r="J1165" s="62">
        <f>TRASH!A1164</f>
        <v>0</v>
      </c>
    </row>
    <row r="1166" spans="10:10" x14ac:dyDescent="0.3">
      <c r="J1166" s="62">
        <f>TRASH!A1165</f>
        <v>0</v>
      </c>
    </row>
    <row r="1167" spans="10:10" x14ac:dyDescent="0.3">
      <c r="J1167" s="62">
        <f>TRASH!A1166</f>
        <v>0</v>
      </c>
    </row>
    <row r="1168" spans="10:10" x14ac:dyDescent="0.3">
      <c r="J1168" s="62">
        <f>TRASH!A1167</f>
        <v>0</v>
      </c>
    </row>
    <row r="1169" spans="10:10" x14ac:dyDescent="0.3">
      <c r="J1169" s="62">
        <f>TRASH!A1168</f>
        <v>0</v>
      </c>
    </row>
    <row r="1170" spans="10:10" x14ac:dyDescent="0.3">
      <c r="J1170" s="62">
        <f>TRASH!A1169</f>
        <v>0</v>
      </c>
    </row>
    <row r="1171" spans="10:10" x14ac:dyDescent="0.3">
      <c r="J1171" s="62">
        <f>TRASH!A1170</f>
        <v>0</v>
      </c>
    </row>
    <row r="1172" spans="10:10" x14ac:dyDescent="0.3">
      <c r="J1172" s="62">
        <f>TRASH!A1171</f>
        <v>0</v>
      </c>
    </row>
    <row r="1173" spans="10:10" x14ac:dyDescent="0.3">
      <c r="J1173" s="62">
        <f>TRASH!A1172</f>
        <v>0</v>
      </c>
    </row>
    <row r="1174" spans="10:10" x14ac:dyDescent="0.3">
      <c r="J1174" s="62">
        <f>TRASH!A1173</f>
        <v>0</v>
      </c>
    </row>
    <row r="1175" spans="10:10" x14ac:dyDescent="0.3">
      <c r="J1175" s="62">
        <f>TRASH!A1174</f>
        <v>0</v>
      </c>
    </row>
    <row r="1176" spans="10:10" x14ac:dyDescent="0.3">
      <c r="J1176" s="62">
        <f>TRASH!A1175</f>
        <v>0</v>
      </c>
    </row>
    <row r="1177" spans="10:10" x14ac:dyDescent="0.3">
      <c r="J1177" s="62">
        <f>TRASH!A1176</f>
        <v>0</v>
      </c>
    </row>
    <row r="1178" spans="10:10" x14ac:dyDescent="0.3">
      <c r="J1178" s="62">
        <f>TRASH!A1177</f>
        <v>0</v>
      </c>
    </row>
    <row r="1179" spans="10:10" x14ac:dyDescent="0.3">
      <c r="J1179" s="62">
        <f>TRASH!A1178</f>
        <v>0</v>
      </c>
    </row>
    <row r="1180" spans="10:10" x14ac:dyDescent="0.3">
      <c r="J1180" s="62">
        <f>TRASH!A1179</f>
        <v>0</v>
      </c>
    </row>
    <row r="1181" spans="10:10" x14ac:dyDescent="0.3">
      <c r="J1181" s="62">
        <f>TRASH!A1180</f>
        <v>0</v>
      </c>
    </row>
    <row r="1182" spans="10:10" x14ac:dyDescent="0.3">
      <c r="J1182" s="62">
        <f>TRASH!A1181</f>
        <v>0</v>
      </c>
    </row>
    <row r="1183" spans="10:10" x14ac:dyDescent="0.3">
      <c r="J1183" s="62">
        <f>TRASH!A1182</f>
        <v>0</v>
      </c>
    </row>
    <row r="1184" spans="10:10" x14ac:dyDescent="0.3">
      <c r="J1184" s="62">
        <f>TRASH!A1183</f>
        <v>0</v>
      </c>
    </row>
    <row r="1185" spans="10:10" x14ac:dyDescent="0.3">
      <c r="J1185" s="62">
        <f>TRASH!A1184</f>
        <v>0</v>
      </c>
    </row>
    <row r="1186" spans="10:10" x14ac:dyDescent="0.3">
      <c r="J1186" s="62">
        <f>TRASH!A1185</f>
        <v>0</v>
      </c>
    </row>
    <row r="1187" spans="10:10" x14ac:dyDescent="0.3">
      <c r="J1187" s="62">
        <f>TRASH!A1186</f>
        <v>0</v>
      </c>
    </row>
    <row r="1188" spans="10:10" x14ac:dyDescent="0.3">
      <c r="J1188" s="62">
        <f>TRASH!A1187</f>
        <v>0</v>
      </c>
    </row>
    <row r="1189" spans="10:10" x14ac:dyDescent="0.3">
      <c r="J1189" s="62">
        <f>TRASH!A1188</f>
        <v>0</v>
      </c>
    </row>
    <row r="1190" spans="10:10" x14ac:dyDescent="0.3">
      <c r="J1190" s="62">
        <f>TRASH!A1189</f>
        <v>0</v>
      </c>
    </row>
    <row r="1191" spans="10:10" x14ac:dyDescent="0.3">
      <c r="J1191" s="62">
        <f>TRASH!A1190</f>
        <v>0</v>
      </c>
    </row>
    <row r="1192" spans="10:10" x14ac:dyDescent="0.3">
      <c r="J1192" s="62">
        <f>TRASH!A1191</f>
        <v>0</v>
      </c>
    </row>
    <row r="1193" spans="10:10" x14ac:dyDescent="0.3">
      <c r="J1193" s="62">
        <f>TRASH!A1192</f>
        <v>0</v>
      </c>
    </row>
    <row r="1194" spans="10:10" x14ac:dyDescent="0.3">
      <c r="J1194" s="62">
        <f>TRASH!A1193</f>
        <v>0</v>
      </c>
    </row>
    <row r="1195" spans="10:10" x14ac:dyDescent="0.3">
      <c r="J1195" s="62">
        <f>TRASH!A1194</f>
        <v>0</v>
      </c>
    </row>
    <row r="1196" spans="10:10" x14ac:dyDescent="0.3">
      <c r="J1196" s="62">
        <f>TRASH!A1195</f>
        <v>0</v>
      </c>
    </row>
    <row r="1197" spans="10:10" x14ac:dyDescent="0.3">
      <c r="J1197" s="62">
        <f>TRASH!A1196</f>
        <v>0</v>
      </c>
    </row>
    <row r="1198" spans="10:10" x14ac:dyDescent="0.3">
      <c r="J1198" s="62">
        <f>TRASH!A1197</f>
        <v>0</v>
      </c>
    </row>
    <row r="1199" spans="10:10" x14ac:dyDescent="0.3">
      <c r="J1199" s="62">
        <f>TRASH!A1198</f>
        <v>0</v>
      </c>
    </row>
    <row r="1200" spans="10:10" x14ac:dyDescent="0.3">
      <c r="J1200" s="62">
        <f>TRASH!A1199</f>
        <v>0</v>
      </c>
    </row>
    <row r="1201" spans="10:10" x14ac:dyDescent="0.3">
      <c r="J1201" s="62">
        <f>TRASH!A1200</f>
        <v>0</v>
      </c>
    </row>
    <row r="1202" spans="10:10" x14ac:dyDescent="0.3">
      <c r="J1202" s="62">
        <f>TRASH!A1201</f>
        <v>0</v>
      </c>
    </row>
    <row r="1203" spans="10:10" x14ac:dyDescent="0.3">
      <c r="J1203" s="62">
        <f>TRASH!A1202</f>
        <v>0</v>
      </c>
    </row>
    <row r="1204" spans="10:10" x14ac:dyDescent="0.3">
      <c r="J1204" s="62">
        <f>TRASH!A1203</f>
        <v>0</v>
      </c>
    </row>
    <row r="1205" spans="10:10" x14ac:dyDescent="0.3">
      <c r="J1205" s="62">
        <f>TRASH!A1204</f>
        <v>0</v>
      </c>
    </row>
    <row r="1206" spans="10:10" x14ac:dyDescent="0.3">
      <c r="J1206" s="62">
        <f>TRASH!A1205</f>
        <v>0</v>
      </c>
    </row>
    <row r="1207" spans="10:10" x14ac:dyDescent="0.3">
      <c r="J1207" s="62">
        <f>TRASH!A1206</f>
        <v>0</v>
      </c>
    </row>
    <row r="1208" spans="10:10" x14ac:dyDescent="0.3">
      <c r="J1208" s="62">
        <f>TRASH!A1207</f>
        <v>0</v>
      </c>
    </row>
    <row r="1209" spans="10:10" x14ac:dyDescent="0.3">
      <c r="J1209" s="62">
        <f>TRASH!A1208</f>
        <v>0</v>
      </c>
    </row>
    <row r="1210" spans="10:10" x14ac:dyDescent="0.3">
      <c r="J1210" s="62">
        <f>TRASH!A1209</f>
        <v>0</v>
      </c>
    </row>
    <row r="1211" spans="10:10" x14ac:dyDescent="0.3">
      <c r="J1211" s="62">
        <f>TRASH!A1210</f>
        <v>0</v>
      </c>
    </row>
    <row r="1212" spans="10:10" x14ac:dyDescent="0.3">
      <c r="J1212" s="62">
        <f>TRASH!A1211</f>
        <v>0</v>
      </c>
    </row>
    <row r="1213" spans="10:10" x14ac:dyDescent="0.3">
      <c r="J1213" s="62">
        <f>TRASH!A1212</f>
        <v>0</v>
      </c>
    </row>
    <row r="1214" spans="10:10" x14ac:dyDescent="0.3">
      <c r="J1214" s="62">
        <f>TRASH!A1213</f>
        <v>0</v>
      </c>
    </row>
    <row r="1215" spans="10:10" x14ac:dyDescent="0.3">
      <c r="J1215" s="62">
        <f>TRASH!A1214</f>
        <v>0</v>
      </c>
    </row>
    <row r="1216" spans="10:10" x14ac:dyDescent="0.3">
      <c r="J1216" s="62">
        <f>TRASH!A1215</f>
        <v>0</v>
      </c>
    </row>
    <row r="1217" spans="10:10" x14ac:dyDescent="0.3">
      <c r="J1217" s="62">
        <f>TRASH!A1216</f>
        <v>0</v>
      </c>
    </row>
    <row r="1218" spans="10:10" x14ac:dyDescent="0.3">
      <c r="J1218" s="62">
        <f>TRASH!A1217</f>
        <v>0</v>
      </c>
    </row>
    <row r="1219" spans="10:10" x14ac:dyDescent="0.3">
      <c r="J1219" s="62">
        <f>TRASH!A1218</f>
        <v>0</v>
      </c>
    </row>
    <row r="1220" spans="10:10" x14ac:dyDescent="0.3">
      <c r="J1220" s="62">
        <f>TRASH!A1219</f>
        <v>0</v>
      </c>
    </row>
    <row r="1221" spans="10:10" x14ac:dyDescent="0.3">
      <c r="J1221" s="62">
        <f>TRASH!A1220</f>
        <v>0</v>
      </c>
    </row>
    <row r="1222" spans="10:10" x14ac:dyDescent="0.3">
      <c r="J1222" s="62">
        <f>TRASH!A1221</f>
        <v>0</v>
      </c>
    </row>
    <row r="1223" spans="10:10" x14ac:dyDescent="0.3">
      <c r="J1223" s="62">
        <f>TRASH!A1222</f>
        <v>0</v>
      </c>
    </row>
    <row r="1224" spans="10:10" x14ac:dyDescent="0.3">
      <c r="J1224" s="62">
        <f>TRASH!A1223</f>
        <v>0</v>
      </c>
    </row>
    <row r="1225" spans="10:10" x14ac:dyDescent="0.3">
      <c r="J1225" s="62">
        <f>TRASH!A1224</f>
        <v>0</v>
      </c>
    </row>
    <row r="1226" spans="10:10" x14ac:dyDescent="0.3">
      <c r="J1226" s="62">
        <f>TRASH!A1225</f>
        <v>0</v>
      </c>
    </row>
    <row r="1227" spans="10:10" x14ac:dyDescent="0.3">
      <c r="J1227" s="62">
        <f>TRASH!A1226</f>
        <v>0</v>
      </c>
    </row>
    <row r="1228" spans="10:10" x14ac:dyDescent="0.3">
      <c r="J1228" s="62">
        <f>TRASH!A1227</f>
        <v>0</v>
      </c>
    </row>
    <row r="1229" spans="10:10" x14ac:dyDescent="0.3">
      <c r="J1229" s="62">
        <f>TRASH!A1228</f>
        <v>0</v>
      </c>
    </row>
    <row r="1230" spans="10:10" x14ac:dyDescent="0.3">
      <c r="J1230" s="62">
        <f>TRASH!A1229</f>
        <v>0</v>
      </c>
    </row>
    <row r="1231" spans="10:10" x14ac:dyDescent="0.3">
      <c r="J1231" s="62">
        <f>TRASH!A1230</f>
        <v>0</v>
      </c>
    </row>
    <row r="1232" spans="10:10" x14ac:dyDescent="0.3">
      <c r="J1232" s="62">
        <f>TRASH!A1231</f>
        <v>0</v>
      </c>
    </row>
    <row r="1233" spans="10:10" x14ac:dyDescent="0.3">
      <c r="J1233" s="62">
        <f>TRASH!A1232</f>
        <v>0</v>
      </c>
    </row>
    <row r="1234" spans="10:10" x14ac:dyDescent="0.3">
      <c r="J1234" s="62">
        <f>TRASH!A1233</f>
        <v>0</v>
      </c>
    </row>
    <row r="1235" spans="10:10" x14ac:dyDescent="0.3">
      <c r="J1235" s="62">
        <f>TRASH!A1234</f>
        <v>0</v>
      </c>
    </row>
    <row r="1236" spans="10:10" x14ac:dyDescent="0.3">
      <c r="J1236" s="62">
        <f>TRASH!A1235</f>
        <v>0</v>
      </c>
    </row>
    <row r="1237" spans="10:10" x14ac:dyDescent="0.3">
      <c r="J1237" s="62">
        <f>TRASH!A1236</f>
        <v>0</v>
      </c>
    </row>
    <row r="1238" spans="10:10" x14ac:dyDescent="0.3">
      <c r="J1238" s="62">
        <f>TRASH!A1237</f>
        <v>0</v>
      </c>
    </row>
    <row r="1239" spans="10:10" x14ac:dyDescent="0.3">
      <c r="J1239" s="62">
        <f>TRASH!A1238</f>
        <v>0</v>
      </c>
    </row>
    <row r="1240" spans="10:10" x14ac:dyDescent="0.3">
      <c r="J1240" s="62">
        <f>TRASH!A1239</f>
        <v>0</v>
      </c>
    </row>
    <row r="1241" spans="10:10" x14ac:dyDescent="0.3">
      <c r="J1241" s="62">
        <f>TRASH!A1240</f>
        <v>0</v>
      </c>
    </row>
    <row r="1242" spans="10:10" x14ac:dyDescent="0.3">
      <c r="J1242" s="62">
        <f>TRASH!A1241</f>
        <v>0</v>
      </c>
    </row>
    <row r="1243" spans="10:10" x14ac:dyDescent="0.3">
      <c r="J1243" s="62">
        <f>TRASH!A1242</f>
        <v>0</v>
      </c>
    </row>
    <row r="1244" spans="10:10" x14ac:dyDescent="0.3">
      <c r="J1244" s="62">
        <f>TRASH!A1243</f>
        <v>0</v>
      </c>
    </row>
    <row r="1245" spans="10:10" x14ac:dyDescent="0.3">
      <c r="J1245" s="62">
        <f>TRASH!A1244</f>
        <v>0</v>
      </c>
    </row>
    <row r="1246" spans="10:10" x14ac:dyDescent="0.3">
      <c r="J1246" s="62">
        <f>TRASH!A1245</f>
        <v>0</v>
      </c>
    </row>
    <row r="1247" spans="10:10" x14ac:dyDescent="0.3">
      <c r="J1247" s="62">
        <f>TRASH!A1246</f>
        <v>0</v>
      </c>
    </row>
    <row r="1248" spans="10:10" x14ac:dyDescent="0.3">
      <c r="J1248" s="62">
        <f>TRASH!A1247</f>
        <v>0</v>
      </c>
    </row>
    <row r="1249" spans="10:10" x14ac:dyDescent="0.3">
      <c r="J1249" s="62">
        <f>TRASH!A1248</f>
        <v>0</v>
      </c>
    </row>
    <row r="1250" spans="10:10" x14ac:dyDescent="0.3">
      <c r="J1250" s="62">
        <f>TRASH!A1249</f>
        <v>0</v>
      </c>
    </row>
    <row r="1251" spans="10:10" x14ac:dyDescent="0.3">
      <c r="J1251" s="62">
        <f>TRASH!A1250</f>
        <v>0</v>
      </c>
    </row>
    <row r="1252" spans="10:10" x14ac:dyDescent="0.3">
      <c r="J1252" s="62">
        <f>TRASH!A1251</f>
        <v>0</v>
      </c>
    </row>
    <row r="1253" spans="10:10" x14ac:dyDescent="0.3">
      <c r="J1253" s="62">
        <f>TRASH!A1252</f>
        <v>0</v>
      </c>
    </row>
    <row r="1254" spans="10:10" x14ac:dyDescent="0.3">
      <c r="J1254" s="62">
        <f>TRASH!A1253</f>
        <v>0</v>
      </c>
    </row>
    <row r="1255" spans="10:10" x14ac:dyDescent="0.3">
      <c r="J1255" s="62">
        <f>TRASH!A1254</f>
        <v>0</v>
      </c>
    </row>
    <row r="1256" spans="10:10" x14ac:dyDescent="0.3">
      <c r="J1256" s="62">
        <f>TRASH!A1255</f>
        <v>0</v>
      </c>
    </row>
    <row r="1257" spans="10:10" x14ac:dyDescent="0.3">
      <c r="J1257" s="62">
        <f>TRASH!A1256</f>
        <v>0</v>
      </c>
    </row>
    <row r="1258" spans="10:10" x14ac:dyDescent="0.3">
      <c r="J1258" s="62">
        <f>TRASH!A1257</f>
        <v>0</v>
      </c>
    </row>
    <row r="1259" spans="10:10" x14ac:dyDescent="0.3">
      <c r="J1259" s="62">
        <f>TRASH!A1258</f>
        <v>0</v>
      </c>
    </row>
    <row r="1260" spans="10:10" x14ac:dyDescent="0.3">
      <c r="J1260" s="62">
        <f>TRASH!A1259</f>
        <v>0</v>
      </c>
    </row>
    <row r="1261" spans="10:10" x14ac:dyDescent="0.3">
      <c r="J1261" s="62">
        <f>TRASH!A1260</f>
        <v>0</v>
      </c>
    </row>
    <row r="1262" spans="10:10" x14ac:dyDescent="0.3">
      <c r="J1262" s="62">
        <f>TRASH!A1261</f>
        <v>0</v>
      </c>
    </row>
    <row r="1263" spans="10:10" x14ac:dyDescent="0.3">
      <c r="J1263" s="62">
        <f>TRASH!A1262</f>
        <v>0</v>
      </c>
    </row>
    <row r="1264" spans="10:10" x14ac:dyDescent="0.3">
      <c r="J1264" s="62">
        <f>TRASH!A1263</f>
        <v>0</v>
      </c>
    </row>
    <row r="1265" spans="10:10" x14ac:dyDescent="0.3">
      <c r="J1265" s="62">
        <f>TRASH!A1264</f>
        <v>0</v>
      </c>
    </row>
    <row r="1266" spans="10:10" x14ac:dyDescent="0.3">
      <c r="J1266" s="62">
        <f>TRASH!A1265</f>
        <v>0</v>
      </c>
    </row>
    <row r="1267" spans="10:10" x14ac:dyDescent="0.3">
      <c r="J1267" s="62">
        <f>TRASH!A1266</f>
        <v>0</v>
      </c>
    </row>
    <row r="1268" spans="10:10" x14ac:dyDescent="0.3">
      <c r="J1268" s="62">
        <f>TRASH!A1267</f>
        <v>0</v>
      </c>
    </row>
    <row r="1269" spans="10:10" x14ac:dyDescent="0.3">
      <c r="J1269" s="62">
        <f>TRASH!A1268</f>
        <v>0</v>
      </c>
    </row>
    <row r="1270" spans="10:10" x14ac:dyDescent="0.3">
      <c r="J1270" s="62">
        <f>TRASH!A1269</f>
        <v>0</v>
      </c>
    </row>
    <row r="1271" spans="10:10" x14ac:dyDescent="0.3">
      <c r="J1271" s="62">
        <f>TRASH!A1270</f>
        <v>0</v>
      </c>
    </row>
    <row r="1272" spans="10:10" x14ac:dyDescent="0.3">
      <c r="J1272" s="62">
        <f>TRASH!A1271</f>
        <v>0</v>
      </c>
    </row>
    <row r="1273" spans="10:10" x14ac:dyDescent="0.3">
      <c r="J1273" s="62">
        <f>TRASH!A1272</f>
        <v>0</v>
      </c>
    </row>
    <row r="1274" spans="10:10" x14ac:dyDescent="0.3">
      <c r="J1274" s="62">
        <f>TRASH!A1273</f>
        <v>0</v>
      </c>
    </row>
    <row r="1275" spans="10:10" x14ac:dyDescent="0.3">
      <c r="J1275" s="62">
        <f>TRASH!A1274</f>
        <v>0</v>
      </c>
    </row>
    <row r="1276" spans="10:10" x14ac:dyDescent="0.3">
      <c r="J1276" s="62">
        <f>TRASH!A1275</f>
        <v>0</v>
      </c>
    </row>
    <row r="1277" spans="10:10" x14ac:dyDescent="0.3">
      <c r="J1277" s="62">
        <f>TRASH!A1276</f>
        <v>0</v>
      </c>
    </row>
    <row r="1278" spans="10:10" x14ac:dyDescent="0.3">
      <c r="J1278" s="62">
        <f>TRASH!A1277</f>
        <v>0</v>
      </c>
    </row>
    <row r="1279" spans="10:10" x14ac:dyDescent="0.3">
      <c r="J1279" s="62">
        <f>TRASH!A1278</f>
        <v>0</v>
      </c>
    </row>
    <row r="1280" spans="10:10" x14ac:dyDescent="0.3">
      <c r="J1280" s="62">
        <f>TRASH!A1279</f>
        <v>0</v>
      </c>
    </row>
    <row r="1281" spans="10:10" x14ac:dyDescent="0.3">
      <c r="J1281" s="62">
        <f>TRASH!A1280</f>
        <v>0</v>
      </c>
    </row>
    <row r="1282" spans="10:10" x14ac:dyDescent="0.3">
      <c r="J1282" s="62">
        <f>TRASH!A1281</f>
        <v>0</v>
      </c>
    </row>
    <row r="1283" spans="10:10" x14ac:dyDescent="0.3">
      <c r="J1283" s="62">
        <f>TRASH!A1282</f>
        <v>0</v>
      </c>
    </row>
    <row r="1284" spans="10:10" x14ac:dyDescent="0.3">
      <c r="J1284" s="62">
        <f>TRASH!A1283</f>
        <v>0</v>
      </c>
    </row>
    <row r="1285" spans="10:10" x14ac:dyDescent="0.3">
      <c r="J1285" s="62">
        <f>TRASH!A1284</f>
        <v>0</v>
      </c>
    </row>
    <row r="1286" spans="10:10" x14ac:dyDescent="0.3">
      <c r="J1286" s="62">
        <f>TRASH!A1285</f>
        <v>0</v>
      </c>
    </row>
    <row r="1287" spans="10:10" x14ac:dyDescent="0.3">
      <c r="J1287" s="62">
        <f>TRASH!A1286</f>
        <v>0</v>
      </c>
    </row>
    <row r="1288" spans="10:10" x14ac:dyDescent="0.3">
      <c r="J1288" s="62">
        <f>TRASH!A1287</f>
        <v>0</v>
      </c>
    </row>
    <row r="1289" spans="10:10" x14ac:dyDescent="0.3">
      <c r="J1289" s="62">
        <f>TRASH!A1288</f>
        <v>0</v>
      </c>
    </row>
    <row r="1290" spans="10:10" x14ac:dyDescent="0.3">
      <c r="J1290" s="62">
        <f>TRASH!A1289</f>
        <v>0</v>
      </c>
    </row>
    <row r="1291" spans="10:10" x14ac:dyDescent="0.3">
      <c r="J1291" s="62">
        <f>TRASH!A1290</f>
        <v>0</v>
      </c>
    </row>
    <row r="1292" spans="10:10" x14ac:dyDescent="0.3">
      <c r="J1292" s="62">
        <f>TRASH!A1291</f>
        <v>0</v>
      </c>
    </row>
    <row r="1293" spans="10:10" x14ac:dyDescent="0.3">
      <c r="J1293" s="62">
        <f>TRASH!A1292</f>
        <v>0</v>
      </c>
    </row>
    <row r="1294" spans="10:10" x14ac:dyDescent="0.3">
      <c r="J1294" s="62">
        <f>TRASH!A1293</f>
        <v>0</v>
      </c>
    </row>
    <row r="1295" spans="10:10" x14ac:dyDescent="0.3">
      <c r="J1295" s="62">
        <f>TRASH!A1294</f>
        <v>0</v>
      </c>
    </row>
    <row r="1296" spans="10:10" x14ac:dyDescent="0.3">
      <c r="J1296" s="62">
        <f>TRASH!A1295</f>
        <v>0</v>
      </c>
    </row>
    <row r="1297" spans="10:10" x14ac:dyDescent="0.3">
      <c r="J1297" s="62">
        <f>TRASH!A1296</f>
        <v>0</v>
      </c>
    </row>
    <row r="1298" spans="10:10" x14ac:dyDescent="0.3">
      <c r="J1298" s="62">
        <f>TRASH!A1297</f>
        <v>0</v>
      </c>
    </row>
    <row r="1299" spans="10:10" x14ac:dyDescent="0.3">
      <c r="J1299" s="62">
        <f>TRASH!A1298</f>
        <v>0</v>
      </c>
    </row>
    <row r="1300" spans="10:10" x14ac:dyDescent="0.3">
      <c r="J1300" s="62">
        <f>TRASH!A1299</f>
        <v>0</v>
      </c>
    </row>
    <row r="1301" spans="10:10" x14ac:dyDescent="0.3">
      <c r="J1301" s="62">
        <f>TRASH!A1300</f>
        <v>0</v>
      </c>
    </row>
    <row r="1302" spans="10:10" x14ac:dyDescent="0.3">
      <c r="J1302" s="62">
        <f>TRASH!A1301</f>
        <v>0</v>
      </c>
    </row>
    <row r="1303" spans="10:10" x14ac:dyDescent="0.3">
      <c r="J1303" s="62">
        <f>TRASH!A1302</f>
        <v>0</v>
      </c>
    </row>
    <row r="1304" spans="10:10" x14ac:dyDescent="0.3">
      <c r="J1304" s="62">
        <f>TRASH!A1303</f>
        <v>0</v>
      </c>
    </row>
    <row r="1305" spans="10:10" x14ac:dyDescent="0.3">
      <c r="J1305" s="62">
        <f>TRASH!A1304</f>
        <v>0</v>
      </c>
    </row>
    <row r="1306" spans="10:10" x14ac:dyDescent="0.3">
      <c r="J1306" s="62">
        <f>TRASH!A1305</f>
        <v>0</v>
      </c>
    </row>
    <row r="1307" spans="10:10" x14ac:dyDescent="0.3">
      <c r="J1307" s="62">
        <f>TRASH!A1306</f>
        <v>0</v>
      </c>
    </row>
    <row r="1308" spans="10:10" x14ac:dyDescent="0.3">
      <c r="J1308" s="62">
        <f>TRASH!A1307</f>
        <v>0</v>
      </c>
    </row>
    <row r="1309" spans="10:10" x14ac:dyDescent="0.3">
      <c r="J1309" s="62">
        <f>TRASH!A1308</f>
        <v>0</v>
      </c>
    </row>
    <row r="1310" spans="10:10" x14ac:dyDescent="0.3">
      <c r="J1310" s="62">
        <f>TRASH!A1309</f>
        <v>0</v>
      </c>
    </row>
    <row r="1311" spans="10:10" x14ac:dyDescent="0.3">
      <c r="J1311" s="62">
        <f>TRASH!A1310</f>
        <v>0</v>
      </c>
    </row>
    <row r="1312" spans="10:10" x14ac:dyDescent="0.3">
      <c r="J1312" s="62">
        <f>TRASH!A1311</f>
        <v>0</v>
      </c>
    </row>
    <row r="1313" spans="10:10" x14ac:dyDescent="0.3">
      <c r="J1313" s="62">
        <f>TRASH!A1312</f>
        <v>0</v>
      </c>
    </row>
    <row r="1314" spans="10:10" x14ac:dyDescent="0.3">
      <c r="J1314" s="62">
        <f>TRASH!A1313</f>
        <v>0</v>
      </c>
    </row>
    <row r="1315" spans="10:10" x14ac:dyDescent="0.3">
      <c r="J1315" s="62">
        <f>TRASH!A1314</f>
        <v>0</v>
      </c>
    </row>
    <row r="1316" spans="10:10" x14ac:dyDescent="0.3">
      <c r="J1316" s="62">
        <f>TRASH!A1315</f>
        <v>0</v>
      </c>
    </row>
    <row r="1317" spans="10:10" x14ac:dyDescent="0.3">
      <c r="J1317" s="62">
        <f>TRASH!A1316</f>
        <v>0</v>
      </c>
    </row>
    <row r="1318" spans="10:10" x14ac:dyDescent="0.3">
      <c r="J1318" s="62">
        <f>TRASH!A1317</f>
        <v>0</v>
      </c>
    </row>
    <row r="1319" spans="10:10" x14ac:dyDescent="0.3">
      <c r="J1319" s="62">
        <f>TRASH!A1318</f>
        <v>0</v>
      </c>
    </row>
    <row r="1320" spans="10:10" x14ac:dyDescent="0.3">
      <c r="J1320" s="62">
        <f>TRASH!A1319</f>
        <v>0</v>
      </c>
    </row>
    <row r="1321" spans="10:10" x14ac:dyDescent="0.3">
      <c r="J1321" s="62">
        <f>TRASH!A1320</f>
        <v>0</v>
      </c>
    </row>
    <row r="1322" spans="10:10" x14ac:dyDescent="0.3">
      <c r="J1322" s="62">
        <f>TRASH!A1321</f>
        <v>0</v>
      </c>
    </row>
    <row r="1323" spans="10:10" x14ac:dyDescent="0.3">
      <c r="J1323" s="62">
        <f>TRASH!A1322</f>
        <v>0</v>
      </c>
    </row>
    <row r="1324" spans="10:10" x14ac:dyDescent="0.3">
      <c r="J1324" s="62">
        <f>TRASH!A1323</f>
        <v>0</v>
      </c>
    </row>
    <row r="1325" spans="10:10" x14ac:dyDescent="0.3">
      <c r="J1325" s="62">
        <f>TRASH!A1324</f>
        <v>0</v>
      </c>
    </row>
    <row r="1326" spans="10:10" x14ac:dyDescent="0.3">
      <c r="J1326" s="62">
        <f>TRASH!A1325</f>
        <v>0</v>
      </c>
    </row>
    <row r="1327" spans="10:10" x14ac:dyDescent="0.3">
      <c r="J1327" s="62">
        <f>TRASH!A1326</f>
        <v>0</v>
      </c>
    </row>
    <row r="1328" spans="10:10" x14ac:dyDescent="0.3">
      <c r="J1328" s="62">
        <f>TRASH!A1327</f>
        <v>0</v>
      </c>
    </row>
    <row r="1329" spans="10:10" x14ac:dyDescent="0.3">
      <c r="J1329" s="62">
        <f>TRASH!A1328</f>
        <v>0</v>
      </c>
    </row>
    <row r="1330" spans="10:10" x14ac:dyDescent="0.3">
      <c r="J1330" s="62">
        <f>TRASH!A1329</f>
        <v>0</v>
      </c>
    </row>
    <row r="1331" spans="10:10" x14ac:dyDescent="0.3">
      <c r="J1331" s="62">
        <f>TRASH!A1330</f>
        <v>0</v>
      </c>
    </row>
    <row r="1332" spans="10:10" x14ac:dyDescent="0.3">
      <c r="J1332" s="62">
        <f>TRASH!A1331</f>
        <v>0</v>
      </c>
    </row>
    <row r="1333" spans="10:10" x14ac:dyDescent="0.3">
      <c r="J1333" s="62">
        <f>TRASH!A1332</f>
        <v>0</v>
      </c>
    </row>
    <row r="1334" spans="10:10" x14ac:dyDescent="0.3">
      <c r="J1334" s="62">
        <f>TRASH!A1333</f>
        <v>0</v>
      </c>
    </row>
    <row r="1335" spans="10:10" x14ac:dyDescent="0.3">
      <c r="J1335" s="62">
        <f>TRASH!A1334</f>
        <v>0</v>
      </c>
    </row>
    <row r="1336" spans="10:10" x14ac:dyDescent="0.3">
      <c r="J1336" s="62">
        <f>TRASH!A1335</f>
        <v>0</v>
      </c>
    </row>
    <row r="1337" spans="10:10" x14ac:dyDescent="0.3">
      <c r="J1337" s="62">
        <f>TRASH!A1336</f>
        <v>0</v>
      </c>
    </row>
    <row r="1338" spans="10:10" x14ac:dyDescent="0.3">
      <c r="J1338" s="62">
        <f>TRASH!A1337</f>
        <v>0</v>
      </c>
    </row>
    <row r="1339" spans="10:10" x14ac:dyDescent="0.3">
      <c r="J1339" s="62">
        <f>TRASH!A1338</f>
        <v>0</v>
      </c>
    </row>
    <row r="1340" spans="10:10" x14ac:dyDescent="0.3">
      <c r="J1340" s="62">
        <f>TRASH!A1339</f>
        <v>0</v>
      </c>
    </row>
    <row r="1341" spans="10:10" x14ac:dyDescent="0.3">
      <c r="J1341" s="62">
        <f>TRASH!A1340</f>
        <v>0</v>
      </c>
    </row>
    <row r="1342" spans="10:10" x14ac:dyDescent="0.3">
      <c r="J1342" s="62">
        <f>TRASH!A1341</f>
        <v>0</v>
      </c>
    </row>
    <row r="1343" spans="10:10" x14ac:dyDescent="0.3">
      <c r="J1343" s="62">
        <f>TRASH!A1342</f>
        <v>0</v>
      </c>
    </row>
    <row r="1344" spans="10:10" x14ac:dyDescent="0.3">
      <c r="J1344" s="62">
        <f>TRASH!A1343</f>
        <v>0</v>
      </c>
    </row>
    <row r="1345" spans="10:10" x14ac:dyDescent="0.3">
      <c r="J1345" s="62">
        <f>TRASH!A1344</f>
        <v>0</v>
      </c>
    </row>
    <row r="1346" spans="10:10" x14ac:dyDescent="0.3">
      <c r="J1346" s="62">
        <f>TRASH!A1345</f>
        <v>0</v>
      </c>
    </row>
    <row r="1347" spans="10:10" x14ac:dyDescent="0.3">
      <c r="J1347" s="62">
        <f>TRASH!A1346</f>
        <v>0</v>
      </c>
    </row>
    <row r="1348" spans="10:10" x14ac:dyDescent="0.3">
      <c r="J1348" s="62">
        <f>TRASH!A1347</f>
        <v>0</v>
      </c>
    </row>
    <row r="1349" spans="10:10" x14ac:dyDescent="0.3">
      <c r="J1349" s="62">
        <f>TRASH!A1348</f>
        <v>0</v>
      </c>
    </row>
    <row r="1350" spans="10:10" x14ac:dyDescent="0.3">
      <c r="J1350" s="62">
        <f>TRASH!A1349</f>
        <v>0</v>
      </c>
    </row>
    <row r="1351" spans="10:10" x14ac:dyDescent="0.3">
      <c r="J1351" s="62">
        <f>TRASH!A1350</f>
        <v>0</v>
      </c>
    </row>
    <row r="1352" spans="10:10" x14ac:dyDescent="0.3">
      <c r="J1352" s="62">
        <f>TRASH!A1351</f>
        <v>0</v>
      </c>
    </row>
    <row r="1353" spans="10:10" x14ac:dyDescent="0.3">
      <c r="J1353" s="62">
        <f>TRASH!A1352</f>
        <v>0</v>
      </c>
    </row>
    <row r="1354" spans="10:10" x14ac:dyDescent="0.3">
      <c r="J1354" s="62">
        <f>TRASH!A1353</f>
        <v>0</v>
      </c>
    </row>
    <row r="1355" spans="10:10" x14ac:dyDescent="0.3">
      <c r="J1355" s="62">
        <f>TRASH!A1354</f>
        <v>0</v>
      </c>
    </row>
    <row r="1356" spans="10:10" x14ac:dyDescent="0.3">
      <c r="J1356" s="62">
        <f>TRASH!A1355</f>
        <v>0</v>
      </c>
    </row>
    <row r="1357" spans="10:10" x14ac:dyDescent="0.3">
      <c r="J1357" s="62">
        <f>TRASH!A1356</f>
        <v>0</v>
      </c>
    </row>
    <row r="1358" spans="10:10" x14ac:dyDescent="0.3">
      <c r="J1358" s="62">
        <f>TRASH!A1357</f>
        <v>0</v>
      </c>
    </row>
    <row r="1359" spans="10:10" x14ac:dyDescent="0.3">
      <c r="J1359" s="62">
        <f>TRASH!A1358</f>
        <v>0</v>
      </c>
    </row>
    <row r="1360" spans="10:10" x14ac:dyDescent="0.3">
      <c r="J1360" s="62">
        <f>TRASH!A1359</f>
        <v>0</v>
      </c>
    </row>
    <row r="1361" spans="10:10" x14ac:dyDescent="0.3">
      <c r="J1361" s="62">
        <f>TRASH!A1360</f>
        <v>0</v>
      </c>
    </row>
    <row r="1362" spans="10:10" x14ac:dyDescent="0.3">
      <c r="J1362" s="62">
        <f>TRASH!A1361</f>
        <v>0</v>
      </c>
    </row>
    <row r="1363" spans="10:10" x14ac:dyDescent="0.3">
      <c r="J1363" s="62">
        <f>TRASH!A1362</f>
        <v>0</v>
      </c>
    </row>
    <row r="1364" spans="10:10" x14ac:dyDescent="0.3">
      <c r="J1364" s="62">
        <f>TRASH!A1363</f>
        <v>0</v>
      </c>
    </row>
    <row r="1365" spans="10:10" x14ac:dyDescent="0.3">
      <c r="J1365" s="62">
        <f>TRASH!A1364</f>
        <v>0</v>
      </c>
    </row>
    <row r="1366" spans="10:10" x14ac:dyDescent="0.3">
      <c r="J1366" s="62">
        <f>TRASH!A1365</f>
        <v>0</v>
      </c>
    </row>
    <row r="1367" spans="10:10" x14ac:dyDescent="0.3">
      <c r="J1367" s="62">
        <f>TRASH!A1366</f>
        <v>0</v>
      </c>
    </row>
    <row r="1368" spans="10:10" x14ac:dyDescent="0.3">
      <c r="J1368" s="62">
        <f>TRASH!A1367</f>
        <v>0</v>
      </c>
    </row>
    <row r="1369" spans="10:10" x14ac:dyDescent="0.3">
      <c r="J1369" s="62">
        <f>TRASH!A1368</f>
        <v>0</v>
      </c>
    </row>
    <row r="1370" spans="10:10" x14ac:dyDescent="0.3">
      <c r="J1370" s="62">
        <f>TRASH!A1369</f>
        <v>0</v>
      </c>
    </row>
    <row r="1371" spans="10:10" x14ac:dyDescent="0.3">
      <c r="J1371" s="62">
        <f>TRASH!A1370</f>
        <v>0</v>
      </c>
    </row>
    <row r="1372" spans="10:10" x14ac:dyDescent="0.3">
      <c r="J1372" s="62">
        <f>TRASH!A1371</f>
        <v>0</v>
      </c>
    </row>
    <row r="1373" spans="10:10" x14ac:dyDescent="0.3">
      <c r="J1373" s="62">
        <f>TRASH!A1372</f>
        <v>0</v>
      </c>
    </row>
    <row r="1374" spans="10:10" x14ac:dyDescent="0.3">
      <c r="J1374" s="62">
        <f>TRASH!A1373</f>
        <v>0</v>
      </c>
    </row>
    <row r="1375" spans="10:10" x14ac:dyDescent="0.3">
      <c r="J1375" s="62">
        <f>TRASH!A1374</f>
        <v>0</v>
      </c>
    </row>
    <row r="1376" spans="10:10" x14ac:dyDescent="0.3">
      <c r="J1376" s="62">
        <f>TRASH!A1375</f>
        <v>0</v>
      </c>
    </row>
    <row r="1377" spans="10:10" x14ac:dyDescent="0.3">
      <c r="J1377" s="62">
        <f>TRASH!A1376</f>
        <v>0</v>
      </c>
    </row>
    <row r="1378" spans="10:10" x14ac:dyDescent="0.3">
      <c r="J1378" s="62">
        <f>TRASH!A1377</f>
        <v>0</v>
      </c>
    </row>
    <row r="1379" spans="10:10" x14ac:dyDescent="0.3">
      <c r="J1379" s="62">
        <f>TRASH!A1378</f>
        <v>0</v>
      </c>
    </row>
    <row r="1380" spans="10:10" x14ac:dyDescent="0.3">
      <c r="J1380" s="62">
        <f>TRASH!A1379</f>
        <v>0</v>
      </c>
    </row>
    <row r="1381" spans="10:10" x14ac:dyDescent="0.3">
      <c r="J1381" s="62">
        <f>TRASH!A1380</f>
        <v>0</v>
      </c>
    </row>
    <row r="1382" spans="10:10" x14ac:dyDescent="0.3">
      <c r="J1382" s="62">
        <f>TRASH!A1381</f>
        <v>0</v>
      </c>
    </row>
    <row r="1383" spans="10:10" x14ac:dyDescent="0.3">
      <c r="J1383" s="62">
        <f>TRASH!A1382</f>
        <v>0</v>
      </c>
    </row>
    <row r="1384" spans="10:10" x14ac:dyDescent="0.3">
      <c r="J1384" s="62">
        <f>TRASH!A1383</f>
        <v>0</v>
      </c>
    </row>
    <row r="1385" spans="10:10" x14ac:dyDescent="0.3">
      <c r="J1385" s="62">
        <f>TRASH!A1384</f>
        <v>0</v>
      </c>
    </row>
    <row r="1386" spans="10:10" x14ac:dyDescent="0.3">
      <c r="J1386" s="62">
        <f>TRASH!A1385</f>
        <v>0</v>
      </c>
    </row>
    <row r="1387" spans="10:10" x14ac:dyDescent="0.3">
      <c r="J1387" s="62">
        <f>TRASH!A1386</f>
        <v>0</v>
      </c>
    </row>
    <row r="1388" spans="10:10" x14ac:dyDescent="0.3">
      <c r="J1388" s="62">
        <f>TRASH!A1387</f>
        <v>0</v>
      </c>
    </row>
    <row r="1389" spans="10:10" x14ac:dyDescent="0.3">
      <c r="J1389" s="62">
        <f>TRASH!A1388</f>
        <v>0</v>
      </c>
    </row>
    <row r="1390" spans="10:10" x14ac:dyDescent="0.3">
      <c r="J1390" s="62">
        <f>TRASH!A1389</f>
        <v>0</v>
      </c>
    </row>
    <row r="1391" spans="10:10" x14ac:dyDescent="0.3">
      <c r="J1391" s="62">
        <f>TRASH!A1390</f>
        <v>0</v>
      </c>
    </row>
    <row r="1392" spans="10:10" x14ac:dyDescent="0.3">
      <c r="J1392" s="62">
        <f>TRASH!A1391</f>
        <v>0</v>
      </c>
    </row>
    <row r="1393" spans="10:10" x14ac:dyDescent="0.3">
      <c r="J1393" s="62">
        <f>TRASH!A1392</f>
        <v>0</v>
      </c>
    </row>
    <row r="1394" spans="10:10" x14ac:dyDescent="0.3">
      <c r="J1394" s="62">
        <f>TRASH!A1393</f>
        <v>0</v>
      </c>
    </row>
    <row r="1395" spans="10:10" x14ac:dyDescent="0.3">
      <c r="J1395" s="62">
        <f>TRASH!A1394</f>
        <v>0</v>
      </c>
    </row>
    <row r="1396" spans="10:10" x14ac:dyDescent="0.3">
      <c r="J1396" s="62">
        <f>TRASH!A1395</f>
        <v>0</v>
      </c>
    </row>
    <row r="1397" spans="10:10" x14ac:dyDescent="0.3">
      <c r="J1397" s="62">
        <f>TRASH!A1396</f>
        <v>0</v>
      </c>
    </row>
    <row r="1398" spans="10:10" x14ac:dyDescent="0.3">
      <c r="J1398" s="62">
        <f>TRASH!A1397</f>
        <v>0</v>
      </c>
    </row>
    <row r="1399" spans="10:10" x14ac:dyDescent="0.3">
      <c r="J1399" s="62">
        <f>TRASH!A1398</f>
        <v>0</v>
      </c>
    </row>
    <row r="1400" spans="10:10" x14ac:dyDescent="0.3">
      <c r="J1400" s="62">
        <f>TRASH!A1399</f>
        <v>0</v>
      </c>
    </row>
    <row r="1401" spans="10:10" x14ac:dyDescent="0.3">
      <c r="J1401" s="62">
        <f>TRASH!A1400</f>
        <v>0</v>
      </c>
    </row>
    <row r="1402" spans="10:10" x14ac:dyDescent="0.3">
      <c r="J1402" s="62">
        <f>TRASH!A1401</f>
        <v>0</v>
      </c>
    </row>
    <row r="1403" spans="10:10" x14ac:dyDescent="0.3">
      <c r="J1403" s="62">
        <f>TRASH!A1402</f>
        <v>0</v>
      </c>
    </row>
    <row r="1404" spans="10:10" x14ac:dyDescent="0.3">
      <c r="J1404" s="62">
        <f>TRASH!A1403</f>
        <v>0</v>
      </c>
    </row>
    <row r="1405" spans="10:10" x14ac:dyDescent="0.3">
      <c r="J1405" s="62">
        <f>TRASH!A1404</f>
        <v>0</v>
      </c>
    </row>
    <row r="1406" spans="10:10" x14ac:dyDescent="0.3">
      <c r="J1406" s="62">
        <f>TRASH!A1405</f>
        <v>0</v>
      </c>
    </row>
    <row r="1407" spans="10:10" x14ac:dyDescent="0.3">
      <c r="J1407" s="62">
        <f>TRASH!A1406</f>
        <v>0</v>
      </c>
    </row>
    <row r="1408" spans="10:10" x14ac:dyDescent="0.3">
      <c r="J1408" s="62">
        <f>TRASH!A1407</f>
        <v>0</v>
      </c>
    </row>
    <row r="1409" spans="10:10" x14ac:dyDescent="0.3">
      <c r="J1409" s="62">
        <f>TRASH!A1408</f>
        <v>0</v>
      </c>
    </row>
    <row r="1410" spans="10:10" x14ac:dyDescent="0.3">
      <c r="J1410" s="62">
        <f>TRASH!A1409</f>
        <v>0</v>
      </c>
    </row>
    <row r="1411" spans="10:10" x14ac:dyDescent="0.3">
      <c r="J1411" s="62">
        <f>TRASH!A1410</f>
        <v>0</v>
      </c>
    </row>
    <row r="1412" spans="10:10" x14ac:dyDescent="0.3">
      <c r="J1412" s="62">
        <f>TRASH!A1411</f>
        <v>0</v>
      </c>
    </row>
    <row r="1413" spans="10:10" x14ac:dyDescent="0.3">
      <c r="J1413" s="62">
        <f>TRASH!A1412</f>
        <v>0</v>
      </c>
    </row>
    <row r="1414" spans="10:10" x14ac:dyDescent="0.3">
      <c r="J1414" s="62">
        <f>TRASH!A1413</f>
        <v>0</v>
      </c>
    </row>
    <row r="1415" spans="10:10" x14ac:dyDescent="0.3">
      <c r="J1415" s="62">
        <f>TRASH!A1414</f>
        <v>0</v>
      </c>
    </row>
    <row r="1416" spans="10:10" x14ac:dyDescent="0.3">
      <c r="J1416" s="62">
        <f>TRASH!A1415</f>
        <v>0</v>
      </c>
    </row>
    <row r="1417" spans="10:10" x14ac:dyDescent="0.3">
      <c r="J1417" s="62">
        <f>TRASH!A1416</f>
        <v>0</v>
      </c>
    </row>
    <row r="1418" spans="10:10" x14ac:dyDescent="0.3">
      <c r="J1418" s="62">
        <f>TRASH!A1417</f>
        <v>0</v>
      </c>
    </row>
    <row r="1419" spans="10:10" x14ac:dyDescent="0.3">
      <c r="J1419" s="62">
        <f>TRASH!A1418</f>
        <v>0</v>
      </c>
    </row>
    <row r="1420" spans="10:10" x14ac:dyDescent="0.3">
      <c r="J1420" s="62">
        <f>TRASH!A1419</f>
        <v>0</v>
      </c>
    </row>
    <row r="1421" spans="10:10" x14ac:dyDescent="0.3">
      <c r="J1421" s="62">
        <f>TRASH!A1420</f>
        <v>0</v>
      </c>
    </row>
    <row r="1422" spans="10:10" x14ac:dyDescent="0.3">
      <c r="J1422" s="62">
        <f>TRASH!A1421</f>
        <v>0</v>
      </c>
    </row>
    <row r="1423" spans="10:10" x14ac:dyDescent="0.3">
      <c r="J1423" s="62">
        <f>TRASH!A1422</f>
        <v>0</v>
      </c>
    </row>
    <row r="1424" spans="10:10" x14ac:dyDescent="0.3">
      <c r="J1424" s="62">
        <f>TRASH!A1423</f>
        <v>0</v>
      </c>
    </row>
    <row r="1425" spans="10:10" x14ac:dyDescent="0.3">
      <c r="J1425" s="62">
        <f>TRASH!A1424</f>
        <v>0</v>
      </c>
    </row>
    <row r="1426" spans="10:10" x14ac:dyDescent="0.3">
      <c r="J1426" s="62">
        <f>TRASH!A1425</f>
        <v>0</v>
      </c>
    </row>
    <row r="1427" spans="10:10" x14ac:dyDescent="0.3">
      <c r="J1427" s="62">
        <f>TRASH!A1426</f>
        <v>0</v>
      </c>
    </row>
    <row r="1428" spans="10:10" x14ac:dyDescent="0.3">
      <c r="J1428" s="62">
        <f>TRASH!A1427</f>
        <v>0</v>
      </c>
    </row>
    <row r="1429" spans="10:10" x14ac:dyDescent="0.3">
      <c r="J1429" s="62">
        <f>TRASH!A1428</f>
        <v>0</v>
      </c>
    </row>
    <row r="1430" spans="10:10" x14ac:dyDescent="0.3">
      <c r="J1430" s="62">
        <f>TRASH!A1429</f>
        <v>0</v>
      </c>
    </row>
    <row r="1431" spans="10:10" x14ac:dyDescent="0.3">
      <c r="J1431" s="62">
        <f>TRASH!A1430</f>
        <v>0</v>
      </c>
    </row>
    <row r="1432" spans="10:10" x14ac:dyDescent="0.3">
      <c r="J1432" s="62">
        <f>TRASH!A1431</f>
        <v>0</v>
      </c>
    </row>
    <row r="1433" spans="10:10" x14ac:dyDescent="0.3">
      <c r="J1433" s="62">
        <f>TRASH!A1432</f>
        <v>0</v>
      </c>
    </row>
    <row r="1434" spans="10:10" x14ac:dyDescent="0.3">
      <c r="J1434" s="62">
        <f>TRASH!A1433</f>
        <v>0</v>
      </c>
    </row>
    <row r="1435" spans="10:10" x14ac:dyDescent="0.3">
      <c r="J1435" s="62">
        <f>TRASH!A1434</f>
        <v>0</v>
      </c>
    </row>
    <row r="1436" spans="10:10" x14ac:dyDescent="0.3">
      <c r="J1436" s="62">
        <f>TRASH!A1435</f>
        <v>0</v>
      </c>
    </row>
    <row r="1437" spans="10:10" x14ac:dyDescent="0.3">
      <c r="J1437" s="62">
        <f>TRASH!A1436</f>
        <v>0</v>
      </c>
    </row>
    <row r="1438" spans="10:10" x14ac:dyDescent="0.3">
      <c r="J1438" s="62">
        <f>TRASH!A1437</f>
        <v>0</v>
      </c>
    </row>
    <row r="1439" spans="10:10" x14ac:dyDescent="0.3">
      <c r="J1439" s="62">
        <f>TRASH!A1438</f>
        <v>0</v>
      </c>
    </row>
    <row r="1440" spans="10:10" x14ac:dyDescent="0.3">
      <c r="J1440" s="62">
        <f>TRASH!A1439</f>
        <v>0</v>
      </c>
    </row>
    <row r="1441" spans="10:10" x14ac:dyDescent="0.3">
      <c r="J1441" s="62">
        <f>TRASH!A1440</f>
        <v>0</v>
      </c>
    </row>
    <row r="1442" spans="10:10" x14ac:dyDescent="0.3">
      <c r="J1442" s="62">
        <f>TRASH!A1441</f>
        <v>0</v>
      </c>
    </row>
    <row r="1443" spans="10:10" x14ac:dyDescent="0.3">
      <c r="J1443" s="62">
        <f>TRASH!A1442</f>
        <v>0</v>
      </c>
    </row>
    <row r="1444" spans="10:10" x14ac:dyDescent="0.3">
      <c r="J1444" s="62">
        <f>TRASH!A1443</f>
        <v>0</v>
      </c>
    </row>
    <row r="1445" spans="10:10" x14ac:dyDescent="0.3">
      <c r="J1445" s="62">
        <f>TRASH!A1444</f>
        <v>0</v>
      </c>
    </row>
    <row r="1446" spans="10:10" x14ac:dyDescent="0.3">
      <c r="J1446" s="62">
        <f>TRASH!A1445</f>
        <v>0</v>
      </c>
    </row>
    <row r="1447" spans="10:10" x14ac:dyDescent="0.3">
      <c r="J1447" s="62">
        <f>TRASH!A1446</f>
        <v>0</v>
      </c>
    </row>
    <row r="1448" spans="10:10" x14ac:dyDescent="0.3">
      <c r="J1448" s="62">
        <f>TRASH!A1447</f>
        <v>0</v>
      </c>
    </row>
    <row r="1449" spans="10:10" x14ac:dyDescent="0.3">
      <c r="J1449" s="62">
        <f>TRASH!A1448</f>
        <v>0</v>
      </c>
    </row>
    <row r="1450" spans="10:10" x14ac:dyDescent="0.3">
      <c r="J1450" s="62">
        <f>TRASH!A1449</f>
        <v>0</v>
      </c>
    </row>
    <row r="1451" spans="10:10" x14ac:dyDescent="0.3">
      <c r="J1451" s="62">
        <f>TRASH!A1450</f>
        <v>0</v>
      </c>
    </row>
    <row r="1452" spans="10:10" x14ac:dyDescent="0.3">
      <c r="J1452" s="62">
        <f>TRASH!A1451</f>
        <v>0</v>
      </c>
    </row>
    <row r="1453" spans="10:10" x14ac:dyDescent="0.3">
      <c r="J1453" s="62">
        <f>TRASH!A1452</f>
        <v>0</v>
      </c>
    </row>
    <row r="1454" spans="10:10" x14ac:dyDescent="0.3">
      <c r="J1454" s="62">
        <f>TRASH!A1453</f>
        <v>0</v>
      </c>
    </row>
    <row r="1455" spans="10:10" x14ac:dyDescent="0.3">
      <c r="J1455" s="62">
        <f>TRASH!A1454</f>
        <v>0</v>
      </c>
    </row>
    <row r="1456" spans="10:10" x14ac:dyDescent="0.3">
      <c r="J1456" s="62">
        <f>TRASH!A1455</f>
        <v>0</v>
      </c>
    </row>
    <row r="1457" spans="10:10" x14ac:dyDescent="0.3">
      <c r="J1457" s="62">
        <f>TRASH!A1456</f>
        <v>0</v>
      </c>
    </row>
    <row r="1458" spans="10:10" x14ac:dyDescent="0.3">
      <c r="J1458" s="62">
        <f>TRASH!A1457</f>
        <v>0</v>
      </c>
    </row>
    <row r="1459" spans="10:10" x14ac:dyDescent="0.3">
      <c r="J1459" s="62">
        <f>TRASH!A1458</f>
        <v>0</v>
      </c>
    </row>
    <row r="1460" spans="10:10" x14ac:dyDescent="0.3">
      <c r="J1460" s="62">
        <f>TRASH!A1459</f>
        <v>0</v>
      </c>
    </row>
    <row r="1461" spans="10:10" x14ac:dyDescent="0.3">
      <c r="J1461" s="62">
        <f>TRASH!A1460</f>
        <v>0</v>
      </c>
    </row>
    <row r="1462" spans="10:10" x14ac:dyDescent="0.3">
      <c r="J1462" s="62">
        <f>TRASH!A1461</f>
        <v>0</v>
      </c>
    </row>
    <row r="1463" spans="10:10" x14ac:dyDescent="0.3">
      <c r="J1463" s="62">
        <f>TRASH!A1462</f>
        <v>0</v>
      </c>
    </row>
    <row r="1464" spans="10:10" x14ac:dyDescent="0.3">
      <c r="J1464" s="62">
        <f>TRASH!A1463</f>
        <v>0</v>
      </c>
    </row>
    <row r="1465" spans="10:10" x14ac:dyDescent="0.3">
      <c r="J1465" s="62">
        <f>TRASH!A1464</f>
        <v>0</v>
      </c>
    </row>
    <row r="1466" spans="10:10" x14ac:dyDescent="0.3">
      <c r="J1466" s="62">
        <f>TRASH!A1465</f>
        <v>0</v>
      </c>
    </row>
    <row r="1467" spans="10:10" x14ac:dyDescent="0.3">
      <c r="J1467" s="62">
        <f>TRASH!A1466</f>
        <v>0</v>
      </c>
    </row>
    <row r="1468" spans="10:10" x14ac:dyDescent="0.3">
      <c r="J1468" s="62">
        <f>TRASH!A1467</f>
        <v>0</v>
      </c>
    </row>
    <row r="1469" spans="10:10" x14ac:dyDescent="0.3">
      <c r="J1469" s="62">
        <f>TRASH!A1468</f>
        <v>0</v>
      </c>
    </row>
    <row r="1470" spans="10:10" x14ac:dyDescent="0.3">
      <c r="J1470" s="62">
        <f>TRASH!A1469</f>
        <v>0</v>
      </c>
    </row>
    <row r="1471" spans="10:10" x14ac:dyDescent="0.3">
      <c r="J1471" s="62">
        <f>TRASH!A1470</f>
        <v>0</v>
      </c>
    </row>
    <row r="1472" spans="10:10" x14ac:dyDescent="0.3">
      <c r="J1472" s="62">
        <f>TRASH!A1471</f>
        <v>0</v>
      </c>
    </row>
    <row r="1473" spans="10:10" x14ac:dyDescent="0.3">
      <c r="J1473" s="62">
        <f>TRASH!A1472</f>
        <v>0</v>
      </c>
    </row>
    <row r="1474" spans="10:10" x14ac:dyDescent="0.3">
      <c r="J1474" s="62">
        <f>TRASH!A1473</f>
        <v>0</v>
      </c>
    </row>
    <row r="1475" spans="10:10" x14ac:dyDescent="0.3">
      <c r="J1475" s="62">
        <f>TRASH!A1474</f>
        <v>0</v>
      </c>
    </row>
    <row r="1476" spans="10:10" x14ac:dyDescent="0.3">
      <c r="J1476" s="62">
        <f>TRASH!A1475</f>
        <v>0</v>
      </c>
    </row>
    <row r="1477" spans="10:10" x14ac:dyDescent="0.3">
      <c r="J1477" s="62">
        <f>TRASH!A1476</f>
        <v>0</v>
      </c>
    </row>
    <row r="1478" spans="10:10" x14ac:dyDescent="0.3">
      <c r="J1478" s="62">
        <f>TRASH!A1477</f>
        <v>0</v>
      </c>
    </row>
    <row r="1479" spans="10:10" x14ac:dyDescent="0.3">
      <c r="J1479" s="62">
        <f>TRASH!A1478</f>
        <v>0</v>
      </c>
    </row>
    <row r="1480" spans="10:10" x14ac:dyDescent="0.3">
      <c r="J1480" s="62">
        <f>TRASH!A1479</f>
        <v>0</v>
      </c>
    </row>
    <row r="1481" spans="10:10" x14ac:dyDescent="0.3">
      <c r="J1481" s="62">
        <f>TRASH!A1480</f>
        <v>0</v>
      </c>
    </row>
    <row r="1482" spans="10:10" x14ac:dyDescent="0.3">
      <c r="J1482" s="62">
        <f>TRASH!A1481</f>
        <v>0</v>
      </c>
    </row>
    <row r="1483" spans="10:10" x14ac:dyDescent="0.3">
      <c r="J1483" s="62">
        <f>TRASH!A1482</f>
        <v>0</v>
      </c>
    </row>
    <row r="1484" spans="10:10" x14ac:dyDescent="0.3">
      <c r="J1484" s="62">
        <f>TRASH!A1483</f>
        <v>0</v>
      </c>
    </row>
    <row r="1485" spans="10:10" x14ac:dyDescent="0.3">
      <c r="J1485" s="62">
        <f>TRASH!A1484</f>
        <v>0</v>
      </c>
    </row>
    <row r="1486" spans="10:10" x14ac:dyDescent="0.3">
      <c r="J1486" s="62">
        <f>TRASH!A1485</f>
        <v>0</v>
      </c>
    </row>
    <row r="1487" spans="10:10" x14ac:dyDescent="0.3">
      <c r="J1487" s="62">
        <f>TRASH!A1486</f>
        <v>0</v>
      </c>
    </row>
    <row r="1488" spans="10:10" x14ac:dyDescent="0.3">
      <c r="J1488" s="62">
        <f>TRASH!A1487</f>
        <v>0</v>
      </c>
    </row>
    <row r="1489" spans="10:10" x14ac:dyDescent="0.3">
      <c r="J1489" s="62">
        <f>TRASH!A1488</f>
        <v>0</v>
      </c>
    </row>
    <row r="1490" spans="10:10" x14ac:dyDescent="0.3">
      <c r="J1490" s="62">
        <f>TRASH!A1489</f>
        <v>0</v>
      </c>
    </row>
    <row r="1491" spans="10:10" x14ac:dyDescent="0.3">
      <c r="J1491" s="62">
        <f>TRASH!A1490</f>
        <v>0</v>
      </c>
    </row>
    <row r="1492" spans="10:10" x14ac:dyDescent="0.3">
      <c r="J1492" s="62">
        <f>TRASH!A1491</f>
        <v>0</v>
      </c>
    </row>
    <row r="1493" spans="10:10" x14ac:dyDescent="0.3">
      <c r="J1493" s="62">
        <f>TRASH!A1492</f>
        <v>0</v>
      </c>
    </row>
    <row r="1494" spans="10:10" x14ac:dyDescent="0.3">
      <c r="J1494" s="62">
        <f>TRASH!A1493</f>
        <v>0</v>
      </c>
    </row>
    <row r="1495" spans="10:10" x14ac:dyDescent="0.3">
      <c r="J1495" s="62">
        <f>TRASH!A1494</f>
        <v>0</v>
      </c>
    </row>
    <row r="1496" spans="10:10" x14ac:dyDescent="0.3">
      <c r="J1496" s="62">
        <f>TRASH!A1495</f>
        <v>0</v>
      </c>
    </row>
    <row r="1497" spans="10:10" x14ac:dyDescent="0.3">
      <c r="J1497" s="62">
        <f>TRASH!A1496</f>
        <v>0</v>
      </c>
    </row>
    <row r="1498" spans="10:10" x14ac:dyDescent="0.3">
      <c r="J1498" s="62">
        <f>TRASH!A1497</f>
        <v>0</v>
      </c>
    </row>
    <row r="1499" spans="10:10" x14ac:dyDescent="0.3">
      <c r="J1499" s="62">
        <f>TRASH!A1498</f>
        <v>0</v>
      </c>
    </row>
    <row r="1500" spans="10:10" x14ac:dyDescent="0.3">
      <c r="J1500" s="62">
        <f>TRASH!A1499</f>
        <v>0</v>
      </c>
    </row>
    <row r="1501" spans="10:10" x14ac:dyDescent="0.3">
      <c r="J1501" s="62">
        <f>TRASH!A1500</f>
        <v>0</v>
      </c>
    </row>
    <row r="1502" spans="10:10" x14ac:dyDescent="0.3">
      <c r="J1502" s="62">
        <f>TRASH!A1501</f>
        <v>0</v>
      </c>
    </row>
    <row r="1503" spans="10:10" x14ac:dyDescent="0.3">
      <c r="J1503" s="62">
        <f>TRASH!A1502</f>
        <v>0</v>
      </c>
    </row>
    <row r="1504" spans="10:10" x14ac:dyDescent="0.3">
      <c r="J1504" s="62">
        <f>TRASH!A1503</f>
        <v>0</v>
      </c>
    </row>
    <row r="1505" spans="10:10" x14ac:dyDescent="0.3">
      <c r="J1505" s="62">
        <f>TRASH!A1504</f>
        <v>0</v>
      </c>
    </row>
    <row r="1506" spans="10:10" x14ac:dyDescent="0.3">
      <c r="J1506" s="62">
        <f>TRASH!A1505</f>
        <v>0</v>
      </c>
    </row>
    <row r="1507" spans="10:10" x14ac:dyDescent="0.3">
      <c r="J1507" s="62">
        <f>TRASH!A1506</f>
        <v>0</v>
      </c>
    </row>
    <row r="1508" spans="10:10" x14ac:dyDescent="0.3">
      <c r="J1508" s="62">
        <f>TRASH!A1507</f>
        <v>0</v>
      </c>
    </row>
    <row r="1509" spans="10:10" x14ac:dyDescent="0.3">
      <c r="J1509" s="62">
        <f>TRASH!A1508</f>
        <v>0</v>
      </c>
    </row>
    <row r="1510" spans="10:10" x14ac:dyDescent="0.3">
      <c r="J1510" s="62">
        <f>TRASH!A1509</f>
        <v>0</v>
      </c>
    </row>
    <row r="1511" spans="10:10" x14ac:dyDescent="0.3">
      <c r="J1511" s="62">
        <f>TRASH!A1510</f>
        <v>0</v>
      </c>
    </row>
    <row r="1512" spans="10:10" x14ac:dyDescent="0.3">
      <c r="J1512" s="62">
        <f>TRASH!A1511</f>
        <v>0</v>
      </c>
    </row>
    <row r="1513" spans="10:10" x14ac:dyDescent="0.3">
      <c r="J1513" s="62">
        <f>TRASH!A1512</f>
        <v>0</v>
      </c>
    </row>
    <row r="1514" spans="10:10" x14ac:dyDescent="0.3">
      <c r="J1514" s="62">
        <f>TRASH!A1513</f>
        <v>0</v>
      </c>
    </row>
    <row r="1515" spans="10:10" x14ac:dyDescent="0.3">
      <c r="J1515" s="62">
        <f>TRASH!A1514</f>
        <v>0</v>
      </c>
    </row>
    <row r="1516" spans="10:10" x14ac:dyDescent="0.3">
      <c r="J1516" s="62">
        <f>TRASH!A1515</f>
        <v>0</v>
      </c>
    </row>
    <row r="1517" spans="10:10" x14ac:dyDescent="0.3">
      <c r="J1517" s="62">
        <f>TRASH!A1516</f>
        <v>0</v>
      </c>
    </row>
    <row r="1518" spans="10:10" x14ac:dyDescent="0.3">
      <c r="J1518" s="62">
        <f>TRASH!A1517</f>
        <v>0</v>
      </c>
    </row>
    <row r="1519" spans="10:10" x14ac:dyDescent="0.3">
      <c r="J1519" s="62">
        <f>TRASH!A1518</f>
        <v>0</v>
      </c>
    </row>
    <row r="1520" spans="10:10" x14ac:dyDescent="0.3">
      <c r="J1520" s="62">
        <f>TRASH!A1519</f>
        <v>0</v>
      </c>
    </row>
    <row r="1521" spans="10:10" x14ac:dyDescent="0.3">
      <c r="J1521" s="62">
        <f>TRASH!A1520</f>
        <v>0</v>
      </c>
    </row>
    <row r="1522" spans="10:10" x14ac:dyDescent="0.3">
      <c r="J1522" s="62">
        <f>TRASH!A1521</f>
        <v>0</v>
      </c>
    </row>
    <row r="1523" spans="10:10" x14ac:dyDescent="0.3">
      <c r="J1523" s="62">
        <f>TRASH!A1522</f>
        <v>0</v>
      </c>
    </row>
    <row r="1524" spans="10:10" x14ac:dyDescent="0.3">
      <c r="J1524" s="62">
        <f>TRASH!A1523</f>
        <v>0</v>
      </c>
    </row>
    <row r="1525" spans="10:10" x14ac:dyDescent="0.3">
      <c r="J1525" s="62">
        <f>TRASH!A1524</f>
        <v>0</v>
      </c>
    </row>
    <row r="1526" spans="10:10" x14ac:dyDescent="0.3">
      <c r="J1526" s="62">
        <f>TRASH!A1525</f>
        <v>0</v>
      </c>
    </row>
    <row r="1527" spans="10:10" x14ac:dyDescent="0.3">
      <c r="J1527" s="62">
        <f>TRASH!A1526</f>
        <v>0</v>
      </c>
    </row>
    <row r="1528" spans="10:10" x14ac:dyDescent="0.3">
      <c r="J1528" s="62">
        <f>TRASH!A1527</f>
        <v>0</v>
      </c>
    </row>
    <row r="1529" spans="10:10" x14ac:dyDescent="0.3">
      <c r="J1529" s="62">
        <f>TRASH!A1528</f>
        <v>0</v>
      </c>
    </row>
    <row r="1530" spans="10:10" x14ac:dyDescent="0.3">
      <c r="J1530" s="62">
        <f>TRASH!A1529</f>
        <v>0</v>
      </c>
    </row>
    <row r="1531" spans="10:10" x14ac:dyDescent="0.3">
      <c r="J1531" s="62">
        <f>TRASH!A1530</f>
        <v>0</v>
      </c>
    </row>
    <row r="1532" spans="10:10" x14ac:dyDescent="0.3">
      <c r="J1532" s="62">
        <f>TRASH!A1531</f>
        <v>0</v>
      </c>
    </row>
    <row r="1533" spans="10:10" x14ac:dyDescent="0.3">
      <c r="J1533" s="62">
        <f>TRASH!A1532</f>
        <v>0</v>
      </c>
    </row>
    <row r="1534" spans="10:10" x14ac:dyDescent="0.3">
      <c r="J1534" s="62">
        <f>TRASH!A1533</f>
        <v>0</v>
      </c>
    </row>
    <row r="1535" spans="10:10" x14ac:dyDescent="0.3">
      <c r="J1535" s="62">
        <f>TRASH!A1534</f>
        <v>0</v>
      </c>
    </row>
    <row r="1536" spans="10:10" x14ac:dyDescent="0.3">
      <c r="J1536" s="62">
        <f>TRASH!A1535</f>
        <v>0</v>
      </c>
    </row>
    <row r="1537" spans="10:10" x14ac:dyDescent="0.3">
      <c r="J1537" s="62">
        <f>TRASH!A1536</f>
        <v>0</v>
      </c>
    </row>
    <row r="1538" spans="10:10" x14ac:dyDescent="0.3">
      <c r="J1538" s="62">
        <f>TRASH!A1537</f>
        <v>0</v>
      </c>
    </row>
    <row r="1539" spans="10:10" x14ac:dyDescent="0.3">
      <c r="J1539" s="62">
        <f>TRASH!A1538</f>
        <v>0</v>
      </c>
    </row>
    <row r="1540" spans="10:10" x14ac:dyDescent="0.3">
      <c r="J1540" s="62">
        <f>TRASH!A1539</f>
        <v>0</v>
      </c>
    </row>
    <row r="1541" spans="10:10" x14ac:dyDescent="0.3">
      <c r="J1541" s="62">
        <f>TRASH!A1540</f>
        <v>0</v>
      </c>
    </row>
    <row r="1542" spans="10:10" x14ac:dyDescent="0.3">
      <c r="J1542" s="62">
        <f>TRASH!A1541</f>
        <v>0</v>
      </c>
    </row>
    <row r="1543" spans="10:10" x14ac:dyDescent="0.3">
      <c r="J1543" s="62">
        <f>TRASH!A1542</f>
        <v>0</v>
      </c>
    </row>
    <row r="1544" spans="10:10" x14ac:dyDescent="0.3">
      <c r="J1544" s="62">
        <f>TRASH!A1543</f>
        <v>0</v>
      </c>
    </row>
    <row r="1545" spans="10:10" x14ac:dyDescent="0.3">
      <c r="J1545" s="62">
        <f>TRASH!A1544</f>
        <v>0</v>
      </c>
    </row>
    <row r="1546" spans="10:10" x14ac:dyDescent="0.3">
      <c r="J1546" s="62">
        <f>TRASH!A1545</f>
        <v>0</v>
      </c>
    </row>
    <row r="1547" spans="10:10" x14ac:dyDescent="0.3">
      <c r="J1547" s="62">
        <f>TRASH!A1546</f>
        <v>0</v>
      </c>
    </row>
    <row r="1548" spans="10:10" x14ac:dyDescent="0.3">
      <c r="J1548" s="62">
        <f>TRASH!A1547</f>
        <v>0</v>
      </c>
    </row>
    <row r="1549" spans="10:10" x14ac:dyDescent="0.3">
      <c r="J1549" s="62">
        <f>TRASH!A1548</f>
        <v>0</v>
      </c>
    </row>
    <row r="1550" spans="10:10" x14ac:dyDescent="0.3">
      <c r="J1550" s="62">
        <f>TRASH!A1549</f>
        <v>0</v>
      </c>
    </row>
    <row r="1551" spans="10:10" x14ac:dyDescent="0.3">
      <c r="J1551" s="62">
        <f>TRASH!A1550</f>
        <v>0</v>
      </c>
    </row>
    <row r="1552" spans="10:10" x14ac:dyDescent="0.3">
      <c r="J1552" s="62">
        <f>TRASH!A1551</f>
        <v>0</v>
      </c>
    </row>
    <row r="1553" spans="10:10" x14ac:dyDescent="0.3">
      <c r="J1553" s="62">
        <f>TRASH!A1552</f>
        <v>0</v>
      </c>
    </row>
    <row r="1554" spans="10:10" x14ac:dyDescent="0.3">
      <c r="J1554" s="62">
        <f>TRASH!A1553</f>
        <v>0</v>
      </c>
    </row>
    <row r="1555" spans="10:10" x14ac:dyDescent="0.3">
      <c r="J1555" s="62">
        <f>TRASH!A1554</f>
        <v>0</v>
      </c>
    </row>
    <row r="1556" spans="10:10" x14ac:dyDescent="0.3">
      <c r="J1556" s="62">
        <f>TRASH!A1555</f>
        <v>0</v>
      </c>
    </row>
    <row r="1557" spans="10:10" x14ac:dyDescent="0.3">
      <c r="J1557" s="62">
        <f>TRASH!A1556</f>
        <v>0</v>
      </c>
    </row>
    <row r="1558" spans="10:10" x14ac:dyDescent="0.3">
      <c r="J1558" s="62">
        <f>TRASH!A1557</f>
        <v>0</v>
      </c>
    </row>
    <row r="1559" spans="10:10" x14ac:dyDescent="0.3">
      <c r="J1559" s="62">
        <f>TRASH!A1558</f>
        <v>0</v>
      </c>
    </row>
    <row r="1560" spans="10:10" x14ac:dyDescent="0.3">
      <c r="J1560" s="62">
        <f>TRASH!A1559</f>
        <v>0</v>
      </c>
    </row>
    <row r="1561" spans="10:10" x14ac:dyDescent="0.3">
      <c r="J1561" s="62">
        <f>TRASH!A1560</f>
        <v>0</v>
      </c>
    </row>
    <row r="1562" spans="10:10" x14ac:dyDescent="0.3">
      <c r="J1562" s="62">
        <f>TRASH!A1561</f>
        <v>0</v>
      </c>
    </row>
    <row r="1563" spans="10:10" x14ac:dyDescent="0.3">
      <c r="J1563" s="62">
        <f>TRASH!A1562</f>
        <v>0</v>
      </c>
    </row>
    <row r="1564" spans="10:10" x14ac:dyDescent="0.3">
      <c r="J1564" s="62">
        <f>TRASH!A1563</f>
        <v>0</v>
      </c>
    </row>
    <row r="1565" spans="10:10" x14ac:dyDescent="0.3">
      <c r="J1565" s="62">
        <f>TRASH!A1564</f>
        <v>0</v>
      </c>
    </row>
    <row r="1566" spans="10:10" x14ac:dyDescent="0.3">
      <c r="J1566" s="62">
        <f>TRASH!A1565</f>
        <v>0</v>
      </c>
    </row>
    <row r="1567" spans="10:10" x14ac:dyDescent="0.3">
      <c r="J1567" s="62">
        <f>TRASH!A1566</f>
        <v>0</v>
      </c>
    </row>
    <row r="1568" spans="10:10" x14ac:dyDescent="0.3">
      <c r="J1568" s="62">
        <f>TRASH!A1567</f>
        <v>0</v>
      </c>
    </row>
    <row r="1569" spans="10:10" x14ac:dyDescent="0.3">
      <c r="J1569" s="62">
        <f>TRASH!A1568</f>
        <v>0</v>
      </c>
    </row>
    <row r="1570" spans="10:10" x14ac:dyDescent="0.3">
      <c r="J1570" s="62">
        <f>TRASH!A1569</f>
        <v>0</v>
      </c>
    </row>
    <row r="1571" spans="10:10" x14ac:dyDescent="0.3">
      <c r="J1571" s="62">
        <f>TRASH!A1570</f>
        <v>0</v>
      </c>
    </row>
    <row r="1572" spans="10:10" x14ac:dyDescent="0.3">
      <c r="J1572" s="62">
        <f>TRASH!A1571</f>
        <v>0</v>
      </c>
    </row>
    <row r="1573" spans="10:10" x14ac:dyDescent="0.3">
      <c r="J1573" s="62">
        <f>TRASH!A1572</f>
        <v>0</v>
      </c>
    </row>
    <row r="1574" spans="10:10" x14ac:dyDescent="0.3">
      <c r="J1574" s="62">
        <f>TRASH!A1573</f>
        <v>0</v>
      </c>
    </row>
    <row r="1575" spans="10:10" x14ac:dyDescent="0.3">
      <c r="J1575" s="62">
        <f>TRASH!A1574</f>
        <v>0</v>
      </c>
    </row>
    <row r="1576" spans="10:10" x14ac:dyDescent="0.3">
      <c r="J1576" s="62">
        <f>TRASH!A1575</f>
        <v>0</v>
      </c>
    </row>
    <row r="1577" spans="10:10" x14ac:dyDescent="0.3">
      <c r="J1577" s="62">
        <f>TRASH!A1576</f>
        <v>0</v>
      </c>
    </row>
    <row r="1578" spans="10:10" x14ac:dyDescent="0.3">
      <c r="J1578" s="62">
        <f>TRASH!A1577</f>
        <v>0</v>
      </c>
    </row>
    <row r="1579" spans="10:10" x14ac:dyDescent="0.3">
      <c r="J1579" s="62">
        <f>TRASH!A1578</f>
        <v>0</v>
      </c>
    </row>
    <row r="1580" spans="10:10" x14ac:dyDescent="0.3">
      <c r="J1580" s="62">
        <f>TRASH!A1579</f>
        <v>0</v>
      </c>
    </row>
    <row r="1581" spans="10:10" x14ac:dyDescent="0.3">
      <c r="J1581" s="62">
        <f>TRASH!A1580</f>
        <v>0</v>
      </c>
    </row>
    <row r="1582" spans="10:10" x14ac:dyDescent="0.3">
      <c r="J1582" s="62">
        <f>TRASH!A1581</f>
        <v>0</v>
      </c>
    </row>
    <row r="1583" spans="10:10" x14ac:dyDescent="0.3">
      <c r="J1583" s="62">
        <f>TRASH!A1582</f>
        <v>0</v>
      </c>
    </row>
    <row r="1584" spans="10:10" x14ac:dyDescent="0.3">
      <c r="J1584" s="62">
        <f>TRASH!A1583</f>
        <v>0</v>
      </c>
    </row>
    <row r="1585" spans="10:10" x14ac:dyDescent="0.3">
      <c r="J1585" s="62">
        <f>TRASH!A1584</f>
        <v>0</v>
      </c>
    </row>
    <row r="1586" spans="10:10" x14ac:dyDescent="0.3">
      <c r="J1586" s="62">
        <f>TRASH!A1585</f>
        <v>0</v>
      </c>
    </row>
    <row r="1587" spans="10:10" x14ac:dyDescent="0.3">
      <c r="J1587" s="62">
        <f>TRASH!A1586</f>
        <v>0</v>
      </c>
    </row>
    <row r="1588" spans="10:10" x14ac:dyDescent="0.3">
      <c r="J1588" s="62">
        <f>TRASH!A1587</f>
        <v>0</v>
      </c>
    </row>
    <row r="1589" spans="10:10" x14ac:dyDescent="0.3">
      <c r="J1589" s="62">
        <f>TRASH!A1588</f>
        <v>0</v>
      </c>
    </row>
    <row r="1590" spans="10:10" x14ac:dyDescent="0.3">
      <c r="J1590" s="62">
        <f>TRASH!A1589</f>
        <v>0</v>
      </c>
    </row>
    <row r="1591" spans="10:10" x14ac:dyDescent="0.3">
      <c r="J1591" s="62">
        <f>TRASH!A1590</f>
        <v>0</v>
      </c>
    </row>
    <row r="1592" spans="10:10" x14ac:dyDescent="0.3">
      <c r="J1592" s="62">
        <f>TRASH!A1591</f>
        <v>0</v>
      </c>
    </row>
    <row r="1593" spans="10:10" x14ac:dyDescent="0.3">
      <c r="J1593" s="62">
        <f>TRASH!A1592</f>
        <v>0</v>
      </c>
    </row>
    <row r="1594" spans="10:10" x14ac:dyDescent="0.3">
      <c r="J1594" s="62">
        <f>TRASH!A1593</f>
        <v>0</v>
      </c>
    </row>
    <row r="1595" spans="10:10" x14ac:dyDescent="0.3">
      <c r="J1595" s="62">
        <f>TRASH!A1594</f>
        <v>0</v>
      </c>
    </row>
    <row r="1596" spans="10:10" x14ac:dyDescent="0.3">
      <c r="J1596" s="62">
        <f>TRASH!A1595</f>
        <v>0</v>
      </c>
    </row>
    <row r="1597" spans="10:10" x14ac:dyDescent="0.3">
      <c r="J1597" s="62">
        <f>TRASH!A1596</f>
        <v>0</v>
      </c>
    </row>
    <row r="1598" spans="10:10" x14ac:dyDescent="0.3">
      <c r="J1598" s="62">
        <f>TRASH!A1597</f>
        <v>0</v>
      </c>
    </row>
    <row r="1599" spans="10:10" x14ac:dyDescent="0.3">
      <c r="J1599" s="62">
        <f>TRASH!A1598</f>
        <v>0</v>
      </c>
    </row>
    <row r="1600" spans="10:10" x14ac:dyDescent="0.3">
      <c r="J1600" s="62">
        <f>TRASH!A1599</f>
        <v>0</v>
      </c>
    </row>
    <row r="1601" spans="10:10" x14ac:dyDescent="0.3">
      <c r="J1601" s="62">
        <f>TRASH!A1600</f>
        <v>0</v>
      </c>
    </row>
    <row r="1602" spans="10:10" x14ac:dyDescent="0.3">
      <c r="J1602" s="62">
        <f>TRASH!A1601</f>
        <v>0</v>
      </c>
    </row>
    <row r="1603" spans="10:10" x14ac:dyDescent="0.3">
      <c r="J1603" s="62">
        <f>TRASH!A1602</f>
        <v>0</v>
      </c>
    </row>
    <row r="1604" spans="10:10" x14ac:dyDescent="0.3">
      <c r="J1604" s="62">
        <f>TRASH!A1603</f>
        <v>0</v>
      </c>
    </row>
    <row r="1605" spans="10:10" x14ac:dyDescent="0.3">
      <c r="J1605" s="62">
        <f>TRASH!A1604</f>
        <v>0</v>
      </c>
    </row>
    <row r="1606" spans="10:10" x14ac:dyDescent="0.3">
      <c r="J1606" s="62">
        <f>TRASH!A1605</f>
        <v>0</v>
      </c>
    </row>
    <row r="1607" spans="10:10" x14ac:dyDescent="0.3">
      <c r="J1607" s="62">
        <f>TRASH!A1606</f>
        <v>0</v>
      </c>
    </row>
    <row r="1608" spans="10:10" x14ac:dyDescent="0.3">
      <c r="J1608" s="62">
        <f>TRASH!A1607</f>
        <v>0</v>
      </c>
    </row>
    <row r="1609" spans="10:10" x14ac:dyDescent="0.3">
      <c r="J1609" s="62">
        <f>TRASH!A1608</f>
        <v>0</v>
      </c>
    </row>
    <row r="1610" spans="10:10" x14ac:dyDescent="0.3">
      <c r="J1610" s="62">
        <f>TRASH!A1609</f>
        <v>0</v>
      </c>
    </row>
    <row r="1611" spans="10:10" x14ac:dyDescent="0.3">
      <c r="J1611" s="62">
        <f>TRASH!A1610</f>
        <v>0</v>
      </c>
    </row>
    <row r="1612" spans="10:10" x14ac:dyDescent="0.3">
      <c r="J1612" s="62">
        <f>TRASH!A1611</f>
        <v>0</v>
      </c>
    </row>
    <row r="1613" spans="10:10" x14ac:dyDescent="0.3">
      <c r="J1613" s="62">
        <f>TRASH!A1612</f>
        <v>0</v>
      </c>
    </row>
    <row r="1614" spans="10:10" x14ac:dyDescent="0.3">
      <c r="J1614" s="62">
        <f>TRASH!A1613</f>
        <v>0</v>
      </c>
    </row>
    <row r="1615" spans="10:10" x14ac:dyDescent="0.3">
      <c r="J1615" s="62">
        <f>TRASH!A1614</f>
        <v>0</v>
      </c>
    </row>
    <row r="1616" spans="10:10" x14ac:dyDescent="0.3">
      <c r="J1616" s="62">
        <f>TRASH!A1615</f>
        <v>0</v>
      </c>
    </row>
    <row r="1617" spans="10:10" x14ac:dyDescent="0.3">
      <c r="J1617" s="62">
        <f>TRASH!A1616</f>
        <v>0</v>
      </c>
    </row>
    <row r="1618" spans="10:10" x14ac:dyDescent="0.3">
      <c r="J1618" s="62">
        <f>TRASH!A1617</f>
        <v>0</v>
      </c>
    </row>
    <row r="1619" spans="10:10" x14ac:dyDescent="0.3">
      <c r="J1619" s="62">
        <f>TRASH!A1618</f>
        <v>0</v>
      </c>
    </row>
    <row r="1620" spans="10:10" x14ac:dyDescent="0.3">
      <c r="J1620" s="62">
        <f>TRASH!A1619</f>
        <v>0</v>
      </c>
    </row>
    <row r="1621" spans="10:10" x14ac:dyDescent="0.3">
      <c r="J1621" s="62">
        <f>TRASH!A1620</f>
        <v>0</v>
      </c>
    </row>
    <row r="1622" spans="10:10" x14ac:dyDescent="0.3">
      <c r="J1622" s="62">
        <f>TRASH!A1621</f>
        <v>0</v>
      </c>
    </row>
    <row r="1623" spans="10:10" x14ac:dyDescent="0.3">
      <c r="J1623" s="62">
        <f>TRASH!A1622</f>
        <v>0</v>
      </c>
    </row>
    <row r="1624" spans="10:10" x14ac:dyDescent="0.3">
      <c r="J1624" s="62">
        <f>TRASH!A1623</f>
        <v>0</v>
      </c>
    </row>
    <row r="1625" spans="10:10" x14ac:dyDescent="0.3">
      <c r="J1625" s="62">
        <f>TRASH!A1624</f>
        <v>0</v>
      </c>
    </row>
    <row r="1626" spans="10:10" x14ac:dyDescent="0.3">
      <c r="J1626" s="62">
        <f>TRASH!A1625</f>
        <v>0</v>
      </c>
    </row>
    <row r="1627" spans="10:10" x14ac:dyDescent="0.3">
      <c r="J1627" s="62">
        <f>TRASH!A1626</f>
        <v>0</v>
      </c>
    </row>
    <row r="1628" spans="10:10" x14ac:dyDescent="0.3">
      <c r="J1628" s="62">
        <f>TRASH!A1627</f>
        <v>0</v>
      </c>
    </row>
    <row r="1629" spans="10:10" x14ac:dyDescent="0.3">
      <c r="J1629" s="62">
        <f>TRASH!A1628</f>
        <v>0</v>
      </c>
    </row>
    <row r="1630" spans="10:10" x14ac:dyDescent="0.3">
      <c r="J1630" s="62">
        <f>TRASH!A1629</f>
        <v>0</v>
      </c>
    </row>
    <row r="1631" spans="10:10" x14ac:dyDescent="0.3">
      <c r="J1631" s="62">
        <f>TRASH!A1630</f>
        <v>0</v>
      </c>
    </row>
    <row r="1632" spans="10:10" x14ac:dyDescent="0.3">
      <c r="J1632" s="62">
        <f>TRASH!A1631</f>
        <v>0</v>
      </c>
    </row>
    <row r="1633" spans="10:10" x14ac:dyDescent="0.3">
      <c r="J1633" s="62">
        <f>TRASH!A1632</f>
        <v>0</v>
      </c>
    </row>
    <row r="1634" spans="10:10" x14ac:dyDescent="0.3">
      <c r="J1634" s="62">
        <f>TRASH!A1633</f>
        <v>0</v>
      </c>
    </row>
    <row r="1635" spans="10:10" x14ac:dyDescent="0.3">
      <c r="J1635" s="62">
        <f>TRASH!A1634</f>
        <v>0</v>
      </c>
    </row>
    <row r="1636" spans="10:10" x14ac:dyDescent="0.3">
      <c r="J1636" s="62">
        <f>TRASH!A1635</f>
        <v>0</v>
      </c>
    </row>
    <row r="1637" spans="10:10" x14ac:dyDescent="0.3">
      <c r="J1637" s="62">
        <f>TRASH!A1636</f>
        <v>0</v>
      </c>
    </row>
    <row r="1638" spans="10:10" x14ac:dyDescent="0.3">
      <c r="J1638" s="62">
        <f>TRASH!A1637</f>
        <v>0</v>
      </c>
    </row>
    <row r="1639" spans="10:10" x14ac:dyDescent="0.3">
      <c r="J1639" s="62">
        <f>TRASH!A1638</f>
        <v>0</v>
      </c>
    </row>
    <row r="1640" spans="10:10" x14ac:dyDescent="0.3">
      <c r="J1640" s="62">
        <f>TRASH!A1639</f>
        <v>0</v>
      </c>
    </row>
    <row r="1641" spans="10:10" x14ac:dyDescent="0.3">
      <c r="J1641" s="62">
        <f>TRASH!A1640</f>
        <v>0</v>
      </c>
    </row>
    <row r="1642" spans="10:10" x14ac:dyDescent="0.3">
      <c r="J1642" s="62">
        <f>TRASH!A1641</f>
        <v>0</v>
      </c>
    </row>
    <row r="1643" spans="10:10" x14ac:dyDescent="0.3">
      <c r="J1643" s="62">
        <f>TRASH!A1642</f>
        <v>0</v>
      </c>
    </row>
    <row r="1644" spans="10:10" x14ac:dyDescent="0.3">
      <c r="J1644" s="62">
        <f>TRASH!A1643</f>
        <v>0</v>
      </c>
    </row>
    <row r="1645" spans="10:10" x14ac:dyDescent="0.3">
      <c r="J1645" s="62">
        <f>TRASH!A1644</f>
        <v>0</v>
      </c>
    </row>
    <row r="1646" spans="10:10" x14ac:dyDescent="0.3">
      <c r="J1646" s="62">
        <f>TRASH!A1645</f>
        <v>0</v>
      </c>
    </row>
    <row r="1647" spans="10:10" x14ac:dyDescent="0.3">
      <c r="J1647" s="62">
        <f>TRASH!A1646</f>
        <v>0</v>
      </c>
    </row>
    <row r="1648" spans="10:10" x14ac:dyDescent="0.3">
      <c r="J1648" s="62">
        <f>TRASH!A1647</f>
        <v>0</v>
      </c>
    </row>
    <row r="1649" spans="10:10" x14ac:dyDescent="0.3">
      <c r="J1649" s="62">
        <f>TRASH!A1648</f>
        <v>0</v>
      </c>
    </row>
    <row r="1650" spans="10:10" x14ac:dyDescent="0.3">
      <c r="J1650" s="62">
        <f>TRASH!A1649</f>
        <v>0</v>
      </c>
    </row>
    <row r="1651" spans="10:10" x14ac:dyDescent="0.3">
      <c r="J1651" s="62">
        <f>TRASH!A1650</f>
        <v>0</v>
      </c>
    </row>
    <row r="1652" spans="10:10" x14ac:dyDescent="0.3">
      <c r="J1652" s="62">
        <f>TRASH!A1651</f>
        <v>0</v>
      </c>
    </row>
    <row r="1653" spans="10:10" x14ac:dyDescent="0.3">
      <c r="J1653" s="62">
        <f>TRASH!A1652</f>
        <v>0</v>
      </c>
    </row>
    <row r="1654" spans="10:10" x14ac:dyDescent="0.3">
      <c r="J1654" s="62">
        <f>TRASH!A1653</f>
        <v>0</v>
      </c>
    </row>
    <row r="1655" spans="10:10" x14ac:dyDescent="0.3">
      <c r="J1655" s="62">
        <f>TRASH!A1654</f>
        <v>0</v>
      </c>
    </row>
    <row r="1656" spans="10:10" x14ac:dyDescent="0.3">
      <c r="J1656" s="62">
        <f>TRASH!A1655</f>
        <v>0</v>
      </c>
    </row>
    <row r="1657" spans="10:10" x14ac:dyDescent="0.3">
      <c r="J1657" s="62">
        <f>TRASH!A1656</f>
        <v>0</v>
      </c>
    </row>
    <row r="1658" spans="10:10" x14ac:dyDescent="0.3">
      <c r="J1658" s="62">
        <f>TRASH!A1657</f>
        <v>0</v>
      </c>
    </row>
    <row r="1659" spans="10:10" x14ac:dyDescent="0.3">
      <c r="J1659" s="62">
        <f>TRASH!A1658</f>
        <v>0</v>
      </c>
    </row>
    <row r="1660" spans="10:10" x14ac:dyDescent="0.3">
      <c r="J1660" s="62">
        <f>TRASH!A1659</f>
        <v>0</v>
      </c>
    </row>
    <row r="1661" spans="10:10" x14ac:dyDescent="0.3">
      <c r="J1661" s="62">
        <f>TRASH!A1660</f>
        <v>0</v>
      </c>
    </row>
    <row r="1662" spans="10:10" x14ac:dyDescent="0.3">
      <c r="J1662" s="62">
        <f>TRASH!A1661</f>
        <v>0</v>
      </c>
    </row>
    <row r="1663" spans="10:10" x14ac:dyDescent="0.3">
      <c r="J1663" s="62">
        <f>TRASH!A1662</f>
        <v>0</v>
      </c>
    </row>
    <row r="1664" spans="10:10" x14ac:dyDescent="0.3">
      <c r="J1664" s="62">
        <f>TRASH!A1663</f>
        <v>0</v>
      </c>
    </row>
    <row r="1665" spans="10:10" x14ac:dyDescent="0.3">
      <c r="J1665" s="62">
        <f>TRASH!A1664</f>
        <v>0</v>
      </c>
    </row>
    <row r="1666" spans="10:10" x14ac:dyDescent="0.3">
      <c r="J1666" s="62">
        <f>TRASH!A1665</f>
        <v>0</v>
      </c>
    </row>
    <row r="1667" spans="10:10" x14ac:dyDescent="0.3">
      <c r="J1667" s="62">
        <f>TRASH!A1666</f>
        <v>0</v>
      </c>
    </row>
    <row r="1668" spans="10:10" x14ac:dyDescent="0.3">
      <c r="J1668" s="62">
        <f>TRASH!A1667</f>
        <v>0</v>
      </c>
    </row>
    <row r="1669" spans="10:10" x14ac:dyDescent="0.3">
      <c r="J1669" s="62">
        <f>TRASH!A1668</f>
        <v>0</v>
      </c>
    </row>
    <row r="1670" spans="10:10" x14ac:dyDescent="0.3">
      <c r="J1670" s="62">
        <f>TRASH!A1669</f>
        <v>0</v>
      </c>
    </row>
    <row r="1671" spans="10:10" x14ac:dyDescent="0.3">
      <c r="J1671" s="62">
        <f>TRASH!A1670</f>
        <v>0</v>
      </c>
    </row>
    <row r="1672" spans="10:10" x14ac:dyDescent="0.3">
      <c r="J1672" s="62">
        <f>TRASH!A1671</f>
        <v>0</v>
      </c>
    </row>
    <row r="1673" spans="10:10" x14ac:dyDescent="0.3">
      <c r="J1673" s="62">
        <f>TRASH!A1672</f>
        <v>0</v>
      </c>
    </row>
    <row r="1674" spans="10:10" x14ac:dyDescent="0.3">
      <c r="J1674" s="62">
        <f>TRASH!A1673</f>
        <v>0</v>
      </c>
    </row>
    <row r="1675" spans="10:10" x14ac:dyDescent="0.3">
      <c r="J1675" s="62">
        <f>TRASH!A1674</f>
        <v>0</v>
      </c>
    </row>
    <row r="1676" spans="10:10" x14ac:dyDescent="0.3">
      <c r="J1676" s="62">
        <f>TRASH!A1675</f>
        <v>0</v>
      </c>
    </row>
    <row r="1677" spans="10:10" x14ac:dyDescent="0.3">
      <c r="J1677" s="62">
        <f>TRASH!A1676</f>
        <v>0</v>
      </c>
    </row>
    <row r="1678" spans="10:10" x14ac:dyDescent="0.3">
      <c r="J1678" s="62">
        <f>TRASH!A1677</f>
        <v>0</v>
      </c>
    </row>
    <row r="1679" spans="10:10" x14ac:dyDescent="0.3">
      <c r="J1679" s="62">
        <f>TRASH!A1678</f>
        <v>0</v>
      </c>
    </row>
    <row r="1680" spans="10:10" x14ac:dyDescent="0.3">
      <c r="J1680" s="62">
        <f>TRASH!A1679</f>
        <v>0</v>
      </c>
    </row>
    <row r="1681" spans="10:10" x14ac:dyDescent="0.3">
      <c r="J1681" s="62">
        <f>TRASH!A1680</f>
        <v>0</v>
      </c>
    </row>
    <row r="1682" spans="10:10" x14ac:dyDescent="0.3">
      <c r="J1682" s="62">
        <f>TRASH!A1681</f>
        <v>0</v>
      </c>
    </row>
    <row r="1683" spans="10:10" x14ac:dyDescent="0.3">
      <c r="J1683" s="62">
        <f>TRASH!A1682</f>
        <v>0</v>
      </c>
    </row>
    <row r="1684" spans="10:10" x14ac:dyDescent="0.3">
      <c r="J1684" s="62">
        <f>TRASH!A1683</f>
        <v>0</v>
      </c>
    </row>
    <row r="1685" spans="10:10" x14ac:dyDescent="0.3">
      <c r="J1685" s="62">
        <f>TRASH!A1684</f>
        <v>0</v>
      </c>
    </row>
    <row r="1686" spans="10:10" x14ac:dyDescent="0.3">
      <c r="J1686" s="62">
        <f>TRASH!A1685</f>
        <v>0</v>
      </c>
    </row>
    <row r="1687" spans="10:10" x14ac:dyDescent="0.3">
      <c r="J1687" s="62">
        <f>TRASH!A1686</f>
        <v>0</v>
      </c>
    </row>
    <row r="1688" spans="10:10" x14ac:dyDescent="0.3">
      <c r="J1688" s="62">
        <f>TRASH!A1687</f>
        <v>0</v>
      </c>
    </row>
    <row r="1689" spans="10:10" x14ac:dyDescent="0.3">
      <c r="J1689" s="62">
        <f>TRASH!A1688</f>
        <v>0</v>
      </c>
    </row>
    <row r="1690" spans="10:10" x14ac:dyDescent="0.3">
      <c r="J1690" s="62">
        <f>TRASH!A1689</f>
        <v>0</v>
      </c>
    </row>
    <row r="1691" spans="10:10" x14ac:dyDescent="0.3">
      <c r="J1691" s="62">
        <f>TRASH!A1690</f>
        <v>0</v>
      </c>
    </row>
    <row r="1692" spans="10:10" x14ac:dyDescent="0.3">
      <c r="J1692" s="62">
        <f>TRASH!A1691</f>
        <v>0</v>
      </c>
    </row>
    <row r="1693" spans="10:10" x14ac:dyDescent="0.3">
      <c r="J1693" s="62">
        <f>TRASH!A1692</f>
        <v>0</v>
      </c>
    </row>
    <row r="1694" spans="10:10" x14ac:dyDescent="0.3">
      <c r="J1694" s="62">
        <f>TRASH!A1693</f>
        <v>0</v>
      </c>
    </row>
    <row r="1695" spans="10:10" x14ac:dyDescent="0.3">
      <c r="J1695" s="62">
        <f>TRASH!A1694</f>
        <v>0</v>
      </c>
    </row>
    <row r="1696" spans="10:10" x14ac:dyDescent="0.3">
      <c r="J1696" s="62">
        <f>TRASH!A1695</f>
        <v>0</v>
      </c>
    </row>
    <row r="1697" spans="10:10" x14ac:dyDescent="0.3">
      <c r="J1697" s="62">
        <f>TRASH!A1696</f>
        <v>0</v>
      </c>
    </row>
    <row r="1698" spans="10:10" x14ac:dyDescent="0.3">
      <c r="J1698" s="62">
        <f>TRASH!A1697</f>
        <v>0</v>
      </c>
    </row>
    <row r="1699" spans="10:10" x14ac:dyDescent="0.3">
      <c r="J1699" s="62">
        <f>TRASH!A1698</f>
        <v>0</v>
      </c>
    </row>
    <row r="1700" spans="10:10" x14ac:dyDescent="0.3">
      <c r="J1700" s="62">
        <f>TRASH!A1699</f>
        <v>0</v>
      </c>
    </row>
    <row r="1701" spans="10:10" x14ac:dyDescent="0.3">
      <c r="J1701" s="62">
        <f>TRASH!A1700</f>
        <v>0</v>
      </c>
    </row>
    <row r="1702" spans="10:10" x14ac:dyDescent="0.3">
      <c r="J1702" s="62">
        <f>TRASH!A1701</f>
        <v>0</v>
      </c>
    </row>
    <row r="1703" spans="10:10" x14ac:dyDescent="0.3">
      <c r="J1703" s="62">
        <f>TRASH!A1702</f>
        <v>0</v>
      </c>
    </row>
    <row r="1704" spans="10:10" x14ac:dyDescent="0.3">
      <c r="J1704" s="62">
        <f>TRASH!A1703</f>
        <v>0</v>
      </c>
    </row>
    <row r="1705" spans="10:10" x14ac:dyDescent="0.3">
      <c r="J1705" s="62">
        <f>TRASH!A1704</f>
        <v>0</v>
      </c>
    </row>
    <row r="1706" spans="10:10" x14ac:dyDescent="0.3">
      <c r="J1706" s="62">
        <f>TRASH!A1705</f>
        <v>0</v>
      </c>
    </row>
    <row r="1707" spans="10:10" x14ac:dyDescent="0.3">
      <c r="J1707" s="62">
        <f>TRASH!A1706</f>
        <v>0</v>
      </c>
    </row>
    <row r="1708" spans="10:10" x14ac:dyDescent="0.3">
      <c r="J1708" s="62">
        <f>TRASH!A1707</f>
        <v>0</v>
      </c>
    </row>
    <row r="1709" spans="10:10" x14ac:dyDescent="0.3">
      <c r="J1709" s="62">
        <f>TRASH!A1708</f>
        <v>0</v>
      </c>
    </row>
    <row r="1710" spans="10:10" x14ac:dyDescent="0.3">
      <c r="J1710" s="62">
        <f>TRASH!A1709</f>
        <v>0</v>
      </c>
    </row>
    <row r="1711" spans="10:10" x14ac:dyDescent="0.3">
      <c r="J1711" s="62">
        <f>TRASH!A1710</f>
        <v>0</v>
      </c>
    </row>
    <row r="1712" spans="10:10" x14ac:dyDescent="0.3">
      <c r="J1712" s="62">
        <f>TRASH!A1711</f>
        <v>0</v>
      </c>
    </row>
    <row r="1713" spans="10:10" x14ac:dyDescent="0.3">
      <c r="J1713" s="62">
        <f>TRASH!A1712</f>
        <v>0</v>
      </c>
    </row>
    <row r="1714" spans="10:10" x14ac:dyDescent="0.3">
      <c r="J1714" s="62">
        <f>TRASH!A1713</f>
        <v>0</v>
      </c>
    </row>
    <row r="1715" spans="10:10" x14ac:dyDescent="0.3">
      <c r="J1715" s="62">
        <f>TRASH!A1714</f>
        <v>0</v>
      </c>
    </row>
    <row r="1716" spans="10:10" x14ac:dyDescent="0.3">
      <c r="J1716" s="62">
        <f>TRASH!A1715</f>
        <v>0</v>
      </c>
    </row>
    <row r="1717" spans="10:10" x14ac:dyDescent="0.3">
      <c r="J1717" s="62">
        <f>TRASH!A1716</f>
        <v>0</v>
      </c>
    </row>
    <row r="1718" spans="10:10" x14ac:dyDescent="0.3">
      <c r="J1718" s="62">
        <f>TRASH!A1717</f>
        <v>0</v>
      </c>
    </row>
    <row r="1719" spans="10:10" x14ac:dyDescent="0.3">
      <c r="J1719" s="62">
        <f>TRASH!A1718</f>
        <v>0</v>
      </c>
    </row>
    <row r="1720" spans="10:10" x14ac:dyDescent="0.3">
      <c r="J1720" s="62">
        <f>TRASH!A1719</f>
        <v>0</v>
      </c>
    </row>
    <row r="1721" spans="10:10" x14ac:dyDescent="0.3">
      <c r="J1721" s="62">
        <f>TRASH!A1720</f>
        <v>0</v>
      </c>
    </row>
    <row r="1722" spans="10:10" x14ac:dyDescent="0.3">
      <c r="J1722" s="62">
        <f>TRASH!A1721</f>
        <v>0</v>
      </c>
    </row>
    <row r="1723" spans="10:10" x14ac:dyDescent="0.3">
      <c r="J1723" s="62">
        <f>TRASH!A1722</f>
        <v>0</v>
      </c>
    </row>
    <row r="1724" spans="10:10" x14ac:dyDescent="0.3">
      <c r="J1724" s="62">
        <f>TRASH!A1723</f>
        <v>0</v>
      </c>
    </row>
    <row r="1725" spans="10:10" x14ac:dyDescent="0.3">
      <c r="J1725" s="62">
        <f>TRASH!A1724</f>
        <v>0</v>
      </c>
    </row>
    <row r="1726" spans="10:10" x14ac:dyDescent="0.3">
      <c r="J1726" s="62">
        <f>TRASH!A1725</f>
        <v>0</v>
      </c>
    </row>
    <row r="1727" spans="10:10" x14ac:dyDescent="0.3">
      <c r="J1727" s="62">
        <f>TRASH!A1726</f>
        <v>0</v>
      </c>
    </row>
    <row r="1728" spans="10:10" x14ac:dyDescent="0.3">
      <c r="J1728" s="62">
        <f>TRASH!A1727</f>
        <v>0</v>
      </c>
    </row>
    <row r="1729" spans="10:10" x14ac:dyDescent="0.3">
      <c r="J1729" s="62">
        <f>TRASH!A1728</f>
        <v>0</v>
      </c>
    </row>
    <row r="1730" spans="10:10" x14ac:dyDescent="0.3">
      <c r="J1730" s="62">
        <f>TRASH!A1729</f>
        <v>0</v>
      </c>
    </row>
    <row r="1731" spans="10:10" x14ac:dyDescent="0.3">
      <c r="J1731" s="62">
        <f>TRASH!A1730</f>
        <v>0</v>
      </c>
    </row>
    <row r="1732" spans="10:10" x14ac:dyDescent="0.3">
      <c r="J1732" s="62">
        <f>TRASH!A1731</f>
        <v>0</v>
      </c>
    </row>
    <row r="1733" spans="10:10" x14ac:dyDescent="0.3">
      <c r="J1733" s="62">
        <f>TRASH!A1732</f>
        <v>0</v>
      </c>
    </row>
    <row r="1734" spans="10:10" x14ac:dyDescent="0.3">
      <c r="J1734" s="62">
        <f>TRASH!A1733</f>
        <v>0</v>
      </c>
    </row>
    <row r="1735" spans="10:10" x14ac:dyDescent="0.3">
      <c r="J1735" s="62">
        <f>TRASH!A1734</f>
        <v>0</v>
      </c>
    </row>
    <row r="1736" spans="10:10" x14ac:dyDescent="0.3">
      <c r="J1736" s="62">
        <f>TRASH!A1735</f>
        <v>0</v>
      </c>
    </row>
    <row r="1737" spans="10:10" x14ac:dyDescent="0.3">
      <c r="J1737" s="62">
        <f>TRASH!A1736</f>
        <v>0</v>
      </c>
    </row>
    <row r="1738" spans="10:10" x14ac:dyDescent="0.3">
      <c r="J1738" s="62">
        <f>TRASH!A1737</f>
        <v>0</v>
      </c>
    </row>
    <row r="1739" spans="10:10" x14ac:dyDescent="0.3">
      <c r="J1739" s="62">
        <f>TRASH!A1738</f>
        <v>0</v>
      </c>
    </row>
    <row r="1740" spans="10:10" x14ac:dyDescent="0.3">
      <c r="J1740" s="62">
        <f>TRASH!A1739</f>
        <v>0</v>
      </c>
    </row>
    <row r="1741" spans="10:10" x14ac:dyDescent="0.3">
      <c r="J1741" s="62">
        <f>TRASH!A1740</f>
        <v>0</v>
      </c>
    </row>
    <row r="1742" spans="10:10" x14ac:dyDescent="0.3">
      <c r="J1742" s="62">
        <f>TRASH!A1741</f>
        <v>0</v>
      </c>
    </row>
    <row r="1743" spans="10:10" x14ac:dyDescent="0.3">
      <c r="J1743" s="62">
        <f>TRASH!A1742</f>
        <v>0</v>
      </c>
    </row>
    <row r="1744" spans="10:10" x14ac:dyDescent="0.3">
      <c r="J1744" s="62">
        <f>TRASH!A1743</f>
        <v>0</v>
      </c>
    </row>
    <row r="1745" spans="10:10" x14ac:dyDescent="0.3">
      <c r="J1745" s="62">
        <f>TRASH!A1744</f>
        <v>0</v>
      </c>
    </row>
    <row r="1746" spans="10:10" x14ac:dyDescent="0.3">
      <c r="J1746" s="62">
        <f>TRASH!A1745</f>
        <v>0</v>
      </c>
    </row>
    <row r="1747" spans="10:10" x14ac:dyDescent="0.3">
      <c r="J1747" s="62">
        <f>TRASH!A1746</f>
        <v>0</v>
      </c>
    </row>
    <row r="1748" spans="10:10" x14ac:dyDescent="0.3">
      <c r="J1748" s="62">
        <f>TRASH!A1747</f>
        <v>0</v>
      </c>
    </row>
    <row r="1749" spans="10:10" x14ac:dyDescent="0.3">
      <c r="J1749" s="62">
        <f>TRASH!A1748</f>
        <v>0</v>
      </c>
    </row>
    <row r="1750" spans="10:10" x14ac:dyDescent="0.3">
      <c r="J1750" s="62">
        <f>TRASH!A1749</f>
        <v>0</v>
      </c>
    </row>
    <row r="1751" spans="10:10" x14ac:dyDescent="0.3">
      <c r="J1751" s="62">
        <f>TRASH!A1750</f>
        <v>0</v>
      </c>
    </row>
    <row r="1752" spans="10:10" x14ac:dyDescent="0.3">
      <c r="J1752" s="62">
        <f>TRASH!A1751</f>
        <v>0</v>
      </c>
    </row>
    <row r="1753" spans="10:10" x14ac:dyDescent="0.3">
      <c r="J1753" s="62">
        <f>TRASH!A1752</f>
        <v>0</v>
      </c>
    </row>
    <row r="1754" spans="10:10" x14ac:dyDescent="0.3">
      <c r="J1754" s="62">
        <f>TRASH!A1753</f>
        <v>0</v>
      </c>
    </row>
    <row r="1755" spans="10:10" x14ac:dyDescent="0.3">
      <c r="J1755" s="62">
        <f>TRASH!A1754</f>
        <v>0</v>
      </c>
    </row>
    <row r="1756" spans="10:10" x14ac:dyDescent="0.3">
      <c r="J1756" s="62">
        <f>TRASH!A1755</f>
        <v>0</v>
      </c>
    </row>
    <row r="1757" spans="10:10" x14ac:dyDescent="0.3">
      <c r="J1757" s="62">
        <f>TRASH!A1756</f>
        <v>0</v>
      </c>
    </row>
    <row r="1758" spans="10:10" x14ac:dyDescent="0.3">
      <c r="J1758" s="62">
        <f>TRASH!A1757</f>
        <v>0</v>
      </c>
    </row>
    <row r="1759" spans="10:10" x14ac:dyDescent="0.3">
      <c r="J1759" s="62">
        <f>TRASH!A1758</f>
        <v>0</v>
      </c>
    </row>
    <row r="1760" spans="10:10" x14ac:dyDescent="0.3">
      <c r="J1760" s="62">
        <f>TRASH!A1759</f>
        <v>0</v>
      </c>
    </row>
    <row r="1761" spans="10:10" x14ac:dyDescent="0.3">
      <c r="J1761" s="62">
        <f>TRASH!A1760</f>
        <v>0</v>
      </c>
    </row>
    <row r="1762" spans="10:10" x14ac:dyDescent="0.3">
      <c r="J1762" s="62">
        <f>TRASH!A1761</f>
        <v>0</v>
      </c>
    </row>
    <row r="1763" spans="10:10" x14ac:dyDescent="0.3">
      <c r="J1763" s="62">
        <f>TRASH!A1762</f>
        <v>0</v>
      </c>
    </row>
    <row r="1764" spans="10:10" x14ac:dyDescent="0.3">
      <c r="J1764" s="62">
        <f>TRASH!A1763</f>
        <v>0</v>
      </c>
    </row>
    <row r="1765" spans="10:10" x14ac:dyDescent="0.3">
      <c r="J1765" s="62">
        <f>TRASH!A1764</f>
        <v>0</v>
      </c>
    </row>
    <row r="1766" spans="10:10" x14ac:dyDescent="0.3">
      <c r="J1766" s="62">
        <f>TRASH!A1765</f>
        <v>0</v>
      </c>
    </row>
    <row r="1767" spans="10:10" x14ac:dyDescent="0.3">
      <c r="J1767" s="62">
        <f>TRASH!A1766</f>
        <v>0</v>
      </c>
    </row>
    <row r="1768" spans="10:10" x14ac:dyDescent="0.3">
      <c r="J1768" s="62">
        <f>TRASH!A1767</f>
        <v>0</v>
      </c>
    </row>
    <row r="1769" spans="10:10" x14ac:dyDescent="0.3">
      <c r="J1769" s="62">
        <f>TRASH!A1768</f>
        <v>0</v>
      </c>
    </row>
    <row r="1770" spans="10:10" x14ac:dyDescent="0.3">
      <c r="J1770" s="62">
        <f>TRASH!A1769</f>
        <v>0</v>
      </c>
    </row>
    <row r="1771" spans="10:10" x14ac:dyDescent="0.3">
      <c r="J1771" s="62">
        <f>TRASH!A1770</f>
        <v>0</v>
      </c>
    </row>
    <row r="1772" spans="10:10" x14ac:dyDescent="0.3">
      <c r="J1772" s="62">
        <f>TRASH!A1771</f>
        <v>0</v>
      </c>
    </row>
    <row r="1773" spans="10:10" x14ac:dyDescent="0.3">
      <c r="J1773" s="62">
        <f>TRASH!A1772</f>
        <v>0</v>
      </c>
    </row>
    <row r="1774" spans="10:10" x14ac:dyDescent="0.3">
      <c r="J1774" s="62">
        <f>TRASH!A1773</f>
        <v>0</v>
      </c>
    </row>
    <row r="1775" spans="10:10" x14ac:dyDescent="0.3">
      <c r="J1775" s="62">
        <f>TRASH!A1774</f>
        <v>0</v>
      </c>
    </row>
    <row r="1776" spans="10:10" x14ac:dyDescent="0.3">
      <c r="J1776" s="62">
        <f>TRASH!A1775</f>
        <v>0</v>
      </c>
    </row>
    <row r="1777" spans="10:10" x14ac:dyDescent="0.3">
      <c r="J1777" s="62">
        <f>TRASH!A1776</f>
        <v>0</v>
      </c>
    </row>
    <row r="1778" spans="10:10" x14ac:dyDescent="0.3">
      <c r="J1778" s="62">
        <f>TRASH!A1777</f>
        <v>0</v>
      </c>
    </row>
    <row r="1779" spans="10:10" x14ac:dyDescent="0.3">
      <c r="J1779" s="62">
        <f>TRASH!A1778</f>
        <v>0</v>
      </c>
    </row>
    <row r="1780" spans="10:10" x14ac:dyDescent="0.3">
      <c r="J1780" s="62">
        <f>TRASH!A1779</f>
        <v>0</v>
      </c>
    </row>
    <row r="1781" spans="10:10" x14ac:dyDescent="0.3">
      <c r="J1781" s="62">
        <f>TRASH!A1780</f>
        <v>0</v>
      </c>
    </row>
    <row r="1782" spans="10:10" x14ac:dyDescent="0.3">
      <c r="J1782" s="62">
        <f>TRASH!A1781</f>
        <v>0</v>
      </c>
    </row>
    <row r="1783" spans="10:10" x14ac:dyDescent="0.3">
      <c r="J1783" s="62">
        <f>TRASH!A1782</f>
        <v>0</v>
      </c>
    </row>
    <row r="1784" spans="10:10" x14ac:dyDescent="0.3">
      <c r="J1784" s="62">
        <f>TRASH!A1783</f>
        <v>0</v>
      </c>
    </row>
    <row r="1785" spans="10:10" x14ac:dyDescent="0.3">
      <c r="J1785" s="62">
        <f>TRASH!A1784</f>
        <v>0</v>
      </c>
    </row>
    <row r="1786" spans="10:10" x14ac:dyDescent="0.3">
      <c r="J1786" s="62">
        <f>TRASH!A1785</f>
        <v>0</v>
      </c>
    </row>
    <row r="1787" spans="10:10" x14ac:dyDescent="0.3">
      <c r="J1787" s="62">
        <f>TRASH!A1786</f>
        <v>0</v>
      </c>
    </row>
    <row r="1788" spans="10:10" x14ac:dyDescent="0.3">
      <c r="J1788" s="62">
        <f>TRASH!A1787</f>
        <v>0</v>
      </c>
    </row>
    <row r="1789" spans="10:10" x14ac:dyDescent="0.3">
      <c r="J1789" s="62">
        <f>TRASH!A1788</f>
        <v>0</v>
      </c>
    </row>
    <row r="1790" spans="10:10" x14ac:dyDescent="0.3">
      <c r="J1790" s="62">
        <f>TRASH!A1789</f>
        <v>0</v>
      </c>
    </row>
    <row r="1791" spans="10:10" x14ac:dyDescent="0.3">
      <c r="J1791" s="62">
        <f>TRASH!A1790</f>
        <v>0</v>
      </c>
    </row>
    <row r="1792" spans="10:10" x14ac:dyDescent="0.3">
      <c r="J1792" s="62">
        <f>TRASH!A1791</f>
        <v>0</v>
      </c>
    </row>
    <row r="1793" spans="10:10" x14ac:dyDescent="0.3">
      <c r="J1793" s="62">
        <f>TRASH!A1792</f>
        <v>0</v>
      </c>
    </row>
    <row r="1794" spans="10:10" x14ac:dyDescent="0.3">
      <c r="J1794" s="62">
        <f>TRASH!A1793</f>
        <v>0</v>
      </c>
    </row>
    <row r="1795" spans="10:10" x14ac:dyDescent="0.3">
      <c r="J1795" s="62">
        <f>TRASH!A1794</f>
        <v>0</v>
      </c>
    </row>
    <row r="1796" spans="10:10" x14ac:dyDescent="0.3">
      <c r="J1796" s="62">
        <f>TRASH!A1795</f>
        <v>0</v>
      </c>
    </row>
    <row r="1797" spans="10:10" x14ac:dyDescent="0.3">
      <c r="J1797" s="62">
        <f>TRASH!A1796</f>
        <v>0</v>
      </c>
    </row>
    <row r="1798" spans="10:10" x14ac:dyDescent="0.3">
      <c r="J1798" s="62">
        <f>TRASH!A1797</f>
        <v>0</v>
      </c>
    </row>
    <row r="1799" spans="10:10" x14ac:dyDescent="0.3">
      <c r="J1799" s="62">
        <f>TRASH!A1798</f>
        <v>0</v>
      </c>
    </row>
    <row r="1800" spans="10:10" x14ac:dyDescent="0.3">
      <c r="J1800" s="62">
        <f>TRASH!A1799</f>
        <v>0</v>
      </c>
    </row>
    <row r="1801" spans="10:10" x14ac:dyDescent="0.3">
      <c r="J1801" s="62">
        <f>TRASH!A1800</f>
        <v>0</v>
      </c>
    </row>
    <row r="1802" spans="10:10" x14ac:dyDescent="0.3">
      <c r="J1802" s="62">
        <f>TRASH!A1801</f>
        <v>0</v>
      </c>
    </row>
    <row r="1803" spans="10:10" x14ac:dyDescent="0.3">
      <c r="J1803" s="62">
        <f>TRASH!A1802</f>
        <v>0</v>
      </c>
    </row>
    <row r="1804" spans="10:10" x14ac:dyDescent="0.3">
      <c r="J1804" s="62">
        <f>TRASH!A1803</f>
        <v>0</v>
      </c>
    </row>
    <row r="1805" spans="10:10" x14ac:dyDescent="0.3">
      <c r="J1805" s="62">
        <f>TRASH!A1804</f>
        <v>0</v>
      </c>
    </row>
    <row r="1806" spans="10:10" x14ac:dyDescent="0.3">
      <c r="J1806" s="62">
        <f>TRASH!A1805</f>
        <v>0</v>
      </c>
    </row>
    <row r="1807" spans="10:10" x14ac:dyDescent="0.3">
      <c r="J1807" s="62">
        <f>TRASH!A1806</f>
        <v>0</v>
      </c>
    </row>
    <row r="1808" spans="10:10" x14ac:dyDescent="0.3">
      <c r="J1808" s="62">
        <f>TRASH!A1807</f>
        <v>0</v>
      </c>
    </row>
    <row r="1809" spans="10:10" x14ac:dyDescent="0.3">
      <c r="J1809" s="62">
        <f>TRASH!A1808</f>
        <v>0</v>
      </c>
    </row>
    <row r="1810" spans="10:10" x14ac:dyDescent="0.3">
      <c r="J1810" s="62">
        <f>TRASH!A1809</f>
        <v>0</v>
      </c>
    </row>
    <row r="1811" spans="10:10" x14ac:dyDescent="0.3">
      <c r="J1811" s="62">
        <f>TRASH!A1810</f>
        <v>0</v>
      </c>
    </row>
    <row r="1812" spans="10:10" x14ac:dyDescent="0.3">
      <c r="J1812" s="62">
        <f>TRASH!A1811</f>
        <v>0</v>
      </c>
    </row>
    <row r="1813" spans="10:10" x14ac:dyDescent="0.3">
      <c r="J1813" s="62">
        <f>TRASH!A1812</f>
        <v>0</v>
      </c>
    </row>
    <row r="1814" spans="10:10" x14ac:dyDescent="0.3">
      <c r="J1814" s="62">
        <f>TRASH!A1813</f>
        <v>0</v>
      </c>
    </row>
    <row r="1815" spans="10:10" x14ac:dyDescent="0.3">
      <c r="J1815" s="62">
        <f>TRASH!A1814</f>
        <v>0</v>
      </c>
    </row>
    <row r="1816" spans="10:10" x14ac:dyDescent="0.3">
      <c r="J1816" s="62">
        <f>TRASH!A1815</f>
        <v>0</v>
      </c>
    </row>
    <row r="1817" spans="10:10" x14ac:dyDescent="0.3">
      <c r="J1817" s="62">
        <f>TRASH!A1816</f>
        <v>0</v>
      </c>
    </row>
    <row r="1818" spans="10:10" x14ac:dyDescent="0.3">
      <c r="J1818" s="62">
        <f>TRASH!A1817</f>
        <v>0</v>
      </c>
    </row>
    <row r="1819" spans="10:10" x14ac:dyDescent="0.3">
      <c r="J1819" s="62">
        <f>TRASH!A1818</f>
        <v>0</v>
      </c>
    </row>
    <row r="1820" spans="10:10" x14ac:dyDescent="0.3">
      <c r="J1820" s="62">
        <f>TRASH!A1819</f>
        <v>0</v>
      </c>
    </row>
    <row r="1821" spans="10:10" x14ac:dyDescent="0.3">
      <c r="J1821" s="62">
        <f>TRASH!A1820</f>
        <v>0</v>
      </c>
    </row>
    <row r="1822" spans="10:10" x14ac:dyDescent="0.3">
      <c r="J1822" s="62">
        <f>TRASH!A1821</f>
        <v>0</v>
      </c>
    </row>
    <row r="1823" spans="10:10" x14ac:dyDescent="0.3">
      <c r="J1823" s="62">
        <f>TRASH!A1822</f>
        <v>0</v>
      </c>
    </row>
    <row r="1824" spans="10:10" x14ac:dyDescent="0.3">
      <c r="J1824" s="62">
        <f>TRASH!A1823</f>
        <v>0</v>
      </c>
    </row>
    <row r="1825" spans="10:10" x14ac:dyDescent="0.3">
      <c r="J1825" s="62">
        <f>TRASH!A1824</f>
        <v>0</v>
      </c>
    </row>
    <row r="1826" spans="10:10" x14ac:dyDescent="0.3">
      <c r="J1826" s="62">
        <f>TRASH!A1825</f>
        <v>0</v>
      </c>
    </row>
    <row r="1827" spans="10:10" x14ac:dyDescent="0.3">
      <c r="J1827" s="62">
        <f>TRASH!A1826</f>
        <v>0</v>
      </c>
    </row>
    <row r="1828" spans="10:10" x14ac:dyDescent="0.3">
      <c r="J1828" s="62">
        <f>TRASH!A1827</f>
        <v>0</v>
      </c>
    </row>
    <row r="1829" spans="10:10" x14ac:dyDescent="0.3">
      <c r="J1829" s="62">
        <f>TRASH!A1828</f>
        <v>0</v>
      </c>
    </row>
    <row r="1830" spans="10:10" x14ac:dyDescent="0.3">
      <c r="J1830" s="62">
        <f>TRASH!A1829</f>
        <v>0</v>
      </c>
    </row>
    <row r="1831" spans="10:10" x14ac:dyDescent="0.3">
      <c r="J1831" s="62">
        <f>TRASH!A1830</f>
        <v>0</v>
      </c>
    </row>
    <row r="1832" spans="10:10" x14ac:dyDescent="0.3">
      <c r="J1832" s="62">
        <f>TRASH!A1831</f>
        <v>0</v>
      </c>
    </row>
    <row r="1833" spans="10:10" x14ac:dyDescent="0.3">
      <c r="J1833" s="62">
        <f>TRASH!A1832</f>
        <v>0</v>
      </c>
    </row>
    <row r="1834" spans="10:10" x14ac:dyDescent="0.3">
      <c r="J1834" s="62">
        <f>TRASH!A1833</f>
        <v>0</v>
      </c>
    </row>
    <row r="1835" spans="10:10" x14ac:dyDescent="0.3">
      <c r="J1835" s="62">
        <f>TRASH!A1834</f>
        <v>0</v>
      </c>
    </row>
    <row r="1836" spans="10:10" x14ac:dyDescent="0.3">
      <c r="J1836" s="62">
        <f>TRASH!A1835</f>
        <v>0</v>
      </c>
    </row>
    <row r="1837" spans="10:10" x14ac:dyDescent="0.3">
      <c r="J1837" s="62">
        <f>TRASH!A1836</f>
        <v>0</v>
      </c>
    </row>
    <row r="1838" spans="10:10" x14ac:dyDescent="0.3">
      <c r="J1838" s="62">
        <f>TRASH!A1837</f>
        <v>0</v>
      </c>
    </row>
    <row r="1839" spans="10:10" x14ac:dyDescent="0.3">
      <c r="J1839" s="62">
        <f>TRASH!A1838</f>
        <v>0</v>
      </c>
    </row>
    <row r="1840" spans="10:10" x14ac:dyDescent="0.3">
      <c r="J1840" s="62">
        <f>TRASH!A1839</f>
        <v>0</v>
      </c>
    </row>
    <row r="1841" spans="10:10" x14ac:dyDescent="0.3">
      <c r="J1841" s="62">
        <f>TRASH!A1840</f>
        <v>0</v>
      </c>
    </row>
    <row r="1842" spans="10:10" x14ac:dyDescent="0.3">
      <c r="J1842" s="62">
        <f>TRASH!A1841</f>
        <v>0</v>
      </c>
    </row>
    <row r="1843" spans="10:10" x14ac:dyDescent="0.3">
      <c r="J1843" s="62">
        <f>TRASH!A1842</f>
        <v>0</v>
      </c>
    </row>
    <row r="1844" spans="10:10" x14ac:dyDescent="0.3">
      <c r="J1844" s="62">
        <f>TRASH!A1843</f>
        <v>0</v>
      </c>
    </row>
    <row r="1845" spans="10:10" x14ac:dyDescent="0.3">
      <c r="J1845" s="62">
        <f>TRASH!A1844</f>
        <v>0</v>
      </c>
    </row>
    <row r="1846" spans="10:10" x14ac:dyDescent="0.3">
      <c r="J1846" s="62">
        <f>TRASH!A1845</f>
        <v>0</v>
      </c>
    </row>
    <row r="1847" spans="10:10" x14ac:dyDescent="0.3">
      <c r="J1847" s="62">
        <f>TRASH!A1846</f>
        <v>0</v>
      </c>
    </row>
    <row r="1848" spans="10:10" x14ac:dyDescent="0.3">
      <c r="J1848" s="62">
        <f>TRASH!A1847</f>
        <v>0</v>
      </c>
    </row>
    <row r="1849" spans="10:10" x14ac:dyDescent="0.3">
      <c r="J1849" s="62">
        <f>TRASH!A1848</f>
        <v>0</v>
      </c>
    </row>
    <row r="1850" spans="10:10" x14ac:dyDescent="0.3">
      <c r="J1850" s="62">
        <f>TRASH!A1849</f>
        <v>0</v>
      </c>
    </row>
    <row r="1851" spans="10:10" x14ac:dyDescent="0.3">
      <c r="J1851" s="62">
        <f>TRASH!A1850</f>
        <v>0</v>
      </c>
    </row>
    <row r="1852" spans="10:10" x14ac:dyDescent="0.3">
      <c r="J1852" s="62">
        <f>TRASH!A1851</f>
        <v>0</v>
      </c>
    </row>
    <row r="1853" spans="10:10" x14ac:dyDescent="0.3">
      <c r="J1853" s="62">
        <f>TRASH!A1852</f>
        <v>0</v>
      </c>
    </row>
    <row r="1854" spans="10:10" x14ac:dyDescent="0.3">
      <c r="J1854" s="62">
        <f>TRASH!A1853</f>
        <v>0</v>
      </c>
    </row>
    <row r="1855" spans="10:10" x14ac:dyDescent="0.3">
      <c r="J1855" s="62">
        <f>TRASH!A1854</f>
        <v>0</v>
      </c>
    </row>
    <row r="1856" spans="10:10" x14ac:dyDescent="0.3">
      <c r="J1856" s="62">
        <f>TRASH!A1855</f>
        <v>0</v>
      </c>
    </row>
    <row r="1857" spans="10:10" x14ac:dyDescent="0.3">
      <c r="J1857" s="62">
        <f>TRASH!A1856</f>
        <v>0</v>
      </c>
    </row>
    <row r="1858" spans="10:10" x14ac:dyDescent="0.3">
      <c r="J1858" s="62">
        <f>TRASH!A1857</f>
        <v>0</v>
      </c>
    </row>
    <row r="1859" spans="10:10" x14ac:dyDescent="0.3">
      <c r="J1859" s="62">
        <f>TRASH!A1858</f>
        <v>0</v>
      </c>
    </row>
    <row r="1860" spans="10:10" x14ac:dyDescent="0.3">
      <c r="J1860" s="62">
        <f>TRASH!A1859</f>
        <v>0</v>
      </c>
    </row>
    <row r="1861" spans="10:10" x14ac:dyDescent="0.3">
      <c r="J1861" s="62">
        <f>TRASH!A1860</f>
        <v>0</v>
      </c>
    </row>
    <row r="1862" spans="10:10" x14ac:dyDescent="0.3">
      <c r="J1862" s="62">
        <f>TRASH!A1861</f>
        <v>0</v>
      </c>
    </row>
    <row r="1863" spans="10:10" x14ac:dyDescent="0.3">
      <c r="J1863" s="62">
        <f>TRASH!A1862</f>
        <v>0</v>
      </c>
    </row>
    <row r="1864" spans="10:10" x14ac:dyDescent="0.3">
      <c r="J1864" s="62">
        <f>TRASH!A1863</f>
        <v>0</v>
      </c>
    </row>
    <row r="1865" spans="10:10" x14ac:dyDescent="0.3">
      <c r="J1865" s="62">
        <f>TRASH!A1864</f>
        <v>0</v>
      </c>
    </row>
    <row r="1866" spans="10:10" x14ac:dyDescent="0.3">
      <c r="J1866" s="62">
        <f>TRASH!A1865</f>
        <v>0</v>
      </c>
    </row>
    <row r="1867" spans="10:10" x14ac:dyDescent="0.3">
      <c r="J1867" s="62">
        <f>TRASH!A1866</f>
        <v>0</v>
      </c>
    </row>
    <row r="1868" spans="10:10" x14ac:dyDescent="0.3">
      <c r="J1868" s="62">
        <f>TRASH!A1867</f>
        <v>0</v>
      </c>
    </row>
    <row r="1869" spans="10:10" x14ac:dyDescent="0.3">
      <c r="J1869" s="62">
        <f>TRASH!A1868</f>
        <v>0</v>
      </c>
    </row>
    <row r="1870" spans="10:10" x14ac:dyDescent="0.3">
      <c r="J1870" s="62">
        <f>TRASH!A1869</f>
        <v>0</v>
      </c>
    </row>
    <row r="1871" spans="10:10" x14ac:dyDescent="0.3">
      <c r="J1871" s="62">
        <f>TRASH!A1870</f>
        <v>0</v>
      </c>
    </row>
    <row r="1872" spans="10:10" x14ac:dyDescent="0.3">
      <c r="J1872" s="62">
        <f>TRASH!A1871</f>
        <v>0</v>
      </c>
    </row>
    <row r="1873" spans="10:10" x14ac:dyDescent="0.3">
      <c r="J1873" s="62">
        <f>TRASH!A1872</f>
        <v>0</v>
      </c>
    </row>
    <row r="1874" spans="10:10" x14ac:dyDescent="0.3">
      <c r="J1874" s="62">
        <f>TRASH!A1873</f>
        <v>0</v>
      </c>
    </row>
    <row r="1875" spans="10:10" x14ac:dyDescent="0.3">
      <c r="J1875" s="62">
        <f>TRASH!A1874</f>
        <v>0</v>
      </c>
    </row>
    <row r="1876" spans="10:10" x14ac:dyDescent="0.3">
      <c r="J1876" s="62">
        <f>TRASH!A1875</f>
        <v>0</v>
      </c>
    </row>
    <row r="1877" spans="10:10" x14ac:dyDescent="0.3">
      <c r="J1877" s="62">
        <f>TRASH!A1876</f>
        <v>0</v>
      </c>
    </row>
    <row r="1878" spans="10:10" x14ac:dyDescent="0.3">
      <c r="J1878" s="62">
        <f>TRASH!A1877</f>
        <v>0</v>
      </c>
    </row>
    <row r="1879" spans="10:10" x14ac:dyDescent="0.3">
      <c r="J1879" s="62">
        <f>TRASH!A1878</f>
        <v>0</v>
      </c>
    </row>
    <row r="1880" spans="10:10" x14ac:dyDescent="0.3">
      <c r="J1880" s="62">
        <f>TRASH!A1879</f>
        <v>0</v>
      </c>
    </row>
    <row r="1881" spans="10:10" x14ac:dyDescent="0.3">
      <c r="J1881" s="62">
        <f>TRASH!A1880</f>
        <v>0</v>
      </c>
    </row>
    <row r="1882" spans="10:10" x14ac:dyDescent="0.3">
      <c r="J1882" s="62">
        <f>TRASH!A1881</f>
        <v>0</v>
      </c>
    </row>
    <row r="1883" spans="10:10" x14ac:dyDescent="0.3">
      <c r="J1883" s="62">
        <f>TRASH!A1882</f>
        <v>0</v>
      </c>
    </row>
    <row r="1884" spans="10:10" x14ac:dyDescent="0.3">
      <c r="J1884" s="62">
        <f>TRASH!A1883</f>
        <v>0</v>
      </c>
    </row>
    <row r="1885" spans="10:10" x14ac:dyDescent="0.3">
      <c r="J1885" s="62">
        <f>TRASH!A1884</f>
        <v>0</v>
      </c>
    </row>
    <row r="1886" spans="10:10" x14ac:dyDescent="0.3">
      <c r="J1886" s="62">
        <f>TRASH!A1885</f>
        <v>0</v>
      </c>
    </row>
    <row r="1887" spans="10:10" x14ac:dyDescent="0.3">
      <c r="J1887" s="62">
        <f>TRASH!A1886</f>
        <v>0</v>
      </c>
    </row>
    <row r="1888" spans="10:10" x14ac:dyDescent="0.3">
      <c r="J1888" s="62">
        <f>TRASH!A1887</f>
        <v>0</v>
      </c>
    </row>
    <row r="1889" spans="10:10" x14ac:dyDescent="0.3">
      <c r="J1889" s="62">
        <f>TRASH!A1888</f>
        <v>0</v>
      </c>
    </row>
    <row r="1890" spans="10:10" x14ac:dyDescent="0.3">
      <c r="J1890" s="62">
        <f>TRASH!A1889</f>
        <v>0</v>
      </c>
    </row>
    <row r="1891" spans="10:10" x14ac:dyDescent="0.3">
      <c r="J1891" s="62">
        <f>TRASH!A1890</f>
        <v>0</v>
      </c>
    </row>
    <row r="1892" spans="10:10" x14ac:dyDescent="0.3">
      <c r="J1892" s="62">
        <f>TRASH!A1891</f>
        <v>0</v>
      </c>
    </row>
    <row r="1893" spans="10:10" x14ac:dyDescent="0.3">
      <c r="J1893" s="62">
        <f>TRASH!A1892</f>
        <v>0</v>
      </c>
    </row>
    <row r="1894" spans="10:10" x14ac:dyDescent="0.3">
      <c r="J1894" s="62">
        <f>TRASH!A1893</f>
        <v>0</v>
      </c>
    </row>
    <row r="1895" spans="10:10" x14ac:dyDescent="0.3">
      <c r="J1895" s="62">
        <f>TRASH!A1894</f>
        <v>0</v>
      </c>
    </row>
    <row r="1896" spans="10:10" x14ac:dyDescent="0.3">
      <c r="J1896" s="62">
        <f>TRASH!A1895</f>
        <v>0</v>
      </c>
    </row>
    <row r="1897" spans="10:10" x14ac:dyDescent="0.3">
      <c r="J1897" s="62">
        <f>TRASH!A1896</f>
        <v>0</v>
      </c>
    </row>
    <row r="1898" spans="10:10" x14ac:dyDescent="0.3">
      <c r="J1898" s="62">
        <f>TRASH!A1897</f>
        <v>0</v>
      </c>
    </row>
    <row r="1899" spans="10:10" x14ac:dyDescent="0.3">
      <c r="J1899" s="62">
        <f>TRASH!A1898</f>
        <v>0</v>
      </c>
    </row>
    <row r="1900" spans="10:10" x14ac:dyDescent="0.3">
      <c r="J1900" s="62">
        <f>TRASH!A1899</f>
        <v>0</v>
      </c>
    </row>
    <row r="1901" spans="10:10" x14ac:dyDescent="0.3">
      <c r="J1901" s="62">
        <f>TRASH!A1900</f>
        <v>0</v>
      </c>
    </row>
    <row r="1902" spans="10:10" x14ac:dyDescent="0.3">
      <c r="J1902" s="62">
        <f>TRASH!A1901</f>
        <v>0</v>
      </c>
    </row>
    <row r="1903" spans="10:10" x14ac:dyDescent="0.3">
      <c r="J1903" s="62">
        <f>TRASH!A1902</f>
        <v>0</v>
      </c>
    </row>
    <row r="1904" spans="10:10" x14ac:dyDescent="0.3">
      <c r="J1904" s="62">
        <f>TRASH!A1903</f>
        <v>0</v>
      </c>
    </row>
    <row r="1905" spans="10:10" x14ac:dyDescent="0.3">
      <c r="J1905" s="62">
        <f>TRASH!A1904</f>
        <v>0</v>
      </c>
    </row>
    <row r="1906" spans="10:10" x14ac:dyDescent="0.3">
      <c r="J1906" s="62">
        <f>TRASH!A1905</f>
        <v>0</v>
      </c>
    </row>
    <row r="1907" spans="10:10" x14ac:dyDescent="0.3">
      <c r="J1907" s="62">
        <f>TRASH!A1906</f>
        <v>0</v>
      </c>
    </row>
    <row r="1908" spans="10:10" x14ac:dyDescent="0.3">
      <c r="J1908" s="62">
        <f>TRASH!A1907</f>
        <v>0</v>
      </c>
    </row>
    <row r="1909" spans="10:10" x14ac:dyDescent="0.3">
      <c r="J1909" s="62">
        <f>TRASH!A1908</f>
        <v>0</v>
      </c>
    </row>
    <row r="1910" spans="10:10" x14ac:dyDescent="0.3">
      <c r="J1910" s="62">
        <f>TRASH!A1909</f>
        <v>0</v>
      </c>
    </row>
    <row r="1911" spans="10:10" x14ac:dyDescent="0.3">
      <c r="J1911" s="62">
        <f>TRASH!A1910</f>
        <v>0</v>
      </c>
    </row>
    <row r="1912" spans="10:10" x14ac:dyDescent="0.3">
      <c r="J1912" s="62">
        <f>TRASH!A1911</f>
        <v>0</v>
      </c>
    </row>
    <row r="1913" spans="10:10" x14ac:dyDescent="0.3">
      <c r="J1913" s="62">
        <f>TRASH!A1912</f>
        <v>0</v>
      </c>
    </row>
    <row r="1914" spans="10:10" x14ac:dyDescent="0.3">
      <c r="J1914" s="62">
        <f>TRASH!A1913</f>
        <v>0</v>
      </c>
    </row>
    <row r="1915" spans="10:10" x14ac:dyDescent="0.3">
      <c r="J1915" s="62">
        <f>TRASH!A1914</f>
        <v>0</v>
      </c>
    </row>
    <row r="1916" spans="10:10" x14ac:dyDescent="0.3">
      <c r="J1916" s="62">
        <f>TRASH!A1915</f>
        <v>0</v>
      </c>
    </row>
    <row r="1917" spans="10:10" x14ac:dyDescent="0.3">
      <c r="J1917" s="62">
        <f>TRASH!A1916</f>
        <v>0</v>
      </c>
    </row>
    <row r="1918" spans="10:10" x14ac:dyDescent="0.3">
      <c r="J1918" s="62">
        <f>TRASH!A1917</f>
        <v>0</v>
      </c>
    </row>
    <row r="1919" spans="10:10" x14ac:dyDescent="0.3">
      <c r="J1919" s="62">
        <f>TRASH!A1918</f>
        <v>0</v>
      </c>
    </row>
    <row r="1920" spans="10:10" x14ac:dyDescent="0.3">
      <c r="J1920" s="62">
        <f>TRASH!A1919</f>
        <v>0</v>
      </c>
    </row>
    <row r="1921" spans="10:10" x14ac:dyDescent="0.3">
      <c r="J1921" s="62">
        <f>TRASH!A1920</f>
        <v>0</v>
      </c>
    </row>
    <row r="1922" spans="10:10" x14ac:dyDescent="0.3">
      <c r="J1922" s="62">
        <f>TRASH!A1921</f>
        <v>0</v>
      </c>
    </row>
    <row r="1923" spans="10:10" x14ac:dyDescent="0.3">
      <c r="J1923" s="62">
        <f>TRASH!A1922</f>
        <v>0</v>
      </c>
    </row>
    <row r="1924" spans="10:10" x14ac:dyDescent="0.3">
      <c r="J1924" s="62">
        <f>TRASH!A1923</f>
        <v>0</v>
      </c>
    </row>
  </sheetData>
  <autoFilter ref="A1:AL1924" xr:uid="{F8B934D5-F5E4-4B9A-970B-C238B749A091}"/>
  <sortState xmlns:xlrd2="http://schemas.microsoft.com/office/spreadsheetml/2017/richdata2" ref="T2:X1924">
    <sortCondition ref="T2:T1924"/>
  </sortState>
  <conditionalFormatting sqref="R2:R10">
    <cfRule type="duplicateValues" dxfId="26" priority="5"/>
  </conditionalFormatting>
  <conditionalFormatting sqref="Y2:Y484">
    <cfRule type="duplicateValues" dxfId="25" priority="1"/>
    <cfRule type="duplicateValues" dxfId="24" priority="2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8EC8A-78DB-4558-B53C-09DF48D39AF5}">
  <sheetPr codeName="Sheet23"/>
  <dimension ref="A1:Y843"/>
  <sheetViews>
    <sheetView zoomScale="85" zoomScaleNormal="85" workbookViewId="0">
      <selection activeCell="A2" sqref="A2:E24"/>
    </sheetView>
  </sheetViews>
  <sheetFormatPr defaultRowHeight="14.4" x14ac:dyDescent="0.3"/>
  <sheetData>
    <row r="1" spans="1:21" x14ac:dyDescent="0.3">
      <c r="A1" s="2" t="s">
        <v>404</v>
      </c>
      <c r="B1" s="2" t="s">
        <v>405</v>
      </c>
      <c r="C1" s="2" t="s">
        <v>0</v>
      </c>
      <c r="D1" s="2" t="s">
        <v>1</v>
      </c>
      <c r="E1" s="2" t="s">
        <v>423</v>
      </c>
      <c r="F1" s="63" t="s">
        <v>383</v>
      </c>
      <c r="G1" s="63" t="s">
        <v>347</v>
      </c>
      <c r="H1" s="63" t="s">
        <v>1</v>
      </c>
      <c r="I1" s="63" t="s">
        <v>523</v>
      </c>
      <c r="J1" s="64" t="s">
        <v>578</v>
      </c>
      <c r="K1" s="1"/>
      <c r="L1" s="2"/>
      <c r="M1" s="2"/>
      <c r="N1" s="2"/>
      <c r="O1" s="2"/>
      <c r="P1" s="2"/>
      <c r="Q1" s="2"/>
      <c r="R1" s="2"/>
    </row>
    <row r="2" spans="1:21" x14ac:dyDescent="0.3">
      <c r="A2" s="1" t="s">
        <v>421</v>
      </c>
      <c r="B2" s="1" t="s">
        <v>381</v>
      </c>
      <c r="C2" s="1">
        <v>0.91</v>
      </c>
      <c r="D2" s="1">
        <v>0.47</v>
      </c>
      <c r="E2" s="1">
        <v>0.52</v>
      </c>
      <c r="F2" s="4" t="str">
        <f t="shared" ref="F2:F33" si="0">IF(ISERROR(MATCH(A2,J$1:J$1000,0)),A2,"")</f>
        <v>ALGM</v>
      </c>
      <c r="G2" s="4" t="str">
        <f>VLOOKUP(F2,Soxl1!A:E,2,0)</f>
        <v>SOXL</v>
      </c>
      <c r="H2" s="4">
        <f>VLOOKUP(F2,A:E,4,0)</f>
        <v>0.47</v>
      </c>
      <c r="I2" s="4">
        <f>VLOOKUP(F2,A:E,5,0)</f>
        <v>0.52</v>
      </c>
      <c r="J2" s="62">
        <f>TRASH!A1</f>
        <v>0</v>
      </c>
      <c r="K2" s="1"/>
      <c r="L2" s="1"/>
      <c r="M2" s="1"/>
      <c r="N2" s="1"/>
      <c r="O2" s="1"/>
      <c r="P2" s="1"/>
      <c r="Q2" s="1"/>
      <c r="R2" s="1"/>
    </row>
    <row r="3" spans="1:21" x14ac:dyDescent="0.3">
      <c r="A3" s="1" t="s">
        <v>9</v>
      </c>
      <c r="B3" s="1" t="s">
        <v>381</v>
      </c>
      <c r="C3" s="1">
        <v>0.89</v>
      </c>
      <c r="D3" s="1">
        <v>0.31</v>
      </c>
      <c r="E3" s="1">
        <v>0.45</v>
      </c>
      <c r="F3" s="4" t="str">
        <f t="shared" si="0"/>
        <v>AMAT</v>
      </c>
      <c r="G3" s="4" t="str">
        <f>VLOOKUP(F3,Soxl1!A:E,2,0)</f>
        <v>SOXL</v>
      </c>
      <c r="H3" s="4">
        <f t="shared" ref="H3:H66" si="1">VLOOKUP(F3,A:E,4,0)</f>
        <v>0.31</v>
      </c>
      <c r="I3" s="4">
        <f t="shared" ref="I3:I66" si="2">VLOOKUP(F3,A:E,5,0)</f>
        <v>0.45</v>
      </c>
      <c r="J3" s="62">
        <f>TRASH!A2</f>
        <v>0</v>
      </c>
      <c r="K3" s="1"/>
      <c r="L3" s="1"/>
      <c r="M3" s="1"/>
      <c r="N3" s="1"/>
      <c r="O3" s="1"/>
      <c r="P3" s="1"/>
      <c r="Q3" s="1"/>
      <c r="R3" s="1"/>
    </row>
    <row r="4" spans="1:21" x14ac:dyDescent="0.3">
      <c r="A4" s="1" t="s">
        <v>10</v>
      </c>
      <c r="B4" s="1" t="s">
        <v>381</v>
      </c>
      <c r="C4" s="1">
        <v>0.91</v>
      </c>
      <c r="D4" s="1">
        <v>0.43</v>
      </c>
      <c r="E4" s="1">
        <v>0.52</v>
      </c>
      <c r="F4" s="4" t="str">
        <f t="shared" si="0"/>
        <v>AMBA</v>
      </c>
      <c r="G4" s="4" t="str">
        <f>VLOOKUP(F4,Soxl1!A:E,2,0)</f>
        <v>SOXL</v>
      </c>
      <c r="H4" s="4">
        <f t="shared" si="1"/>
        <v>0.43</v>
      </c>
      <c r="I4" s="4">
        <f t="shared" si="2"/>
        <v>0.52</v>
      </c>
      <c r="J4" s="62">
        <f>TRASH!A3</f>
        <v>0</v>
      </c>
      <c r="K4" s="1"/>
      <c r="L4" s="1"/>
      <c r="M4" s="1"/>
      <c r="N4" s="1"/>
      <c r="O4" s="1"/>
      <c r="P4" s="1"/>
      <c r="Q4" s="1"/>
      <c r="R4" s="2"/>
      <c r="S4" s="2"/>
      <c r="T4" s="2"/>
      <c r="U4" s="2"/>
    </row>
    <row r="5" spans="1:21" x14ac:dyDescent="0.3">
      <c r="A5" s="1" t="s">
        <v>12</v>
      </c>
      <c r="B5" s="1" t="s">
        <v>381</v>
      </c>
      <c r="C5" s="1">
        <v>0.93</v>
      </c>
      <c r="D5" s="1">
        <v>0.38</v>
      </c>
      <c r="E5" s="1">
        <v>0.39</v>
      </c>
      <c r="F5" s="4" t="str">
        <f t="shared" si="0"/>
        <v>AMKR</v>
      </c>
      <c r="G5" s="4" t="str">
        <f>VLOOKUP(F5,Soxl1!A:E,2,0)</f>
        <v>SOXL</v>
      </c>
      <c r="H5" s="4">
        <f t="shared" si="1"/>
        <v>0.38</v>
      </c>
      <c r="I5" s="4">
        <f t="shared" si="2"/>
        <v>0.39</v>
      </c>
      <c r="J5" s="62">
        <f>TRASH!A4</f>
        <v>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 t="s">
        <v>17</v>
      </c>
      <c r="B6" s="1" t="s">
        <v>381</v>
      </c>
      <c r="C6" s="1">
        <v>0.78</v>
      </c>
      <c r="D6" s="1">
        <v>0.34</v>
      </c>
      <c r="E6" s="1">
        <v>0.75</v>
      </c>
      <c r="F6" s="4" t="str">
        <f t="shared" si="0"/>
        <v>ASML</v>
      </c>
      <c r="G6" s="4" t="str">
        <f>VLOOKUP(F6,Soxl1!A:E,2,0)</f>
        <v>SOXL</v>
      </c>
      <c r="H6" s="4">
        <f t="shared" si="1"/>
        <v>0.34</v>
      </c>
      <c r="I6" s="4">
        <f t="shared" si="2"/>
        <v>0.75</v>
      </c>
      <c r="J6" s="62">
        <f>TRASH!A5</f>
        <v>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3">
      <c r="A7" s="1" t="s">
        <v>36</v>
      </c>
      <c r="B7" s="1" t="s">
        <v>381</v>
      </c>
      <c r="C7" s="1">
        <v>0.88</v>
      </c>
      <c r="D7" s="1">
        <v>0.43</v>
      </c>
      <c r="E7" s="1">
        <v>0.68</v>
      </c>
      <c r="F7" s="4" t="str">
        <f t="shared" si="0"/>
        <v>ENTG</v>
      </c>
      <c r="G7" s="4" t="str">
        <f>VLOOKUP(F7,Soxl1!A:E,2,0)</f>
        <v>SOXL</v>
      </c>
      <c r="H7" s="4">
        <f t="shared" si="1"/>
        <v>0.43</v>
      </c>
      <c r="I7" s="4">
        <f t="shared" si="2"/>
        <v>0.68</v>
      </c>
      <c r="J7" s="62">
        <f>TRASH!A6</f>
        <v>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3">
      <c r="A8" s="1" t="s">
        <v>40</v>
      </c>
      <c r="B8" s="1" t="s">
        <v>381</v>
      </c>
      <c r="C8" s="1">
        <v>0.88</v>
      </c>
      <c r="D8" s="1">
        <v>0.37</v>
      </c>
      <c r="E8" s="1">
        <v>0.47</v>
      </c>
      <c r="F8" s="4" t="str">
        <f t="shared" si="0"/>
        <v>GFS</v>
      </c>
      <c r="G8" s="4" t="str">
        <f>VLOOKUP(F8,Soxl1!A:E,2,0)</f>
        <v>SOXL</v>
      </c>
      <c r="H8" s="4">
        <f t="shared" si="1"/>
        <v>0.37</v>
      </c>
      <c r="I8" s="4">
        <f t="shared" si="2"/>
        <v>0.47</v>
      </c>
      <c r="J8" s="62" t="str">
        <f>TRASH!A7</f>
        <v>REVBW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3">
      <c r="A9" s="1" t="s">
        <v>49</v>
      </c>
      <c r="B9" s="1" t="s">
        <v>381</v>
      </c>
      <c r="C9" s="1">
        <v>0.84</v>
      </c>
      <c r="D9" s="1">
        <v>0.23</v>
      </c>
      <c r="E9" s="1">
        <v>0.56000000000000005</v>
      </c>
      <c r="F9" s="4" t="str">
        <f t="shared" si="0"/>
        <v>KLAC</v>
      </c>
      <c r="G9" s="4" t="str">
        <f>VLOOKUP(F9,Soxl1!A:E,2,0)</f>
        <v>SOXL</v>
      </c>
      <c r="H9" s="4">
        <f t="shared" si="1"/>
        <v>0.23</v>
      </c>
      <c r="I9" s="4">
        <f t="shared" si="2"/>
        <v>0.56000000000000005</v>
      </c>
      <c r="J9" s="62" t="str">
        <f>TRASH!A8</f>
        <v>LAES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3">
      <c r="A10" s="1" t="s">
        <v>50</v>
      </c>
      <c r="B10" s="1" t="s">
        <v>381</v>
      </c>
      <c r="C10" s="1">
        <v>0.91</v>
      </c>
      <c r="D10" s="1">
        <v>0.33</v>
      </c>
      <c r="E10" s="1">
        <v>0.43</v>
      </c>
      <c r="F10" s="4" t="str">
        <f t="shared" si="0"/>
        <v>LRCX</v>
      </c>
      <c r="G10" s="4" t="str">
        <f>VLOOKUP(F10,Soxl1!A:E,2,0)</f>
        <v>SOXL</v>
      </c>
      <c r="H10" s="4">
        <f t="shared" si="1"/>
        <v>0.33</v>
      </c>
      <c r="I10" s="4">
        <f t="shared" si="2"/>
        <v>0.43</v>
      </c>
      <c r="J10" s="62" t="str">
        <f>TRASH!A9</f>
        <v>RFIL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3">
      <c r="A11" s="1" t="s">
        <v>51</v>
      </c>
      <c r="B11" s="1" t="s">
        <v>381</v>
      </c>
      <c r="C11" s="1">
        <v>0.92</v>
      </c>
      <c r="D11" s="1">
        <v>0.42</v>
      </c>
      <c r="E11" s="1">
        <v>0.48</v>
      </c>
      <c r="F11" s="4" t="str">
        <f t="shared" si="0"/>
        <v>LSCC</v>
      </c>
      <c r="G11" s="4" t="str">
        <f>VLOOKUP(F11,Soxl1!A:E,2,0)</f>
        <v>SOXL</v>
      </c>
      <c r="H11" s="4">
        <f t="shared" si="1"/>
        <v>0.42</v>
      </c>
      <c r="I11" s="4">
        <f t="shared" si="2"/>
        <v>0.48</v>
      </c>
      <c r="J11" s="62" t="str">
        <f>TRASH!A10</f>
        <v>BHST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3">
      <c r="A12" s="1" t="s">
        <v>53</v>
      </c>
      <c r="B12" s="1" t="s">
        <v>381</v>
      </c>
      <c r="C12" s="1">
        <v>0.81</v>
      </c>
      <c r="D12" s="1">
        <v>0.33</v>
      </c>
      <c r="E12" s="1">
        <v>0.62</v>
      </c>
      <c r="F12" s="4" t="str">
        <f t="shared" si="0"/>
        <v>MCHP</v>
      </c>
      <c r="G12" s="4" t="str">
        <f>VLOOKUP(F12,Soxl1!A:E,2,0)</f>
        <v>SOXL</v>
      </c>
      <c r="H12" s="4">
        <f t="shared" si="1"/>
        <v>0.33</v>
      </c>
      <c r="I12" s="4">
        <f t="shared" si="2"/>
        <v>0.62</v>
      </c>
      <c r="J12" s="62" t="str">
        <f>TRASH!A11</f>
        <v>AIRE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3">
      <c r="A13" s="1" t="s">
        <v>410</v>
      </c>
      <c r="B13" s="1" t="s">
        <v>381</v>
      </c>
      <c r="C13" s="1">
        <v>0.91</v>
      </c>
      <c r="D13" s="1">
        <v>0.36</v>
      </c>
      <c r="E13" s="1">
        <v>0.42</v>
      </c>
      <c r="F13" s="4" t="str">
        <f t="shared" si="0"/>
        <v>MPWR</v>
      </c>
      <c r="G13" s="4" t="str">
        <f>VLOOKUP(F13,Soxl1!A:E,2,0)</f>
        <v>SOXL</v>
      </c>
      <c r="H13" s="4">
        <f t="shared" si="1"/>
        <v>0.36</v>
      </c>
      <c r="I13" s="4">
        <f t="shared" si="2"/>
        <v>0.42</v>
      </c>
      <c r="J13" s="62" t="str">
        <f>TRASH!A12</f>
        <v>FLY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3">
      <c r="A14" s="1" t="s">
        <v>58</v>
      </c>
      <c r="B14" s="1" t="s">
        <v>381</v>
      </c>
      <c r="C14" s="1">
        <v>0.69</v>
      </c>
      <c r="D14" s="1">
        <v>0.35</v>
      </c>
      <c r="E14" s="1">
        <v>1</v>
      </c>
      <c r="F14" s="4" t="str">
        <f t="shared" si="0"/>
        <v>MRVL</v>
      </c>
      <c r="G14" s="4" t="str">
        <f>VLOOKUP(F14,Soxl1!A:E,2,0)</f>
        <v>SOXL</v>
      </c>
      <c r="H14" s="4">
        <f t="shared" si="1"/>
        <v>0.35</v>
      </c>
      <c r="I14" s="4">
        <f t="shared" si="2"/>
        <v>1</v>
      </c>
      <c r="J14" s="62" t="str">
        <f>TRASH!A13</f>
        <v>BKSY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3">
      <c r="A15" s="1" t="s">
        <v>61</v>
      </c>
      <c r="B15" s="1" t="s">
        <v>381</v>
      </c>
      <c r="C15" s="1">
        <v>0.78</v>
      </c>
      <c r="D15" s="1">
        <v>0.34</v>
      </c>
      <c r="E15" s="1">
        <v>0.8</v>
      </c>
      <c r="F15" s="4" t="str">
        <f t="shared" si="0"/>
        <v>MU</v>
      </c>
      <c r="G15" s="4" t="str">
        <f>VLOOKUP(F15,Soxl1!A:E,2,0)</f>
        <v>SOXL</v>
      </c>
      <c r="H15" s="4">
        <f t="shared" si="1"/>
        <v>0.34</v>
      </c>
      <c r="I15" s="4">
        <f t="shared" si="2"/>
        <v>0.8</v>
      </c>
      <c r="J15" s="62" t="str">
        <f>TRASH!A14</f>
        <v>ORCL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3">
      <c r="A16" s="1" t="s">
        <v>68</v>
      </c>
      <c r="B16" s="1" t="s">
        <v>381</v>
      </c>
      <c r="C16" s="1">
        <v>0.86</v>
      </c>
      <c r="D16" s="1">
        <v>0.33</v>
      </c>
      <c r="E16" s="1">
        <v>0.5</v>
      </c>
      <c r="F16" s="4" t="str">
        <f t="shared" si="0"/>
        <v>NXPI</v>
      </c>
      <c r="G16" s="4" t="str">
        <f>VLOOKUP(F16,Soxl1!A:E,2,0)</f>
        <v>SOXL</v>
      </c>
      <c r="H16" s="4">
        <f t="shared" si="1"/>
        <v>0.33</v>
      </c>
      <c r="I16" s="4">
        <f t="shared" si="2"/>
        <v>0.5</v>
      </c>
      <c r="J16" s="62" t="str">
        <f>TRASH!A15</f>
        <v>TTD</v>
      </c>
      <c r="K16" s="1"/>
      <c r="L16" s="1"/>
      <c r="M16" s="1"/>
      <c r="N16" s="1"/>
      <c r="O16" s="1"/>
      <c r="P16" s="1"/>
      <c r="Q16" s="1"/>
      <c r="R16" s="2"/>
      <c r="S16" s="1"/>
      <c r="T16" s="1"/>
      <c r="U16" s="1"/>
    </row>
    <row r="17" spans="1:21" x14ac:dyDescent="0.3">
      <c r="A17" s="1" t="s">
        <v>78</v>
      </c>
      <c r="B17" s="1" t="s">
        <v>381</v>
      </c>
      <c r="C17" s="1">
        <v>0.85</v>
      </c>
      <c r="D17" s="1">
        <v>0.28000000000000003</v>
      </c>
      <c r="E17" s="1">
        <v>0.44</v>
      </c>
      <c r="F17" s="4" t="str">
        <f t="shared" si="0"/>
        <v>QRVO</v>
      </c>
      <c r="G17" s="4" t="str">
        <f>VLOOKUP(F17,Soxl1!A:E,2,0)</f>
        <v>SOXL</v>
      </c>
      <c r="H17" s="4">
        <f t="shared" si="1"/>
        <v>0.28000000000000003</v>
      </c>
      <c r="I17" s="4">
        <f t="shared" si="2"/>
        <v>0.44</v>
      </c>
      <c r="J17" s="62" t="str">
        <f>TRASH!A16</f>
        <v>EQX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1" t="s">
        <v>420</v>
      </c>
      <c r="B18" s="1" t="s">
        <v>381</v>
      </c>
      <c r="C18" s="1">
        <v>0.93</v>
      </c>
      <c r="D18" s="1">
        <v>0.42</v>
      </c>
      <c r="E18" s="1">
        <v>0.43</v>
      </c>
      <c r="F18" s="4" t="str">
        <f t="shared" si="0"/>
        <v>RMBS</v>
      </c>
      <c r="G18" s="4" t="str">
        <f>VLOOKUP(F18,Soxl1!A:E,2,0)</f>
        <v>SOXL</v>
      </c>
      <c r="H18" s="4">
        <f t="shared" si="1"/>
        <v>0.42</v>
      </c>
      <c r="I18" s="4">
        <f t="shared" si="2"/>
        <v>0.43</v>
      </c>
      <c r="J18" s="62" t="str">
        <f>TRASH!A17</f>
        <v>RBRK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1" t="s">
        <v>417</v>
      </c>
      <c r="B19" s="1" t="s">
        <v>381</v>
      </c>
      <c r="C19" s="1">
        <v>0.65</v>
      </c>
      <c r="D19" s="1">
        <v>0.36</v>
      </c>
      <c r="E19" s="1">
        <v>1.05</v>
      </c>
      <c r="F19" s="4" t="str">
        <f t="shared" si="0"/>
        <v>STM</v>
      </c>
      <c r="G19" s="4" t="str">
        <f>VLOOKUP(F19,Soxl1!A:E,2,0)</f>
        <v>SOXL</v>
      </c>
      <c r="H19" s="4">
        <f t="shared" si="1"/>
        <v>0.36</v>
      </c>
      <c r="I19" s="4">
        <f t="shared" si="2"/>
        <v>1.05</v>
      </c>
      <c r="J19" s="62" t="str">
        <f>TRASH!A18</f>
        <v>AAPL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1" t="s">
        <v>90</v>
      </c>
      <c r="B20" s="1" t="s">
        <v>381</v>
      </c>
      <c r="C20" s="1">
        <v>0.88</v>
      </c>
      <c r="D20" s="1">
        <v>0.32</v>
      </c>
      <c r="E20" s="1">
        <v>0.49</v>
      </c>
      <c r="F20" s="4" t="str">
        <f t="shared" si="0"/>
        <v>TER</v>
      </c>
      <c r="G20" s="4" t="str">
        <f>VLOOKUP(F20,Soxl1!A:E,2,0)</f>
        <v>SOXL</v>
      </c>
      <c r="H20" s="4">
        <f t="shared" si="1"/>
        <v>0.32</v>
      </c>
      <c r="I20" s="4">
        <f t="shared" si="2"/>
        <v>0.49</v>
      </c>
      <c r="J20" s="62" t="str">
        <f>TRASH!A19</f>
        <v>NCNO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1" t="s">
        <v>418</v>
      </c>
      <c r="B21" s="1" t="s">
        <v>283</v>
      </c>
      <c r="C21" s="1">
        <v>0.7</v>
      </c>
      <c r="D21" s="1">
        <v>1.23</v>
      </c>
      <c r="E21" s="1">
        <v>0.76</v>
      </c>
      <c r="F21" s="4" t="str">
        <f t="shared" si="0"/>
        <v>TSM</v>
      </c>
      <c r="G21" s="4" t="str">
        <f>VLOOKUP(F21,Soxl1!A:E,2,0)</f>
        <v>QQQ</v>
      </c>
      <c r="H21" s="4">
        <f t="shared" si="1"/>
        <v>1.23</v>
      </c>
      <c r="I21" s="4">
        <f t="shared" si="2"/>
        <v>0.76</v>
      </c>
      <c r="J21" s="62" t="str">
        <f>TRASH!A20</f>
        <v>PPIH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1" t="s">
        <v>627</v>
      </c>
      <c r="B22" s="1" t="s">
        <v>381</v>
      </c>
      <c r="C22" s="1">
        <v>0.93</v>
      </c>
      <c r="D22" s="1">
        <v>0.53</v>
      </c>
      <c r="E22" s="1">
        <v>0.56000000000000005</v>
      </c>
      <c r="F22" s="4" t="str">
        <f t="shared" si="0"/>
        <v>USD</v>
      </c>
      <c r="G22" s="4" t="str">
        <f>VLOOKUP(F22,Soxl1!A:E,2,0)</f>
        <v>SOXL</v>
      </c>
      <c r="H22" s="4">
        <f t="shared" si="1"/>
        <v>0.53</v>
      </c>
      <c r="I22" s="4">
        <f t="shared" si="2"/>
        <v>0.56000000000000005</v>
      </c>
      <c r="J22" s="62" t="str">
        <f>TRASH!A21</f>
        <v>REVB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1" t="s">
        <v>451</v>
      </c>
      <c r="B23" s="1" t="s">
        <v>381</v>
      </c>
      <c r="C23" s="1">
        <v>0.92</v>
      </c>
      <c r="D23" s="1">
        <v>0.42</v>
      </c>
      <c r="E23" s="1">
        <v>0.52</v>
      </c>
      <c r="F23" s="4" t="str">
        <f t="shared" si="0"/>
        <v>ACLS</v>
      </c>
      <c r="G23" s="4" t="str">
        <f>VLOOKUP(F23,Soxl1!A:E,2,0)</f>
        <v>SOXL</v>
      </c>
      <c r="H23" s="4">
        <f t="shared" si="1"/>
        <v>0.42</v>
      </c>
      <c r="I23" s="4">
        <f t="shared" si="2"/>
        <v>0.52</v>
      </c>
      <c r="J23" s="62" t="str">
        <f>TRASH!A22</f>
        <v>AMRK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1" t="s">
        <v>5</v>
      </c>
      <c r="B24" s="1" t="s">
        <v>381</v>
      </c>
      <c r="C24" s="1">
        <v>0.87</v>
      </c>
      <c r="D24" s="1">
        <v>0.23</v>
      </c>
      <c r="E24" s="1">
        <v>0.35</v>
      </c>
      <c r="F24" s="4" t="str">
        <f t="shared" si="0"/>
        <v>ADI</v>
      </c>
      <c r="G24" s="4" t="str">
        <f>VLOOKUP(F24,Soxl1!A:E,2,0)</f>
        <v>SOXL</v>
      </c>
      <c r="H24" s="4">
        <f t="shared" si="1"/>
        <v>0.23</v>
      </c>
      <c r="I24" s="4">
        <f t="shared" si="2"/>
        <v>0.35</v>
      </c>
      <c r="J24" s="62" t="str">
        <f>TRASH!A23</f>
        <v>SNPS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1"/>
      <c r="B25" s="1"/>
      <c r="C25" s="1"/>
      <c r="D25" s="1"/>
      <c r="E25" s="1"/>
      <c r="F25" s="4" t="str">
        <f t="shared" si="0"/>
        <v/>
      </c>
      <c r="G25" s="4" t="e">
        <f>VLOOKUP(F25,Soxl1!A:E,2,0)</f>
        <v>#N/A</v>
      </c>
      <c r="H25" s="4" t="e">
        <f t="shared" si="1"/>
        <v>#N/A</v>
      </c>
      <c r="I25" s="4" t="e">
        <f t="shared" si="2"/>
        <v>#N/A</v>
      </c>
      <c r="J25" s="62" t="str">
        <f>TRASH!A24</f>
        <v>AVAV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s="1"/>
      <c r="B26" s="1"/>
      <c r="C26" s="1"/>
      <c r="D26" s="1"/>
      <c r="E26" s="1"/>
      <c r="F26" s="4" t="str">
        <f t="shared" si="0"/>
        <v/>
      </c>
      <c r="G26" s="4" t="e">
        <f>VLOOKUP(F26,Soxl1!A:E,2,0)</f>
        <v>#N/A</v>
      </c>
      <c r="H26" s="4" t="e">
        <f t="shared" si="1"/>
        <v>#N/A</v>
      </c>
      <c r="I26" s="4" t="e">
        <f t="shared" si="2"/>
        <v>#N/A</v>
      </c>
      <c r="J26" s="62" t="str">
        <f>TRASH!A25</f>
        <v>ALMU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3">
      <c r="A27" s="1"/>
      <c r="B27" s="1"/>
      <c r="C27" s="1"/>
      <c r="D27" s="1"/>
      <c r="E27" s="1"/>
      <c r="F27" s="4" t="str">
        <f t="shared" si="0"/>
        <v/>
      </c>
      <c r="G27" s="4" t="e">
        <f>VLOOKUP(F27,Soxl1!A:E,2,0)</f>
        <v>#N/A</v>
      </c>
      <c r="H27" s="4" t="e">
        <f t="shared" si="1"/>
        <v>#N/A</v>
      </c>
      <c r="I27" s="4" t="e">
        <f t="shared" si="2"/>
        <v>#N/A</v>
      </c>
      <c r="J27" s="62" t="str">
        <f>TRASH!A26</f>
        <v>TRML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1"/>
      <c r="B28" s="1"/>
      <c r="C28" s="1"/>
      <c r="D28" s="1"/>
      <c r="E28" s="1"/>
      <c r="F28" s="4" t="str">
        <f t="shared" si="0"/>
        <v/>
      </c>
      <c r="G28" s="4" t="e">
        <f>VLOOKUP(F28,Soxl1!A:E,2,0)</f>
        <v>#N/A</v>
      </c>
      <c r="H28" s="4" t="e">
        <f t="shared" si="1"/>
        <v>#N/A</v>
      </c>
      <c r="I28" s="4" t="e">
        <f t="shared" si="2"/>
        <v>#N/A</v>
      </c>
      <c r="J28" s="62" t="str">
        <f>TRASH!A27</f>
        <v>NKE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3">
      <c r="A29" s="1"/>
      <c r="B29" s="1"/>
      <c r="C29" s="1"/>
      <c r="D29" s="1"/>
      <c r="E29" s="1"/>
      <c r="F29" s="4" t="str">
        <f t="shared" si="0"/>
        <v/>
      </c>
      <c r="G29" s="4" t="e">
        <f>VLOOKUP(F29,Soxl1!A:E,2,0)</f>
        <v>#N/A</v>
      </c>
      <c r="H29" s="4" t="e">
        <f t="shared" si="1"/>
        <v>#N/A</v>
      </c>
      <c r="I29" s="4" t="e">
        <f t="shared" si="2"/>
        <v>#N/A</v>
      </c>
      <c r="J29" s="62" t="str">
        <f>TRASH!A28</f>
        <v>GME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s="1"/>
      <c r="B30" s="1"/>
      <c r="C30" s="1"/>
      <c r="D30" s="1"/>
      <c r="E30" s="1"/>
      <c r="F30" s="4" t="str">
        <f t="shared" si="0"/>
        <v/>
      </c>
      <c r="G30" s="4" t="e">
        <f>VLOOKUP(F30,Soxl1!A:E,2,0)</f>
        <v>#N/A</v>
      </c>
      <c r="H30" s="4" t="e">
        <f t="shared" si="1"/>
        <v>#N/A</v>
      </c>
      <c r="I30" s="4" t="e">
        <f t="shared" si="2"/>
        <v>#N/A</v>
      </c>
      <c r="J30" s="62" t="str">
        <f>TRASH!A29</f>
        <v>NEM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3">
      <c r="A31" s="1"/>
      <c r="B31" s="1"/>
      <c r="C31" s="1"/>
      <c r="D31" s="1"/>
      <c r="E31" s="1"/>
      <c r="F31" s="4" t="str">
        <f t="shared" si="0"/>
        <v/>
      </c>
      <c r="G31" s="4" t="e">
        <f>VLOOKUP(F31,Soxl1!A:E,2,0)</f>
        <v>#N/A</v>
      </c>
      <c r="H31" s="4" t="e">
        <f t="shared" si="1"/>
        <v>#N/A</v>
      </c>
      <c r="I31" s="4" t="e">
        <f t="shared" si="2"/>
        <v>#N/A</v>
      </c>
      <c r="J31" s="62" t="str">
        <f>TRASH!A30</f>
        <v>CHWY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3">
      <c r="A32" s="1"/>
      <c r="B32" s="1"/>
      <c r="C32" s="1"/>
      <c r="D32" s="1"/>
      <c r="E32" s="1"/>
      <c r="F32" s="4" t="str">
        <f t="shared" si="0"/>
        <v/>
      </c>
      <c r="G32" s="4" t="e">
        <f>VLOOKUP(F32,Soxl1!A:E,2,0)</f>
        <v>#N/A</v>
      </c>
      <c r="H32" s="4" t="e">
        <f t="shared" si="1"/>
        <v>#N/A</v>
      </c>
      <c r="I32" s="4" t="e">
        <f t="shared" si="2"/>
        <v>#N/A</v>
      </c>
      <c r="J32" s="62" t="str">
        <f>TRASH!A31</f>
        <v>FBK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18" x14ac:dyDescent="0.3">
      <c r="A33" s="1"/>
      <c r="B33" s="1"/>
      <c r="C33" s="1"/>
      <c r="D33" s="1"/>
      <c r="E33" s="1"/>
      <c r="F33" s="4" t="str">
        <f t="shared" si="0"/>
        <v/>
      </c>
      <c r="G33" s="4" t="e">
        <f>VLOOKUP(F33,Soxl1!A:E,2,0)</f>
        <v>#N/A</v>
      </c>
      <c r="H33" s="4" t="e">
        <f t="shared" si="1"/>
        <v>#N/A</v>
      </c>
      <c r="I33" s="4" t="e">
        <f t="shared" si="2"/>
        <v>#N/A</v>
      </c>
      <c r="J33" s="62" t="str">
        <f>TRASH!A32</f>
        <v>CAAS</v>
      </c>
      <c r="K33" s="1"/>
      <c r="L33" s="1"/>
      <c r="M33" s="1"/>
      <c r="N33" s="1"/>
      <c r="O33" s="1"/>
      <c r="P33" s="1"/>
      <c r="Q33" s="1"/>
      <c r="R33" s="1"/>
    </row>
    <row r="34" spans="1:18" x14ac:dyDescent="0.3">
      <c r="A34" s="1"/>
      <c r="B34" s="1"/>
      <c r="C34" s="1"/>
      <c r="D34" s="1"/>
      <c r="E34" s="1"/>
      <c r="F34" s="4" t="str">
        <f t="shared" ref="F34:F65" si="3">IF(ISERROR(MATCH(A34,J$1:J$1000,0)),A34,"")</f>
        <v/>
      </c>
      <c r="G34" s="4" t="e">
        <f>VLOOKUP(F34,Soxl1!A:E,2,0)</f>
        <v>#N/A</v>
      </c>
      <c r="H34" s="4" t="e">
        <f t="shared" si="1"/>
        <v>#N/A</v>
      </c>
      <c r="I34" s="4" t="e">
        <f t="shared" si="2"/>
        <v>#N/A</v>
      </c>
      <c r="J34" s="62" t="str">
        <f>TRASH!A33</f>
        <v>RKT</v>
      </c>
      <c r="K34" s="1"/>
      <c r="L34" s="1"/>
      <c r="M34" s="1"/>
      <c r="N34" s="1"/>
      <c r="O34" s="1"/>
      <c r="P34" s="1"/>
      <c r="Q34" s="1"/>
      <c r="R34" s="1"/>
    </row>
    <row r="35" spans="1:18" x14ac:dyDescent="0.3">
      <c r="A35" s="1"/>
      <c r="B35" s="1"/>
      <c r="C35" s="1"/>
      <c r="D35" s="1"/>
      <c r="E35" s="1"/>
      <c r="F35" s="4" t="str">
        <f t="shared" si="3"/>
        <v/>
      </c>
      <c r="G35" s="4" t="e">
        <f>VLOOKUP(F35,Soxl1!A:E,2,0)</f>
        <v>#N/A</v>
      </c>
      <c r="H35" s="4" t="e">
        <f t="shared" si="1"/>
        <v>#N/A</v>
      </c>
      <c r="I35" s="4" t="e">
        <f t="shared" si="2"/>
        <v>#N/A</v>
      </c>
      <c r="J35" s="62" t="str">
        <f>TRASH!A34</f>
        <v>ZION</v>
      </c>
      <c r="K35" s="1"/>
      <c r="L35" s="1"/>
      <c r="M35" s="1"/>
      <c r="N35" s="1"/>
      <c r="O35" s="1"/>
      <c r="P35" s="1"/>
      <c r="Q35" s="1"/>
      <c r="R35" s="1"/>
    </row>
    <row r="36" spans="1:18" x14ac:dyDescent="0.3">
      <c r="A36" s="1"/>
      <c r="B36" s="1"/>
      <c r="C36" s="1"/>
      <c r="D36" s="1"/>
      <c r="E36" s="1"/>
      <c r="F36" s="4" t="str">
        <f t="shared" si="3"/>
        <v/>
      </c>
      <c r="G36" s="4" t="e">
        <f>VLOOKUP(F36,Soxl1!A:E,2,0)</f>
        <v>#N/A</v>
      </c>
      <c r="H36" s="4" t="e">
        <f t="shared" si="1"/>
        <v>#N/A</v>
      </c>
      <c r="I36" s="4" t="e">
        <f t="shared" si="2"/>
        <v>#N/A</v>
      </c>
      <c r="J36" s="62" t="str">
        <f>TRASH!A35</f>
        <v>JRSH</v>
      </c>
      <c r="K36" s="1"/>
      <c r="L36" s="1"/>
      <c r="M36" s="1"/>
      <c r="N36" s="1"/>
      <c r="O36" s="1"/>
      <c r="P36" s="1"/>
      <c r="Q36" s="1"/>
      <c r="R36" s="1"/>
    </row>
    <row r="37" spans="1:18" x14ac:dyDescent="0.3">
      <c r="A37" s="1"/>
      <c r="B37" s="1"/>
      <c r="C37" s="1"/>
      <c r="D37" s="1"/>
      <c r="E37" s="1"/>
      <c r="F37" s="4" t="str">
        <f t="shared" si="3"/>
        <v/>
      </c>
      <c r="G37" s="4" t="e">
        <f>VLOOKUP(F37,Soxl1!A:E,2,0)</f>
        <v>#N/A</v>
      </c>
      <c r="H37" s="4" t="e">
        <f t="shared" si="1"/>
        <v>#N/A</v>
      </c>
      <c r="I37" s="4" t="e">
        <f t="shared" si="2"/>
        <v>#N/A</v>
      </c>
      <c r="J37" s="62" t="str">
        <f>TRASH!A36</f>
        <v>MANU</v>
      </c>
      <c r="K37" s="1"/>
      <c r="L37" s="1"/>
      <c r="M37" s="1"/>
      <c r="N37" s="1"/>
      <c r="O37" s="1"/>
      <c r="P37" s="1"/>
      <c r="Q37" s="1"/>
      <c r="R37" s="1"/>
    </row>
    <row r="38" spans="1:18" x14ac:dyDescent="0.3">
      <c r="A38" s="1"/>
      <c r="B38" s="1"/>
      <c r="C38" s="1"/>
      <c r="D38" s="1"/>
      <c r="E38" s="1"/>
      <c r="F38" s="4" t="str">
        <f t="shared" si="3"/>
        <v/>
      </c>
      <c r="G38" s="4" t="e">
        <f>VLOOKUP(F38,Soxl1!A:E,2,0)</f>
        <v>#N/A</v>
      </c>
      <c r="H38" s="4" t="e">
        <f t="shared" si="1"/>
        <v>#N/A</v>
      </c>
      <c r="I38" s="4" t="e">
        <f t="shared" si="2"/>
        <v>#N/A</v>
      </c>
      <c r="J38" s="62" t="str">
        <f>TRASH!A37</f>
        <v>BKKT</v>
      </c>
      <c r="K38" s="1"/>
      <c r="L38" s="1"/>
      <c r="M38" s="1"/>
      <c r="N38" s="1"/>
      <c r="O38" s="1"/>
      <c r="P38" s="1"/>
      <c r="Q38" s="1"/>
      <c r="R38" s="1"/>
    </row>
    <row r="39" spans="1:18" x14ac:dyDescent="0.3">
      <c r="A39" s="1"/>
      <c r="B39" s="1"/>
      <c r="C39" s="1"/>
      <c r="D39" s="1"/>
      <c r="E39" s="1"/>
      <c r="F39" s="4" t="str">
        <f t="shared" si="3"/>
        <v/>
      </c>
      <c r="G39" s="4" t="e">
        <f>VLOOKUP(F39,Soxl1!A:E,2,0)</f>
        <v>#N/A</v>
      </c>
      <c r="H39" s="4" t="e">
        <f t="shared" si="1"/>
        <v>#N/A</v>
      </c>
      <c r="I39" s="4" t="e">
        <f t="shared" si="2"/>
        <v>#N/A</v>
      </c>
      <c r="J39" s="62" t="str">
        <f>TRASH!A38</f>
        <v>HPQ</v>
      </c>
      <c r="K39" s="1"/>
      <c r="L39" s="1"/>
      <c r="M39" s="1"/>
      <c r="N39" s="1"/>
      <c r="O39" s="1"/>
      <c r="P39" s="1"/>
      <c r="Q39" s="1"/>
      <c r="R39" s="1"/>
    </row>
    <row r="40" spans="1:18" x14ac:dyDescent="0.3">
      <c r="A40" s="1"/>
      <c r="B40" s="1"/>
      <c r="C40" s="1"/>
      <c r="D40" s="1"/>
      <c r="E40" s="1"/>
      <c r="F40" s="4" t="str">
        <f t="shared" si="3"/>
        <v/>
      </c>
      <c r="G40" s="4" t="e">
        <f>VLOOKUP(F40,Soxl1!A:E,2,0)</f>
        <v>#N/A</v>
      </c>
      <c r="H40" s="4" t="e">
        <f t="shared" si="1"/>
        <v>#N/A</v>
      </c>
      <c r="I40" s="4" t="e">
        <f t="shared" si="2"/>
        <v>#N/A</v>
      </c>
      <c r="J40" s="62" t="str">
        <f>TRASH!A39</f>
        <v>UBS</v>
      </c>
      <c r="K40" s="1"/>
      <c r="L40" s="1"/>
      <c r="M40" s="1"/>
      <c r="N40" s="1"/>
      <c r="O40" s="1"/>
      <c r="P40" s="1"/>
      <c r="Q40" s="1"/>
      <c r="R40" s="1"/>
    </row>
    <row r="41" spans="1:18" x14ac:dyDescent="0.3">
      <c r="A41" s="1"/>
      <c r="B41" s="1"/>
      <c r="C41" s="1"/>
      <c r="D41" s="1"/>
      <c r="E41" s="1"/>
      <c r="F41" s="4" t="str">
        <f t="shared" si="3"/>
        <v/>
      </c>
      <c r="G41" s="4" t="e">
        <f>VLOOKUP(F41,Soxl1!A:E,2,0)</f>
        <v>#N/A</v>
      </c>
      <c r="H41" s="4" t="e">
        <f t="shared" si="1"/>
        <v>#N/A</v>
      </c>
      <c r="I41" s="4" t="e">
        <f t="shared" si="2"/>
        <v>#N/A</v>
      </c>
      <c r="J41" s="62" t="str">
        <f>TRASH!A40</f>
        <v>WTF</v>
      </c>
      <c r="K41" s="1"/>
      <c r="L41" s="1"/>
      <c r="M41" s="1"/>
      <c r="N41" s="1"/>
      <c r="O41" s="1"/>
      <c r="P41" s="1"/>
      <c r="Q41" s="1"/>
      <c r="R41" s="1"/>
    </row>
    <row r="42" spans="1:18" x14ac:dyDescent="0.3">
      <c r="A42" s="1"/>
      <c r="B42" s="1"/>
      <c r="C42" s="1"/>
      <c r="D42" s="1"/>
      <c r="E42" s="1"/>
      <c r="F42" s="4" t="str">
        <f t="shared" si="3"/>
        <v/>
      </c>
      <c r="G42" s="4" t="e">
        <f>VLOOKUP(F42,Soxl1!A:E,2,0)</f>
        <v>#N/A</v>
      </c>
      <c r="H42" s="4" t="e">
        <f t="shared" si="1"/>
        <v>#N/A</v>
      </c>
      <c r="I42" s="4" t="e">
        <f t="shared" si="2"/>
        <v>#N/A</v>
      </c>
      <c r="J42" s="62" t="str">
        <f>TRASH!A41</f>
        <v>BAM</v>
      </c>
      <c r="K42" s="1"/>
      <c r="L42" s="1"/>
      <c r="M42" s="1"/>
      <c r="N42" s="1"/>
      <c r="O42" s="1"/>
      <c r="P42" s="1"/>
      <c r="Q42" s="1"/>
      <c r="R42" s="1"/>
    </row>
    <row r="43" spans="1:18" x14ac:dyDescent="0.3">
      <c r="A43" s="1"/>
      <c r="B43" s="1"/>
      <c r="C43" s="1"/>
      <c r="D43" s="1"/>
      <c r="E43" s="1"/>
      <c r="F43" s="4" t="str">
        <f t="shared" si="3"/>
        <v/>
      </c>
      <c r="G43" s="4" t="e">
        <f>VLOOKUP(F43,Soxl1!A:E,2,0)</f>
        <v>#N/A</v>
      </c>
      <c r="H43" s="4" t="e">
        <f t="shared" si="1"/>
        <v>#N/A</v>
      </c>
      <c r="I43" s="4" t="e">
        <f t="shared" si="2"/>
        <v>#N/A</v>
      </c>
      <c r="J43" s="62" t="str">
        <f>TRASH!A42</f>
        <v>WBS</v>
      </c>
      <c r="K43" s="1"/>
      <c r="L43" s="1"/>
      <c r="M43" s="1"/>
      <c r="N43" s="1"/>
      <c r="O43" s="1"/>
      <c r="P43" s="1"/>
      <c r="Q43" s="1"/>
      <c r="R43" s="1"/>
    </row>
    <row r="44" spans="1:18" x14ac:dyDescent="0.3">
      <c r="A44" s="1"/>
      <c r="B44" s="1"/>
      <c r="C44" s="1"/>
      <c r="D44" s="1"/>
      <c r="E44" s="1"/>
      <c r="F44" s="4" t="str">
        <f t="shared" si="3"/>
        <v/>
      </c>
      <c r="G44" s="4" t="e">
        <f>VLOOKUP(F44,Soxl1!A:E,2,0)</f>
        <v>#N/A</v>
      </c>
      <c r="H44" s="4" t="e">
        <f t="shared" si="1"/>
        <v>#N/A</v>
      </c>
      <c r="I44" s="4" t="e">
        <f t="shared" si="2"/>
        <v>#N/A</v>
      </c>
      <c r="J44" s="62" t="str">
        <f>TRASH!A43</f>
        <v>GOSS</v>
      </c>
      <c r="K44" s="1"/>
      <c r="L44" s="1"/>
      <c r="M44" s="1"/>
      <c r="N44" s="1"/>
      <c r="O44" s="1"/>
      <c r="P44" s="1"/>
      <c r="Q44" s="1"/>
      <c r="R44" s="1"/>
    </row>
    <row r="45" spans="1:18" x14ac:dyDescent="0.3">
      <c r="A45" s="1"/>
      <c r="B45" s="1"/>
      <c r="C45" s="1"/>
      <c r="D45" s="1"/>
      <c r="E45" s="1"/>
      <c r="F45" s="4" t="str">
        <f t="shared" si="3"/>
        <v/>
      </c>
      <c r="G45" s="4" t="e">
        <f>VLOOKUP(F45,Soxl1!A:E,2,0)</f>
        <v>#N/A</v>
      </c>
      <c r="H45" s="4" t="e">
        <f t="shared" si="1"/>
        <v>#N/A</v>
      </c>
      <c r="I45" s="4" t="e">
        <f t="shared" si="2"/>
        <v>#N/A</v>
      </c>
      <c r="J45" s="62" t="str">
        <f>TRASH!A44</f>
        <v>ITRM</v>
      </c>
      <c r="K45" s="1"/>
      <c r="L45" s="1"/>
      <c r="M45" s="1"/>
      <c r="N45" s="1"/>
      <c r="O45" s="1"/>
      <c r="P45" s="1"/>
      <c r="Q45" s="1"/>
      <c r="R45" s="1"/>
    </row>
    <row r="46" spans="1:18" x14ac:dyDescent="0.3">
      <c r="A46" s="1"/>
      <c r="B46" s="1"/>
      <c r="C46" s="1"/>
      <c r="D46" s="1"/>
      <c r="E46" s="1"/>
      <c r="F46" s="4" t="str">
        <f t="shared" si="3"/>
        <v/>
      </c>
      <c r="G46" s="4" t="e">
        <f>VLOOKUP(F46,Soxl1!A:E,2,0)</f>
        <v>#N/A</v>
      </c>
      <c r="H46" s="4" t="e">
        <f t="shared" si="1"/>
        <v>#N/A</v>
      </c>
      <c r="I46" s="4" t="e">
        <f t="shared" si="2"/>
        <v>#N/A</v>
      </c>
      <c r="J46" s="62" t="str">
        <f>TRASH!A45</f>
        <v>BN</v>
      </c>
      <c r="K46" s="1"/>
      <c r="L46" s="1"/>
      <c r="M46" s="1"/>
      <c r="N46" s="1"/>
      <c r="O46" s="1"/>
      <c r="P46" s="1"/>
      <c r="Q46" s="1"/>
      <c r="R46" s="1"/>
    </row>
    <row r="47" spans="1:18" x14ac:dyDescent="0.3">
      <c r="A47" s="1"/>
      <c r="B47" s="1"/>
      <c r="C47" s="1"/>
      <c r="D47" s="1"/>
      <c r="E47" s="1"/>
      <c r="F47" s="4" t="str">
        <f t="shared" si="3"/>
        <v/>
      </c>
      <c r="G47" s="4" t="e">
        <f>VLOOKUP(F47,Soxl1!A:E,2,0)</f>
        <v>#N/A</v>
      </c>
      <c r="H47" s="4" t="e">
        <f t="shared" si="1"/>
        <v>#N/A</v>
      </c>
      <c r="I47" s="4" t="e">
        <f t="shared" si="2"/>
        <v>#N/A</v>
      </c>
      <c r="J47" s="62" t="str">
        <f>TRASH!A46</f>
        <v>CMA</v>
      </c>
      <c r="K47" s="1"/>
      <c r="L47" s="1"/>
      <c r="M47" s="1"/>
      <c r="N47" s="1"/>
      <c r="O47" s="1"/>
      <c r="P47" s="1"/>
      <c r="Q47" s="1"/>
      <c r="R47" s="1"/>
    </row>
    <row r="48" spans="1:18" x14ac:dyDescent="0.3">
      <c r="A48" s="1"/>
      <c r="B48" s="1"/>
      <c r="C48" s="1"/>
      <c r="D48" s="1"/>
      <c r="E48" s="1"/>
      <c r="F48" s="4" t="str">
        <f t="shared" si="3"/>
        <v/>
      </c>
      <c r="G48" s="4" t="e">
        <f>VLOOKUP(F48,Soxl1!A:E,2,0)</f>
        <v>#N/A</v>
      </c>
      <c r="H48" s="4" t="e">
        <f t="shared" si="1"/>
        <v>#N/A</v>
      </c>
      <c r="I48" s="4" t="e">
        <f t="shared" si="2"/>
        <v>#N/A</v>
      </c>
      <c r="J48" s="62" t="str">
        <f>TRASH!A47</f>
        <v>VLY</v>
      </c>
      <c r="K48" s="1"/>
      <c r="L48" s="1"/>
      <c r="M48" s="1"/>
      <c r="N48" s="1"/>
      <c r="O48" s="1"/>
      <c r="P48" s="1"/>
      <c r="Q48" s="1"/>
      <c r="R48" s="1"/>
    </row>
    <row r="49" spans="1:18" x14ac:dyDescent="0.3">
      <c r="A49" s="1"/>
      <c r="B49" s="1"/>
      <c r="C49" s="1"/>
      <c r="D49" s="1"/>
      <c r="E49" s="1"/>
      <c r="F49" s="4" t="str">
        <f t="shared" si="3"/>
        <v/>
      </c>
      <c r="G49" s="4" t="e">
        <f>VLOOKUP(F49,Soxl1!A:E,2,0)</f>
        <v>#N/A</v>
      </c>
      <c r="H49" s="4" t="e">
        <f t="shared" si="1"/>
        <v>#N/A</v>
      </c>
      <c r="I49" s="4" t="e">
        <f t="shared" si="2"/>
        <v>#N/A</v>
      </c>
      <c r="J49" s="62" t="str">
        <f>TRASH!A48</f>
        <v>RF</v>
      </c>
      <c r="K49" s="1"/>
      <c r="L49" s="1"/>
      <c r="M49" s="1"/>
      <c r="N49" s="1"/>
      <c r="O49" s="1"/>
      <c r="P49" s="1"/>
      <c r="Q49" s="1"/>
      <c r="R49" s="1"/>
    </row>
    <row r="50" spans="1:18" x14ac:dyDescent="0.3">
      <c r="A50" s="1"/>
      <c r="B50" s="1"/>
      <c r="C50" s="1"/>
      <c r="D50" s="1"/>
      <c r="E50" s="1"/>
      <c r="F50" s="4" t="str">
        <f t="shared" si="3"/>
        <v/>
      </c>
      <c r="G50" s="4" t="e">
        <f>VLOOKUP(F50,Soxl1!A:E,2,0)</f>
        <v>#N/A</v>
      </c>
      <c r="H50" s="4" t="e">
        <f t="shared" si="1"/>
        <v>#N/A</v>
      </c>
      <c r="I50" s="4" t="e">
        <f t="shared" si="2"/>
        <v>#N/A</v>
      </c>
      <c r="J50" s="62" t="str">
        <f>TRASH!A49</f>
        <v>DTST</v>
      </c>
      <c r="K50" s="1"/>
      <c r="L50" s="1"/>
      <c r="M50" s="1"/>
      <c r="N50" s="1"/>
      <c r="O50" s="1"/>
      <c r="P50" s="1"/>
      <c r="Q50" s="1"/>
      <c r="R50" s="1"/>
    </row>
    <row r="51" spans="1:18" x14ac:dyDescent="0.3">
      <c r="A51" s="1"/>
      <c r="B51" s="1"/>
      <c r="C51" s="1"/>
      <c r="D51" s="1"/>
      <c r="E51" s="1"/>
      <c r="F51" s="4" t="str">
        <f t="shared" si="3"/>
        <v/>
      </c>
      <c r="G51" s="4" t="e">
        <f>VLOOKUP(F51,Soxl1!A:E,2,0)</f>
        <v>#N/A</v>
      </c>
      <c r="H51" s="4" t="e">
        <f t="shared" si="1"/>
        <v>#N/A</v>
      </c>
      <c r="I51" s="4" t="e">
        <f t="shared" si="2"/>
        <v>#N/A</v>
      </c>
      <c r="J51" s="62" t="str">
        <f>TRASH!A50</f>
        <v>LE</v>
      </c>
      <c r="K51" s="1"/>
      <c r="L51" s="1"/>
      <c r="M51" s="1"/>
      <c r="N51" s="1"/>
      <c r="O51" s="1"/>
      <c r="P51" s="1"/>
      <c r="Q51" s="1"/>
      <c r="R51" s="1"/>
    </row>
    <row r="52" spans="1:18" x14ac:dyDescent="0.3">
      <c r="A52" s="1"/>
      <c r="B52" s="1"/>
      <c r="C52" s="1"/>
      <c r="D52" s="1"/>
      <c r="E52" s="1"/>
      <c r="F52" s="4" t="str">
        <f t="shared" si="3"/>
        <v/>
      </c>
      <c r="G52" s="4" t="e">
        <f>VLOOKUP(F52,Soxl1!A:E,2,0)</f>
        <v>#N/A</v>
      </c>
      <c r="H52" s="4" t="e">
        <f t="shared" si="1"/>
        <v>#N/A</v>
      </c>
      <c r="I52" s="4" t="e">
        <f t="shared" si="2"/>
        <v>#N/A</v>
      </c>
      <c r="J52" s="62" t="str">
        <f>TRASH!A51</f>
        <v>AL</v>
      </c>
      <c r="K52" s="1"/>
      <c r="L52" s="1"/>
      <c r="M52" s="1"/>
      <c r="N52" s="1"/>
      <c r="O52" s="1"/>
      <c r="P52" s="1"/>
      <c r="Q52" s="1"/>
      <c r="R52" s="1"/>
    </row>
    <row r="53" spans="1:18" x14ac:dyDescent="0.3">
      <c r="A53" s="1"/>
      <c r="B53" s="1"/>
      <c r="C53" s="1"/>
      <c r="D53" s="1"/>
      <c r="E53" s="1"/>
      <c r="F53" s="4" t="str">
        <f t="shared" si="3"/>
        <v/>
      </c>
      <c r="G53" s="4" t="e">
        <f>VLOOKUP(F53,Soxl1!A:E,2,0)</f>
        <v>#N/A</v>
      </c>
      <c r="H53" s="4" t="e">
        <f t="shared" si="1"/>
        <v>#N/A</v>
      </c>
      <c r="I53" s="4" t="e">
        <f t="shared" si="2"/>
        <v>#N/A</v>
      </c>
      <c r="J53" s="62" t="str">
        <f>TRASH!A52</f>
        <v>XCH</v>
      </c>
      <c r="K53" s="1"/>
      <c r="L53" s="1"/>
      <c r="M53" s="1"/>
      <c r="N53" s="1"/>
      <c r="O53" s="1"/>
      <c r="P53" s="1"/>
      <c r="Q53" s="1"/>
      <c r="R53" s="2"/>
    </row>
    <row r="54" spans="1:18" x14ac:dyDescent="0.3">
      <c r="A54" s="1"/>
      <c r="B54" s="1"/>
      <c r="C54" s="1"/>
      <c r="D54" s="1"/>
      <c r="E54" s="1"/>
      <c r="F54" s="4" t="str">
        <f t="shared" si="3"/>
        <v/>
      </c>
      <c r="G54" s="4" t="e">
        <f>VLOOKUP(F54,Soxl1!A:E,2,0)</f>
        <v>#N/A</v>
      </c>
      <c r="H54" s="4" t="e">
        <f t="shared" si="1"/>
        <v>#N/A</v>
      </c>
      <c r="I54" s="4" t="e">
        <f t="shared" si="2"/>
        <v>#N/A</v>
      </c>
      <c r="J54" s="62" t="str">
        <f>TRASH!A53</f>
        <v>EWBC</v>
      </c>
      <c r="K54" s="1"/>
      <c r="L54" s="1"/>
      <c r="M54" s="1"/>
      <c r="N54" s="1"/>
      <c r="O54" s="1"/>
      <c r="P54" s="1"/>
      <c r="Q54" s="1"/>
      <c r="R54" s="1"/>
    </row>
    <row r="55" spans="1:18" x14ac:dyDescent="0.3">
      <c r="A55" s="1"/>
      <c r="B55" s="1"/>
      <c r="C55" s="1"/>
      <c r="D55" s="1"/>
      <c r="E55" s="1"/>
      <c r="F55" s="4" t="str">
        <f t="shared" si="3"/>
        <v/>
      </c>
      <c r="G55" s="4" t="e">
        <f>VLOOKUP(F55,Soxl1!A:E,2,0)</f>
        <v>#N/A</v>
      </c>
      <c r="H55" s="4" t="e">
        <f t="shared" si="1"/>
        <v>#N/A</v>
      </c>
      <c r="I55" s="4" t="e">
        <f t="shared" si="2"/>
        <v>#N/A</v>
      </c>
      <c r="J55" s="62" t="str">
        <f>TRASH!A54</f>
        <v>CFG</v>
      </c>
      <c r="K55" s="1"/>
      <c r="L55" s="1"/>
      <c r="M55" s="1"/>
      <c r="N55" s="1"/>
      <c r="O55" s="1"/>
      <c r="P55" s="1"/>
      <c r="Q55" s="1"/>
    </row>
    <row r="56" spans="1:18" x14ac:dyDescent="0.3">
      <c r="A56" s="1"/>
      <c r="B56" s="1"/>
      <c r="C56" s="1"/>
      <c r="D56" s="1"/>
      <c r="E56" s="1"/>
      <c r="F56" s="4" t="str">
        <f t="shared" si="3"/>
        <v/>
      </c>
      <c r="G56" s="4" t="e">
        <f>VLOOKUP(F56,Soxl1!A:E,2,0)</f>
        <v>#N/A</v>
      </c>
      <c r="H56" s="4" t="e">
        <f t="shared" si="1"/>
        <v>#N/A</v>
      </c>
      <c r="I56" s="4" t="e">
        <f t="shared" si="2"/>
        <v>#N/A</v>
      </c>
      <c r="J56" s="62" t="str">
        <f>TRASH!A55</f>
        <v>IAG</v>
      </c>
      <c r="K56" s="1"/>
      <c r="L56" s="1"/>
      <c r="M56" s="1"/>
      <c r="N56" s="1"/>
      <c r="O56" s="1"/>
      <c r="P56" s="1"/>
      <c r="Q56" s="1"/>
      <c r="R56" s="2"/>
    </row>
    <row r="57" spans="1:18" x14ac:dyDescent="0.3">
      <c r="A57" s="1"/>
      <c r="B57" s="1"/>
      <c r="C57" s="1"/>
      <c r="D57" s="1"/>
      <c r="E57" s="1"/>
      <c r="F57" s="4" t="str">
        <f t="shared" si="3"/>
        <v/>
      </c>
      <c r="G57" s="4" t="e">
        <f>VLOOKUP(F57,Soxl1!A:E,2,0)</f>
        <v>#N/A</v>
      </c>
      <c r="H57" s="4" t="e">
        <f t="shared" si="1"/>
        <v>#N/A</v>
      </c>
      <c r="I57" s="4" t="e">
        <f t="shared" si="2"/>
        <v>#N/A</v>
      </c>
      <c r="J57" s="62" t="str">
        <f>TRASH!A56</f>
        <v>PMVP</v>
      </c>
      <c r="K57" s="1"/>
      <c r="L57" s="1"/>
      <c r="M57" s="1"/>
      <c r="N57" s="1"/>
      <c r="O57" s="1"/>
      <c r="P57" s="1"/>
      <c r="Q57" s="1"/>
      <c r="R57" s="1"/>
    </row>
    <row r="58" spans="1:18" x14ac:dyDescent="0.3">
      <c r="A58" s="1"/>
      <c r="B58" s="1"/>
      <c r="C58" s="1"/>
      <c r="D58" s="1"/>
      <c r="E58" s="1"/>
      <c r="F58" s="4" t="str">
        <f t="shared" si="3"/>
        <v/>
      </c>
      <c r="G58" s="4" t="e">
        <f>VLOOKUP(F58,Soxl1!A:E,2,0)</f>
        <v>#N/A</v>
      </c>
      <c r="H58" s="4" t="e">
        <f t="shared" si="1"/>
        <v>#N/A</v>
      </c>
      <c r="I58" s="4" t="e">
        <f t="shared" si="2"/>
        <v>#N/A</v>
      </c>
      <c r="J58" s="62" t="str">
        <f>TRASH!A57</f>
        <v>TPR</v>
      </c>
      <c r="K58" s="1"/>
      <c r="L58" s="1"/>
      <c r="M58" s="1"/>
      <c r="N58" s="1"/>
      <c r="O58" s="1"/>
      <c r="P58" s="1"/>
      <c r="Q58" s="1"/>
      <c r="R58" s="1"/>
    </row>
    <row r="59" spans="1:18" x14ac:dyDescent="0.3">
      <c r="A59" s="1"/>
      <c r="B59" s="1"/>
      <c r="C59" s="1"/>
      <c r="D59" s="1"/>
      <c r="E59" s="1"/>
      <c r="F59" s="4" t="str">
        <f t="shared" si="3"/>
        <v/>
      </c>
      <c r="G59" s="4" t="e">
        <f>VLOOKUP(F59,Soxl1!A:E,2,0)</f>
        <v>#N/A</v>
      </c>
      <c r="H59" s="4" t="e">
        <f t="shared" si="1"/>
        <v>#N/A</v>
      </c>
      <c r="I59" s="4" t="e">
        <f t="shared" si="2"/>
        <v>#N/A</v>
      </c>
      <c r="J59" s="62" t="str">
        <f>TRASH!A58</f>
        <v>TEN</v>
      </c>
      <c r="K59" s="1"/>
      <c r="L59" s="1"/>
      <c r="M59" s="1"/>
      <c r="N59" s="1"/>
      <c r="O59" s="1"/>
      <c r="P59" s="1"/>
      <c r="Q59" s="1"/>
      <c r="R59" s="1"/>
    </row>
    <row r="60" spans="1:18" x14ac:dyDescent="0.3">
      <c r="A60" s="1"/>
      <c r="B60" s="1"/>
      <c r="C60" s="1"/>
      <c r="D60" s="1"/>
      <c r="E60" s="1"/>
      <c r="F60" s="4" t="str">
        <f t="shared" si="3"/>
        <v/>
      </c>
      <c r="G60" s="4" t="e">
        <f>VLOOKUP(F60,Soxl1!A:E,2,0)</f>
        <v>#N/A</v>
      </c>
      <c r="H60" s="4" t="e">
        <f t="shared" si="1"/>
        <v>#N/A</v>
      </c>
      <c r="I60" s="4" t="e">
        <f t="shared" si="2"/>
        <v>#N/A</v>
      </c>
      <c r="J60" s="62" t="str">
        <f>TRASH!A59</f>
        <v>ROIV</v>
      </c>
      <c r="K60" s="1"/>
      <c r="L60" s="1"/>
      <c r="M60" s="1"/>
      <c r="N60" s="1"/>
      <c r="O60" s="1"/>
      <c r="P60" s="1"/>
      <c r="Q60" s="1"/>
      <c r="R60" s="1"/>
    </row>
    <row r="61" spans="1:18" x14ac:dyDescent="0.3">
      <c r="A61" s="1"/>
      <c r="B61" s="1"/>
      <c r="C61" s="1"/>
      <c r="D61" s="1"/>
      <c r="E61" s="1"/>
      <c r="F61" s="4" t="str">
        <f t="shared" si="3"/>
        <v/>
      </c>
      <c r="G61" s="4" t="e">
        <f>VLOOKUP(F61,Soxl1!A:E,2,0)</f>
        <v>#N/A</v>
      </c>
      <c r="H61" s="4" t="e">
        <f t="shared" si="1"/>
        <v>#N/A</v>
      </c>
      <c r="I61" s="4" t="e">
        <f t="shared" si="2"/>
        <v>#N/A</v>
      </c>
      <c r="J61" s="62" t="str">
        <f>TRASH!A60</f>
        <v>LESL</v>
      </c>
      <c r="K61" s="1"/>
      <c r="L61" s="1"/>
      <c r="M61" s="1"/>
      <c r="N61" s="1"/>
      <c r="O61" s="1"/>
      <c r="P61" s="1"/>
      <c r="Q61" s="1"/>
      <c r="R61" s="1"/>
    </row>
    <row r="62" spans="1:18" x14ac:dyDescent="0.3">
      <c r="A62" s="1"/>
      <c r="B62" s="1"/>
      <c r="C62" s="1"/>
      <c r="D62" s="1"/>
      <c r="E62" s="1"/>
      <c r="F62" s="4" t="str">
        <f t="shared" si="3"/>
        <v/>
      </c>
      <c r="G62" s="4" t="e">
        <f>VLOOKUP(F62,Soxl1!A:E,2,0)</f>
        <v>#N/A</v>
      </c>
      <c r="H62" s="4" t="e">
        <f t="shared" si="1"/>
        <v>#N/A</v>
      </c>
      <c r="I62" s="4" t="e">
        <f t="shared" si="2"/>
        <v>#N/A</v>
      </c>
      <c r="J62" s="62" t="str">
        <f>TRASH!A61</f>
        <v>FFIN</v>
      </c>
      <c r="K62" s="1"/>
      <c r="L62" s="1"/>
      <c r="M62" s="1"/>
      <c r="N62" s="1"/>
      <c r="O62" s="1"/>
      <c r="P62" s="1"/>
      <c r="Q62" s="1"/>
      <c r="R62" s="1"/>
    </row>
    <row r="63" spans="1:18" x14ac:dyDescent="0.3">
      <c r="A63" s="1"/>
      <c r="B63" s="1"/>
      <c r="C63" s="1"/>
      <c r="D63" s="1"/>
      <c r="E63" s="1"/>
      <c r="F63" s="4" t="str">
        <f t="shared" si="3"/>
        <v/>
      </c>
      <c r="G63" s="4" t="e">
        <f>VLOOKUP(F63,Soxl1!A:E,2,0)</f>
        <v>#N/A</v>
      </c>
      <c r="H63" s="4" t="e">
        <f t="shared" si="1"/>
        <v>#N/A</v>
      </c>
      <c r="I63" s="4" t="e">
        <f t="shared" si="2"/>
        <v>#N/A</v>
      </c>
      <c r="J63" s="62" t="str">
        <f>TRASH!A62</f>
        <v>CODA</v>
      </c>
      <c r="K63" s="1"/>
      <c r="L63" s="1"/>
      <c r="M63" s="1"/>
      <c r="N63" s="1"/>
      <c r="O63" s="1"/>
      <c r="P63" s="1"/>
      <c r="Q63" s="1"/>
      <c r="R63" s="1"/>
    </row>
    <row r="64" spans="1:18" x14ac:dyDescent="0.3">
      <c r="A64" s="1"/>
      <c r="B64" s="1"/>
      <c r="C64" s="1"/>
      <c r="D64" s="1"/>
      <c r="E64" s="1"/>
      <c r="F64" s="4" t="str">
        <f t="shared" si="3"/>
        <v/>
      </c>
      <c r="G64" s="4" t="e">
        <f>VLOOKUP(F64,Soxl1!A:E,2,0)</f>
        <v>#N/A</v>
      </c>
      <c r="H64" s="4" t="e">
        <f t="shared" si="1"/>
        <v>#N/A</v>
      </c>
      <c r="I64" s="4" t="e">
        <f t="shared" si="2"/>
        <v>#N/A</v>
      </c>
      <c r="J64" s="62" t="str">
        <f>TRASH!A63</f>
        <v>BIOX</v>
      </c>
      <c r="K64" s="1"/>
      <c r="L64" s="1"/>
      <c r="M64" s="1"/>
      <c r="N64" s="1"/>
      <c r="O64" s="1"/>
      <c r="P64" s="1"/>
      <c r="Q64" s="1"/>
      <c r="R64" s="1"/>
    </row>
    <row r="65" spans="1:25" x14ac:dyDescent="0.3">
      <c r="A65" s="1"/>
      <c r="B65" s="1"/>
      <c r="C65" s="1"/>
      <c r="D65" s="1"/>
      <c r="E65" s="1"/>
      <c r="F65" s="4" t="str">
        <f t="shared" si="3"/>
        <v/>
      </c>
      <c r="G65" s="4" t="e">
        <f>VLOOKUP(F65,Soxl1!A:E,2,0)</f>
        <v>#N/A</v>
      </c>
      <c r="H65" s="4" t="e">
        <f t="shared" si="1"/>
        <v>#N/A</v>
      </c>
      <c r="I65" s="4" t="e">
        <f t="shared" si="2"/>
        <v>#N/A</v>
      </c>
      <c r="J65" s="62" t="str">
        <f>TRASH!A64</f>
        <v>WLDS</v>
      </c>
      <c r="L65" s="1"/>
      <c r="M65" s="1"/>
      <c r="N65" s="1"/>
      <c r="O65" s="1"/>
      <c r="P65" s="1"/>
      <c r="Q65" s="1"/>
      <c r="R65" s="1"/>
    </row>
    <row r="66" spans="1:25" x14ac:dyDescent="0.3">
      <c r="A66" s="1"/>
      <c r="B66" s="1"/>
      <c r="C66" s="1"/>
      <c r="D66" s="1"/>
      <c r="E66" s="1"/>
      <c r="F66" s="4" t="str">
        <f>IF(ISERROR(MATCH(A66,J$1:J$1000,0)),A66,"")</f>
        <v/>
      </c>
      <c r="G66" s="4" t="e">
        <f>VLOOKUP(F66,Soxl1!A:E,2,0)</f>
        <v>#N/A</v>
      </c>
      <c r="H66" s="4" t="e">
        <f t="shared" si="1"/>
        <v>#N/A</v>
      </c>
      <c r="I66" s="4" t="e">
        <f t="shared" si="2"/>
        <v>#N/A</v>
      </c>
      <c r="J66" s="62" t="str">
        <f>TRASH!A65</f>
        <v>DAKT</v>
      </c>
      <c r="L66" s="1"/>
      <c r="M66" s="1"/>
      <c r="N66" s="1"/>
      <c r="O66" s="1"/>
      <c r="P66" s="1"/>
      <c r="Q66" s="1"/>
      <c r="R66" s="1"/>
    </row>
    <row r="67" spans="1:25" x14ac:dyDescent="0.3">
      <c r="A67" s="1"/>
      <c r="B67" s="1"/>
      <c r="C67" s="1"/>
      <c r="D67" s="1"/>
      <c r="E67" s="1"/>
      <c r="F67" s="4" t="str">
        <f t="shared" ref="F67:F84" si="4">IF(ISERROR(MATCH(A67,J$1:J$1000,0)),A67,"")</f>
        <v/>
      </c>
      <c r="G67" s="4" t="e">
        <f>VLOOKUP(F67,Soxl1!A:E,2,0)</f>
        <v>#N/A</v>
      </c>
      <c r="H67" s="4" t="e">
        <f t="shared" ref="H67:H130" si="5">VLOOKUP(F67,A:E,4,0)</f>
        <v>#N/A</v>
      </c>
      <c r="I67" s="4" t="e">
        <f t="shared" ref="I67:I130" si="6">VLOOKUP(F67,A:E,5,0)</f>
        <v>#N/A</v>
      </c>
      <c r="J67" s="62" t="str">
        <f>TRASH!A66</f>
        <v>INSG</v>
      </c>
      <c r="L67" s="1"/>
      <c r="M67" s="1"/>
      <c r="N67" s="1"/>
      <c r="O67" s="1"/>
      <c r="P67" s="1"/>
      <c r="Q67" s="1"/>
      <c r="R67" s="1"/>
      <c r="U67" s="22"/>
    </row>
    <row r="68" spans="1:25" x14ac:dyDescent="0.3">
      <c r="A68" s="1"/>
      <c r="B68" s="1"/>
      <c r="C68" s="1"/>
      <c r="D68" s="1"/>
      <c r="E68" s="1"/>
      <c r="F68" s="4" t="str">
        <f t="shared" si="4"/>
        <v/>
      </c>
      <c r="G68" s="4" t="e">
        <f>VLOOKUP(F68,Soxl1!A:E,2,0)</f>
        <v>#N/A</v>
      </c>
      <c r="H68" s="4" t="e">
        <f t="shared" si="5"/>
        <v>#N/A</v>
      </c>
      <c r="I68" s="4" t="e">
        <f t="shared" si="6"/>
        <v>#N/A</v>
      </c>
      <c r="J68" s="62" t="str">
        <f>TRASH!A67</f>
        <v>CTSO</v>
      </c>
      <c r="L68" s="1"/>
      <c r="M68" s="1"/>
      <c r="N68" s="1"/>
      <c r="O68" s="1"/>
      <c r="P68" s="1"/>
      <c r="Q68" s="1"/>
      <c r="R68" s="1"/>
      <c r="U68" s="22"/>
    </row>
    <row r="69" spans="1:25" x14ac:dyDescent="0.3">
      <c r="A69" s="1"/>
      <c r="B69" s="1"/>
      <c r="C69" s="1"/>
      <c r="D69" s="1"/>
      <c r="E69" s="1"/>
      <c r="F69" s="4" t="str">
        <f t="shared" si="4"/>
        <v/>
      </c>
      <c r="G69" s="4" t="e">
        <f>VLOOKUP(F69,Soxl1!A:E,2,0)</f>
        <v>#N/A</v>
      </c>
      <c r="H69" s="4" t="e">
        <f t="shared" si="5"/>
        <v>#N/A</v>
      </c>
      <c r="I69" s="4" t="e">
        <f t="shared" si="6"/>
        <v>#N/A</v>
      </c>
      <c r="J69" s="62" t="str">
        <f>TRASH!A68</f>
        <v>HESM</v>
      </c>
      <c r="L69" s="1"/>
      <c r="M69" s="1"/>
      <c r="N69" s="1"/>
      <c r="O69" s="1"/>
      <c r="P69" s="1"/>
      <c r="Q69" s="1"/>
      <c r="R69" s="1"/>
      <c r="U69" s="22"/>
    </row>
    <row r="70" spans="1:25" x14ac:dyDescent="0.3">
      <c r="A70" s="1"/>
      <c r="B70" s="1"/>
      <c r="C70" s="1"/>
      <c r="D70" s="1"/>
      <c r="E70" s="1"/>
      <c r="F70" s="4" t="str">
        <f t="shared" si="4"/>
        <v/>
      </c>
      <c r="G70" s="4" t="e">
        <f>VLOOKUP(F70,Soxl1!A:E,2,0)</f>
        <v>#N/A</v>
      </c>
      <c r="H70" s="4" t="e">
        <f t="shared" si="5"/>
        <v>#N/A</v>
      </c>
      <c r="I70" s="4" t="e">
        <f t="shared" si="6"/>
        <v>#N/A</v>
      </c>
      <c r="J70" s="62" t="str">
        <f>TRASH!A69</f>
        <v>BWA</v>
      </c>
      <c r="L70" s="1"/>
      <c r="M70" s="1"/>
      <c r="N70" s="1"/>
      <c r="O70" s="1"/>
      <c r="P70" s="1"/>
      <c r="Q70" s="1"/>
      <c r="R70" s="1"/>
      <c r="U70" s="22"/>
    </row>
    <row r="71" spans="1:25" x14ac:dyDescent="0.3">
      <c r="A71" s="1"/>
      <c r="B71" s="1"/>
      <c r="C71" s="1"/>
      <c r="D71" s="1"/>
      <c r="E71" s="1"/>
      <c r="F71" s="4" t="str">
        <f t="shared" si="4"/>
        <v/>
      </c>
      <c r="G71" s="4" t="e">
        <f>VLOOKUP(F71,Soxl1!A:E,2,0)</f>
        <v>#N/A</v>
      </c>
      <c r="H71" s="4" t="e">
        <f t="shared" si="5"/>
        <v>#N/A</v>
      </c>
      <c r="I71" s="4" t="e">
        <f t="shared" si="6"/>
        <v>#N/A</v>
      </c>
      <c r="J71" s="62" t="str">
        <f>TRASH!A70</f>
        <v>NTRB</v>
      </c>
      <c r="L71" s="1"/>
      <c r="M71" s="1"/>
      <c r="N71" s="1"/>
      <c r="O71" s="1"/>
      <c r="P71" s="1"/>
      <c r="Q71" s="1"/>
      <c r="R71" s="1"/>
      <c r="U71" s="22"/>
    </row>
    <row r="72" spans="1:25" x14ac:dyDescent="0.3">
      <c r="A72" s="1"/>
      <c r="B72" s="1"/>
      <c r="C72" s="1"/>
      <c r="D72" s="1"/>
      <c r="E72" s="1"/>
      <c r="F72" s="4" t="str">
        <f t="shared" si="4"/>
        <v/>
      </c>
      <c r="G72" s="4" t="e">
        <f>VLOOKUP(F72,Soxl1!A:E,2,0)</f>
        <v>#N/A</v>
      </c>
      <c r="H72" s="4" t="e">
        <f t="shared" si="5"/>
        <v>#N/A</v>
      </c>
      <c r="I72" s="4" t="e">
        <f t="shared" si="6"/>
        <v>#N/A</v>
      </c>
      <c r="J72" s="62" t="str">
        <f>TRASH!A71</f>
        <v>SVC</v>
      </c>
      <c r="L72" s="1"/>
      <c r="M72" s="1"/>
      <c r="N72" s="1"/>
      <c r="O72" s="1"/>
      <c r="P72" s="1"/>
      <c r="Q72" s="1"/>
      <c r="R72" s="1"/>
      <c r="U72" s="2"/>
      <c r="V72" s="2"/>
      <c r="W72" s="2"/>
      <c r="X72" s="2"/>
      <c r="Y72" s="2"/>
    </row>
    <row r="73" spans="1:25" x14ac:dyDescent="0.3">
      <c r="A73" s="1"/>
      <c r="B73" s="1"/>
      <c r="C73" s="1"/>
      <c r="D73" s="1"/>
      <c r="E73" s="1"/>
      <c r="F73" s="4" t="str">
        <f t="shared" si="4"/>
        <v/>
      </c>
      <c r="G73" s="4" t="e">
        <f>VLOOKUP(F73,Soxl1!A:E,2,0)</f>
        <v>#N/A</v>
      </c>
      <c r="H73" s="4" t="e">
        <f t="shared" si="5"/>
        <v>#N/A</v>
      </c>
      <c r="I73" s="4" t="e">
        <f t="shared" si="6"/>
        <v>#N/A</v>
      </c>
      <c r="J73" s="62" t="str">
        <f>TRASH!A72</f>
        <v>HOMB</v>
      </c>
      <c r="L73" s="1"/>
      <c r="M73" s="1"/>
      <c r="N73" s="1"/>
      <c r="O73" s="1"/>
      <c r="P73" s="1"/>
      <c r="Q73" s="1"/>
      <c r="R73" s="1"/>
      <c r="U73" s="1"/>
      <c r="V73" s="1"/>
      <c r="W73" s="1"/>
      <c r="X73" s="1"/>
      <c r="Y73" s="1"/>
    </row>
    <row r="74" spans="1:25" x14ac:dyDescent="0.3">
      <c r="A74" s="1"/>
      <c r="B74" s="1"/>
      <c r="C74" s="1"/>
      <c r="D74" s="1"/>
      <c r="E74" s="1"/>
      <c r="F74" s="4" t="str">
        <f t="shared" si="4"/>
        <v/>
      </c>
      <c r="G74" s="4" t="e">
        <f>VLOOKUP(F74,Soxl1!A:E,2,0)</f>
        <v>#N/A</v>
      </c>
      <c r="H74" s="4" t="e">
        <f t="shared" si="5"/>
        <v>#N/A</v>
      </c>
      <c r="I74" s="4" t="e">
        <f t="shared" si="6"/>
        <v>#N/A</v>
      </c>
      <c r="J74" s="62" t="str">
        <f>TRASH!A73</f>
        <v>MEI</v>
      </c>
      <c r="L74" s="1"/>
      <c r="M74" s="1"/>
      <c r="N74" s="1"/>
      <c r="O74" s="1"/>
      <c r="P74" s="1"/>
      <c r="Q74" s="1"/>
      <c r="R74" s="1"/>
      <c r="U74" s="1"/>
      <c r="V74" s="1"/>
      <c r="W74" s="1"/>
      <c r="X74" s="1"/>
      <c r="Y74" s="1"/>
    </row>
    <row r="75" spans="1:25" x14ac:dyDescent="0.3">
      <c r="A75" s="1"/>
      <c r="B75" s="1"/>
      <c r="C75" s="1"/>
      <c r="D75" s="1"/>
      <c r="E75" s="1"/>
      <c r="F75" s="4" t="str">
        <f t="shared" si="4"/>
        <v/>
      </c>
      <c r="G75" s="4" t="e">
        <f>VLOOKUP(F75,Soxl1!A:E,2,0)</f>
        <v>#N/A</v>
      </c>
      <c r="H75" s="4" t="e">
        <f t="shared" si="5"/>
        <v>#N/A</v>
      </c>
      <c r="I75" s="4" t="e">
        <f t="shared" si="6"/>
        <v>#N/A</v>
      </c>
      <c r="J75" s="62" t="str">
        <f>TRASH!A74</f>
        <v>MIND</v>
      </c>
      <c r="L75" s="1"/>
      <c r="M75" s="1"/>
      <c r="N75" s="1"/>
      <c r="O75" s="1"/>
      <c r="P75" s="1"/>
      <c r="Q75" s="1"/>
      <c r="R75" s="1"/>
      <c r="U75" s="22"/>
    </row>
    <row r="76" spans="1:25" x14ac:dyDescent="0.3">
      <c r="A76" s="2"/>
      <c r="B76" s="2"/>
      <c r="C76" s="2"/>
      <c r="D76" s="2"/>
      <c r="E76" s="2"/>
      <c r="F76" s="4" t="str">
        <f t="shared" si="4"/>
        <v/>
      </c>
      <c r="G76" s="4" t="e">
        <f>VLOOKUP(F76,Soxl1!A:E,2,0)</f>
        <v>#N/A</v>
      </c>
      <c r="H76" s="4" t="e">
        <f t="shared" si="5"/>
        <v>#N/A</v>
      </c>
      <c r="I76" s="4" t="e">
        <f t="shared" si="6"/>
        <v>#N/A</v>
      </c>
      <c r="J76" s="62" t="str">
        <f>TRASH!A75</f>
        <v>HSBC</v>
      </c>
      <c r="L76" s="2"/>
      <c r="M76" s="2"/>
      <c r="N76" s="2"/>
      <c r="O76" s="2"/>
      <c r="P76" s="2"/>
      <c r="Q76" s="1"/>
      <c r="R76" s="1"/>
    </row>
    <row r="77" spans="1:25" x14ac:dyDescent="0.3">
      <c r="A77" s="1"/>
      <c r="B77" s="1"/>
      <c r="C77" s="1"/>
      <c r="D77" s="1"/>
      <c r="E77" s="1"/>
      <c r="F77" s="4" t="str">
        <f t="shared" si="4"/>
        <v/>
      </c>
      <c r="G77" s="4" t="e">
        <f>VLOOKUP(F77,Soxl1!A:E,2,0)</f>
        <v>#N/A</v>
      </c>
      <c r="H77" s="4" t="e">
        <f t="shared" si="5"/>
        <v>#N/A</v>
      </c>
      <c r="I77" s="4" t="e">
        <f t="shared" si="6"/>
        <v>#N/A</v>
      </c>
      <c r="J77" s="62" t="str">
        <f>TRASH!A76</f>
        <v>NTCT</v>
      </c>
      <c r="M77" s="2"/>
      <c r="N77" s="2"/>
      <c r="O77" s="2"/>
      <c r="P77" s="2"/>
      <c r="Q77" s="2"/>
      <c r="R77" s="1"/>
    </row>
    <row r="78" spans="1:25" x14ac:dyDescent="0.3">
      <c r="A78" s="1"/>
      <c r="B78" s="1"/>
      <c r="C78" s="1"/>
      <c r="D78" s="1"/>
      <c r="E78" s="1"/>
      <c r="F78" s="4" t="str">
        <f t="shared" si="4"/>
        <v/>
      </c>
      <c r="G78" s="4" t="e">
        <f>VLOOKUP(F78,Soxl1!A:E,2,0)</f>
        <v>#N/A</v>
      </c>
      <c r="H78" s="4" t="e">
        <f t="shared" si="5"/>
        <v>#N/A</v>
      </c>
      <c r="I78" s="4" t="e">
        <f t="shared" si="6"/>
        <v>#N/A</v>
      </c>
      <c r="J78" s="62" t="str">
        <f>TRASH!A77</f>
        <v>AMBR</v>
      </c>
      <c r="M78" s="1"/>
      <c r="N78" s="1"/>
      <c r="O78" s="1"/>
      <c r="P78" s="1"/>
      <c r="Q78" s="1"/>
      <c r="R78" s="1"/>
    </row>
    <row r="79" spans="1:25" x14ac:dyDescent="0.3">
      <c r="A79" s="1"/>
      <c r="B79" s="1"/>
      <c r="C79" s="1"/>
      <c r="D79" s="1"/>
      <c r="E79" s="1"/>
      <c r="F79" s="4" t="str">
        <f t="shared" si="4"/>
        <v/>
      </c>
      <c r="G79" s="4" t="e">
        <f>VLOOKUP(F79,Soxl1!A:E,2,0)</f>
        <v>#N/A</v>
      </c>
      <c r="H79" s="4" t="e">
        <f t="shared" si="5"/>
        <v>#N/A</v>
      </c>
      <c r="I79" s="4" t="e">
        <f t="shared" si="6"/>
        <v>#N/A</v>
      </c>
      <c r="J79" s="62" t="str">
        <f>TRASH!A78</f>
        <v>SAIA</v>
      </c>
      <c r="M79" s="1"/>
      <c r="N79" s="1"/>
      <c r="O79" s="1"/>
      <c r="P79" s="1"/>
      <c r="Q79" s="1"/>
      <c r="R79" s="1"/>
    </row>
    <row r="80" spans="1:25" x14ac:dyDescent="0.3">
      <c r="A80" s="1"/>
      <c r="B80" s="1"/>
      <c r="C80" s="1"/>
      <c r="D80" s="1"/>
      <c r="E80" s="1"/>
      <c r="F80" s="4" t="str">
        <f t="shared" si="4"/>
        <v/>
      </c>
      <c r="G80" s="4" t="e">
        <f>VLOOKUP(F80,Soxl1!A:E,2,0)</f>
        <v>#N/A</v>
      </c>
      <c r="H80" s="4" t="e">
        <f t="shared" si="5"/>
        <v>#N/A</v>
      </c>
      <c r="I80" s="4" t="e">
        <f t="shared" si="6"/>
        <v>#N/A</v>
      </c>
      <c r="J80" s="62" t="str">
        <f>TRASH!A79</f>
        <v>MTB</v>
      </c>
      <c r="M80" s="1"/>
      <c r="N80" s="1"/>
      <c r="O80" s="1"/>
      <c r="P80" s="1"/>
      <c r="Q80" s="1"/>
      <c r="R80" s="1"/>
    </row>
    <row r="81" spans="1:24" x14ac:dyDescent="0.3">
      <c r="A81" s="1"/>
      <c r="B81" s="1"/>
      <c r="C81" s="1"/>
      <c r="D81" s="1"/>
      <c r="E81" s="1"/>
      <c r="F81" s="4" t="str">
        <f t="shared" si="4"/>
        <v/>
      </c>
      <c r="G81" s="4" t="e">
        <f>VLOOKUP(F81,Soxl1!A:E,2,0)</f>
        <v>#N/A</v>
      </c>
      <c r="H81" s="4" t="e">
        <f t="shared" si="5"/>
        <v>#N/A</v>
      </c>
      <c r="I81" s="4" t="e">
        <f t="shared" si="6"/>
        <v>#N/A</v>
      </c>
      <c r="J81" s="62" t="str">
        <f>TRASH!A80</f>
        <v>LAKE</v>
      </c>
      <c r="M81" s="1"/>
      <c r="N81" s="1"/>
      <c r="O81" s="1"/>
      <c r="P81" s="1"/>
      <c r="Q81" s="1"/>
    </row>
    <row r="82" spans="1:24" x14ac:dyDescent="0.3">
      <c r="A82" s="1"/>
      <c r="B82" s="1"/>
      <c r="C82" s="1"/>
      <c r="D82" s="1"/>
      <c r="E82" s="1"/>
      <c r="F82" s="4" t="str">
        <f t="shared" si="4"/>
        <v/>
      </c>
      <c r="G82" s="4" t="e">
        <f>VLOOKUP(F82,Soxl1!A:E,2,0)</f>
        <v>#N/A</v>
      </c>
      <c r="H82" s="4" t="e">
        <f t="shared" si="5"/>
        <v>#N/A</v>
      </c>
      <c r="I82" s="4" t="e">
        <f t="shared" si="6"/>
        <v>#N/A</v>
      </c>
      <c r="J82" s="62" t="str">
        <f>TRASH!A81</f>
        <v>BBIO</v>
      </c>
      <c r="M82" s="1"/>
      <c r="N82" s="1"/>
      <c r="O82" s="1"/>
      <c r="P82" s="1"/>
      <c r="Q82" s="1"/>
      <c r="R82" s="2"/>
    </row>
    <row r="83" spans="1:24" x14ac:dyDescent="0.3">
      <c r="A83" s="1"/>
      <c r="B83" s="1"/>
      <c r="C83" s="1"/>
      <c r="D83" s="1"/>
      <c r="E83" s="1"/>
      <c r="F83" s="4" t="str">
        <f t="shared" si="4"/>
        <v/>
      </c>
      <c r="G83" s="4" t="e">
        <f>VLOOKUP(F83,Soxl1!A:E,2,0)</f>
        <v>#N/A</v>
      </c>
      <c r="H83" s="4" t="e">
        <f t="shared" si="5"/>
        <v>#N/A</v>
      </c>
      <c r="I83" s="4" t="e">
        <f t="shared" si="6"/>
        <v>#N/A</v>
      </c>
      <c r="J83" s="62" t="str">
        <f>TRASH!A82</f>
        <v>SKIL</v>
      </c>
      <c r="M83" s="1"/>
      <c r="N83" s="1"/>
      <c r="O83" s="1"/>
      <c r="P83" s="1"/>
      <c r="Q83" s="1"/>
      <c r="R83" s="1"/>
    </row>
    <row r="84" spans="1:24" x14ac:dyDescent="0.3">
      <c r="A84" s="1"/>
      <c r="B84" s="1"/>
      <c r="C84" s="1"/>
      <c r="D84" s="1"/>
      <c r="E84" s="1"/>
      <c r="F84" s="4" t="str">
        <f t="shared" si="4"/>
        <v/>
      </c>
      <c r="G84" s="4" t="e">
        <f>VLOOKUP(F84,Soxl1!A:E,2,0)</f>
        <v>#N/A</v>
      </c>
      <c r="H84" s="4" t="e">
        <f t="shared" si="5"/>
        <v>#N/A</v>
      </c>
      <c r="I84" s="4" t="e">
        <f t="shared" si="6"/>
        <v>#N/A</v>
      </c>
      <c r="J84" s="62" t="str">
        <f>TRASH!A83</f>
        <v>HLN</v>
      </c>
      <c r="M84" s="1"/>
      <c r="N84" s="1"/>
      <c r="O84" s="1"/>
      <c r="P84" s="1"/>
      <c r="Q84" s="1"/>
      <c r="R84" s="1"/>
      <c r="X84" s="22"/>
    </row>
    <row r="85" spans="1:24" x14ac:dyDescent="0.3">
      <c r="A85" s="1"/>
      <c r="B85" s="1"/>
      <c r="C85" s="1"/>
      <c r="D85" s="1"/>
      <c r="E85" s="1"/>
      <c r="F85" s="4" t="str">
        <f>IF(ISERROR(MATCH(A85,J$1:J$1000,0)),A85,"")</f>
        <v/>
      </c>
      <c r="G85" s="4" t="e">
        <f>VLOOKUP(F85,Soxl1!A:E,2,0)</f>
        <v>#N/A</v>
      </c>
      <c r="H85" s="4" t="e">
        <f t="shared" si="5"/>
        <v>#N/A</v>
      </c>
      <c r="I85" s="4" t="e">
        <f t="shared" si="6"/>
        <v>#N/A</v>
      </c>
      <c r="J85" s="62" t="str">
        <f>TRASH!A84</f>
        <v>BKU</v>
      </c>
      <c r="M85" s="1"/>
      <c r="N85" s="1"/>
      <c r="O85" s="1"/>
      <c r="P85" s="1"/>
      <c r="Q85" s="1"/>
      <c r="R85" s="1"/>
      <c r="X85" s="22"/>
    </row>
    <row r="86" spans="1:24" x14ac:dyDescent="0.3">
      <c r="A86" s="1"/>
      <c r="B86" s="1"/>
      <c r="C86" s="1"/>
      <c r="D86" s="1"/>
      <c r="E86" s="1"/>
      <c r="F86" s="4" t="str">
        <f>IF(ISERROR(MATCH(A86,J$1:J$1000,0)),A86,"")</f>
        <v/>
      </c>
      <c r="G86" s="4" t="e">
        <f>VLOOKUP(F86,Soxl1!A:E,2,0)</f>
        <v>#N/A</v>
      </c>
      <c r="H86" s="4" t="e">
        <f t="shared" si="5"/>
        <v>#N/A</v>
      </c>
      <c r="I86" s="4" t="e">
        <f t="shared" si="6"/>
        <v>#N/A</v>
      </c>
      <c r="J86" s="62" t="str">
        <f>TRASH!A85</f>
        <v>BXP</v>
      </c>
      <c r="M86" s="1"/>
      <c r="N86" s="1"/>
      <c r="O86" s="1"/>
      <c r="P86" s="1"/>
      <c r="Q86" s="1"/>
      <c r="R86" s="1"/>
      <c r="X86" s="22"/>
    </row>
    <row r="87" spans="1:24" x14ac:dyDescent="0.3">
      <c r="A87" s="1"/>
      <c r="B87" s="1"/>
      <c r="C87" s="1"/>
      <c r="D87" s="1"/>
      <c r="E87" s="1"/>
      <c r="F87" s="4" t="str">
        <f t="shared" ref="F87:F148" si="7">IF(ISERROR(MATCH(A87,J$1:J$1000,0)),A87,"")</f>
        <v/>
      </c>
      <c r="G87" s="4" t="e">
        <f>VLOOKUP(F87,Soxl1!A:E,2,0)</f>
        <v>#N/A</v>
      </c>
      <c r="H87" s="4" t="e">
        <f t="shared" si="5"/>
        <v>#N/A</v>
      </c>
      <c r="I87" s="4" t="e">
        <f t="shared" si="6"/>
        <v>#N/A</v>
      </c>
      <c r="J87" s="62" t="str">
        <f>TRASH!A86</f>
        <v>ACHC</v>
      </c>
      <c r="M87" s="1"/>
      <c r="N87" s="1"/>
      <c r="O87" s="1"/>
      <c r="P87" s="1"/>
      <c r="Q87" s="1"/>
      <c r="R87" s="1"/>
      <c r="X87" s="22"/>
    </row>
    <row r="88" spans="1:24" x14ac:dyDescent="0.3">
      <c r="A88" s="1"/>
      <c r="B88" s="1"/>
      <c r="C88" s="1"/>
      <c r="D88" s="1"/>
      <c r="E88" s="1"/>
      <c r="F88" s="4" t="str">
        <f t="shared" si="7"/>
        <v/>
      </c>
      <c r="G88" s="4" t="e">
        <f>VLOOKUP(F88,Soxl1!A:E,2,0)</f>
        <v>#N/A</v>
      </c>
      <c r="H88" s="4" t="e">
        <f t="shared" si="5"/>
        <v>#N/A</v>
      </c>
      <c r="I88" s="4" t="e">
        <f t="shared" si="6"/>
        <v>#N/A</v>
      </c>
      <c r="J88" s="62" t="str">
        <f>TRASH!A87</f>
        <v>ARDT</v>
      </c>
      <c r="M88" s="1"/>
      <c r="N88" s="1"/>
      <c r="O88" s="1"/>
      <c r="P88" s="1"/>
      <c r="Q88" s="1"/>
      <c r="R88" s="1"/>
      <c r="X88" s="22"/>
    </row>
    <row r="89" spans="1:24" x14ac:dyDescent="0.3">
      <c r="A89" s="1"/>
      <c r="B89" s="1"/>
      <c r="C89" s="1"/>
      <c r="D89" s="1"/>
      <c r="E89" s="1"/>
      <c r="F89" s="4" t="str">
        <f t="shared" si="7"/>
        <v/>
      </c>
      <c r="G89" s="4" t="e">
        <f>VLOOKUP(F89,Soxl1!A:E,2,0)</f>
        <v>#N/A</v>
      </c>
      <c r="H89" s="4" t="e">
        <f t="shared" si="5"/>
        <v>#N/A</v>
      </c>
      <c r="I89" s="4" t="e">
        <f t="shared" si="6"/>
        <v>#N/A</v>
      </c>
      <c r="J89" s="62" t="str">
        <f>TRASH!A88</f>
        <v>CVGW</v>
      </c>
      <c r="M89" s="1"/>
      <c r="N89" s="1"/>
      <c r="O89" s="1"/>
      <c r="P89" s="1"/>
      <c r="Q89" s="1"/>
      <c r="R89" s="1"/>
      <c r="X89" s="22"/>
    </row>
    <row r="90" spans="1:24" x14ac:dyDescent="0.3">
      <c r="A90" s="1"/>
      <c r="B90" s="1"/>
      <c r="C90" s="1"/>
      <c r="D90" s="1"/>
      <c r="E90" s="1"/>
      <c r="F90" s="4" t="str">
        <f t="shared" si="7"/>
        <v/>
      </c>
      <c r="G90" s="4" t="e">
        <f>VLOOKUP(F90,Soxl1!A:E,2,0)</f>
        <v>#N/A</v>
      </c>
      <c r="H90" s="4" t="e">
        <f t="shared" si="5"/>
        <v>#N/A</v>
      </c>
      <c r="I90" s="4" t="e">
        <f t="shared" si="6"/>
        <v>#N/A</v>
      </c>
      <c r="J90" s="62" t="str">
        <f>TRASH!A89</f>
        <v>KORE</v>
      </c>
      <c r="M90" s="1"/>
      <c r="N90" s="1"/>
      <c r="O90" s="1"/>
      <c r="P90" s="1"/>
      <c r="Q90" s="1"/>
      <c r="R90" s="1"/>
      <c r="X90" s="22"/>
    </row>
    <row r="91" spans="1:24" x14ac:dyDescent="0.3">
      <c r="A91" s="1"/>
      <c r="B91" s="1"/>
      <c r="C91" s="1"/>
      <c r="D91" s="1"/>
      <c r="E91" s="1"/>
      <c r="F91" s="4" t="str">
        <f t="shared" si="7"/>
        <v/>
      </c>
      <c r="G91" s="4" t="e">
        <f>VLOOKUP(F91,Soxl1!A:E,2,0)</f>
        <v>#N/A</v>
      </c>
      <c r="H91" s="4" t="e">
        <f t="shared" si="5"/>
        <v>#N/A</v>
      </c>
      <c r="I91" s="4" t="e">
        <f t="shared" si="6"/>
        <v>#N/A</v>
      </c>
      <c r="J91" s="62" t="str">
        <f>TRASH!A90</f>
        <v>COTY</v>
      </c>
      <c r="M91" s="1"/>
      <c r="N91" s="1"/>
      <c r="O91" s="1"/>
      <c r="P91" s="1"/>
      <c r="Q91" s="1"/>
      <c r="R91" s="1"/>
      <c r="X91" s="22"/>
    </row>
    <row r="92" spans="1:24" x14ac:dyDescent="0.3">
      <c r="A92" s="1"/>
      <c r="B92" s="1"/>
      <c r="C92" s="1"/>
      <c r="D92" s="1"/>
      <c r="E92" s="1"/>
      <c r="F92" s="4" t="str">
        <f t="shared" si="7"/>
        <v/>
      </c>
      <c r="G92" s="4" t="e">
        <f>VLOOKUP(F92,Soxl1!A:E,2,0)</f>
        <v>#N/A</v>
      </c>
      <c r="H92" s="4" t="e">
        <f t="shared" si="5"/>
        <v>#N/A</v>
      </c>
      <c r="I92" s="4" t="e">
        <f t="shared" si="6"/>
        <v>#N/A</v>
      </c>
      <c r="J92" s="62" t="str">
        <f>TRASH!A91</f>
        <v>TD</v>
      </c>
      <c r="M92" s="1"/>
      <c r="N92" s="1"/>
      <c r="O92" s="1"/>
      <c r="P92" s="1"/>
      <c r="Q92" s="1"/>
      <c r="R92" s="2"/>
      <c r="X92" s="22"/>
    </row>
    <row r="93" spans="1:24" x14ac:dyDescent="0.3">
      <c r="A93" s="1"/>
      <c r="B93" s="1"/>
      <c r="C93" s="1"/>
      <c r="D93" s="1"/>
      <c r="E93" s="1"/>
      <c r="F93" s="4" t="str">
        <f t="shared" si="7"/>
        <v/>
      </c>
      <c r="G93" s="4" t="e">
        <f>VLOOKUP(F93,Soxl1!A:E,2,0)</f>
        <v>#N/A</v>
      </c>
      <c r="H93" s="4" t="e">
        <f t="shared" si="5"/>
        <v>#N/A</v>
      </c>
      <c r="I93" s="4" t="e">
        <f t="shared" si="6"/>
        <v>#N/A</v>
      </c>
      <c r="J93" s="62" t="str">
        <f>TRASH!A92</f>
        <v>MTRX</v>
      </c>
      <c r="M93" s="1"/>
      <c r="N93" s="1"/>
      <c r="O93" s="1"/>
      <c r="P93" s="1"/>
      <c r="Q93" s="1"/>
      <c r="R93" s="1"/>
    </row>
    <row r="94" spans="1:24" x14ac:dyDescent="0.3">
      <c r="A94" s="1"/>
      <c r="B94" s="1"/>
      <c r="C94" s="1"/>
      <c r="D94" s="1"/>
      <c r="E94" s="1"/>
      <c r="F94" s="4" t="str">
        <f t="shared" si="7"/>
        <v/>
      </c>
      <c r="G94" s="4" t="e">
        <f>VLOOKUP(F94,Soxl1!A:E,2,0)</f>
        <v>#N/A</v>
      </c>
      <c r="H94" s="4" t="e">
        <f t="shared" si="5"/>
        <v>#N/A</v>
      </c>
      <c r="I94" s="4" t="e">
        <f t="shared" si="6"/>
        <v>#N/A</v>
      </c>
      <c r="J94" s="62" t="str">
        <f>TRASH!A93</f>
        <v>LEA</v>
      </c>
      <c r="M94" s="1"/>
      <c r="N94" s="1"/>
      <c r="O94" s="1"/>
      <c r="P94" s="1"/>
      <c r="Q94" s="1"/>
      <c r="R94" s="1"/>
    </row>
    <row r="95" spans="1:24" x14ac:dyDescent="0.3">
      <c r="A95" s="1"/>
      <c r="B95" s="1"/>
      <c r="C95" s="1"/>
      <c r="D95" s="1"/>
      <c r="E95" s="1"/>
      <c r="F95" s="4" t="str">
        <f t="shared" si="7"/>
        <v/>
      </c>
      <c r="G95" s="4" t="e">
        <f>VLOOKUP(F95,Soxl1!A:E,2,0)</f>
        <v>#N/A</v>
      </c>
      <c r="H95" s="4" t="e">
        <f t="shared" si="5"/>
        <v>#N/A</v>
      </c>
      <c r="I95" s="4" t="e">
        <f t="shared" si="6"/>
        <v>#N/A</v>
      </c>
      <c r="J95" s="62" t="str">
        <f>TRASH!A94</f>
        <v>CFR</v>
      </c>
      <c r="M95" s="1"/>
      <c r="N95" s="1"/>
      <c r="O95" s="1"/>
      <c r="P95" s="1"/>
      <c r="Q95" s="1"/>
    </row>
    <row r="96" spans="1:24" x14ac:dyDescent="0.3">
      <c r="A96" s="1"/>
      <c r="B96" s="1"/>
      <c r="C96" s="1"/>
      <c r="D96" s="1"/>
      <c r="E96" s="1"/>
      <c r="F96" s="4" t="str">
        <f t="shared" si="7"/>
        <v/>
      </c>
      <c r="G96" s="4" t="e">
        <f>VLOOKUP(F96,Soxl1!A:E,2,0)</f>
        <v>#N/A</v>
      </c>
      <c r="H96" s="4" t="e">
        <f t="shared" si="5"/>
        <v>#N/A</v>
      </c>
      <c r="I96" s="4" t="e">
        <f t="shared" si="6"/>
        <v>#N/A</v>
      </c>
      <c r="J96" s="62" t="str">
        <f>TRASH!A95</f>
        <v>LOB</v>
      </c>
      <c r="M96" s="1"/>
      <c r="N96" s="1"/>
      <c r="O96" s="1"/>
      <c r="P96" s="1"/>
      <c r="Q96" s="1"/>
    </row>
    <row r="97" spans="1:17" x14ac:dyDescent="0.3">
      <c r="A97" s="1"/>
      <c r="B97" s="1"/>
      <c r="C97" s="1"/>
      <c r="D97" s="1"/>
      <c r="E97" s="1"/>
      <c r="F97" s="4" t="str">
        <f t="shared" si="7"/>
        <v/>
      </c>
      <c r="G97" s="4" t="e">
        <f>VLOOKUP(F97,Soxl1!A:E,2,0)</f>
        <v>#N/A</v>
      </c>
      <c r="H97" s="4" t="e">
        <f t="shared" si="5"/>
        <v>#N/A</v>
      </c>
      <c r="I97" s="4" t="e">
        <f t="shared" si="6"/>
        <v>#N/A</v>
      </c>
      <c r="J97" s="62" t="str">
        <f>TRASH!A96</f>
        <v>TIME</v>
      </c>
      <c r="M97" s="1"/>
      <c r="N97" s="1"/>
      <c r="O97" s="1"/>
      <c r="P97" s="1"/>
      <c r="Q97" s="1"/>
    </row>
    <row r="98" spans="1:17" x14ac:dyDescent="0.3">
      <c r="A98" s="1"/>
      <c r="B98" s="1"/>
      <c r="C98" s="1"/>
      <c r="D98" s="1"/>
      <c r="E98" s="1"/>
      <c r="F98" s="4" t="str">
        <f t="shared" si="7"/>
        <v/>
      </c>
      <c r="G98" s="4" t="e">
        <f>VLOOKUP(F98,Soxl1!A:E,2,0)</f>
        <v>#N/A</v>
      </c>
      <c r="H98" s="4" t="e">
        <f t="shared" si="5"/>
        <v>#N/A</v>
      </c>
      <c r="I98" s="4" t="e">
        <f t="shared" si="6"/>
        <v>#N/A</v>
      </c>
      <c r="J98" s="62" t="str">
        <f>TRASH!A97</f>
        <v>DTSTW</v>
      </c>
      <c r="M98" s="1"/>
      <c r="N98" s="1"/>
      <c r="O98" s="1"/>
      <c r="P98" s="1"/>
      <c r="Q98" s="1"/>
    </row>
    <row r="99" spans="1:17" x14ac:dyDescent="0.3">
      <c r="A99" s="1"/>
      <c r="B99" s="1"/>
      <c r="C99" s="1"/>
      <c r="D99" s="1"/>
      <c r="E99" s="1"/>
      <c r="F99" s="4" t="str">
        <f t="shared" si="7"/>
        <v/>
      </c>
      <c r="G99" s="4" t="e">
        <f>VLOOKUP(F99,Soxl1!A:E,2,0)</f>
        <v>#N/A</v>
      </c>
      <c r="H99" s="4" t="e">
        <f t="shared" si="5"/>
        <v>#N/A</v>
      </c>
      <c r="I99" s="4" t="e">
        <f t="shared" si="6"/>
        <v>#N/A</v>
      </c>
      <c r="J99" s="62" t="str">
        <f>TRASH!A98</f>
        <v>EE</v>
      </c>
      <c r="M99" s="1"/>
      <c r="N99" s="1"/>
      <c r="O99" s="1"/>
      <c r="P99" s="1"/>
      <c r="Q99" s="1"/>
    </row>
    <row r="100" spans="1:17" x14ac:dyDescent="0.3">
      <c r="A100" s="1"/>
      <c r="B100" s="1"/>
      <c r="C100" s="1"/>
      <c r="D100" s="1"/>
      <c r="E100" s="1"/>
      <c r="F100" s="4" t="str">
        <f t="shared" si="7"/>
        <v/>
      </c>
      <c r="G100" s="4" t="e">
        <f>VLOOKUP(F100,Soxl1!A:E,2,0)</f>
        <v>#N/A</v>
      </c>
      <c r="H100" s="4" t="e">
        <f t="shared" si="5"/>
        <v>#N/A</v>
      </c>
      <c r="I100" s="4" t="e">
        <f t="shared" si="6"/>
        <v>#N/A</v>
      </c>
      <c r="J100" s="62" t="str">
        <f>TRASH!A99</f>
        <v>LMNR</v>
      </c>
      <c r="M100" s="1"/>
      <c r="N100" s="1"/>
      <c r="O100" s="1"/>
      <c r="P100" s="1"/>
      <c r="Q100" s="1"/>
    </row>
    <row r="101" spans="1:17" x14ac:dyDescent="0.3">
      <c r="A101" s="1"/>
      <c r="B101" s="1"/>
      <c r="C101" s="1"/>
      <c r="D101" s="1"/>
      <c r="E101" s="1"/>
      <c r="F101" s="4" t="str">
        <f t="shared" si="7"/>
        <v/>
      </c>
      <c r="G101" s="4" t="e">
        <f>VLOOKUP(F101,Soxl1!A:E,2,0)</f>
        <v>#N/A</v>
      </c>
      <c r="H101" s="4" t="e">
        <f t="shared" si="5"/>
        <v>#N/A</v>
      </c>
      <c r="I101" s="4" t="e">
        <f t="shared" si="6"/>
        <v>#N/A</v>
      </c>
      <c r="J101" s="62" t="str">
        <f>TRASH!A100</f>
        <v>PB</v>
      </c>
      <c r="M101" s="1"/>
      <c r="N101" s="1"/>
      <c r="O101" s="1"/>
      <c r="P101" s="1"/>
      <c r="Q101" s="1"/>
    </row>
    <row r="102" spans="1:17" x14ac:dyDescent="0.3">
      <c r="A102" s="1"/>
      <c r="B102" s="1"/>
      <c r="C102" s="1"/>
      <c r="D102" s="1"/>
      <c r="E102" s="1"/>
      <c r="F102" s="4" t="str">
        <f t="shared" si="7"/>
        <v/>
      </c>
      <c r="G102" s="4" t="e">
        <f>VLOOKUP(F102,Soxl1!A:E,2,0)</f>
        <v>#N/A</v>
      </c>
      <c r="H102" s="4" t="e">
        <f t="shared" si="5"/>
        <v>#N/A</v>
      </c>
      <c r="I102" s="4" t="e">
        <f t="shared" si="6"/>
        <v>#N/A</v>
      </c>
      <c r="J102" s="62" t="str">
        <f>TRASH!A101</f>
        <v>CIL</v>
      </c>
      <c r="M102" s="2"/>
      <c r="N102" s="2"/>
      <c r="O102" s="2"/>
      <c r="P102" s="2"/>
      <c r="Q102" s="2"/>
    </row>
    <row r="103" spans="1:17" x14ac:dyDescent="0.3">
      <c r="A103" s="1"/>
      <c r="B103" s="1"/>
      <c r="C103" s="1"/>
      <c r="D103" s="1"/>
      <c r="E103" s="1"/>
      <c r="F103" s="4" t="str">
        <f t="shared" si="7"/>
        <v/>
      </c>
      <c r="G103" s="4" t="e">
        <f>VLOOKUP(F103,Soxl1!A:E,2,0)</f>
        <v>#N/A</v>
      </c>
      <c r="H103" s="4" t="e">
        <f t="shared" si="5"/>
        <v>#N/A</v>
      </c>
      <c r="I103" s="4" t="e">
        <f t="shared" si="6"/>
        <v>#N/A</v>
      </c>
      <c r="J103" s="62" t="str">
        <f>TRASH!A102</f>
        <v>WLDSW</v>
      </c>
      <c r="M103" s="2"/>
      <c r="N103" s="2"/>
      <c r="O103" s="2"/>
      <c r="P103" s="2"/>
      <c r="Q103" s="2"/>
    </row>
    <row r="104" spans="1:17" x14ac:dyDescent="0.3">
      <c r="A104" s="1"/>
      <c r="B104" s="1"/>
      <c r="C104" s="1"/>
      <c r="D104" s="1"/>
      <c r="E104" s="1"/>
      <c r="F104" s="4" t="str">
        <f t="shared" si="7"/>
        <v/>
      </c>
      <c r="G104" s="4" t="e">
        <f>VLOOKUP(F104,Soxl1!A:E,2,0)</f>
        <v>#N/A</v>
      </c>
      <c r="H104" s="4" t="e">
        <f t="shared" si="5"/>
        <v>#N/A</v>
      </c>
      <c r="I104" s="4" t="e">
        <f t="shared" si="6"/>
        <v>#N/A</v>
      </c>
      <c r="J104" s="62" t="str">
        <f>TRASH!A103</f>
        <v>INNV</v>
      </c>
      <c r="M104" s="2"/>
      <c r="N104" s="2"/>
      <c r="O104" s="2"/>
      <c r="P104" s="2"/>
      <c r="Q104" s="2"/>
    </row>
    <row r="105" spans="1:17" x14ac:dyDescent="0.3">
      <c r="A105" s="1"/>
      <c r="B105" s="1"/>
      <c r="C105" s="1"/>
      <c r="D105" s="1"/>
      <c r="E105" s="1"/>
      <c r="F105" s="4" t="str">
        <f t="shared" si="7"/>
        <v/>
      </c>
      <c r="G105" s="4" t="e">
        <f>VLOOKUP(F105,Soxl1!A:E,2,0)</f>
        <v>#N/A</v>
      </c>
      <c r="H105" s="4" t="e">
        <f t="shared" si="5"/>
        <v>#N/A</v>
      </c>
      <c r="I105" s="4" t="e">
        <f t="shared" si="6"/>
        <v>#N/A</v>
      </c>
      <c r="J105" s="62" t="str">
        <f>TRASH!A104</f>
        <v>IPAR</v>
      </c>
      <c r="M105" s="2"/>
      <c r="N105" s="2"/>
      <c r="O105" s="2"/>
      <c r="P105" s="2"/>
      <c r="Q105" s="2"/>
    </row>
    <row r="106" spans="1:17" x14ac:dyDescent="0.3">
      <c r="A106" s="1"/>
      <c r="B106" s="1"/>
      <c r="C106" s="1"/>
      <c r="D106" s="1"/>
      <c r="E106" s="1"/>
      <c r="F106" s="4" t="str">
        <f t="shared" si="7"/>
        <v/>
      </c>
      <c r="G106" s="4" t="e">
        <f>VLOOKUP(F106,Soxl1!A:E,2,0)</f>
        <v>#N/A</v>
      </c>
      <c r="H106" s="4" t="e">
        <f t="shared" si="5"/>
        <v>#N/A</v>
      </c>
      <c r="I106" s="4" t="e">
        <f t="shared" si="6"/>
        <v>#N/A</v>
      </c>
      <c r="J106" s="62" t="str">
        <f>TRASH!A105</f>
        <v>TRNS</v>
      </c>
      <c r="M106" s="2"/>
      <c r="N106" s="2"/>
      <c r="O106" s="2"/>
      <c r="P106" s="2"/>
      <c r="Q106" s="2"/>
    </row>
    <row r="107" spans="1:17" x14ac:dyDescent="0.3">
      <c r="A107" s="1"/>
      <c r="B107" s="1"/>
      <c r="C107" s="1"/>
      <c r="D107" s="1"/>
      <c r="E107" s="1"/>
      <c r="F107" s="4" t="str">
        <f t="shared" si="7"/>
        <v/>
      </c>
      <c r="G107" s="4" t="e">
        <f>VLOOKUP(F107,Soxl1!A:E,2,0)</f>
        <v>#N/A</v>
      </c>
      <c r="H107" s="4" t="e">
        <f t="shared" si="5"/>
        <v>#N/A</v>
      </c>
      <c r="I107" s="4" t="e">
        <f t="shared" si="6"/>
        <v>#N/A</v>
      </c>
      <c r="J107" s="62" t="str">
        <f>TRASH!A106</f>
        <v>AME</v>
      </c>
      <c r="M107" s="2"/>
      <c r="N107" s="2"/>
      <c r="O107" s="2"/>
      <c r="P107" s="2"/>
      <c r="Q107" s="2"/>
    </row>
    <row r="108" spans="1:17" x14ac:dyDescent="0.3">
      <c r="A108" s="1"/>
      <c r="B108" s="1"/>
      <c r="C108" s="1"/>
      <c r="D108" s="1"/>
      <c r="E108" s="1"/>
      <c r="F108" s="4" t="str">
        <f t="shared" si="7"/>
        <v/>
      </c>
      <c r="G108" s="4" t="e">
        <f>VLOOKUP(F108,Soxl1!A:E,2,0)</f>
        <v>#N/A</v>
      </c>
      <c r="H108" s="4" t="e">
        <f t="shared" si="5"/>
        <v>#N/A</v>
      </c>
      <c r="I108" s="4" t="e">
        <f t="shared" si="6"/>
        <v>#N/A</v>
      </c>
      <c r="J108" s="62" t="str">
        <f>TRASH!A107</f>
        <v>AUGZ</v>
      </c>
      <c r="N108" s="1"/>
    </row>
    <row r="109" spans="1:17" x14ac:dyDescent="0.3">
      <c r="A109" s="1"/>
      <c r="B109" s="1"/>
      <c r="C109" s="1"/>
      <c r="D109" s="1"/>
      <c r="E109" s="1"/>
      <c r="F109" s="4" t="str">
        <f t="shared" si="7"/>
        <v/>
      </c>
      <c r="G109" s="4" t="e">
        <f>VLOOKUP(F109,Soxl1!A:E,2,0)</f>
        <v>#N/A</v>
      </c>
      <c r="H109" s="4" t="e">
        <f t="shared" si="5"/>
        <v>#N/A</v>
      </c>
      <c r="I109" s="4" t="e">
        <f t="shared" si="6"/>
        <v>#N/A</v>
      </c>
      <c r="J109" s="62" t="str">
        <f>TRASH!A108</f>
        <v>AXR</v>
      </c>
      <c r="N109" s="1"/>
    </row>
    <row r="110" spans="1:17" x14ac:dyDescent="0.3">
      <c r="A110" s="1"/>
      <c r="B110" s="1"/>
      <c r="C110" s="1"/>
      <c r="D110" s="1"/>
      <c r="E110" s="1"/>
      <c r="F110" s="4" t="str">
        <f t="shared" si="7"/>
        <v/>
      </c>
      <c r="G110" s="4" t="e">
        <f>VLOOKUP(F110,Soxl1!A:E,2,0)</f>
        <v>#N/A</v>
      </c>
      <c r="H110" s="4" t="e">
        <f t="shared" si="5"/>
        <v>#N/A</v>
      </c>
      <c r="I110" s="4" t="e">
        <f t="shared" si="6"/>
        <v>#N/A</v>
      </c>
      <c r="J110" s="62" t="str">
        <f>TRASH!A109</f>
        <v>CGAU</v>
      </c>
      <c r="N110" s="1"/>
    </row>
    <row r="111" spans="1:17" x14ac:dyDescent="0.3">
      <c r="A111" s="1"/>
      <c r="B111" s="1"/>
      <c r="C111" s="1"/>
      <c r="D111" s="1"/>
      <c r="E111" s="1"/>
      <c r="F111" s="4" t="str">
        <f t="shared" si="7"/>
        <v/>
      </c>
      <c r="G111" s="4" t="e">
        <f>VLOOKUP(F111,Soxl1!A:E,2,0)</f>
        <v>#N/A</v>
      </c>
      <c r="H111" s="4" t="e">
        <f t="shared" si="5"/>
        <v>#N/A</v>
      </c>
      <c r="I111" s="4" t="e">
        <f t="shared" si="6"/>
        <v>#N/A</v>
      </c>
      <c r="J111" s="62" t="str">
        <f>TRASH!A110</f>
        <v>CNO</v>
      </c>
      <c r="N111" s="1"/>
    </row>
    <row r="112" spans="1:17" x14ac:dyDescent="0.3">
      <c r="A112" s="1"/>
      <c r="B112" s="1"/>
      <c r="C112" s="1"/>
      <c r="D112" s="1"/>
      <c r="E112" s="1"/>
      <c r="F112" s="4" t="str">
        <f t="shared" si="7"/>
        <v/>
      </c>
      <c r="G112" s="4" t="e">
        <f>VLOOKUP(F112,Soxl1!A:E,2,0)</f>
        <v>#N/A</v>
      </c>
      <c r="H112" s="4" t="e">
        <f t="shared" si="5"/>
        <v>#N/A</v>
      </c>
      <c r="I112" s="4" t="e">
        <f t="shared" si="6"/>
        <v>#N/A</v>
      </c>
      <c r="J112" s="62" t="str">
        <f>TRASH!A111</f>
        <v>HOLD</v>
      </c>
      <c r="N112" s="1"/>
    </row>
    <row r="113" spans="1:14" x14ac:dyDescent="0.3">
      <c r="A113" s="1"/>
      <c r="B113" s="1"/>
      <c r="C113" s="1"/>
      <c r="D113" s="1"/>
      <c r="E113" s="1"/>
      <c r="F113" s="4" t="str">
        <f t="shared" si="7"/>
        <v/>
      </c>
      <c r="G113" s="4" t="e">
        <f>VLOOKUP(F113,Soxl1!A:E,2,0)</f>
        <v>#N/A</v>
      </c>
      <c r="H113" s="4" t="e">
        <f t="shared" si="5"/>
        <v>#N/A</v>
      </c>
      <c r="I113" s="4" t="e">
        <f t="shared" si="6"/>
        <v>#N/A</v>
      </c>
      <c r="J113" s="62" t="str">
        <f>TRASH!A112</f>
        <v>JULZ</v>
      </c>
      <c r="N113" s="1"/>
    </row>
    <row r="114" spans="1:14" x14ac:dyDescent="0.3">
      <c r="A114" s="1"/>
      <c r="B114" s="1"/>
      <c r="C114" s="1"/>
      <c r="D114" s="1"/>
      <c r="E114" s="1"/>
      <c r="F114" s="4" t="str">
        <f t="shared" si="7"/>
        <v/>
      </c>
      <c r="G114" s="4" t="e">
        <f>VLOOKUP(F114,Soxl1!A:E,2,0)</f>
        <v>#N/A</v>
      </c>
      <c r="H114" s="4" t="e">
        <f t="shared" si="5"/>
        <v>#N/A</v>
      </c>
      <c r="I114" s="4" t="e">
        <f t="shared" si="6"/>
        <v>#N/A</v>
      </c>
      <c r="J114" s="62" t="str">
        <f>TRASH!A113</f>
        <v>NTRBW</v>
      </c>
      <c r="N114" s="1"/>
    </row>
    <row r="115" spans="1:14" x14ac:dyDescent="0.3">
      <c r="A115" s="1"/>
      <c r="B115" s="1"/>
      <c r="C115" s="1"/>
      <c r="D115" s="1"/>
      <c r="E115" s="1"/>
      <c r="F115" s="4" t="str">
        <f t="shared" si="7"/>
        <v/>
      </c>
      <c r="G115" s="4" t="e">
        <f>VLOOKUP(F115,Soxl1!A:E,2,0)</f>
        <v>#N/A</v>
      </c>
      <c r="H115" s="4" t="e">
        <f t="shared" si="5"/>
        <v>#N/A</v>
      </c>
      <c r="I115" s="4" t="e">
        <f t="shared" si="6"/>
        <v>#N/A</v>
      </c>
      <c r="J115" s="62" t="str">
        <f>TRASH!A114</f>
        <v>RBC</v>
      </c>
      <c r="N115" s="1"/>
    </row>
    <row r="116" spans="1:14" x14ac:dyDescent="0.3">
      <c r="A116" s="1"/>
      <c r="B116" s="1"/>
      <c r="C116" s="1"/>
      <c r="D116" s="1"/>
      <c r="E116" s="1"/>
      <c r="F116" s="4" t="str">
        <f t="shared" si="7"/>
        <v/>
      </c>
      <c r="G116" s="4" t="e">
        <f>VLOOKUP(F116,Soxl1!A:E,2,0)</f>
        <v>#N/A</v>
      </c>
      <c r="H116" s="4" t="e">
        <f t="shared" si="5"/>
        <v>#N/A</v>
      </c>
      <c r="I116" s="4" t="e">
        <f t="shared" si="6"/>
        <v>#N/A</v>
      </c>
      <c r="J116" s="62" t="str">
        <f>TRASH!A115</f>
        <v>TEN/PE</v>
      </c>
      <c r="N116" s="1"/>
    </row>
    <row r="117" spans="1:14" x14ac:dyDescent="0.3">
      <c r="A117" s="1"/>
      <c r="B117" s="1"/>
      <c r="C117" s="1"/>
      <c r="D117" s="1"/>
      <c r="E117" s="1"/>
      <c r="F117" s="4" t="str">
        <f t="shared" si="7"/>
        <v/>
      </c>
      <c r="G117" s="4" t="e">
        <f>VLOOKUP(F117,Soxl1!A:E,2,0)</f>
        <v>#N/A</v>
      </c>
      <c r="H117" s="4" t="e">
        <f t="shared" si="5"/>
        <v>#N/A</v>
      </c>
      <c r="I117" s="4" t="e">
        <f t="shared" si="6"/>
        <v>#N/A</v>
      </c>
      <c r="J117" s="62" t="str">
        <f>TRASH!A116</f>
        <v>TEN/PF</v>
      </c>
      <c r="N117" s="1"/>
    </row>
    <row r="118" spans="1:14" x14ac:dyDescent="0.3">
      <c r="A118" s="1"/>
      <c r="B118" s="1"/>
      <c r="C118" s="1"/>
      <c r="D118" s="1"/>
      <c r="E118" s="1"/>
      <c r="F118" s="4" t="str">
        <f t="shared" si="7"/>
        <v/>
      </c>
      <c r="G118" s="4" t="e">
        <f>VLOOKUP(F118,Soxl1!A:E,2,0)</f>
        <v>#N/A</v>
      </c>
      <c r="H118" s="4" t="e">
        <f t="shared" si="5"/>
        <v>#N/A</v>
      </c>
      <c r="I118" s="4" t="e">
        <f t="shared" si="6"/>
        <v>#N/A</v>
      </c>
      <c r="J118" s="62">
        <f>TRASH!A117</f>
        <v>0</v>
      </c>
      <c r="N118" s="1"/>
    </row>
    <row r="119" spans="1:14" x14ac:dyDescent="0.3">
      <c r="A119" s="1"/>
      <c r="B119" s="1"/>
      <c r="C119" s="1"/>
      <c r="D119" s="1"/>
      <c r="E119" s="1"/>
      <c r="F119" s="4" t="str">
        <f t="shared" si="7"/>
        <v/>
      </c>
      <c r="G119" s="4" t="e">
        <f>VLOOKUP(F119,Soxl1!A:E,2,0)</f>
        <v>#N/A</v>
      </c>
      <c r="H119" s="4" t="e">
        <f t="shared" si="5"/>
        <v>#N/A</v>
      </c>
      <c r="I119" s="4" t="e">
        <f t="shared" si="6"/>
        <v>#N/A</v>
      </c>
      <c r="J119" s="62">
        <f>TRASH!A118</f>
        <v>0</v>
      </c>
      <c r="N119" s="1"/>
    </row>
    <row r="120" spans="1:14" x14ac:dyDescent="0.3">
      <c r="A120" s="1"/>
      <c r="B120" s="1"/>
      <c r="C120" s="1"/>
      <c r="D120" s="1"/>
      <c r="E120" s="1"/>
      <c r="F120" s="4" t="str">
        <f t="shared" si="7"/>
        <v/>
      </c>
      <c r="G120" s="4" t="e">
        <f>VLOOKUP(F120,Soxl1!A:E,2,0)</f>
        <v>#N/A</v>
      </c>
      <c r="H120" s="4" t="e">
        <f t="shared" si="5"/>
        <v>#N/A</v>
      </c>
      <c r="I120" s="4" t="e">
        <f t="shared" si="6"/>
        <v>#N/A</v>
      </c>
      <c r="J120" s="62">
        <f>TRASH!A119</f>
        <v>0</v>
      </c>
      <c r="N120" s="1"/>
    </row>
    <row r="121" spans="1:14" x14ac:dyDescent="0.3">
      <c r="A121" s="1"/>
      <c r="B121" s="1"/>
      <c r="C121" s="1"/>
      <c r="D121" s="1"/>
      <c r="E121" s="1"/>
      <c r="F121" s="4" t="str">
        <f t="shared" si="7"/>
        <v/>
      </c>
      <c r="G121" s="4" t="e">
        <f>VLOOKUP(F121,Soxl1!A:E,2,0)</f>
        <v>#N/A</v>
      </c>
      <c r="H121" s="4" t="e">
        <f t="shared" si="5"/>
        <v>#N/A</v>
      </c>
      <c r="I121" s="4" t="e">
        <f t="shared" si="6"/>
        <v>#N/A</v>
      </c>
      <c r="J121" s="62">
        <f>TRASH!A120</f>
        <v>0</v>
      </c>
      <c r="N121" s="1"/>
    </row>
    <row r="122" spans="1:14" x14ac:dyDescent="0.3">
      <c r="A122" s="1"/>
      <c r="B122" s="1"/>
      <c r="C122" s="1"/>
      <c r="D122" s="1"/>
      <c r="E122" s="1"/>
      <c r="F122" s="4" t="str">
        <f t="shared" si="7"/>
        <v/>
      </c>
      <c r="G122" s="4" t="e">
        <f>VLOOKUP(F122,Soxl1!A:E,2,0)</f>
        <v>#N/A</v>
      </c>
      <c r="H122" s="4" t="e">
        <f t="shared" si="5"/>
        <v>#N/A</v>
      </c>
      <c r="I122" s="4" t="e">
        <f t="shared" si="6"/>
        <v>#N/A</v>
      </c>
      <c r="J122" s="62">
        <f>TRASH!A121</f>
        <v>0</v>
      </c>
      <c r="N122" s="1"/>
    </row>
    <row r="123" spans="1:14" x14ac:dyDescent="0.3">
      <c r="F123" s="4" t="str">
        <f t="shared" si="7"/>
        <v/>
      </c>
      <c r="G123" s="4" t="e">
        <f>VLOOKUP(F123,Soxl1!A:E,2,0)</f>
        <v>#N/A</v>
      </c>
      <c r="H123" s="4" t="e">
        <f t="shared" si="5"/>
        <v>#N/A</v>
      </c>
      <c r="I123" s="4" t="e">
        <f t="shared" si="6"/>
        <v>#N/A</v>
      </c>
      <c r="J123" s="62">
        <f>TRASH!A122</f>
        <v>0</v>
      </c>
      <c r="N123" s="1"/>
    </row>
    <row r="124" spans="1:14" x14ac:dyDescent="0.3">
      <c r="F124" s="4" t="str">
        <f t="shared" si="7"/>
        <v/>
      </c>
      <c r="G124" s="4" t="e">
        <f>VLOOKUP(F124,Soxl1!A:E,2,0)</f>
        <v>#N/A</v>
      </c>
      <c r="H124" s="4" t="e">
        <f t="shared" si="5"/>
        <v>#N/A</v>
      </c>
      <c r="I124" s="4" t="e">
        <f t="shared" si="6"/>
        <v>#N/A</v>
      </c>
      <c r="J124" s="62">
        <f>TRASH!A123</f>
        <v>0</v>
      </c>
      <c r="N124" s="1"/>
    </row>
    <row r="125" spans="1:14" x14ac:dyDescent="0.3">
      <c r="F125" s="4" t="str">
        <f t="shared" si="7"/>
        <v/>
      </c>
      <c r="G125" s="4" t="e">
        <f>VLOOKUP(F125,Soxl1!A:E,2,0)</f>
        <v>#N/A</v>
      </c>
      <c r="H125" s="4" t="e">
        <f t="shared" si="5"/>
        <v>#N/A</v>
      </c>
      <c r="I125" s="4" t="e">
        <f t="shared" si="6"/>
        <v>#N/A</v>
      </c>
      <c r="J125" s="62">
        <f>TRASH!A124</f>
        <v>0</v>
      </c>
      <c r="N125" s="1"/>
    </row>
    <row r="126" spans="1:14" x14ac:dyDescent="0.3">
      <c r="F126" s="4" t="str">
        <f t="shared" si="7"/>
        <v/>
      </c>
      <c r="G126" s="4" t="e">
        <f>VLOOKUP(F126,Soxl1!A:E,2,0)</f>
        <v>#N/A</v>
      </c>
      <c r="H126" s="4" t="e">
        <f t="shared" si="5"/>
        <v>#N/A</v>
      </c>
      <c r="I126" s="4" t="e">
        <f t="shared" si="6"/>
        <v>#N/A</v>
      </c>
      <c r="J126" s="62">
        <f>TRASH!A125</f>
        <v>0</v>
      </c>
      <c r="N126" s="1"/>
    </row>
    <row r="127" spans="1:14" x14ac:dyDescent="0.3">
      <c r="F127" s="4" t="str">
        <f t="shared" si="7"/>
        <v/>
      </c>
      <c r="G127" s="4" t="e">
        <f>VLOOKUP(F127,Soxl1!A:E,2,0)</f>
        <v>#N/A</v>
      </c>
      <c r="H127" s="4" t="e">
        <f t="shared" si="5"/>
        <v>#N/A</v>
      </c>
      <c r="I127" s="4" t="e">
        <f t="shared" si="6"/>
        <v>#N/A</v>
      </c>
      <c r="J127" s="62">
        <f>TRASH!A126</f>
        <v>0</v>
      </c>
      <c r="N127" s="1"/>
    </row>
    <row r="128" spans="1:14" x14ac:dyDescent="0.3">
      <c r="F128" s="4" t="str">
        <f t="shared" si="7"/>
        <v/>
      </c>
      <c r="G128" s="4" t="e">
        <f>VLOOKUP(F128,Soxl1!A:E,2,0)</f>
        <v>#N/A</v>
      </c>
      <c r="H128" s="4" t="e">
        <f t="shared" si="5"/>
        <v>#N/A</v>
      </c>
      <c r="I128" s="4" t="e">
        <f t="shared" si="6"/>
        <v>#N/A</v>
      </c>
      <c r="J128" s="62">
        <f>TRASH!A127</f>
        <v>0</v>
      </c>
      <c r="N128" s="1"/>
    </row>
    <row r="129" spans="6:14" x14ac:dyDescent="0.3">
      <c r="F129" s="4" t="str">
        <f t="shared" si="7"/>
        <v/>
      </c>
      <c r="G129" s="4" t="e">
        <f>VLOOKUP(F129,Soxl1!A:E,2,0)</f>
        <v>#N/A</v>
      </c>
      <c r="H129" s="4" t="e">
        <f t="shared" si="5"/>
        <v>#N/A</v>
      </c>
      <c r="I129" s="4" t="e">
        <f t="shared" si="6"/>
        <v>#N/A</v>
      </c>
      <c r="J129" s="62">
        <f>TRASH!A128</f>
        <v>0</v>
      </c>
      <c r="N129" s="1"/>
    </row>
    <row r="130" spans="6:14" x14ac:dyDescent="0.3">
      <c r="F130" s="4" t="str">
        <f t="shared" si="7"/>
        <v/>
      </c>
      <c r="G130" s="4" t="e">
        <f>VLOOKUP(F130,Soxl1!A:E,2,0)</f>
        <v>#N/A</v>
      </c>
      <c r="H130" s="4" t="e">
        <f t="shared" si="5"/>
        <v>#N/A</v>
      </c>
      <c r="I130" s="4" t="e">
        <f t="shared" si="6"/>
        <v>#N/A</v>
      </c>
      <c r="J130" s="62">
        <f>TRASH!A129</f>
        <v>0</v>
      </c>
      <c r="N130" s="1"/>
    </row>
    <row r="131" spans="6:14" x14ac:dyDescent="0.3">
      <c r="F131" s="4" t="str">
        <f t="shared" si="7"/>
        <v/>
      </c>
      <c r="G131" s="4" t="e">
        <f>VLOOKUP(F131,Soxl1!A:E,2,0)</f>
        <v>#N/A</v>
      </c>
      <c r="H131" s="4" t="e">
        <f t="shared" ref="H131:H194" si="8">VLOOKUP(F131,A:E,4,0)</f>
        <v>#N/A</v>
      </c>
      <c r="I131" s="4" t="e">
        <f t="shared" ref="I131:I194" si="9">VLOOKUP(F131,A:E,5,0)</f>
        <v>#N/A</v>
      </c>
      <c r="J131" s="62">
        <f>TRASH!A130</f>
        <v>0</v>
      </c>
      <c r="N131" s="1"/>
    </row>
    <row r="132" spans="6:14" x14ac:dyDescent="0.3">
      <c r="F132" s="4" t="str">
        <f t="shared" si="7"/>
        <v/>
      </c>
      <c r="G132" s="4" t="e">
        <f>VLOOKUP(F132,Soxl1!A:E,2,0)</f>
        <v>#N/A</v>
      </c>
      <c r="H132" s="4" t="e">
        <f t="shared" si="8"/>
        <v>#N/A</v>
      </c>
      <c r="I132" s="4" t="e">
        <f t="shared" si="9"/>
        <v>#N/A</v>
      </c>
      <c r="J132" s="62">
        <f>TRASH!A131</f>
        <v>0</v>
      </c>
      <c r="N132" s="1"/>
    </row>
    <row r="133" spans="6:14" x14ac:dyDescent="0.3">
      <c r="F133" s="4" t="str">
        <f t="shared" si="7"/>
        <v/>
      </c>
      <c r="G133" s="4" t="e">
        <f>VLOOKUP(F133,Soxl1!A:E,2,0)</f>
        <v>#N/A</v>
      </c>
      <c r="H133" s="4" t="e">
        <f t="shared" si="8"/>
        <v>#N/A</v>
      </c>
      <c r="I133" s="4" t="e">
        <f t="shared" si="9"/>
        <v>#N/A</v>
      </c>
      <c r="J133" s="62">
        <f>TRASH!A132</f>
        <v>0</v>
      </c>
      <c r="N133" s="1"/>
    </row>
    <row r="134" spans="6:14" x14ac:dyDescent="0.3">
      <c r="F134" s="4" t="str">
        <f t="shared" si="7"/>
        <v/>
      </c>
      <c r="G134" s="4" t="e">
        <f>VLOOKUP(F134,Soxl1!A:E,2,0)</f>
        <v>#N/A</v>
      </c>
      <c r="H134" s="4" t="e">
        <f t="shared" si="8"/>
        <v>#N/A</v>
      </c>
      <c r="I134" s="4" t="e">
        <f t="shared" si="9"/>
        <v>#N/A</v>
      </c>
      <c r="J134" s="62">
        <f>TRASH!A133</f>
        <v>0</v>
      </c>
      <c r="N134" s="1"/>
    </row>
    <row r="135" spans="6:14" x14ac:dyDescent="0.3">
      <c r="F135" s="4" t="str">
        <f t="shared" si="7"/>
        <v/>
      </c>
      <c r="G135" s="4" t="e">
        <f>VLOOKUP(F135,Soxl1!A:E,2,0)</f>
        <v>#N/A</v>
      </c>
      <c r="H135" s="4" t="e">
        <f t="shared" si="8"/>
        <v>#N/A</v>
      </c>
      <c r="I135" s="4" t="e">
        <f t="shared" si="9"/>
        <v>#N/A</v>
      </c>
      <c r="J135" s="62">
        <f>TRASH!A134</f>
        <v>0</v>
      </c>
      <c r="N135" s="1"/>
    </row>
    <row r="136" spans="6:14" x14ac:dyDescent="0.3">
      <c r="F136" s="4" t="str">
        <f t="shared" si="7"/>
        <v/>
      </c>
      <c r="G136" s="4" t="e">
        <f>VLOOKUP(F136,Soxl1!A:E,2,0)</f>
        <v>#N/A</v>
      </c>
      <c r="H136" s="4" t="e">
        <f t="shared" si="8"/>
        <v>#N/A</v>
      </c>
      <c r="I136" s="4" t="e">
        <f t="shared" si="9"/>
        <v>#N/A</v>
      </c>
      <c r="J136" s="62">
        <f>TRASH!A135</f>
        <v>0</v>
      </c>
      <c r="N136" s="1"/>
    </row>
    <row r="137" spans="6:14" x14ac:dyDescent="0.3">
      <c r="F137" s="4" t="str">
        <f t="shared" si="7"/>
        <v/>
      </c>
      <c r="G137" s="4" t="e">
        <f>VLOOKUP(F137,Soxl1!A:E,2,0)</f>
        <v>#N/A</v>
      </c>
      <c r="H137" s="4" t="e">
        <f t="shared" si="8"/>
        <v>#N/A</v>
      </c>
      <c r="I137" s="4" t="e">
        <f t="shared" si="9"/>
        <v>#N/A</v>
      </c>
      <c r="J137" s="62">
        <f>TRASH!A136</f>
        <v>0</v>
      </c>
      <c r="N137" s="1"/>
    </row>
    <row r="138" spans="6:14" x14ac:dyDescent="0.3">
      <c r="F138" s="4" t="str">
        <f t="shared" si="7"/>
        <v/>
      </c>
      <c r="G138" s="4" t="e">
        <f>VLOOKUP(F138,Soxl1!A:E,2,0)</f>
        <v>#N/A</v>
      </c>
      <c r="H138" s="4" t="e">
        <f t="shared" si="8"/>
        <v>#N/A</v>
      </c>
      <c r="I138" s="4" t="e">
        <f t="shared" si="9"/>
        <v>#N/A</v>
      </c>
      <c r="J138" s="62">
        <f>TRASH!A137</f>
        <v>0</v>
      </c>
      <c r="N138" s="1"/>
    </row>
    <row r="139" spans="6:14" x14ac:dyDescent="0.3">
      <c r="F139" s="4" t="str">
        <f t="shared" si="7"/>
        <v/>
      </c>
      <c r="G139" s="4" t="e">
        <f>VLOOKUP(F139,Soxl1!A:E,2,0)</f>
        <v>#N/A</v>
      </c>
      <c r="H139" s="4" t="e">
        <f t="shared" si="8"/>
        <v>#N/A</v>
      </c>
      <c r="I139" s="4" t="e">
        <f t="shared" si="9"/>
        <v>#N/A</v>
      </c>
      <c r="J139" s="62">
        <f>TRASH!A138</f>
        <v>0</v>
      </c>
      <c r="N139" s="1"/>
    </row>
    <row r="140" spans="6:14" x14ac:dyDescent="0.3">
      <c r="F140" s="4" t="str">
        <f t="shared" si="7"/>
        <v/>
      </c>
      <c r="G140" s="4" t="e">
        <f>VLOOKUP(F140,Soxl1!A:E,2,0)</f>
        <v>#N/A</v>
      </c>
      <c r="H140" s="4" t="e">
        <f t="shared" si="8"/>
        <v>#N/A</v>
      </c>
      <c r="I140" s="4" t="e">
        <f t="shared" si="9"/>
        <v>#N/A</v>
      </c>
      <c r="J140" s="62">
        <f>TRASH!A139</f>
        <v>0</v>
      </c>
      <c r="N140" s="1"/>
    </row>
    <row r="141" spans="6:14" x14ac:dyDescent="0.3">
      <c r="F141" s="4" t="str">
        <f t="shared" si="7"/>
        <v/>
      </c>
      <c r="G141" s="4" t="e">
        <f>VLOOKUP(F141,Soxl1!A:E,2,0)</f>
        <v>#N/A</v>
      </c>
      <c r="H141" s="4" t="e">
        <f t="shared" si="8"/>
        <v>#N/A</v>
      </c>
      <c r="I141" s="4" t="e">
        <f t="shared" si="9"/>
        <v>#N/A</v>
      </c>
      <c r="J141" s="62">
        <f>TRASH!A140</f>
        <v>0</v>
      </c>
      <c r="N141" s="1"/>
    </row>
    <row r="142" spans="6:14" x14ac:dyDescent="0.3">
      <c r="F142" s="4" t="str">
        <f t="shared" si="7"/>
        <v/>
      </c>
      <c r="G142" s="4" t="e">
        <f>VLOOKUP(F142,Soxl1!A:E,2,0)</f>
        <v>#N/A</v>
      </c>
      <c r="H142" s="4" t="e">
        <f t="shared" si="8"/>
        <v>#N/A</v>
      </c>
      <c r="I142" s="4" t="e">
        <f t="shared" si="9"/>
        <v>#N/A</v>
      </c>
      <c r="J142" s="62">
        <f>TRASH!A141</f>
        <v>0</v>
      </c>
      <c r="N142" s="1"/>
    </row>
    <row r="143" spans="6:14" x14ac:dyDescent="0.3">
      <c r="F143" s="4" t="str">
        <f t="shared" si="7"/>
        <v/>
      </c>
      <c r="G143" s="4" t="e">
        <f>VLOOKUP(F143,Soxl1!A:E,2,0)</f>
        <v>#N/A</v>
      </c>
      <c r="H143" s="4" t="e">
        <f t="shared" si="8"/>
        <v>#N/A</v>
      </c>
      <c r="I143" s="4" t="e">
        <f t="shared" si="9"/>
        <v>#N/A</v>
      </c>
      <c r="J143" s="62">
        <f>TRASH!A142</f>
        <v>0</v>
      </c>
      <c r="N143" s="1"/>
    </row>
    <row r="144" spans="6:14" x14ac:dyDescent="0.3">
      <c r="F144" s="4" t="str">
        <f t="shared" si="7"/>
        <v/>
      </c>
      <c r="G144" s="4" t="e">
        <f>VLOOKUP(F144,Soxl1!A:E,2,0)</f>
        <v>#N/A</v>
      </c>
      <c r="H144" s="4" t="e">
        <f t="shared" si="8"/>
        <v>#N/A</v>
      </c>
      <c r="I144" s="4" t="e">
        <f t="shared" si="9"/>
        <v>#N/A</v>
      </c>
      <c r="J144" s="62">
        <f>TRASH!A143</f>
        <v>0</v>
      </c>
      <c r="N144" s="1"/>
    </row>
    <row r="145" spans="6:14" x14ac:dyDescent="0.3">
      <c r="F145" s="4" t="str">
        <f t="shared" si="7"/>
        <v/>
      </c>
      <c r="G145" s="4" t="e">
        <f>VLOOKUP(F145,Soxl1!A:E,2,0)</f>
        <v>#N/A</v>
      </c>
      <c r="H145" s="4" t="e">
        <f t="shared" si="8"/>
        <v>#N/A</v>
      </c>
      <c r="I145" s="4" t="e">
        <f t="shared" si="9"/>
        <v>#N/A</v>
      </c>
      <c r="J145" s="62">
        <f>TRASH!A144</f>
        <v>0</v>
      </c>
      <c r="N145" s="1"/>
    </row>
    <row r="146" spans="6:14" x14ac:dyDescent="0.3">
      <c r="F146" s="4" t="str">
        <f t="shared" si="7"/>
        <v/>
      </c>
      <c r="G146" s="4" t="e">
        <f>VLOOKUP(F146,Soxl1!A:E,2,0)</f>
        <v>#N/A</v>
      </c>
      <c r="H146" s="4" t="e">
        <f t="shared" si="8"/>
        <v>#N/A</v>
      </c>
      <c r="I146" s="4" t="e">
        <f t="shared" si="9"/>
        <v>#N/A</v>
      </c>
      <c r="J146" s="62">
        <f>TRASH!A145</f>
        <v>0</v>
      </c>
      <c r="N146" s="1"/>
    </row>
    <row r="147" spans="6:14" x14ac:dyDescent="0.3">
      <c r="F147" s="4" t="str">
        <f t="shared" si="7"/>
        <v/>
      </c>
      <c r="G147" s="4" t="e">
        <f>VLOOKUP(F147,Soxl1!A:E,2,0)</f>
        <v>#N/A</v>
      </c>
      <c r="H147" s="4" t="e">
        <f t="shared" si="8"/>
        <v>#N/A</v>
      </c>
      <c r="I147" s="4" t="e">
        <f t="shared" si="9"/>
        <v>#N/A</v>
      </c>
      <c r="J147" s="62">
        <f>TRASH!A146</f>
        <v>0</v>
      </c>
      <c r="N147" s="1"/>
    </row>
    <row r="148" spans="6:14" x14ac:dyDescent="0.3">
      <c r="F148" s="4" t="str">
        <f t="shared" si="7"/>
        <v/>
      </c>
      <c r="G148" s="4" t="e">
        <f>VLOOKUP(F148,Soxl1!A:E,2,0)</f>
        <v>#N/A</v>
      </c>
      <c r="H148" s="4" t="e">
        <f t="shared" si="8"/>
        <v>#N/A</v>
      </c>
      <c r="I148" s="4" t="e">
        <f t="shared" si="9"/>
        <v>#N/A</v>
      </c>
      <c r="J148" s="62">
        <f>TRASH!A147</f>
        <v>0</v>
      </c>
      <c r="N148" s="1"/>
    </row>
    <row r="149" spans="6:14" x14ac:dyDescent="0.3">
      <c r="F149" s="4" t="str">
        <f t="shared" ref="F149:F212" si="10">IF(ISERROR(MATCH(A149,J$1:J$1000,0)),A149,"")</f>
        <v/>
      </c>
      <c r="G149" s="4" t="e">
        <f>VLOOKUP(F149,Soxl1!A:E,2,0)</f>
        <v>#N/A</v>
      </c>
      <c r="H149" s="4" t="e">
        <f t="shared" si="8"/>
        <v>#N/A</v>
      </c>
      <c r="I149" s="4" t="e">
        <f t="shared" si="9"/>
        <v>#N/A</v>
      </c>
      <c r="J149" s="62">
        <f>TRASH!A148</f>
        <v>0</v>
      </c>
      <c r="N149" s="1"/>
    </row>
    <row r="150" spans="6:14" x14ac:dyDescent="0.3">
      <c r="F150" s="4" t="str">
        <f t="shared" si="10"/>
        <v/>
      </c>
      <c r="G150" s="4" t="e">
        <f>VLOOKUP(F150,Soxl1!A:E,2,0)</f>
        <v>#N/A</v>
      </c>
      <c r="H150" s="4" t="e">
        <f t="shared" si="8"/>
        <v>#N/A</v>
      </c>
      <c r="I150" s="4" t="e">
        <f t="shared" si="9"/>
        <v>#N/A</v>
      </c>
      <c r="J150" s="62">
        <f>TRASH!A149</f>
        <v>0</v>
      </c>
      <c r="N150" s="1"/>
    </row>
    <row r="151" spans="6:14" x14ac:dyDescent="0.3">
      <c r="F151" s="4" t="str">
        <f t="shared" si="10"/>
        <v/>
      </c>
      <c r="G151" s="4" t="e">
        <f>VLOOKUP(F151,Soxl1!A:E,2,0)</f>
        <v>#N/A</v>
      </c>
      <c r="H151" s="4" t="e">
        <f t="shared" si="8"/>
        <v>#N/A</v>
      </c>
      <c r="I151" s="4" t="e">
        <f t="shared" si="9"/>
        <v>#N/A</v>
      </c>
      <c r="J151" s="62">
        <f>TRASH!A150</f>
        <v>0</v>
      </c>
      <c r="N151" s="1"/>
    </row>
    <row r="152" spans="6:14" x14ac:dyDescent="0.3">
      <c r="F152" s="4" t="str">
        <f t="shared" si="10"/>
        <v/>
      </c>
      <c r="G152" s="4" t="e">
        <f>VLOOKUP(F152,Soxl1!A:E,2,0)</f>
        <v>#N/A</v>
      </c>
      <c r="H152" s="4" t="e">
        <f t="shared" si="8"/>
        <v>#N/A</v>
      </c>
      <c r="I152" s="4" t="e">
        <f t="shared" si="9"/>
        <v>#N/A</v>
      </c>
      <c r="J152" s="62">
        <f>TRASH!A151</f>
        <v>0</v>
      </c>
      <c r="N152" s="1"/>
    </row>
    <row r="153" spans="6:14" x14ac:dyDescent="0.3">
      <c r="F153" s="4" t="str">
        <f t="shared" si="10"/>
        <v/>
      </c>
      <c r="G153" s="4" t="e">
        <f>VLOOKUP(F153,Soxl1!A:E,2,0)</f>
        <v>#N/A</v>
      </c>
      <c r="H153" s="4" t="e">
        <f t="shared" si="8"/>
        <v>#N/A</v>
      </c>
      <c r="I153" s="4" t="e">
        <f t="shared" si="9"/>
        <v>#N/A</v>
      </c>
      <c r="J153" s="62">
        <f>TRASH!A152</f>
        <v>0</v>
      </c>
      <c r="N153" s="1"/>
    </row>
    <row r="154" spans="6:14" x14ac:dyDescent="0.3">
      <c r="F154" s="4" t="str">
        <f t="shared" si="10"/>
        <v/>
      </c>
      <c r="G154" s="4" t="e">
        <f>VLOOKUP(F154,Soxl1!A:E,2,0)</f>
        <v>#N/A</v>
      </c>
      <c r="H154" s="4" t="e">
        <f t="shared" si="8"/>
        <v>#N/A</v>
      </c>
      <c r="I154" s="4" t="e">
        <f t="shared" si="9"/>
        <v>#N/A</v>
      </c>
      <c r="J154" s="62">
        <f>TRASH!A153</f>
        <v>0</v>
      </c>
      <c r="N154" s="1"/>
    </row>
    <row r="155" spans="6:14" x14ac:dyDescent="0.3">
      <c r="F155" s="4" t="str">
        <f t="shared" si="10"/>
        <v/>
      </c>
      <c r="G155" s="4" t="e">
        <f>VLOOKUP(F155,Soxl1!A:E,2,0)</f>
        <v>#N/A</v>
      </c>
      <c r="H155" s="4" t="e">
        <f t="shared" si="8"/>
        <v>#N/A</v>
      </c>
      <c r="I155" s="4" t="e">
        <f t="shared" si="9"/>
        <v>#N/A</v>
      </c>
      <c r="J155" s="62">
        <f>TRASH!A154</f>
        <v>0</v>
      </c>
      <c r="N155" s="1"/>
    </row>
    <row r="156" spans="6:14" x14ac:dyDescent="0.3">
      <c r="F156" s="4" t="str">
        <f t="shared" si="10"/>
        <v/>
      </c>
      <c r="G156" s="4" t="e">
        <f>VLOOKUP(F156,Soxl1!A:E,2,0)</f>
        <v>#N/A</v>
      </c>
      <c r="H156" s="4" t="e">
        <f t="shared" si="8"/>
        <v>#N/A</v>
      </c>
      <c r="I156" s="4" t="e">
        <f t="shared" si="9"/>
        <v>#N/A</v>
      </c>
      <c r="J156" s="62">
        <f>TRASH!A155</f>
        <v>0</v>
      </c>
      <c r="N156" s="1"/>
    </row>
    <row r="157" spans="6:14" x14ac:dyDescent="0.3">
      <c r="F157" s="4" t="str">
        <f t="shared" si="10"/>
        <v/>
      </c>
      <c r="G157" s="4" t="e">
        <f>VLOOKUP(F157,Soxl1!A:E,2,0)</f>
        <v>#N/A</v>
      </c>
      <c r="H157" s="4" t="e">
        <f t="shared" si="8"/>
        <v>#N/A</v>
      </c>
      <c r="I157" s="4" t="e">
        <f t="shared" si="9"/>
        <v>#N/A</v>
      </c>
      <c r="J157" s="62">
        <f>TRASH!A156</f>
        <v>0</v>
      </c>
      <c r="N157" s="1"/>
    </row>
    <row r="158" spans="6:14" x14ac:dyDescent="0.3">
      <c r="F158" s="4" t="str">
        <f t="shared" si="10"/>
        <v/>
      </c>
      <c r="G158" s="4" t="e">
        <f>VLOOKUP(F158,Soxl1!A:E,2,0)</f>
        <v>#N/A</v>
      </c>
      <c r="H158" s="4" t="e">
        <f t="shared" si="8"/>
        <v>#N/A</v>
      </c>
      <c r="I158" s="4" t="e">
        <f t="shared" si="9"/>
        <v>#N/A</v>
      </c>
      <c r="J158" s="62">
        <f>TRASH!A157</f>
        <v>0</v>
      </c>
      <c r="N158" s="1"/>
    </row>
    <row r="159" spans="6:14" x14ac:dyDescent="0.3">
      <c r="F159" s="4" t="str">
        <f t="shared" si="10"/>
        <v/>
      </c>
      <c r="G159" s="4" t="e">
        <f>VLOOKUP(F159,Soxl1!A:E,2,0)</f>
        <v>#N/A</v>
      </c>
      <c r="H159" s="4" t="e">
        <f t="shared" si="8"/>
        <v>#N/A</v>
      </c>
      <c r="I159" s="4" t="e">
        <f t="shared" si="9"/>
        <v>#N/A</v>
      </c>
      <c r="J159" s="62">
        <f>TRASH!A158</f>
        <v>0</v>
      </c>
      <c r="N159" s="1"/>
    </row>
    <row r="160" spans="6:14" x14ac:dyDescent="0.3">
      <c r="F160" s="4" t="str">
        <f t="shared" si="10"/>
        <v/>
      </c>
      <c r="G160" s="4" t="e">
        <f>VLOOKUP(F160,Soxl1!A:E,2,0)</f>
        <v>#N/A</v>
      </c>
      <c r="H160" s="4" t="e">
        <f t="shared" si="8"/>
        <v>#N/A</v>
      </c>
      <c r="I160" s="4" t="e">
        <f t="shared" si="9"/>
        <v>#N/A</v>
      </c>
      <c r="J160" s="62">
        <f>TRASH!A159</f>
        <v>0</v>
      </c>
      <c r="N160" s="1"/>
    </row>
    <row r="161" spans="6:14" x14ac:dyDescent="0.3">
      <c r="F161" s="4" t="str">
        <f t="shared" si="10"/>
        <v/>
      </c>
      <c r="G161" s="4" t="e">
        <f>VLOOKUP(F161,Soxl1!A:E,2,0)</f>
        <v>#N/A</v>
      </c>
      <c r="H161" s="4" t="e">
        <f t="shared" si="8"/>
        <v>#N/A</v>
      </c>
      <c r="I161" s="4" t="e">
        <f t="shared" si="9"/>
        <v>#N/A</v>
      </c>
      <c r="J161" s="62">
        <f>TRASH!A160</f>
        <v>0</v>
      </c>
      <c r="N161" s="1"/>
    </row>
    <row r="162" spans="6:14" x14ac:dyDescent="0.3">
      <c r="F162" s="4" t="str">
        <f t="shared" si="10"/>
        <v/>
      </c>
      <c r="G162" s="4" t="e">
        <f>VLOOKUP(F162,Soxl1!A:E,2,0)</f>
        <v>#N/A</v>
      </c>
      <c r="H162" s="4" t="e">
        <f t="shared" si="8"/>
        <v>#N/A</v>
      </c>
      <c r="I162" s="4" t="e">
        <f t="shared" si="9"/>
        <v>#N/A</v>
      </c>
      <c r="J162" s="62">
        <f>TRASH!A161</f>
        <v>0</v>
      </c>
      <c r="N162" s="1"/>
    </row>
    <row r="163" spans="6:14" x14ac:dyDescent="0.3">
      <c r="F163" s="4" t="str">
        <f t="shared" si="10"/>
        <v/>
      </c>
      <c r="G163" s="4" t="e">
        <f>VLOOKUP(F163,Soxl1!A:E,2,0)</f>
        <v>#N/A</v>
      </c>
      <c r="H163" s="4" t="e">
        <f t="shared" si="8"/>
        <v>#N/A</v>
      </c>
      <c r="I163" s="4" t="e">
        <f t="shared" si="9"/>
        <v>#N/A</v>
      </c>
      <c r="J163" s="62">
        <f>TRASH!A162</f>
        <v>0</v>
      </c>
      <c r="N163" s="1"/>
    </row>
    <row r="164" spans="6:14" x14ac:dyDescent="0.3">
      <c r="F164" s="4" t="str">
        <f t="shared" si="10"/>
        <v/>
      </c>
      <c r="G164" s="4" t="e">
        <f>VLOOKUP(F164,Soxl1!A:E,2,0)</f>
        <v>#N/A</v>
      </c>
      <c r="H164" s="4" t="e">
        <f t="shared" si="8"/>
        <v>#N/A</v>
      </c>
      <c r="I164" s="4" t="e">
        <f t="shared" si="9"/>
        <v>#N/A</v>
      </c>
      <c r="J164" s="62">
        <f>TRASH!A163</f>
        <v>0</v>
      </c>
      <c r="N164" s="1"/>
    </row>
    <row r="165" spans="6:14" x14ac:dyDescent="0.3">
      <c r="F165" s="4" t="str">
        <f t="shared" si="10"/>
        <v/>
      </c>
      <c r="G165" s="4" t="e">
        <f>VLOOKUP(F165,Soxl1!A:E,2,0)</f>
        <v>#N/A</v>
      </c>
      <c r="H165" s="4" t="e">
        <f t="shared" si="8"/>
        <v>#N/A</v>
      </c>
      <c r="I165" s="4" t="e">
        <f t="shared" si="9"/>
        <v>#N/A</v>
      </c>
      <c r="J165" s="62">
        <f>TRASH!A164</f>
        <v>0</v>
      </c>
      <c r="N165" s="1"/>
    </row>
    <row r="166" spans="6:14" x14ac:dyDescent="0.3">
      <c r="F166" s="4" t="str">
        <f t="shared" si="10"/>
        <v/>
      </c>
      <c r="G166" s="4" t="e">
        <f>VLOOKUP(F166,Soxl1!A:E,2,0)</f>
        <v>#N/A</v>
      </c>
      <c r="H166" s="4" t="e">
        <f t="shared" si="8"/>
        <v>#N/A</v>
      </c>
      <c r="I166" s="4" t="e">
        <f t="shared" si="9"/>
        <v>#N/A</v>
      </c>
      <c r="J166" s="62">
        <f>TRASH!A165</f>
        <v>0</v>
      </c>
      <c r="N166" s="1"/>
    </row>
    <row r="167" spans="6:14" x14ac:dyDescent="0.3">
      <c r="F167" s="4" t="str">
        <f t="shared" si="10"/>
        <v/>
      </c>
      <c r="G167" s="4" t="e">
        <f>VLOOKUP(F167,Soxl1!A:E,2,0)</f>
        <v>#N/A</v>
      </c>
      <c r="H167" s="4" t="e">
        <f t="shared" si="8"/>
        <v>#N/A</v>
      </c>
      <c r="I167" s="4" t="e">
        <f t="shared" si="9"/>
        <v>#N/A</v>
      </c>
      <c r="J167" s="62">
        <f>TRASH!A166</f>
        <v>0</v>
      </c>
      <c r="N167" s="1"/>
    </row>
    <row r="168" spans="6:14" x14ac:dyDescent="0.3">
      <c r="F168" s="4" t="str">
        <f t="shared" si="10"/>
        <v/>
      </c>
      <c r="G168" s="4" t="e">
        <f>VLOOKUP(F168,Soxl1!A:E,2,0)</f>
        <v>#N/A</v>
      </c>
      <c r="H168" s="4" t="e">
        <f t="shared" si="8"/>
        <v>#N/A</v>
      </c>
      <c r="I168" s="4" t="e">
        <f t="shared" si="9"/>
        <v>#N/A</v>
      </c>
      <c r="J168" s="62">
        <f>TRASH!A167</f>
        <v>0</v>
      </c>
      <c r="N168" s="1"/>
    </row>
    <row r="169" spans="6:14" x14ac:dyDescent="0.3">
      <c r="F169" s="4" t="str">
        <f t="shared" si="10"/>
        <v/>
      </c>
      <c r="G169" s="4" t="e">
        <f>VLOOKUP(F169,Soxl1!A:E,2,0)</f>
        <v>#N/A</v>
      </c>
      <c r="H169" s="4" t="e">
        <f t="shared" si="8"/>
        <v>#N/A</v>
      </c>
      <c r="I169" s="4" t="e">
        <f t="shared" si="9"/>
        <v>#N/A</v>
      </c>
      <c r="J169" s="62">
        <f>TRASH!A168</f>
        <v>0</v>
      </c>
      <c r="N169" s="1"/>
    </row>
    <row r="170" spans="6:14" x14ac:dyDescent="0.3">
      <c r="F170" s="4" t="str">
        <f t="shared" si="10"/>
        <v/>
      </c>
      <c r="G170" s="4" t="e">
        <f>VLOOKUP(F170,Soxl1!A:E,2,0)</f>
        <v>#N/A</v>
      </c>
      <c r="H170" s="4" t="e">
        <f t="shared" si="8"/>
        <v>#N/A</v>
      </c>
      <c r="I170" s="4" t="e">
        <f t="shared" si="9"/>
        <v>#N/A</v>
      </c>
      <c r="J170" s="62">
        <f>TRASH!A169</f>
        <v>0</v>
      </c>
      <c r="N170" s="1"/>
    </row>
    <row r="171" spans="6:14" x14ac:dyDescent="0.3">
      <c r="F171" s="4" t="str">
        <f t="shared" si="10"/>
        <v/>
      </c>
      <c r="G171" s="4" t="e">
        <f>VLOOKUP(F171,Soxl1!A:E,2,0)</f>
        <v>#N/A</v>
      </c>
      <c r="H171" s="4" t="e">
        <f t="shared" si="8"/>
        <v>#N/A</v>
      </c>
      <c r="I171" s="4" t="e">
        <f t="shared" si="9"/>
        <v>#N/A</v>
      </c>
      <c r="J171" s="62">
        <f>TRASH!A170</f>
        <v>0</v>
      </c>
      <c r="N171" s="1"/>
    </row>
    <row r="172" spans="6:14" x14ac:dyDescent="0.3">
      <c r="F172" s="4" t="str">
        <f t="shared" si="10"/>
        <v/>
      </c>
      <c r="G172" s="4" t="e">
        <f>VLOOKUP(F172,Soxl1!A:E,2,0)</f>
        <v>#N/A</v>
      </c>
      <c r="H172" s="4" t="e">
        <f t="shared" si="8"/>
        <v>#N/A</v>
      </c>
      <c r="I172" s="4" t="e">
        <f t="shared" si="9"/>
        <v>#N/A</v>
      </c>
      <c r="J172" s="62">
        <f>TRASH!A171</f>
        <v>0</v>
      </c>
      <c r="N172" s="1"/>
    </row>
    <row r="173" spans="6:14" x14ac:dyDescent="0.3">
      <c r="F173" s="4" t="str">
        <f t="shared" si="10"/>
        <v/>
      </c>
      <c r="G173" s="4" t="e">
        <f>VLOOKUP(F173,Soxl1!A:E,2,0)</f>
        <v>#N/A</v>
      </c>
      <c r="H173" s="4" t="e">
        <f t="shared" si="8"/>
        <v>#N/A</v>
      </c>
      <c r="I173" s="4" t="e">
        <f t="shared" si="9"/>
        <v>#N/A</v>
      </c>
      <c r="J173" s="62">
        <f>TRASH!A172</f>
        <v>0</v>
      </c>
      <c r="N173" s="1"/>
    </row>
    <row r="174" spans="6:14" x14ac:dyDescent="0.3">
      <c r="F174" s="4" t="str">
        <f t="shared" si="10"/>
        <v/>
      </c>
      <c r="G174" s="4" t="e">
        <f>VLOOKUP(F174,Soxl1!A:E,2,0)</f>
        <v>#N/A</v>
      </c>
      <c r="H174" s="4" t="e">
        <f t="shared" si="8"/>
        <v>#N/A</v>
      </c>
      <c r="I174" s="4" t="e">
        <f t="shared" si="9"/>
        <v>#N/A</v>
      </c>
      <c r="J174" s="62">
        <f>TRASH!A173</f>
        <v>0</v>
      </c>
      <c r="N174" s="1"/>
    </row>
    <row r="175" spans="6:14" x14ac:dyDescent="0.3">
      <c r="F175" s="4" t="str">
        <f t="shared" si="10"/>
        <v/>
      </c>
      <c r="G175" s="4" t="e">
        <f>VLOOKUP(F175,Soxl1!A:E,2,0)</f>
        <v>#N/A</v>
      </c>
      <c r="H175" s="4" t="e">
        <f t="shared" si="8"/>
        <v>#N/A</v>
      </c>
      <c r="I175" s="4" t="e">
        <f t="shared" si="9"/>
        <v>#N/A</v>
      </c>
      <c r="J175" s="62">
        <f>TRASH!A174</f>
        <v>0</v>
      </c>
      <c r="N175" s="1"/>
    </row>
    <row r="176" spans="6:14" x14ac:dyDescent="0.3">
      <c r="F176" s="4" t="str">
        <f t="shared" si="10"/>
        <v/>
      </c>
      <c r="G176" s="4" t="e">
        <f>VLOOKUP(F176,Soxl1!A:E,2,0)</f>
        <v>#N/A</v>
      </c>
      <c r="H176" s="4" t="e">
        <f t="shared" si="8"/>
        <v>#N/A</v>
      </c>
      <c r="I176" s="4" t="e">
        <f t="shared" si="9"/>
        <v>#N/A</v>
      </c>
      <c r="J176" s="62">
        <f>TRASH!A175</f>
        <v>0</v>
      </c>
      <c r="N176" s="1"/>
    </row>
    <row r="177" spans="6:14" x14ac:dyDescent="0.3">
      <c r="F177" s="4" t="str">
        <f t="shared" si="10"/>
        <v/>
      </c>
      <c r="G177" s="4" t="e">
        <f>VLOOKUP(F177,Soxl1!A:E,2,0)</f>
        <v>#N/A</v>
      </c>
      <c r="H177" s="4" t="e">
        <f t="shared" si="8"/>
        <v>#N/A</v>
      </c>
      <c r="I177" s="4" t="e">
        <f t="shared" si="9"/>
        <v>#N/A</v>
      </c>
      <c r="J177" s="62">
        <f>TRASH!A176</f>
        <v>0</v>
      </c>
      <c r="N177" s="1"/>
    </row>
    <row r="178" spans="6:14" x14ac:dyDescent="0.3">
      <c r="F178" s="4" t="str">
        <f t="shared" si="10"/>
        <v/>
      </c>
      <c r="G178" s="4" t="e">
        <f>VLOOKUP(F178,Soxl1!A:E,2,0)</f>
        <v>#N/A</v>
      </c>
      <c r="H178" s="4" t="e">
        <f t="shared" si="8"/>
        <v>#N/A</v>
      </c>
      <c r="I178" s="4" t="e">
        <f t="shared" si="9"/>
        <v>#N/A</v>
      </c>
      <c r="J178" s="62">
        <f>TRASH!A177</f>
        <v>0</v>
      </c>
      <c r="N178" s="1"/>
    </row>
    <row r="179" spans="6:14" x14ac:dyDescent="0.3">
      <c r="F179" s="4" t="str">
        <f t="shared" si="10"/>
        <v/>
      </c>
      <c r="G179" s="4" t="e">
        <f>VLOOKUP(F179,Soxl1!A:E,2,0)</f>
        <v>#N/A</v>
      </c>
      <c r="H179" s="4" t="e">
        <f t="shared" si="8"/>
        <v>#N/A</v>
      </c>
      <c r="I179" s="4" t="e">
        <f t="shared" si="9"/>
        <v>#N/A</v>
      </c>
      <c r="J179" s="62">
        <f>TRASH!A178</f>
        <v>0</v>
      </c>
      <c r="N179" s="1"/>
    </row>
    <row r="180" spans="6:14" x14ac:dyDescent="0.3">
      <c r="F180" s="4" t="str">
        <f t="shared" si="10"/>
        <v/>
      </c>
      <c r="G180" s="4" t="e">
        <f>VLOOKUP(F180,Soxl1!A:E,2,0)</f>
        <v>#N/A</v>
      </c>
      <c r="H180" s="4" t="e">
        <f t="shared" si="8"/>
        <v>#N/A</v>
      </c>
      <c r="I180" s="4" t="e">
        <f t="shared" si="9"/>
        <v>#N/A</v>
      </c>
      <c r="J180" s="62">
        <f>TRASH!A179</f>
        <v>0</v>
      </c>
      <c r="N180" s="1"/>
    </row>
    <row r="181" spans="6:14" x14ac:dyDescent="0.3">
      <c r="F181" s="4" t="str">
        <f t="shared" si="10"/>
        <v/>
      </c>
      <c r="G181" s="4" t="e">
        <f>VLOOKUP(F181,Soxl1!A:E,2,0)</f>
        <v>#N/A</v>
      </c>
      <c r="H181" s="4" t="e">
        <f t="shared" si="8"/>
        <v>#N/A</v>
      </c>
      <c r="I181" s="4" t="e">
        <f t="shared" si="9"/>
        <v>#N/A</v>
      </c>
      <c r="J181" s="62">
        <f>TRASH!A180</f>
        <v>0</v>
      </c>
      <c r="N181" s="1"/>
    </row>
    <row r="182" spans="6:14" x14ac:dyDescent="0.3">
      <c r="F182" s="4" t="str">
        <f t="shared" si="10"/>
        <v/>
      </c>
      <c r="G182" s="4" t="e">
        <f>VLOOKUP(F182,Soxl1!A:E,2,0)</f>
        <v>#N/A</v>
      </c>
      <c r="H182" s="4" t="e">
        <f t="shared" si="8"/>
        <v>#N/A</v>
      </c>
      <c r="I182" s="4" t="e">
        <f t="shared" si="9"/>
        <v>#N/A</v>
      </c>
      <c r="J182" s="62">
        <f>TRASH!A181</f>
        <v>0</v>
      </c>
      <c r="N182" s="1"/>
    </row>
    <row r="183" spans="6:14" x14ac:dyDescent="0.3">
      <c r="F183" s="4" t="str">
        <f t="shared" si="10"/>
        <v/>
      </c>
      <c r="G183" s="4" t="e">
        <f>VLOOKUP(F183,Soxl1!A:E,2,0)</f>
        <v>#N/A</v>
      </c>
      <c r="H183" s="4" t="e">
        <f t="shared" si="8"/>
        <v>#N/A</v>
      </c>
      <c r="I183" s="4" t="e">
        <f t="shared" si="9"/>
        <v>#N/A</v>
      </c>
      <c r="J183" s="62">
        <f>TRASH!A182</f>
        <v>0</v>
      </c>
      <c r="N183" s="1"/>
    </row>
    <row r="184" spans="6:14" x14ac:dyDescent="0.3">
      <c r="F184" s="4" t="str">
        <f t="shared" si="10"/>
        <v/>
      </c>
      <c r="G184" s="4" t="e">
        <f>VLOOKUP(F184,Soxl1!A:E,2,0)</f>
        <v>#N/A</v>
      </c>
      <c r="H184" s="4" t="e">
        <f t="shared" si="8"/>
        <v>#N/A</v>
      </c>
      <c r="I184" s="4" t="e">
        <f t="shared" si="9"/>
        <v>#N/A</v>
      </c>
      <c r="J184" s="62">
        <f>TRASH!A183</f>
        <v>0</v>
      </c>
      <c r="N184" s="1"/>
    </row>
    <row r="185" spans="6:14" x14ac:dyDescent="0.3">
      <c r="F185" s="4" t="str">
        <f t="shared" si="10"/>
        <v/>
      </c>
      <c r="G185" s="4" t="e">
        <f>VLOOKUP(F185,Soxl1!A:E,2,0)</f>
        <v>#N/A</v>
      </c>
      <c r="H185" s="4" t="e">
        <f t="shared" si="8"/>
        <v>#N/A</v>
      </c>
      <c r="I185" s="4" t="e">
        <f t="shared" si="9"/>
        <v>#N/A</v>
      </c>
      <c r="J185" s="62">
        <f>TRASH!A184</f>
        <v>0</v>
      </c>
      <c r="N185" s="1"/>
    </row>
    <row r="186" spans="6:14" x14ac:dyDescent="0.3">
      <c r="F186" s="4" t="str">
        <f t="shared" si="10"/>
        <v/>
      </c>
      <c r="G186" s="4" t="e">
        <f>VLOOKUP(F186,Soxl1!A:E,2,0)</f>
        <v>#N/A</v>
      </c>
      <c r="H186" s="4" t="e">
        <f t="shared" si="8"/>
        <v>#N/A</v>
      </c>
      <c r="I186" s="4" t="e">
        <f t="shared" si="9"/>
        <v>#N/A</v>
      </c>
      <c r="J186" s="62">
        <f>TRASH!A185</f>
        <v>0</v>
      </c>
      <c r="N186" s="1"/>
    </row>
    <row r="187" spans="6:14" x14ac:dyDescent="0.3">
      <c r="F187" s="4" t="str">
        <f t="shared" si="10"/>
        <v/>
      </c>
      <c r="G187" s="4" t="e">
        <f>VLOOKUP(F187,Soxl1!A:E,2,0)</f>
        <v>#N/A</v>
      </c>
      <c r="H187" s="4" t="e">
        <f t="shared" si="8"/>
        <v>#N/A</v>
      </c>
      <c r="I187" s="4" t="e">
        <f t="shared" si="9"/>
        <v>#N/A</v>
      </c>
      <c r="J187" s="62">
        <f>TRASH!A186</f>
        <v>0</v>
      </c>
      <c r="N187" s="1"/>
    </row>
    <row r="188" spans="6:14" x14ac:dyDescent="0.3">
      <c r="F188" s="4" t="str">
        <f t="shared" si="10"/>
        <v/>
      </c>
      <c r="G188" s="4" t="e">
        <f>VLOOKUP(F188,Soxl1!A:E,2,0)</f>
        <v>#N/A</v>
      </c>
      <c r="H188" s="4" t="e">
        <f t="shared" si="8"/>
        <v>#N/A</v>
      </c>
      <c r="I188" s="4" t="e">
        <f t="shared" si="9"/>
        <v>#N/A</v>
      </c>
      <c r="J188" s="62">
        <f>TRASH!A187</f>
        <v>0</v>
      </c>
      <c r="N188" s="1"/>
    </row>
    <row r="189" spans="6:14" x14ac:dyDescent="0.3">
      <c r="F189" s="4" t="str">
        <f t="shared" si="10"/>
        <v/>
      </c>
      <c r="G189" s="4" t="e">
        <f>VLOOKUP(F189,Soxl1!A:E,2,0)</f>
        <v>#N/A</v>
      </c>
      <c r="H189" s="4" t="e">
        <f t="shared" si="8"/>
        <v>#N/A</v>
      </c>
      <c r="I189" s="4" t="e">
        <f t="shared" si="9"/>
        <v>#N/A</v>
      </c>
      <c r="J189" s="62">
        <f>TRASH!A188</f>
        <v>0</v>
      </c>
      <c r="N189" s="1"/>
    </row>
    <row r="190" spans="6:14" x14ac:dyDescent="0.3">
      <c r="F190" s="4" t="str">
        <f t="shared" si="10"/>
        <v/>
      </c>
      <c r="G190" s="4" t="e">
        <f>VLOOKUP(F190,Soxl1!A:E,2,0)</f>
        <v>#N/A</v>
      </c>
      <c r="H190" s="4" t="e">
        <f t="shared" si="8"/>
        <v>#N/A</v>
      </c>
      <c r="I190" s="4" t="e">
        <f t="shared" si="9"/>
        <v>#N/A</v>
      </c>
      <c r="J190" s="62">
        <f>TRASH!A189</f>
        <v>0</v>
      </c>
      <c r="N190" s="1"/>
    </row>
    <row r="191" spans="6:14" x14ac:dyDescent="0.3">
      <c r="F191" s="4" t="str">
        <f t="shared" si="10"/>
        <v/>
      </c>
      <c r="G191" s="4" t="e">
        <f>VLOOKUP(F191,Soxl1!A:E,2,0)</f>
        <v>#N/A</v>
      </c>
      <c r="H191" s="4" t="e">
        <f t="shared" si="8"/>
        <v>#N/A</v>
      </c>
      <c r="I191" s="4" t="e">
        <f t="shared" si="9"/>
        <v>#N/A</v>
      </c>
      <c r="J191" s="62">
        <f>TRASH!A190</f>
        <v>0</v>
      </c>
      <c r="N191" s="1"/>
    </row>
    <row r="192" spans="6:14" x14ac:dyDescent="0.3">
      <c r="F192" s="4" t="str">
        <f t="shared" si="10"/>
        <v/>
      </c>
      <c r="G192" s="4" t="e">
        <f>VLOOKUP(F192,Soxl1!A:E,2,0)</f>
        <v>#N/A</v>
      </c>
      <c r="H192" s="4" t="e">
        <f t="shared" si="8"/>
        <v>#N/A</v>
      </c>
      <c r="I192" s="4" t="e">
        <f t="shared" si="9"/>
        <v>#N/A</v>
      </c>
      <c r="J192" s="62">
        <f>TRASH!A191</f>
        <v>0</v>
      </c>
      <c r="N192" s="1"/>
    </row>
    <row r="193" spans="6:14" x14ac:dyDescent="0.3">
      <c r="F193" s="4" t="str">
        <f t="shared" si="10"/>
        <v/>
      </c>
      <c r="G193" s="4" t="e">
        <f>VLOOKUP(F193,Soxl1!A:E,2,0)</f>
        <v>#N/A</v>
      </c>
      <c r="H193" s="4" t="e">
        <f t="shared" si="8"/>
        <v>#N/A</v>
      </c>
      <c r="I193" s="4" t="e">
        <f t="shared" si="9"/>
        <v>#N/A</v>
      </c>
      <c r="J193" s="62">
        <f>TRASH!A192</f>
        <v>0</v>
      </c>
      <c r="N193" s="1"/>
    </row>
    <row r="194" spans="6:14" x14ac:dyDescent="0.3">
      <c r="F194" s="4" t="str">
        <f t="shared" si="10"/>
        <v/>
      </c>
      <c r="G194" s="4" t="e">
        <f>VLOOKUP(F194,Soxl1!A:E,2,0)</f>
        <v>#N/A</v>
      </c>
      <c r="H194" s="4" t="e">
        <f t="shared" si="8"/>
        <v>#N/A</v>
      </c>
      <c r="I194" s="4" t="e">
        <f t="shared" si="9"/>
        <v>#N/A</v>
      </c>
      <c r="J194" s="62">
        <f>TRASH!A193</f>
        <v>0</v>
      </c>
      <c r="N194" s="1"/>
    </row>
    <row r="195" spans="6:14" x14ac:dyDescent="0.3">
      <c r="F195" s="4" t="str">
        <f t="shared" si="10"/>
        <v/>
      </c>
      <c r="G195" s="4" t="e">
        <f>VLOOKUP(F195,Soxl1!A:E,2,0)</f>
        <v>#N/A</v>
      </c>
      <c r="H195" s="4" t="e">
        <f t="shared" ref="H195:H258" si="11">VLOOKUP(F195,A:E,4,0)</f>
        <v>#N/A</v>
      </c>
      <c r="I195" s="4" t="e">
        <f t="shared" ref="I195:I258" si="12">VLOOKUP(F195,A:E,5,0)</f>
        <v>#N/A</v>
      </c>
      <c r="J195" s="62">
        <f>TRASH!A194</f>
        <v>0</v>
      </c>
      <c r="N195" s="1"/>
    </row>
    <row r="196" spans="6:14" x14ac:dyDescent="0.3">
      <c r="F196" s="4" t="str">
        <f t="shared" si="10"/>
        <v/>
      </c>
      <c r="G196" s="4" t="e">
        <f>VLOOKUP(F196,Soxl1!A:E,2,0)</f>
        <v>#N/A</v>
      </c>
      <c r="H196" s="4" t="e">
        <f t="shared" si="11"/>
        <v>#N/A</v>
      </c>
      <c r="I196" s="4" t="e">
        <f t="shared" si="12"/>
        <v>#N/A</v>
      </c>
      <c r="J196" s="62">
        <f>TRASH!A195</f>
        <v>0</v>
      </c>
      <c r="N196" s="1"/>
    </row>
    <row r="197" spans="6:14" x14ac:dyDescent="0.3">
      <c r="F197" s="4" t="str">
        <f t="shared" si="10"/>
        <v/>
      </c>
      <c r="G197" s="4" t="e">
        <f>VLOOKUP(F197,Soxl1!A:E,2,0)</f>
        <v>#N/A</v>
      </c>
      <c r="H197" s="4" t="e">
        <f t="shared" si="11"/>
        <v>#N/A</v>
      </c>
      <c r="I197" s="4" t="e">
        <f t="shared" si="12"/>
        <v>#N/A</v>
      </c>
      <c r="J197" s="62">
        <f>TRASH!A196</f>
        <v>0</v>
      </c>
      <c r="N197" s="1"/>
    </row>
    <row r="198" spans="6:14" x14ac:dyDescent="0.3">
      <c r="F198" s="4" t="str">
        <f t="shared" si="10"/>
        <v/>
      </c>
      <c r="G198" s="4" t="e">
        <f>VLOOKUP(F198,Soxl1!A:E,2,0)</f>
        <v>#N/A</v>
      </c>
      <c r="H198" s="4" t="e">
        <f t="shared" si="11"/>
        <v>#N/A</v>
      </c>
      <c r="I198" s="4" t="e">
        <f t="shared" si="12"/>
        <v>#N/A</v>
      </c>
      <c r="J198" s="62">
        <f>TRASH!A197</f>
        <v>0</v>
      </c>
      <c r="N198" s="1"/>
    </row>
    <row r="199" spans="6:14" x14ac:dyDescent="0.3">
      <c r="F199" s="4" t="str">
        <f t="shared" si="10"/>
        <v/>
      </c>
      <c r="G199" s="4" t="e">
        <f>VLOOKUP(F199,Soxl1!A:E,2,0)</f>
        <v>#N/A</v>
      </c>
      <c r="H199" s="4" t="e">
        <f t="shared" si="11"/>
        <v>#N/A</v>
      </c>
      <c r="I199" s="4" t="e">
        <f t="shared" si="12"/>
        <v>#N/A</v>
      </c>
      <c r="J199" s="62">
        <f>TRASH!A198</f>
        <v>0</v>
      </c>
      <c r="N199" s="1"/>
    </row>
    <row r="200" spans="6:14" x14ac:dyDescent="0.3">
      <c r="F200" s="4" t="str">
        <f t="shared" si="10"/>
        <v/>
      </c>
      <c r="G200" s="4" t="e">
        <f>VLOOKUP(F200,Soxl1!A:E,2,0)</f>
        <v>#N/A</v>
      </c>
      <c r="H200" s="4" t="e">
        <f t="shared" si="11"/>
        <v>#N/A</v>
      </c>
      <c r="I200" s="4" t="e">
        <f t="shared" si="12"/>
        <v>#N/A</v>
      </c>
      <c r="J200" s="62">
        <f>TRASH!A199</f>
        <v>0</v>
      </c>
      <c r="N200" s="1"/>
    </row>
    <row r="201" spans="6:14" x14ac:dyDescent="0.3">
      <c r="F201" s="4" t="str">
        <f t="shared" si="10"/>
        <v/>
      </c>
      <c r="G201" s="4" t="e">
        <f>VLOOKUP(F201,Soxl1!A:E,2,0)</f>
        <v>#N/A</v>
      </c>
      <c r="H201" s="4" t="e">
        <f t="shared" si="11"/>
        <v>#N/A</v>
      </c>
      <c r="I201" s="4" t="e">
        <f t="shared" si="12"/>
        <v>#N/A</v>
      </c>
      <c r="J201" s="62">
        <f>TRASH!A200</f>
        <v>0</v>
      </c>
      <c r="N201" s="1"/>
    </row>
    <row r="202" spans="6:14" x14ac:dyDescent="0.3">
      <c r="F202" s="4" t="str">
        <f t="shared" si="10"/>
        <v/>
      </c>
      <c r="G202" s="4" t="e">
        <f>VLOOKUP(F202,Soxl1!A:E,2,0)</f>
        <v>#N/A</v>
      </c>
      <c r="H202" s="4" t="e">
        <f t="shared" si="11"/>
        <v>#N/A</v>
      </c>
      <c r="I202" s="4" t="e">
        <f t="shared" si="12"/>
        <v>#N/A</v>
      </c>
      <c r="J202" s="62">
        <f>TRASH!A201</f>
        <v>0</v>
      </c>
      <c r="N202" s="1"/>
    </row>
    <row r="203" spans="6:14" x14ac:dyDescent="0.3">
      <c r="F203" s="4" t="str">
        <f t="shared" si="10"/>
        <v/>
      </c>
      <c r="G203" s="4" t="e">
        <f>VLOOKUP(F203,Soxl1!A:E,2,0)</f>
        <v>#N/A</v>
      </c>
      <c r="H203" s="4" t="e">
        <f t="shared" si="11"/>
        <v>#N/A</v>
      </c>
      <c r="I203" s="4" t="e">
        <f t="shared" si="12"/>
        <v>#N/A</v>
      </c>
      <c r="J203" s="62">
        <f>TRASH!A202</f>
        <v>0</v>
      </c>
      <c r="N203" s="1"/>
    </row>
    <row r="204" spans="6:14" x14ac:dyDescent="0.3">
      <c r="F204" s="4" t="str">
        <f t="shared" si="10"/>
        <v/>
      </c>
      <c r="G204" s="4" t="e">
        <f>VLOOKUP(F204,Soxl1!A:E,2,0)</f>
        <v>#N/A</v>
      </c>
      <c r="H204" s="4" t="e">
        <f t="shared" si="11"/>
        <v>#N/A</v>
      </c>
      <c r="I204" s="4" t="e">
        <f t="shared" si="12"/>
        <v>#N/A</v>
      </c>
      <c r="J204" s="62">
        <f>TRASH!A203</f>
        <v>0</v>
      </c>
      <c r="N204" s="1"/>
    </row>
    <row r="205" spans="6:14" x14ac:dyDescent="0.3">
      <c r="F205" s="4" t="str">
        <f t="shared" si="10"/>
        <v/>
      </c>
      <c r="G205" s="4" t="e">
        <f>VLOOKUP(F205,Soxl1!A:E,2,0)</f>
        <v>#N/A</v>
      </c>
      <c r="H205" s="4" t="e">
        <f t="shared" si="11"/>
        <v>#N/A</v>
      </c>
      <c r="I205" s="4" t="e">
        <f t="shared" si="12"/>
        <v>#N/A</v>
      </c>
      <c r="J205" s="62">
        <f>TRASH!A204</f>
        <v>0</v>
      </c>
      <c r="N205" s="1"/>
    </row>
    <row r="206" spans="6:14" x14ac:dyDescent="0.3">
      <c r="F206" s="4" t="str">
        <f t="shared" si="10"/>
        <v/>
      </c>
      <c r="G206" s="4" t="e">
        <f>VLOOKUP(F206,Soxl1!A:E,2,0)</f>
        <v>#N/A</v>
      </c>
      <c r="H206" s="4" t="e">
        <f t="shared" si="11"/>
        <v>#N/A</v>
      </c>
      <c r="I206" s="4" t="e">
        <f t="shared" si="12"/>
        <v>#N/A</v>
      </c>
      <c r="J206" s="62">
        <f>TRASH!A205</f>
        <v>0</v>
      </c>
      <c r="N206" s="1"/>
    </row>
    <row r="207" spans="6:14" x14ac:dyDescent="0.3">
      <c r="F207" s="4" t="str">
        <f t="shared" si="10"/>
        <v/>
      </c>
      <c r="G207" s="4" t="e">
        <f>VLOOKUP(F207,Soxl1!A:E,2,0)</f>
        <v>#N/A</v>
      </c>
      <c r="H207" s="4" t="e">
        <f t="shared" si="11"/>
        <v>#N/A</v>
      </c>
      <c r="I207" s="4" t="e">
        <f t="shared" si="12"/>
        <v>#N/A</v>
      </c>
      <c r="J207" s="62">
        <f>TRASH!A206</f>
        <v>0</v>
      </c>
      <c r="N207" s="1"/>
    </row>
    <row r="208" spans="6:14" x14ac:dyDescent="0.3">
      <c r="F208" s="4" t="str">
        <f t="shared" si="10"/>
        <v/>
      </c>
      <c r="G208" s="4" t="e">
        <f>VLOOKUP(F208,Soxl1!A:E,2,0)</f>
        <v>#N/A</v>
      </c>
      <c r="H208" s="4" t="e">
        <f t="shared" si="11"/>
        <v>#N/A</v>
      </c>
      <c r="I208" s="4" t="e">
        <f t="shared" si="12"/>
        <v>#N/A</v>
      </c>
      <c r="J208" s="62">
        <f>TRASH!A207</f>
        <v>0</v>
      </c>
      <c r="N208" s="1"/>
    </row>
    <row r="209" spans="6:14" x14ac:dyDescent="0.3">
      <c r="F209" s="4" t="str">
        <f t="shared" si="10"/>
        <v/>
      </c>
      <c r="G209" s="4" t="e">
        <f>VLOOKUP(F209,Soxl1!A:E,2,0)</f>
        <v>#N/A</v>
      </c>
      <c r="H209" s="4" t="e">
        <f t="shared" si="11"/>
        <v>#N/A</v>
      </c>
      <c r="I209" s="4" t="e">
        <f t="shared" si="12"/>
        <v>#N/A</v>
      </c>
      <c r="J209" s="62">
        <f>TRASH!A208</f>
        <v>0</v>
      </c>
      <c r="N209" s="1"/>
    </row>
    <row r="210" spans="6:14" x14ac:dyDescent="0.3">
      <c r="F210" s="4" t="str">
        <f t="shared" si="10"/>
        <v/>
      </c>
      <c r="G210" s="4" t="e">
        <f>VLOOKUP(F210,Soxl1!A:E,2,0)</f>
        <v>#N/A</v>
      </c>
      <c r="H210" s="4" t="e">
        <f t="shared" si="11"/>
        <v>#N/A</v>
      </c>
      <c r="I210" s="4" t="e">
        <f t="shared" si="12"/>
        <v>#N/A</v>
      </c>
      <c r="J210" s="62">
        <f>TRASH!A209</f>
        <v>0</v>
      </c>
      <c r="N210" s="1"/>
    </row>
    <row r="211" spans="6:14" x14ac:dyDescent="0.3">
      <c r="F211" s="4" t="str">
        <f t="shared" si="10"/>
        <v/>
      </c>
      <c r="G211" s="4" t="e">
        <f>VLOOKUP(F211,Soxl1!A:E,2,0)</f>
        <v>#N/A</v>
      </c>
      <c r="H211" s="4" t="e">
        <f t="shared" si="11"/>
        <v>#N/A</v>
      </c>
      <c r="I211" s="4" t="e">
        <f t="shared" si="12"/>
        <v>#N/A</v>
      </c>
      <c r="J211" s="62">
        <f>TRASH!A210</f>
        <v>0</v>
      </c>
      <c r="N211" s="1"/>
    </row>
    <row r="212" spans="6:14" x14ac:dyDescent="0.3">
      <c r="F212" s="4" t="str">
        <f t="shared" si="10"/>
        <v/>
      </c>
      <c r="G212" s="4" t="e">
        <f>VLOOKUP(F212,Soxl1!A:E,2,0)</f>
        <v>#N/A</v>
      </c>
      <c r="H212" s="4" t="e">
        <f t="shared" si="11"/>
        <v>#N/A</v>
      </c>
      <c r="I212" s="4" t="e">
        <f t="shared" si="12"/>
        <v>#N/A</v>
      </c>
      <c r="J212" s="62">
        <f>TRASH!A211</f>
        <v>0</v>
      </c>
      <c r="N212" s="1"/>
    </row>
    <row r="213" spans="6:14" x14ac:dyDescent="0.3">
      <c r="F213" s="4" t="str">
        <f t="shared" ref="F213:F276" si="13">IF(ISERROR(MATCH(A213,J$1:J$1000,0)),A213,"")</f>
        <v/>
      </c>
      <c r="G213" s="4" t="e">
        <f>VLOOKUP(F213,Soxl1!A:E,2,0)</f>
        <v>#N/A</v>
      </c>
      <c r="H213" s="4" t="e">
        <f t="shared" si="11"/>
        <v>#N/A</v>
      </c>
      <c r="I213" s="4" t="e">
        <f t="shared" si="12"/>
        <v>#N/A</v>
      </c>
      <c r="J213" s="62">
        <f>TRASH!A212</f>
        <v>0</v>
      </c>
      <c r="N213" s="1"/>
    </row>
    <row r="214" spans="6:14" x14ac:dyDescent="0.3">
      <c r="F214" s="4" t="str">
        <f t="shared" si="13"/>
        <v/>
      </c>
      <c r="G214" s="4" t="e">
        <f>VLOOKUP(F214,Soxl1!A:E,2,0)</f>
        <v>#N/A</v>
      </c>
      <c r="H214" s="4" t="e">
        <f t="shared" si="11"/>
        <v>#N/A</v>
      </c>
      <c r="I214" s="4" t="e">
        <f t="shared" si="12"/>
        <v>#N/A</v>
      </c>
      <c r="J214" s="62">
        <f>TRASH!A213</f>
        <v>0</v>
      </c>
      <c r="N214" s="1"/>
    </row>
    <row r="215" spans="6:14" x14ac:dyDescent="0.3">
      <c r="F215" s="4" t="str">
        <f t="shared" si="13"/>
        <v/>
      </c>
      <c r="G215" s="4" t="e">
        <f>VLOOKUP(F215,Soxl1!A:E,2,0)</f>
        <v>#N/A</v>
      </c>
      <c r="H215" s="4" t="e">
        <f t="shared" si="11"/>
        <v>#N/A</v>
      </c>
      <c r="I215" s="4" t="e">
        <f t="shared" si="12"/>
        <v>#N/A</v>
      </c>
      <c r="J215" s="62">
        <f>TRASH!A214</f>
        <v>0</v>
      </c>
      <c r="N215" s="1"/>
    </row>
    <row r="216" spans="6:14" x14ac:dyDescent="0.3">
      <c r="F216" s="4" t="str">
        <f t="shared" si="13"/>
        <v/>
      </c>
      <c r="G216" s="4" t="e">
        <f>VLOOKUP(F216,Soxl1!A:E,2,0)</f>
        <v>#N/A</v>
      </c>
      <c r="H216" s="4" t="e">
        <f t="shared" si="11"/>
        <v>#N/A</v>
      </c>
      <c r="I216" s="4" t="e">
        <f t="shared" si="12"/>
        <v>#N/A</v>
      </c>
      <c r="J216" s="62">
        <f>TRASH!A215</f>
        <v>0</v>
      </c>
      <c r="N216" s="1"/>
    </row>
    <row r="217" spans="6:14" x14ac:dyDescent="0.3">
      <c r="F217" s="4" t="str">
        <f t="shared" si="13"/>
        <v/>
      </c>
      <c r="G217" s="4" t="e">
        <f>VLOOKUP(F217,Soxl1!A:E,2,0)</f>
        <v>#N/A</v>
      </c>
      <c r="H217" s="4" t="e">
        <f t="shared" si="11"/>
        <v>#N/A</v>
      </c>
      <c r="I217" s="4" t="e">
        <f t="shared" si="12"/>
        <v>#N/A</v>
      </c>
      <c r="J217" s="62">
        <f>TRASH!A216</f>
        <v>0</v>
      </c>
      <c r="N217" s="1"/>
    </row>
    <row r="218" spans="6:14" x14ac:dyDescent="0.3">
      <c r="F218" s="4" t="str">
        <f t="shared" si="13"/>
        <v/>
      </c>
      <c r="G218" s="4" t="e">
        <f>VLOOKUP(F218,Soxl1!A:E,2,0)</f>
        <v>#N/A</v>
      </c>
      <c r="H218" s="4" t="e">
        <f t="shared" si="11"/>
        <v>#N/A</v>
      </c>
      <c r="I218" s="4" t="e">
        <f t="shared" si="12"/>
        <v>#N/A</v>
      </c>
      <c r="J218" s="62">
        <f>TRASH!A217</f>
        <v>0</v>
      </c>
      <c r="N218" s="1"/>
    </row>
    <row r="219" spans="6:14" x14ac:dyDescent="0.3">
      <c r="F219" s="4" t="str">
        <f t="shared" si="13"/>
        <v/>
      </c>
      <c r="G219" s="4" t="e">
        <f>VLOOKUP(F219,Soxl1!A:E,2,0)</f>
        <v>#N/A</v>
      </c>
      <c r="H219" s="4" t="e">
        <f t="shared" si="11"/>
        <v>#N/A</v>
      </c>
      <c r="I219" s="4" t="e">
        <f t="shared" si="12"/>
        <v>#N/A</v>
      </c>
      <c r="J219" s="62">
        <f>TRASH!A218</f>
        <v>0</v>
      </c>
      <c r="N219" s="1"/>
    </row>
    <row r="220" spans="6:14" x14ac:dyDescent="0.3">
      <c r="F220" s="4" t="str">
        <f t="shared" si="13"/>
        <v/>
      </c>
      <c r="G220" s="4" t="e">
        <f>VLOOKUP(F220,Soxl1!A:E,2,0)</f>
        <v>#N/A</v>
      </c>
      <c r="H220" s="4" t="e">
        <f t="shared" si="11"/>
        <v>#N/A</v>
      </c>
      <c r="I220" s="4" t="e">
        <f t="shared" si="12"/>
        <v>#N/A</v>
      </c>
      <c r="J220" s="62">
        <f>TRASH!A219</f>
        <v>0</v>
      </c>
      <c r="N220" s="1"/>
    </row>
    <row r="221" spans="6:14" x14ac:dyDescent="0.3">
      <c r="F221" s="4" t="str">
        <f t="shared" si="13"/>
        <v/>
      </c>
      <c r="G221" s="4" t="e">
        <f>VLOOKUP(F221,Soxl1!A:E,2,0)</f>
        <v>#N/A</v>
      </c>
      <c r="H221" s="4" t="e">
        <f t="shared" si="11"/>
        <v>#N/A</v>
      </c>
      <c r="I221" s="4" t="e">
        <f t="shared" si="12"/>
        <v>#N/A</v>
      </c>
      <c r="J221" s="62">
        <f>TRASH!A220</f>
        <v>0</v>
      </c>
      <c r="N221" s="1"/>
    </row>
    <row r="222" spans="6:14" x14ac:dyDescent="0.3">
      <c r="F222" s="4" t="str">
        <f t="shared" si="13"/>
        <v/>
      </c>
      <c r="G222" s="4" t="e">
        <f>VLOOKUP(F222,Soxl1!A:E,2,0)</f>
        <v>#N/A</v>
      </c>
      <c r="H222" s="4" t="e">
        <f t="shared" si="11"/>
        <v>#N/A</v>
      </c>
      <c r="I222" s="4" t="e">
        <f t="shared" si="12"/>
        <v>#N/A</v>
      </c>
      <c r="J222" s="62">
        <f>TRASH!A221</f>
        <v>0</v>
      </c>
      <c r="N222" s="1"/>
    </row>
    <row r="223" spans="6:14" x14ac:dyDescent="0.3">
      <c r="F223" s="4" t="str">
        <f t="shared" si="13"/>
        <v/>
      </c>
      <c r="G223" s="4" t="e">
        <f>VLOOKUP(F223,Soxl1!A:E,2,0)</f>
        <v>#N/A</v>
      </c>
      <c r="H223" s="4" t="e">
        <f t="shared" si="11"/>
        <v>#N/A</v>
      </c>
      <c r="I223" s="4" t="e">
        <f t="shared" si="12"/>
        <v>#N/A</v>
      </c>
      <c r="J223" s="62">
        <f>TRASH!A222</f>
        <v>0</v>
      </c>
      <c r="N223" s="1"/>
    </row>
    <row r="224" spans="6:14" x14ac:dyDescent="0.3">
      <c r="F224" s="4" t="str">
        <f t="shared" si="13"/>
        <v/>
      </c>
      <c r="G224" s="4" t="e">
        <f>VLOOKUP(F224,Soxl1!A:E,2,0)</f>
        <v>#N/A</v>
      </c>
      <c r="H224" s="4" t="e">
        <f t="shared" si="11"/>
        <v>#N/A</v>
      </c>
      <c r="I224" s="4" t="e">
        <f t="shared" si="12"/>
        <v>#N/A</v>
      </c>
      <c r="J224" s="62">
        <f>TRASH!A223</f>
        <v>0</v>
      </c>
      <c r="N224" s="1"/>
    </row>
    <row r="225" spans="6:14" x14ac:dyDescent="0.3">
      <c r="F225" s="4" t="str">
        <f t="shared" si="13"/>
        <v/>
      </c>
      <c r="G225" s="4" t="e">
        <f>VLOOKUP(F225,Soxl1!A:E,2,0)</f>
        <v>#N/A</v>
      </c>
      <c r="H225" s="4" t="e">
        <f t="shared" si="11"/>
        <v>#N/A</v>
      </c>
      <c r="I225" s="4" t="e">
        <f t="shared" si="12"/>
        <v>#N/A</v>
      </c>
      <c r="J225" s="62">
        <f>TRASH!A224</f>
        <v>0</v>
      </c>
      <c r="N225" s="1"/>
    </row>
    <row r="226" spans="6:14" x14ac:dyDescent="0.3">
      <c r="F226" s="4" t="str">
        <f t="shared" si="13"/>
        <v/>
      </c>
      <c r="G226" s="4" t="e">
        <f>VLOOKUP(F226,Soxl1!A:E,2,0)</f>
        <v>#N/A</v>
      </c>
      <c r="H226" s="4" t="e">
        <f t="shared" si="11"/>
        <v>#N/A</v>
      </c>
      <c r="I226" s="4" t="e">
        <f t="shared" si="12"/>
        <v>#N/A</v>
      </c>
      <c r="J226" s="62">
        <f>TRASH!A225</f>
        <v>0</v>
      </c>
      <c r="N226" s="1"/>
    </row>
    <row r="227" spans="6:14" x14ac:dyDescent="0.3">
      <c r="F227" s="4" t="str">
        <f t="shared" si="13"/>
        <v/>
      </c>
      <c r="G227" s="4" t="e">
        <f>VLOOKUP(F227,Soxl1!A:E,2,0)</f>
        <v>#N/A</v>
      </c>
      <c r="H227" s="4" t="e">
        <f t="shared" si="11"/>
        <v>#N/A</v>
      </c>
      <c r="I227" s="4" t="e">
        <f t="shared" si="12"/>
        <v>#N/A</v>
      </c>
      <c r="J227" s="62">
        <f>TRASH!A226</f>
        <v>0</v>
      </c>
      <c r="N227" s="1"/>
    </row>
    <row r="228" spans="6:14" x14ac:dyDescent="0.3">
      <c r="F228" s="4" t="str">
        <f t="shared" si="13"/>
        <v/>
      </c>
      <c r="G228" s="4" t="e">
        <f>VLOOKUP(F228,Soxl1!A:E,2,0)</f>
        <v>#N/A</v>
      </c>
      <c r="H228" s="4" t="e">
        <f t="shared" si="11"/>
        <v>#N/A</v>
      </c>
      <c r="I228" s="4" t="e">
        <f t="shared" si="12"/>
        <v>#N/A</v>
      </c>
      <c r="J228" s="62">
        <f>TRASH!A227</f>
        <v>0</v>
      </c>
      <c r="N228" s="1"/>
    </row>
    <row r="229" spans="6:14" x14ac:dyDescent="0.3">
      <c r="F229" s="4" t="str">
        <f t="shared" si="13"/>
        <v/>
      </c>
      <c r="G229" s="4" t="e">
        <f>VLOOKUP(F229,Soxl1!A:E,2,0)</f>
        <v>#N/A</v>
      </c>
      <c r="H229" s="4" t="e">
        <f t="shared" si="11"/>
        <v>#N/A</v>
      </c>
      <c r="I229" s="4" t="e">
        <f t="shared" si="12"/>
        <v>#N/A</v>
      </c>
      <c r="J229" s="62">
        <f>TRASH!A228</f>
        <v>0</v>
      </c>
      <c r="N229" s="1"/>
    </row>
    <row r="230" spans="6:14" x14ac:dyDescent="0.3">
      <c r="F230" s="4" t="str">
        <f t="shared" si="13"/>
        <v/>
      </c>
      <c r="G230" s="4" t="e">
        <f>VLOOKUP(F230,Soxl1!A:E,2,0)</f>
        <v>#N/A</v>
      </c>
      <c r="H230" s="4" t="e">
        <f t="shared" si="11"/>
        <v>#N/A</v>
      </c>
      <c r="I230" s="4" t="e">
        <f t="shared" si="12"/>
        <v>#N/A</v>
      </c>
      <c r="J230" s="62">
        <f>TRASH!A229</f>
        <v>0</v>
      </c>
      <c r="N230" s="1"/>
    </row>
    <row r="231" spans="6:14" x14ac:dyDescent="0.3">
      <c r="F231" s="4" t="str">
        <f t="shared" si="13"/>
        <v/>
      </c>
      <c r="G231" s="4" t="e">
        <f>VLOOKUP(F231,Soxl1!A:E,2,0)</f>
        <v>#N/A</v>
      </c>
      <c r="H231" s="4" t="e">
        <f t="shared" si="11"/>
        <v>#N/A</v>
      </c>
      <c r="I231" s="4" t="e">
        <f t="shared" si="12"/>
        <v>#N/A</v>
      </c>
      <c r="J231" s="62">
        <f>TRASH!A230</f>
        <v>0</v>
      </c>
    </row>
    <row r="232" spans="6:14" x14ac:dyDescent="0.3">
      <c r="F232" s="4" t="str">
        <f t="shared" si="13"/>
        <v/>
      </c>
      <c r="G232" s="4" t="e">
        <f>VLOOKUP(F232,Soxl1!A:E,2,0)</f>
        <v>#N/A</v>
      </c>
      <c r="H232" s="4" t="e">
        <f t="shared" si="11"/>
        <v>#N/A</v>
      </c>
      <c r="I232" s="4" t="e">
        <f t="shared" si="12"/>
        <v>#N/A</v>
      </c>
      <c r="J232" s="62">
        <f>TRASH!A231</f>
        <v>0</v>
      </c>
    </row>
    <row r="233" spans="6:14" x14ac:dyDescent="0.3">
      <c r="F233" s="4" t="str">
        <f t="shared" si="13"/>
        <v/>
      </c>
      <c r="G233" s="4" t="e">
        <f>VLOOKUP(F233,Soxl1!A:E,2,0)</f>
        <v>#N/A</v>
      </c>
      <c r="H233" s="4" t="e">
        <f t="shared" si="11"/>
        <v>#N/A</v>
      </c>
      <c r="I233" s="4" t="e">
        <f t="shared" si="12"/>
        <v>#N/A</v>
      </c>
      <c r="J233" s="62">
        <f>TRASH!A232</f>
        <v>0</v>
      </c>
    </row>
    <row r="234" spans="6:14" x14ac:dyDescent="0.3">
      <c r="F234" s="4" t="str">
        <f t="shared" si="13"/>
        <v/>
      </c>
      <c r="G234" s="4" t="e">
        <f>VLOOKUP(F234,Soxl1!A:E,2,0)</f>
        <v>#N/A</v>
      </c>
      <c r="H234" s="4" t="e">
        <f t="shared" si="11"/>
        <v>#N/A</v>
      </c>
      <c r="I234" s="4" t="e">
        <f t="shared" si="12"/>
        <v>#N/A</v>
      </c>
      <c r="J234" s="62">
        <f>TRASH!A233</f>
        <v>0</v>
      </c>
    </row>
    <row r="235" spans="6:14" x14ac:dyDescent="0.3">
      <c r="F235" s="4" t="str">
        <f t="shared" si="13"/>
        <v/>
      </c>
      <c r="G235" s="4" t="e">
        <f>VLOOKUP(F235,Soxl1!A:E,2,0)</f>
        <v>#N/A</v>
      </c>
      <c r="H235" s="4" t="e">
        <f t="shared" si="11"/>
        <v>#N/A</v>
      </c>
      <c r="I235" s="4" t="e">
        <f t="shared" si="12"/>
        <v>#N/A</v>
      </c>
      <c r="J235" s="62">
        <f>TRASH!A234</f>
        <v>0</v>
      </c>
    </row>
    <row r="236" spans="6:14" x14ac:dyDescent="0.3">
      <c r="F236" s="4" t="str">
        <f t="shared" si="13"/>
        <v/>
      </c>
      <c r="G236" s="4" t="e">
        <f>VLOOKUP(F236,Soxl1!A:E,2,0)</f>
        <v>#N/A</v>
      </c>
      <c r="H236" s="4" t="e">
        <f t="shared" si="11"/>
        <v>#N/A</v>
      </c>
      <c r="I236" s="4" t="e">
        <f t="shared" si="12"/>
        <v>#N/A</v>
      </c>
      <c r="J236" s="62">
        <f>TRASH!A235</f>
        <v>0</v>
      </c>
    </row>
    <row r="237" spans="6:14" x14ac:dyDescent="0.3">
      <c r="F237" s="4" t="str">
        <f t="shared" si="13"/>
        <v/>
      </c>
      <c r="G237" s="4" t="e">
        <f>VLOOKUP(F237,Soxl1!A:E,2,0)</f>
        <v>#N/A</v>
      </c>
      <c r="H237" s="4" t="e">
        <f t="shared" si="11"/>
        <v>#N/A</v>
      </c>
      <c r="I237" s="4" t="e">
        <f t="shared" si="12"/>
        <v>#N/A</v>
      </c>
      <c r="J237" s="62">
        <f>TRASH!A236</f>
        <v>0</v>
      </c>
    </row>
    <row r="238" spans="6:14" x14ac:dyDescent="0.3">
      <c r="F238" s="4" t="str">
        <f t="shared" si="13"/>
        <v/>
      </c>
      <c r="G238" s="4" t="e">
        <f>VLOOKUP(F238,Soxl1!A:E,2,0)</f>
        <v>#N/A</v>
      </c>
      <c r="H238" s="4" t="e">
        <f t="shared" si="11"/>
        <v>#N/A</v>
      </c>
      <c r="I238" s="4" t="e">
        <f t="shared" si="12"/>
        <v>#N/A</v>
      </c>
      <c r="J238" s="62">
        <f>TRASH!A237</f>
        <v>0</v>
      </c>
    </row>
    <row r="239" spans="6:14" x14ac:dyDescent="0.3">
      <c r="F239" s="4" t="str">
        <f t="shared" si="13"/>
        <v/>
      </c>
      <c r="G239" s="4" t="e">
        <f>VLOOKUP(F239,Soxl1!A:E,2,0)</f>
        <v>#N/A</v>
      </c>
      <c r="H239" s="4" t="e">
        <f t="shared" si="11"/>
        <v>#N/A</v>
      </c>
      <c r="I239" s="4" t="e">
        <f t="shared" si="12"/>
        <v>#N/A</v>
      </c>
      <c r="J239" s="62">
        <f>TRASH!A238</f>
        <v>0</v>
      </c>
    </row>
    <row r="240" spans="6:14" x14ac:dyDescent="0.3">
      <c r="F240" s="4" t="str">
        <f t="shared" si="13"/>
        <v/>
      </c>
      <c r="G240" s="4" t="e">
        <f>VLOOKUP(F240,Soxl1!A:E,2,0)</f>
        <v>#N/A</v>
      </c>
      <c r="H240" s="4" t="e">
        <f t="shared" si="11"/>
        <v>#N/A</v>
      </c>
      <c r="I240" s="4" t="e">
        <f t="shared" si="12"/>
        <v>#N/A</v>
      </c>
      <c r="J240" s="62">
        <f>TRASH!A239</f>
        <v>0</v>
      </c>
    </row>
    <row r="241" spans="6:10" x14ac:dyDescent="0.3">
      <c r="F241" s="4" t="str">
        <f t="shared" si="13"/>
        <v/>
      </c>
      <c r="G241" s="4" t="e">
        <f>VLOOKUP(F241,Soxl1!A:E,2,0)</f>
        <v>#N/A</v>
      </c>
      <c r="H241" s="4" t="e">
        <f t="shared" si="11"/>
        <v>#N/A</v>
      </c>
      <c r="I241" s="4" t="e">
        <f t="shared" si="12"/>
        <v>#N/A</v>
      </c>
      <c r="J241" s="62">
        <f>TRASH!A240</f>
        <v>0</v>
      </c>
    </row>
    <row r="242" spans="6:10" x14ac:dyDescent="0.3">
      <c r="F242" s="4" t="str">
        <f t="shared" si="13"/>
        <v/>
      </c>
      <c r="G242" s="4" t="e">
        <f>VLOOKUP(F242,Soxl1!A:E,2,0)</f>
        <v>#N/A</v>
      </c>
      <c r="H242" s="4" t="e">
        <f t="shared" si="11"/>
        <v>#N/A</v>
      </c>
      <c r="I242" s="4" t="e">
        <f t="shared" si="12"/>
        <v>#N/A</v>
      </c>
      <c r="J242" s="62">
        <f>TRASH!A241</f>
        <v>0</v>
      </c>
    </row>
    <row r="243" spans="6:10" x14ac:dyDescent="0.3">
      <c r="F243" s="4" t="str">
        <f t="shared" si="13"/>
        <v/>
      </c>
      <c r="G243" s="4" t="e">
        <f>VLOOKUP(F243,Soxl1!A:E,2,0)</f>
        <v>#N/A</v>
      </c>
      <c r="H243" s="4" t="e">
        <f t="shared" si="11"/>
        <v>#N/A</v>
      </c>
      <c r="I243" s="4" t="e">
        <f t="shared" si="12"/>
        <v>#N/A</v>
      </c>
      <c r="J243" s="62">
        <f>TRASH!A242</f>
        <v>0</v>
      </c>
    </row>
    <row r="244" spans="6:10" x14ac:dyDescent="0.3">
      <c r="F244" s="4" t="str">
        <f t="shared" si="13"/>
        <v/>
      </c>
      <c r="G244" s="4" t="e">
        <f>VLOOKUP(F244,Soxl1!A:E,2,0)</f>
        <v>#N/A</v>
      </c>
      <c r="H244" s="4" t="e">
        <f t="shared" si="11"/>
        <v>#N/A</v>
      </c>
      <c r="I244" s="4" t="e">
        <f t="shared" si="12"/>
        <v>#N/A</v>
      </c>
      <c r="J244" s="62">
        <f>TRASH!A243</f>
        <v>0</v>
      </c>
    </row>
    <row r="245" spans="6:10" x14ac:dyDescent="0.3">
      <c r="F245" s="4" t="str">
        <f t="shared" si="13"/>
        <v/>
      </c>
      <c r="G245" s="4" t="e">
        <f>VLOOKUP(F245,Soxl1!A:E,2,0)</f>
        <v>#N/A</v>
      </c>
      <c r="H245" s="4" t="e">
        <f t="shared" si="11"/>
        <v>#N/A</v>
      </c>
      <c r="I245" s="4" t="e">
        <f t="shared" si="12"/>
        <v>#N/A</v>
      </c>
      <c r="J245" s="62">
        <f>TRASH!A244</f>
        <v>0</v>
      </c>
    </row>
    <row r="246" spans="6:10" x14ac:dyDescent="0.3">
      <c r="F246" s="4" t="str">
        <f t="shared" si="13"/>
        <v/>
      </c>
      <c r="G246" s="4" t="e">
        <f>VLOOKUP(F246,Soxl1!A:E,2,0)</f>
        <v>#N/A</v>
      </c>
      <c r="H246" s="4" t="e">
        <f t="shared" si="11"/>
        <v>#N/A</v>
      </c>
      <c r="I246" s="4" t="e">
        <f t="shared" si="12"/>
        <v>#N/A</v>
      </c>
      <c r="J246" s="62">
        <f>TRASH!A245</f>
        <v>0</v>
      </c>
    </row>
    <row r="247" spans="6:10" x14ac:dyDescent="0.3">
      <c r="F247" s="4" t="str">
        <f t="shared" si="13"/>
        <v/>
      </c>
      <c r="G247" s="4" t="e">
        <f>VLOOKUP(F247,Soxl1!A:E,2,0)</f>
        <v>#N/A</v>
      </c>
      <c r="H247" s="4" t="e">
        <f t="shared" si="11"/>
        <v>#N/A</v>
      </c>
      <c r="I247" s="4" t="e">
        <f t="shared" si="12"/>
        <v>#N/A</v>
      </c>
      <c r="J247" s="62">
        <f>TRASH!A246</f>
        <v>0</v>
      </c>
    </row>
    <row r="248" spans="6:10" x14ac:dyDescent="0.3">
      <c r="F248" s="4" t="str">
        <f t="shared" si="13"/>
        <v/>
      </c>
      <c r="G248" s="4" t="e">
        <f>VLOOKUP(F248,Soxl1!A:E,2,0)</f>
        <v>#N/A</v>
      </c>
      <c r="H248" s="4" t="e">
        <f t="shared" si="11"/>
        <v>#N/A</v>
      </c>
      <c r="I248" s="4" t="e">
        <f t="shared" si="12"/>
        <v>#N/A</v>
      </c>
      <c r="J248" s="62">
        <f>TRASH!A247</f>
        <v>0</v>
      </c>
    </row>
    <row r="249" spans="6:10" x14ac:dyDescent="0.3">
      <c r="F249" s="4" t="str">
        <f t="shared" si="13"/>
        <v/>
      </c>
      <c r="G249" s="4" t="e">
        <f>VLOOKUP(F249,Soxl1!A:E,2,0)</f>
        <v>#N/A</v>
      </c>
      <c r="H249" s="4" t="e">
        <f t="shared" si="11"/>
        <v>#N/A</v>
      </c>
      <c r="I249" s="4" t="e">
        <f t="shared" si="12"/>
        <v>#N/A</v>
      </c>
      <c r="J249" s="62">
        <f>TRASH!A248</f>
        <v>0</v>
      </c>
    </row>
    <row r="250" spans="6:10" x14ac:dyDescent="0.3">
      <c r="F250" s="4" t="str">
        <f t="shared" si="13"/>
        <v/>
      </c>
      <c r="G250" s="4" t="e">
        <f>VLOOKUP(F250,Soxl1!A:E,2,0)</f>
        <v>#N/A</v>
      </c>
      <c r="H250" s="4" t="e">
        <f t="shared" si="11"/>
        <v>#N/A</v>
      </c>
      <c r="I250" s="4" t="e">
        <f t="shared" si="12"/>
        <v>#N/A</v>
      </c>
      <c r="J250" s="62">
        <f>TRASH!A249</f>
        <v>0</v>
      </c>
    </row>
    <row r="251" spans="6:10" x14ac:dyDescent="0.3">
      <c r="F251" s="4" t="str">
        <f t="shared" si="13"/>
        <v/>
      </c>
      <c r="G251" s="4" t="e">
        <f>VLOOKUP(F251,Soxl1!A:E,2,0)</f>
        <v>#N/A</v>
      </c>
      <c r="H251" s="4" t="e">
        <f t="shared" si="11"/>
        <v>#N/A</v>
      </c>
      <c r="I251" s="4" t="e">
        <f t="shared" si="12"/>
        <v>#N/A</v>
      </c>
      <c r="J251" s="62">
        <f>TRASH!A250</f>
        <v>0</v>
      </c>
    </row>
    <row r="252" spans="6:10" x14ac:dyDescent="0.3">
      <c r="F252" s="4" t="str">
        <f t="shared" si="13"/>
        <v/>
      </c>
      <c r="G252" s="4" t="e">
        <f>VLOOKUP(F252,Soxl1!A:E,2,0)</f>
        <v>#N/A</v>
      </c>
      <c r="H252" s="4" t="e">
        <f t="shared" si="11"/>
        <v>#N/A</v>
      </c>
      <c r="I252" s="4" t="e">
        <f t="shared" si="12"/>
        <v>#N/A</v>
      </c>
      <c r="J252" s="62">
        <f>TRASH!A251</f>
        <v>0</v>
      </c>
    </row>
    <row r="253" spans="6:10" x14ac:dyDescent="0.3">
      <c r="F253" s="4" t="str">
        <f t="shared" si="13"/>
        <v/>
      </c>
      <c r="G253" s="4" t="e">
        <f>VLOOKUP(F253,Soxl1!A:E,2,0)</f>
        <v>#N/A</v>
      </c>
      <c r="H253" s="4" t="e">
        <f t="shared" si="11"/>
        <v>#N/A</v>
      </c>
      <c r="I253" s="4" t="e">
        <f t="shared" si="12"/>
        <v>#N/A</v>
      </c>
      <c r="J253" s="62">
        <f>TRASH!A252</f>
        <v>0</v>
      </c>
    </row>
    <row r="254" spans="6:10" x14ac:dyDescent="0.3">
      <c r="F254" s="4" t="str">
        <f t="shared" si="13"/>
        <v/>
      </c>
      <c r="G254" s="4" t="e">
        <f>VLOOKUP(F254,Soxl1!A:E,2,0)</f>
        <v>#N/A</v>
      </c>
      <c r="H254" s="4" t="e">
        <f t="shared" si="11"/>
        <v>#N/A</v>
      </c>
      <c r="I254" s="4" t="e">
        <f t="shared" si="12"/>
        <v>#N/A</v>
      </c>
      <c r="J254" s="62">
        <f>TRASH!A253</f>
        <v>0</v>
      </c>
    </row>
    <row r="255" spans="6:10" x14ac:dyDescent="0.3">
      <c r="F255" s="4" t="str">
        <f t="shared" si="13"/>
        <v/>
      </c>
      <c r="G255" s="4" t="e">
        <f>VLOOKUP(F255,Soxl1!A:E,2,0)</f>
        <v>#N/A</v>
      </c>
      <c r="H255" s="4" t="e">
        <f t="shared" si="11"/>
        <v>#N/A</v>
      </c>
      <c r="I255" s="4" t="e">
        <f t="shared" si="12"/>
        <v>#N/A</v>
      </c>
      <c r="J255" s="62">
        <f>TRASH!A254</f>
        <v>0</v>
      </c>
    </row>
    <row r="256" spans="6:10" x14ac:dyDescent="0.3">
      <c r="F256" s="4" t="str">
        <f t="shared" si="13"/>
        <v/>
      </c>
      <c r="G256" s="4" t="e">
        <f>VLOOKUP(F256,Soxl1!A:E,2,0)</f>
        <v>#N/A</v>
      </c>
      <c r="H256" s="4" t="e">
        <f t="shared" si="11"/>
        <v>#N/A</v>
      </c>
      <c r="I256" s="4" t="e">
        <f t="shared" si="12"/>
        <v>#N/A</v>
      </c>
      <c r="J256" s="62">
        <f>TRASH!A255</f>
        <v>0</v>
      </c>
    </row>
    <row r="257" spans="6:10" x14ac:dyDescent="0.3">
      <c r="F257" s="4" t="str">
        <f t="shared" si="13"/>
        <v/>
      </c>
      <c r="G257" s="4" t="e">
        <f>VLOOKUP(F257,Soxl1!A:E,2,0)</f>
        <v>#N/A</v>
      </c>
      <c r="H257" s="4" t="e">
        <f t="shared" si="11"/>
        <v>#N/A</v>
      </c>
      <c r="I257" s="4" t="e">
        <f t="shared" si="12"/>
        <v>#N/A</v>
      </c>
      <c r="J257" s="62">
        <f>TRASH!A256</f>
        <v>0</v>
      </c>
    </row>
    <row r="258" spans="6:10" x14ac:dyDescent="0.3">
      <c r="F258" s="4" t="str">
        <f t="shared" si="13"/>
        <v/>
      </c>
      <c r="G258" s="4" t="e">
        <f>VLOOKUP(F258,Soxl1!A:E,2,0)</f>
        <v>#N/A</v>
      </c>
      <c r="H258" s="4" t="e">
        <f t="shared" si="11"/>
        <v>#N/A</v>
      </c>
      <c r="I258" s="4" t="e">
        <f t="shared" si="12"/>
        <v>#N/A</v>
      </c>
      <c r="J258" s="62">
        <f>TRASH!A257</f>
        <v>0</v>
      </c>
    </row>
    <row r="259" spans="6:10" x14ac:dyDescent="0.3">
      <c r="F259" s="4" t="str">
        <f t="shared" si="13"/>
        <v/>
      </c>
      <c r="G259" s="4" t="e">
        <f>VLOOKUP(F259,Soxl1!A:E,2,0)</f>
        <v>#N/A</v>
      </c>
      <c r="H259" s="4" t="e">
        <f t="shared" ref="H259:H322" si="14">VLOOKUP(F259,A:E,4,0)</f>
        <v>#N/A</v>
      </c>
      <c r="I259" s="4" t="e">
        <f t="shared" ref="I259:I322" si="15">VLOOKUP(F259,A:E,5,0)</f>
        <v>#N/A</v>
      </c>
      <c r="J259" s="62">
        <f>TRASH!A258</f>
        <v>0</v>
      </c>
    </row>
    <row r="260" spans="6:10" x14ac:dyDescent="0.3">
      <c r="F260" s="4" t="str">
        <f t="shared" si="13"/>
        <v/>
      </c>
      <c r="G260" s="4" t="e">
        <f>VLOOKUP(F260,Soxl1!A:E,2,0)</f>
        <v>#N/A</v>
      </c>
      <c r="H260" s="4" t="e">
        <f t="shared" si="14"/>
        <v>#N/A</v>
      </c>
      <c r="I260" s="4" t="e">
        <f t="shared" si="15"/>
        <v>#N/A</v>
      </c>
      <c r="J260" s="62">
        <f>TRASH!A259</f>
        <v>0</v>
      </c>
    </row>
    <row r="261" spans="6:10" x14ac:dyDescent="0.3">
      <c r="F261" s="4" t="str">
        <f t="shared" si="13"/>
        <v/>
      </c>
      <c r="G261" s="4" t="e">
        <f>VLOOKUP(F261,Soxl1!A:E,2,0)</f>
        <v>#N/A</v>
      </c>
      <c r="H261" s="4" t="e">
        <f t="shared" si="14"/>
        <v>#N/A</v>
      </c>
      <c r="I261" s="4" t="e">
        <f t="shared" si="15"/>
        <v>#N/A</v>
      </c>
      <c r="J261" s="62">
        <f>TRASH!A260</f>
        <v>0</v>
      </c>
    </row>
    <row r="262" spans="6:10" x14ac:dyDescent="0.3">
      <c r="F262" s="4" t="str">
        <f t="shared" si="13"/>
        <v/>
      </c>
      <c r="G262" s="4" t="e">
        <f>VLOOKUP(F262,Soxl1!A:E,2,0)</f>
        <v>#N/A</v>
      </c>
      <c r="H262" s="4" t="e">
        <f t="shared" si="14"/>
        <v>#N/A</v>
      </c>
      <c r="I262" s="4" t="e">
        <f t="shared" si="15"/>
        <v>#N/A</v>
      </c>
      <c r="J262" s="62">
        <f>TRASH!A261</f>
        <v>0</v>
      </c>
    </row>
    <row r="263" spans="6:10" x14ac:dyDescent="0.3">
      <c r="F263" s="4" t="str">
        <f t="shared" si="13"/>
        <v/>
      </c>
      <c r="G263" s="4" t="e">
        <f>VLOOKUP(F263,Soxl1!A:E,2,0)</f>
        <v>#N/A</v>
      </c>
      <c r="H263" s="4" t="e">
        <f t="shared" si="14"/>
        <v>#N/A</v>
      </c>
      <c r="I263" s="4" t="e">
        <f t="shared" si="15"/>
        <v>#N/A</v>
      </c>
      <c r="J263" s="62">
        <f>TRASH!A262</f>
        <v>0</v>
      </c>
    </row>
    <row r="264" spans="6:10" x14ac:dyDescent="0.3">
      <c r="F264" s="4" t="str">
        <f t="shared" si="13"/>
        <v/>
      </c>
      <c r="G264" s="4" t="e">
        <f>VLOOKUP(F264,Soxl1!A:E,2,0)</f>
        <v>#N/A</v>
      </c>
      <c r="H264" s="4" t="e">
        <f t="shared" si="14"/>
        <v>#N/A</v>
      </c>
      <c r="I264" s="4" t="e">
        <f t="shared" si="15"/>
        <v>#N/A</v>
      </c>
      <c r="J264" s="62">
        <f>TRASH!A263</f>
        <v>0</v>
      </c>
    </row>
    <row r="265" spans="6:10" x14ac:dyDescent="0.3">
      <c r="F265" s="4" t="str">
        <f t="shared" si="13"/>
        <v/>
      </c>
      <c r="G265" s="4" t="e">
        <f>VLOOKUP(F265,Soxl1!A:E,2,0)</f>
        <v>#N/A</v>
      </c>
      <c r="H265" s="4" t="e">
        <f t="shared" si="14"/>
        <v>#N/A</v>
      </c>
      <c r="I265" s="4" t="e">
        <f t="shared" si="15"/>
        <v>#N/A</v>
      </c>
      <c r="J265" s="62">
        <f>TRASH!A264</f>
        <v>0</v>
      </c>
    </row>
    <row r="266" spans="6:10" x14ac:dyDescent="0.3">
      <c r="F266" s="4" t="str">
        <f t="shared" si="13"/>
        <v/>
      </c>
      <c r="G266" s="4" t="e">
        <f>VLOOKUP(F266,Soxl1!A:E,2,0)</f>
        <v>#N/A</v>
      </c>
      <c r="H266" s="4" t="e">
        <f t="shared" si="14"/>
        <v>#N/A</v>
      </c>
      <c r="I266" s="4" t="e">
        <f t="shared" si="15"/>
        <v>#N/A</v>
      </c>
      <c r="J266" s="62">
        <f>TRASH!A265</f>
        <v>0</v>
      </c>
    </row>
    <row r="267" spans="6:10" x14ac:dyDescent="0.3">
      <c r="F267" s="4" t="str">
        <f t="shared" si="13"/>
        <v/>
      </c>
      <c r="G267" s="4" t="e">
        <f>VLOOKUP(F267,Soxl1!A:E,2,0)</f>
        <v>#N/A</v>
      </c>
      <c r="H267" s="4" t="e">
        <f t="shared" si="14"/>
        <v>#N/A</v>
      </c>
      <c r="I267" s="4" t="e">
        <f t="shared" si="15"/>
        <v>#N/A</v>
      </c>
      <c r="J267" s="62">
        <f>TRASH!A266</f>
        <v>0</v>
      </c>
    </row>
    <row r="268" spans="6:10" x14ac:dyDescent="0.3">
      <c r="F268" s="4" t="str">
        <f t="shared" si="13"/>
        <v/>
      </c>
      <c r="G268" s="4" t="e">
        <f>VLOOKUP(F268,Soxl1!A:E,2,0)</f>
        <v>#N/A</v>
      </c>
      <c r="H268" s="4" t="e">
        <f t="shared" si="14"/>
        <v>#N/A</v>
      </c>
      <c r="I268" s="4" t="e">
        <f t="shared" si="15"/>
        <v>#N/A</v>
      </c>
      <c r="J268" s="62">
        <f>TRASH!A267</f>
        <v>0</v>
      </c>
    </row>
    <row r="269" spans="6:10" x14ac:dyDescent="0.3">
      <c r="F269" s="4" t="str">
        <f t="shared" si="13"/>
        <v/>
      </c>
      <c r="G269" s="4" t="e">
        <f>VLOOKUP(F269,Soxl1!A:E,2,0)</f>
        <v>#N/A</v>
      </c>
      <c r="H269" s="4" t="e">
        <f t="shared" si="14"/>
        <v>#N/A</v>
      </c>
      <c r="I269" s="4" t="e">
        <f t="shared" si="15"/>
        <v>#N/A</v>
      </c>
      <c r="J269" s="62">
        <f>TRASH!A268</f>
        <v>0</v>
      </c>
    </row>
    <row r="270" spans="6:10" x14ac:dyDescent="0.3">
      <c r="F270" s="4" t="str">
        <f t="shared" si="13"/>
        <v/>
      </c>
      <c r="G270" s="4" t="e">
        <f>VLOOKUP(F270,Soxl1!A:E,2,0)</f>
        <v>#N/A</v>
      </c>
      <c r="H270" s="4" t="e">
        <f t="shared" si="14"/>
        <v>#N/A</v>
      </c>
      <c r="I270" s="4" t="e">
        <f t="shared" si="15"/>
        <v>#N/A</v>
      </c>
      <c r="J270" s="62">
        <f>TRASH!A269</f>
        <v>0</v>
      </c>
    </row>
    <row r="271" spans="6:10" x14ac:dyDescent="0.3">
      <c r="F271" s="4" t="str">
        <f t="shared" si="13"/>
        <v/>
      </c>
      <c r="G271" s="4" t="e">
        <f>VLOOKUP(F271,Soxl1!A:E,2,0)</f>
        <v>#N/A</v>
      </c>
      <c r="H271" s="4" t="e">
        <f t="shared" si="14"/>
        <v>#N/A</v>
      </c>
      <c r="I271" s="4" t="e">
        <f t="shared" si="15"/>
        <v>#N/A</v>
      </c>
      <c r="J271" s="62">
        <f>TRASH!A270</f>
        <v>0</v>
      </c>
    </row>
    <row r="272" spans="6:10" x14ac:dyDescent="0.3">
      <c r="F272" s="4" t="str">
        <f t="shared" si="13"/>
        <v/>
      </c>
      <c r="G272" s="4" t="e">
        <f>VLOOKUP(F272,Soxl1!A:E,2,0)</f>
        <v>#N/A</v>
      </c>
      <c r="H272" s="4" t="e">
        <f t="shared" si="14"/>
        <v>#N/A</v>
      </c>
      <c r="I272" s="4" t="e">
        <f t="shared" si="15"/>
        <v>#N/A</v>
      </c>
      <c r="J272" s="62">
        <f>TRASH!A271</f>
        <v>0</v>
      </c>
    </row>
    <row r="273" spans="6:10" x14ac:dyDescent="0.3">
      <c r="F273" s="4" t="str">
        <f t="shared" si="13"/>
        <v/>
      </c>
      <c r="G273" s="4" t="e">
        <f>VLOOKUP(F273,Soxl1!A:E,2,0)</f>
        <v>#N/A</v>
      </c>
      <c r="H273" s="4" t="e">
        <f t="shared" si="14"/>
        <v>#N/A</v>
      </c>
      <c r="I273" s="4" t="e">
        <f t="shared" si="15"/>
        <v>#N/A</v>
      </c>
      <c r="J273" s="62">
        <f>TRASH!A272</f>
        <v>0</v>
      </c>
    </row>
    <row r="274" spans="6:10" x14ac:dyDescent="0.3">
      <c r="F274" s="4" t="str">
        <f t="shared" si="13"/>
        <v/>
      </c>
      <c r="G274" s="4" t="e">
        <f>VLOOKUP(F274,Soxl1!A:E,2,0)</f>
        <v>#N/A</v>
      </c>
      <c r="H274" s="4" t="e">
        <f t="shared" si="14"/>
        <v>#N/A</v>
      </c>
      <c r="I274" s="4" t="e">
        <f t="shared" si="15"/>
        <v>#N/A</v>
      </c>
      <c r="J274" s="62">
        <f>TRASH!A273</f>
        <v>0</v>
      </c>
    </row>
    <row r="275" spans="6:10" x14ac:dyDescent="0.3">
      <c r="F275" s="4" t="str">
        <f t="shared" si="13"/>
        <v/>
      </c>
      <c r="G275" s="4" t="e">
        <f>VLOOKUP(F275,Soxl1!A:E,2,0)</f>
        <v>#N/A</v>
      </c>
      <c r="H275" s="4" t="e">
        <f t="shared" si="14"/>
        <v>#N/A</v>
      </c>
      <c r="I275" s="4" t="e">
        <f t="shared" si="15"/>
        <v>#N/A</v>
      </c>
      <c r="J275" s="62">
        <f>TRASH!A274</f>
        <v>0</v>
      </c>
    </row>
    <row r="276" spans="6:10" x14ac:dyDescent="0.3">
      <c r="F276" s="4" t="str">
        <f t="shared" si="13"/>
        <v/>
      </c>
      <c r="G276" s="4" t="e">
        <f>VLOOKUP(F276,Soxl1!A:E,2,0)</f>
        <v>#N/A</v>
      </c>
      <c r="H276" s="4" t="e">
        <f t="shared" si="14"/>
        <v>#N/A</v>
      </c>
      <c r="I276" s="4" t="e">
        <f t="shared" si="15"/>
        <v>#N/A</v>
      </c>
      <c r="J276" s="62">
        <f>TRASH!A275</f>
        <v>0</v>
      </c>
    </row>
    <row r="277" spans="6:10" x14ac:dyDescent="0.3">
      <c r="F277" s="4" t="str">
        <f t="shared" ref="F277:F340" si="16">IF(ISERROR(MATCH(A277,J$1:J$1000,0)),A277,"")</f>
        <v/>
      </c>
      <c r="G277" s="4" t="e">
        <f>VLOOKUP(F277,Soxl1!A:E,2,0)</f>
        <v>#N/A</v>
      </c>
      <c r="H277" s="4" t="e">
        <f t="shared" si="14"/>
        <v>#N/A</v>
      </c>
      <c r="I277" s="4" t="e">
        <f t="shared" si="15"/>
        <v>#N/A</v>
      </c>
      <c r="J277" s="62">
        <f>TRASH!A276</f>
        <v>0</v>
      </c>
    </row>
    <row r="278" spans="6:10" x14ac:dyDescent="0.3">
      <c r="F278" s="4" t="str">
        <f t="shared" si="16"/>
        <v/>
      </c>
      <c r="G278" s="4" t="e">
        <f>VLOOKUP(F278,Soxl1!A:E,2,0)</f>
        <v>#N/A</v>
      </c>
      <c r="H278" s="4" t="e">
        <f t="shared" si="14"/>
        <v>#N/A</v>
      </c>
      <c r="I278" s="4" t="e">
        <f t="shared" si="15"/>
        <v>#N/A</v>
      </c>
      <c r="J278" s="62">
        <f>TRASH!A277</f>
        <v>0</v>
      </c>
    </row>
    <row r="279" spans="6:10" x14ac:dyDescent="0.3">
      <c r="F279" s="4" t="str">
        <f t="shared" si="16"/>
        <v/>
      </c>
      <c r="G279" s="4" t="e">
        <f>VLOOKUP(F279,Soxl1!A:E,2,0)</f>
        <v>#N/A</v>
      </c>
      <c r="H279" s="4" t="e">
        <f t="shared" si="14"/>
        <v>#N/A</v>
      </c>
      <c r="I279" s="4" t="e">
        <f t="shared" si="15"/>
        <v>#N/A</v>
      </c>
      <c r="J279" s="62">
        <f>TRASH!A278</f>
        <v>0</v>
      </c>
    </row>
    <row r="280" spans="6:10" x14ac:dyDescent="0.3">
      <c r="F280" s="4" t="str">
        <f t="shared" si="16"/>
        <v/>
      </c>
      <c r="G280" s="4" t="e">
        <f>VLOOKUP(F280,Soxl1!A:E,2,0)</f>
        <v>#N/A</v>
      </c>
      <c r="H280" s="4" t="e">
        <f t="shared" si="14"/>
        <v>#N/A</v>
      </c>
      <c r="I280" s="4" t="e">
        <f t="shared" si="15"/>
        <v>#N/A</v>
      </c>
      <c r="J280" s="62">
        <f>TRASH!A279</f>
        <v>0</v>
      </c>
    </row>
    <row r="281" spans="6:10" x14ac:dyDescent="0.3">
      <c r="F281" s="4" t="str">
        <f t="shared" si="16"/>
        <v/>
      </c>
      <c r="G281" s="4" t="e">
        <f>VLOOKUP(F281,Soxl1!A:E,2,0)</f>
        <v>#N/A</v>
      </c>
      <c r="H281" s="4" t="e">
        <f t="shared" si="14"/>
        <v>#N/A</v>
      </c>
      <c r="I281" s="4" t="e">
        <f t="shared" si="15"/>
        <v>#N/A</v>
      </c>
      <c r="J281" s="62">
        <f>TRASH!A280</f>
        <v>0</v>
      </c>
    </row>
    <row r="282" spans="6:10" x14ac:dyDescent="0.3">
      <c r="F282" s="4" t="str">
        <f t="shared" si="16"/>
        <v/>
      </c>
      <c r="G282" s="4" t="e">
        <f>VLOOKUP(F282,Soxl1!A:E,2,0)</f>
        <v>#N/A</v>
      </c>
      <c r="H282" s="4" t="e">
        <f t="shared" si="14"/>
        <v>#N/A</v>
      </c>
      <c r="I282" s="4" t="e">
        <f t="shared" si="15"/>
        <v>#N/A</v>
      </c>
      <c r="J282" s="62">
        <f>TRASH!A281</f>
        <v>0</v>
      </c>
    </row>
    <row r="283" spans="6:10" x14ac:dyDescent="0.3">
      <c r="F283" s="4" t="str">
        <f t="shared" si="16"/>
        <v/>
      </c>
      <c r="G283" s="4" t="e">
        <f>VLOOKUP(F283,Soxl1!A:E,2,0)</f>
        <v>#N/A</v>
      </c>
      <c r="H283" s="4" t="e">
        <f t="shared" si="14"/>
        <v>#N/A</v>
      </c>
      <c r="I283" s="4" t="e">
        <f t="shared" si="15"/>
        <v>#N/A</v>
      </c>
      <c r="J283" s="62">
        <f>TRASH!A282</f>
        <v>0</v>
      </c>
    </row>
    <row r="284" spans="6:10" x14ac:dyDescent="0.3">
      <c r="F284" s="4" t="str">
        <f t="shared" si="16"/>
        <v/>
      </c>
      <c r="G284" s="4" t="e">
        <f>VLOOKUP(F284,Soxl1!A:E,2,0)</f>
        <v>#N/A</v>
      </c>
      <c r="H284" s="4" t="e">
        <f t="shared" si="14"/>
        <v>#N/A</v>
      </c>
      <c r="I284" s="4" t="e">
        <f t="shared" si="15"/>
        <v>#N/A</v>
      </c>
      <c r="J284" s="62">
        <f>TRASH!A283</f>
        <v>0</v>
      </c>
    </row>
    <row r="285" spans="6:10" x14ac:dyDescent="0.3">
      <c r="F285" s="4" t="str">
        <f t="shared" si="16"/>
        <v/>
      </c>
      <c r="G285" s="4" t="e">
        <f>VLOOKUP(F285,Soxl1!A:E,2,0)</f>
        <v>#N/A</v>
      </c>
      <c r="H285" s="4" t="e">
        <f t="shared" si="14"/>
        <v>#N/A</v>
      </c>
      <c r="I285" s="4" t="e">
        <f t="shared" si="15"/>
        <v>#N/A</v>
      </c>
      <c r="J285" s="62">
        <f>TRASH!A284</f>
        <v>0</v>
      </c>
    </row>
    <row r="286" spans="6:10" x14ac:dyDescent="0.3">
      <c r="F286" s="4" t="str">
        <f t="shared" si="16"/>
        <v/>
      </c>
      <c r="G286" s="4" t="e">
        <f>VLOOKUP(F286,Soxl1!A:E,2,0)</f>
        <v>#N/A</v>
      </c>
      <c r="H286" s="4" t="e">
        <f t="shared" si="14"/>
        <v>#N/A</v>
      </c>
      <c r="I286" s="4" t="e">
        <f t="shared" si="15"/>
        <v>#N/A</v>
      </c>
      <c r="J286" s="62">
        <f>TRASH!A285</f>
        <v>0</v>
      </c>
    </row>
    <row r="287" spans="6:10" x14ac:dyDescent="0.3">
      <c r="F287" s="4" t="str">
        <f t="shared" si="16"/>
        <v/>
      </c>
      <c r="G287" s="4" t="e">
        <f>VLOOKUP(F287,Soxl1!A:E,2,0)</f>
        <v>#N/A</v>
      </c>
      <c r="H287" s="4" t="e">
        <f t="shared" si="14"/>
        <v>#N/A</v>
      </c>
      <c r="I287" s="4" t="e">
        <f t="shared" si="15"/>
        <v>#N/A</v>
      </c>
      <c r="J287" s="62">
        <f>TRASH!A286</f>
        <v>0</v>
      </c>
    </row>
    <row r="288" spans="6:10" x14ac:dyDescent="0.3">
      <c r="F288" s="4" t="str">
        <f t="shared" si="16"/>
        <v/>
      </c>
      <c r="G288" s="4" t="e">
        <f>VLOOKUP(F288,Soxl1!A:E,2,0)</f>
        <v>#N/A</v>
      </c>
      <c r="H288" s="4" t="e">
        <f t="shared" si="14"/>
        <v>#N/A</v>
      </c>
      <c r="I288" s="4" t="e">
        <f t="shared" si="15"/>
        <v>#N/A</v>
      </c>
      <c r="J288" s="62">
        <f>TRASH!A287</f>
        <v>0</v>
      </c>
    </row>
    <row r="289" spans="6:10" x14ac:dyDescent="0.3">
      <c r="F289" s="4" t="str">
        <f t="shared" si="16"/>
        <v/>
      </c>
      <c r="G289" s="4" t="e">
        <f>VLOOKUP(F289,Soxl1!A:E,2,0)</f>
        <v>#N/A</v>
      </c>
      <c r="H289" s="4" t="e">
        <f t="shared" si="14"/>
        <v>#N/A</v>
      </c>
      <c r="I289" s="4" t="e">
        <f t="shared" si="15"/>
        <v>#N/A</v>
      </c>
      <c r="J289" s="62">
        <f>TRASH!A288</f>
        <v>0</v>
      </c>
    </row>
    <row r="290" spans="6:10" x14ac:dyDescent="0.3">
      <c r="F290" s="4" t="str">
        <f t="shared" si="16"/>
        <v/>
      </c>
      <c r="G290" s="4" t="e">
        <f>VLOOKUP(F290,Soxl1!A:E,2,0)</f>
        <v>#N/A</v>
      </c>
      <c r="H290" s="4" t="e">
        <f t="shared" si="14"/>
        <v>#N/A</v>
      </c>
      <c r="I290" s="4" t="e">
        <f t="shared" si="15"/>
        <v>#N/A</v>
      </c>
      <c r="J290" s="62">
        <f>TRASH!A289</f>
        <v>0</v>
      </c>
    </row>
    <row r="291" spans="6:10" x14ac:dyDescent="0.3">
      <c r="F291" s="4" t="str">
        <f t="shared" si="16"/>
        <v/>
      </c>
      <c r="G291" s="4" t="e">
        <f>VLOOKUP(F291,Soxl1!A:E,2,0)</f>
        <v>#N/A</v>
      </c>
      <c r="H291" s="4" t="e">
        <f t="shared" si="14"/>
        <v>#N/A</v>
      </c>
      <c r="I291" s="4" t="e">
        <f t="shared" si="15"/>
        <v>#N/A</v>
      </c>
      <c r="J291" s="62">
        <f>TRASH!A290</f>
        <v>0</v>
      </c>
    </row>
    <row r="292" spans="6:10" x14ac:dyDescent="0.3">
      <c r="F292" s="4" t="str">
        <f t="shared" si="16"/>
        <v/>
      </c>
      <c r="G292" s="4" t="e">
        <f>VLOOKUP(F292,Soxl1!A:E,2,0)</f>
        <v>#N/A</v>
      </c>
      <c r="H292" s="4" t="e">
        <f t="shared" si="14"/>
        <v>#N/A</v>
      </c>
      <c r="I292" s="4" t="e">
        <f t="shared" si="15"/>
        <v>#N/A</v>
      </c>
      <c r="J292" s="62">
        <f>TRASH!A291</f>
        <v>0</v>
      </c>
    </row>
    <row r="293" spans="6:10" x14ac:dyDescent="0.3">
      <c r="F293" s="4" t="str">
        <f t="shared" si="16"/>
        <v/>
      </c>
      <c r="G293" s="4" t="e">
        <f>VLOOKUP(F293,Soxl1!A:E,2,0)</f>
        <v>#N/A</v>
      </c>
      <c r="H293" s="4" t="e">
        <f t="shared" si="14"/>
        <v>#N/A</v>
      </c>
      <c r="I293" s="4" t="e">
        <f t="shared" si="15"/>
        <v>#N/A</v>
      </c>
      <c r="J293" s="62">
        <f>TRASH!A292</f>
        <v>0</v>
      </c>
    </row>
    <row r="294" spans="6:10" x14ac:dyDescent="0.3">
      <c r="F294" s="4" t="str">
        <f t="shared" si="16"/>
        <v/>
      </c>
      <c r="G294" s="4" t="e">
        <f>VLOOKUP(F294,Soxl1!A:E,2,0)</f>
        <v>#N/A</v>
      </c>
      <c r="H294" s="4" t="e">
        <f t="shared" si="14"/>
        <v>#N/A</v>
      </c>
      <c r="I294" s="4" t="e">
        <f t="shared" si="15"/>
        <v>#N/A</v>
      </c>
      <c r="J294" s="62">
        <f>TRASH!A293</f>
        <v>0</v>
      </c>
    </row>
    <row r="295" spans="6:10" x14ac:dyDescent="0.3">
      <c r="F295" s="4" t="str">
        <f t="shared" si="16"/>
        <v/>
      </c>
      <c r="G295" s="4" t="e">
        <f>VLOOKUP(F295,Soxl1!A:E,2,0)</f>
        <v>#N/A</v>
      </c>
      <c r="H295" s="4" t="e">
        <f t="shared" si="14"/>
        <v>#N/A</v>
      </c>
      <c r="I295" s="4" t="e">
        <f t="shared" si="15"/>
        <v>#N/A</v>
      </c>
      <c r="J295" s="62">
        <f>TRASH!A294</f>
        <v>0</v>
      </c>
    </row>
    <row r="296" spans="6:10" x14ac:dyDescent="0.3">
      <c r="F296" s="4" t="str">
        <f t="shared" si="16"/>
        <v/>
      </c>
      <c r="G296" s="4" t="e">
        <f>VLOOKUP(F296,Soxl1!A:E,2,0)</f>
        <v>#N/A</v>
      </c>
      <c r="H296" s="4" t="e">
        <f t="shared" si="14"/>
        <v>#N/A</v>
      </c>
      <c r="I296" s="4" t="e">
        <f t="shared" si="15"/>
        <v>#N/A</v>
      </c>
      <c r="J296" s="62">
        <f>TRASH!A295</f>
        <v>0</v>
      </c>
    </row>
    <row r="297" spans="6:10" x14ac:dyDescent="0.3">
      <c r="F297" s="4" t="str">
        <f t="shared" si="16"/>
        <v/>
      </c>
      <c r="G297" s="4" t="e">
        <f>VLOOKUP(F297,Soxl1!A:E,2,0)</f>
        <v>#N/A</v>
      </c>
      <c r="H297" s="4" t="e">
        <f t="shared" si="14"/>
        <v>#N/A</v>
      </c>
      <c r="I297" s="4" t="e">
        <f t="shared" si="15"/>
        <v>#N/A</v>
      </c>
      <c r="J297" s="62">
        <f>TRASH!A296</f>
        <v>0</v>
      </c>
    </row>
    <row r="298" spans="6:10" x14ac:dyDescent="0.3">
      <c r="F298" s="4" t="str">
        <f t="shared" si="16"/>
        <v/>
      </c>
      <c r="G298" s="4" t="e">
        <f>VLOOKUP(F298,Soxl1!A:E,2,0)</f>
        <v>#N/A</v>
      </c>
      <c r="H298" s="4" t="e">
        <f t="shared" si="14"/>
        <v>#N/A</v>
      </c>
      <c r="I298" s="4" t="e">
        <f t="shared" si="15"/>
        <v>#N/A</v>
      </c>
      <c r="J298" s="62">
        <f>TRASH!A297</f>
        <v>0</v>
      </c>
    </row>
    <row r="299" spans="6:10" x14ac:dyDescent="0.3">
      <c r="F299" s="4" t="str">
        <f t="shared" si="16"/>
        <v/>
      </c>
      <c r="G299" s="4" t="e">
        <f>VLOOKUP(F299,Soxl1!A:E,2,0)</f>
        <v>#N/A</v>
      </c>
      <c r="H299" s="4" t="e">
        <f t="shared" si="14"/>
        <v>#N/A</v>
      </c>
      <c r="I299" s="4" t="e">
        <f t="shared" si="15"/>
        <v>#N/A</v>
      </c>
      <c r="J299" s="62">
        <f>TRASH!A298</f>
        <v>0</v>
      </c>
    </row>
    <row r="300" spans="6:10" x14ac:dyDescent="0.3">
      <c r="F300" s="4" t="str">
        <f t="shared" si="16"/>
        <v/>
      </c>
      <c r="G300" s="4" t="e">
        <f>VLOOKUP(F300,Soxl1!A:E,2,0)</f>
        <v>#N/A</v>
      </c>
      <c r="H300" s="4" t="e">
        <f t="shared" si="14"/>
        <v>#N/A</v>
      </c>
      <c r="I300" s="4" t="e">
        <f t="shared" si="15"/>
        <v>#N/A</v>
      </c>
      <c r="J300" s="62">
        <f>TRASH!A299</f>
        <v>0</v>
      </c>
    </row>
    <row r="301" spans="6:10" x14ac:dyDescent="0.3">
      <c r="F301" s="4" t="str">
        <f t="shared" si="16"/>
        <v/>
      </c>
      <c r="G301" s="4" t="e">
        <f>VLOOKUP(F301,Soxl1!A:E,2,0)</f>
        <v>#N/A</v>
      </c>
      <c r="H301" s="4" t="e">
        <f t="shared" si="14"/>
        <v>#N/A</v>
      </c>
      <c r="I301" s="4" t="e">
        <f t="shared" si="15"/>
        <v>#N/A</v>
      </c>
      <c r="J301" s="62">
        <f>TRASH!A300</f>
        <v>0</v>
      </c>
    </row>
    <row r="302" spans="6:10" x14ac:dyDescent="0.3">
      <c r="F302" s="4" t="str">
        <f t="shared" si="16"/>
        <v/>
      </c>
      <c r="G302" s="4" t="e">
        <f>VLOOKUP(F302,Soxl1!A:E,2,0)</f>
        <v>#N/A</v>
      </c>
      <c r="H302" s="4" t="e">
        <f t="shared" si="14"/>
        <v>#N/A</v>
      </c>
      <c r="I302" s="4" t="e">
        <f t="shared" si="15"/>
        <v>#N/A</v>
      </c>
      <c r="J302" s="62">
        <f>TRASH!A301</f>
        <v>0</v>
      </c>
    </row>
    <row r="303" spans="6:10" x14ac:dyDescent="0.3">
      <c r="F303" s="4" t="str">
        <f t="shared" si="16"/>
        <v/>
      </c>
      <c r="G303" s="4" t="e">
        <f>VLOOKUP(F303,Soxl1!A:E,2,0)</f>
        <v>#N/A</v>
      </c>
      <c r="H303" s="4" t="e">
        <f t="shared" si="14"/>
        <v>#N/A</v>
      </c>
      <c r="I303" s="4" t="e">
        <f t="shared" si="15"/>
        <v>#N/A</v>
      </c>
      <c r="J303" s="62">
        <f>TRASH!A302</f>
        <v>0</v>
      </c>
    </row>
    <row r="304" spans="6:10" x14ac:dyDescent="0.3">
      <c r="F304" s="4" t="str">
        <f t="shared" si="16"/>
        <v/>
      </c>
      <c r="G304" s="4" t="e">
        <f>VLOOKUP(F304,Soxl1!A:E,2,0)</f>
        <v>#N/A</v>
      </c>
      <c r="H304" s="4" t="e">
        <f t="shared" si="14"/>
        <v>#N/A</v>
      </c>
      <c r="I304" s="4" t="e">
        <f t="shared" si="15"/>
        <v>#N/A</v>
      </c>
      <c r="J304" s="62">
        <f>TRASH!A303</f>
        <v>0</v>
      </c>
    </row>
    <row r="305" spans="6:10" x14ac:dyDescent="0.3">
      <c r="F305" s="4" t="str">
        <f t="shared" si="16"/>
        <v/>
      </c>
      <c r="G305" s="4" t="e">
        <f>VLOOKUP(F305,Soxl1!A:E,2,0)</f>
        <v>#N/A</v>
      </c>
      <c r="H305" s="4" t="e">
        <f t="shared" si="14"/>
        <v>#N/A</v>
      </c>
      <c r="I305" s="4" t="e">
        <f t="shared" si="15"/>
        <v>#N/A</v>
      </c>
      <c r="J305" s="62">
        <f>TRASH!A304</f>
        <v>0</v>
      </c>
    </row>
    <row r="306" spans="6:10" x14ac:dyDescent="0.3">
      <c r="F306" s="4" t="str">
        <f t="shared" si="16"/>
        <v/>
      </c>
      <c r="G306" s="4" t="e">
        <f>VLOOKUP(F306,Soxl1!A:E,2,0)</f>
        <v>#N/A</v>
      </c>
      <c r="H306" s="4" t="e">
        <f t="shared" si="14"/>
        <v>#N/A</v>
      </c>
      <c r="I306" s="4" t="e">
        <f t="shared" si="15"/>
        <v>#N/A</v>
      </c>
      <c r="J306" s="62">
        <f>TRASH!A305</f>
        <v>0</v>
      </c>
    </row>
    <row r="307" spans="6:10" x14ac:dyDescent="0.3">
      <c r="F307" s="4" t="str">
        <f t="shared" si="16"/>
        <v/>
      </c>
      <c r="G307" s="4" t="e">
        <f>VLOOKUP(F307,Soxl1!A:E,2,0)</f>
        <v>#N/A</v>
      </c>
      <c r="H307" s="4" t="e">
        <f t="shared" si="14"/>
        <v>#N/A</v>
      </c>
      <c r="I307" s="4" t="e">
        <f t="shared" si="15"/>
        <v>#N/A</v>
      </c>
      <c r="J307" s="62">
        <f>TRASH!A306</f>
        <v>0</v>
      </c>
    </row>
    <row r="308" spans="6:10" x14ac:dyDescent="0.3">
      <c r="F308" s="4" t="str">
        <f t="shared" si="16"/>
        <v/>
      </c>
      <c r="G308" s="4" t="e">
        <f>VLOOKUP(F308,Soxl1!A:E,2,0)</f>
        <v>#N/A</v>
      </c>
      <c r="H308" s="4" t="e">
        <f t="shared" si="14"/>
        <v>#N/A</v>
      </c>
      <c r="I308" s="4" t="e">
        <f t="shared" si="15"/>
        <v>#N/A</v>
      </c>
      <c r="J308" s="62">
        <f>TRASH!A307</f>
        <v>0</v>
      </c>
    </row>
    <row r="309" spans="6:10" x14ac:dyDescent="0.3">
      <c r="F309" s="4" t="str">
        <f t="shared" si="16"/>
        <v/>
      </c>
      <c r="G309" s="4" t="e">
        <f>VLOOKUP(F309,Soxl1!A:E,2,0)</f>
        <v>#N/A</v>
      </c>
      <c r="H309" s="4" t="e">
        <f t="shared" si="14"/>
        <v>#N/A</v>
      </c>
      <c r="I309" s="4" t="e">
        <f t="shared" si="15"/>
        <v>#N/A</v>
      </c>
      <c r="J309" s="62">
        <f>TRASH!A308</f>
        <v>0</v>
      </c>
    </row>
    <row r="310" spans="6:10" x14ac:dyDescent="0.3">
      <c r="F310" s="4" t="str">
        <f t="shared" si="16"/>
        <v/>
      </c>
      <c r="G310" s="4" t="e">
        <f>VLOOKUP(F310,Soxl1!A:E,2,0)</f>
        <v>#N/A</v>
      </c>
      <c r="H310" s="4" t="e">
        <f t="shared" si="14"/>
        <v>#N/A</v>
      </c>
      <c r="I310" s="4" t="e">
        <f t="shared" si="15"/>
        <v>#N/A</v>
      </c>
      <c r="J310" s="62">
        <f>TRASH!A309</f>
        <v>0</v>
      </c>
    </row>
    <row r="311" spans="6:10" x14ac:dyDescent="0.3">
      <c r="F311" s="4" t="str">
        <f t="shared" si="16"/>
        <v/>
      </c>
      <c r="G311" s="4" t="e">
        <f>VLOOKUP(F311,Soxl1!A:E,2,0)</f>
        <v>#N/A</v>
      </c>
      <c r="H311" s="4" t="e">
        <f t="shared" si="14"/>
        <v>#N/A</v>
      </c>
      <c r="I311" s="4" t="e">
        <f t="shared" si="15"/>
        <v>#N/A</v>
      </c>
      <c r="J311" s="62">
        <f>TRASH!A310</f>
        <v>0</v>
      </c>
    </row>
    <row r="312" spans="6:10" x14ac:dyDescent="0.3">
      <c r="F312" s="4" t="str">
        <f t="shared" si="16"/>
        <v/>
      </c>
      <c r="G312" s="4" t="e">
        <f>VLOOKUP(F312,Soxl1!A:E,2,0)</f>
        <v>#N/A</v>
      </c>
      <c r="H312" s="4" t="e">
        <f t="shared" si="14"/>
        <v>#N/A</v>
      </c>
      <c r="I312" s="4" t="e">
        <f t="shared" si="15"/>
        <v>#N/A</v>
      </c>
      <c r="J312" s="62">
        <f>TRASH!A311</f>
        <v>0</v>
      </c>
    </row>
    <row r="313" spans="6:10" x14ac:dyDescent="0.3">
      <c r="F313" s="4" t="str">
        <f t="shared" si="16"/>
        <v/>
      </c>
      <c r="G313" s="4" t="e">
        <f>VLOOKUP(F313,Soxl1!A:E,2,0)</f>
        <v>#N/A</v>
      </c>
      <c r="H313" s="4" t="e">
        <f t="shared" si="14"/>
        <v>#N/A</v>
      </c>
      <c r="I313" s="4" t="e">
        <f t="shared" si="15"/>
        <v>#N/A</v>
      </c>
      <c r="J313" s="62">
        <f>TRASH!A312</f>
        <v>0</v>
      </c>
    </row>
    <row r="314" spans="6:10" x14ac:dyDescent="0.3">
      <c r="F314" s="4" t="str">
        <f t="shared" si="16"/>
        <v/>
      </c>
      <c r="G314" s="4" t="e">
        <f>VLOOKUP(F314,Soxl1!A:E,2,0)</f>
        <v>#N/A</v>
      </c>
      <c r="H314" s="4" t="e">
        <f t="shared" si="14"/>
        <v>#N/A</v>
      </c>
      <c r="I314" s="4" t="e">
        <f t="shared" si="15"/>
        <v>#N/A</v>
      </c>
      <c r="J314" s="62">
        <f>TRASH!A313</f>
        <v>0</v>
      </c>
    </row>
    <row r="315" spans="6:10" x14ac:dyDescent="0.3">
      <c r="F315" s="4" t="str">
        <f t="shared" si="16"/>
        <v/>
      </c>
      <c r="G315" s="4" t="e">
        <f>VLOOKUP(F315,Soxl1!A:E,2,0)</f>
        <v>#N/A</v>
      </c>
      <c r="H315" s="4" t="e">
        <f t="shared" si="14"/>
        <v>#N/A</v>
      </c>
      <c r="I315" s="4" t="e">
        <f t="shared" si="15"/>
        <v>#N/A</v>
      </c>
      <c r="J315" s="62">
        <f>TRASH!A314</f>
        <v>0</v>
      </c>
    </row>
    <row r="316" spans="6:10" x14ac:dyDescent="0.3">
      <c r="F316" s="4" t="str">
        <f t="shared" si="16"/>
        <v/>
      </c>
      <c r="G316" s="4" t="e">
        <f>VLOOKUP(F316,Soxl1!A:E,2,0)</f>
        <v>#N/A</v>
      </c>
      <c r="H316" s="4" t="e">
        <f t="shared" si="14"/>
        <v>#N/A</v>
      </c>
      <c r="I316" s="4" t="e">
        <f t="shared" si="15"/>
        <v>#N/A</v>
      </c>
      <c r="J316" s="62">
        <f>TRASH!A315</f>
        <v>0</v>
      </c>
    </row>
    <row r="317" spans="6:10" x14ac:dyDescent="0.3">
      <c r="F317" s="4" t="str">
        <f t="shared" si="16"/>
        <v/>
      </c>
      <c r="G317" s="4" t="e">
        <f>VLOOKUP(F317,Soxl1!A:E,2,0)</f>
        <v>#N/A</v>
      </c>
      <c r="H317" s="4" t="e">
        <f t="shared" si="14"/>
        <v>#N/A</v>
      </c>
      <c r="I317" s="4" t="e">
        <f t="shared" si="15"/>
        <v>#N/A</v>
      </c>
      <c r="J317" s="62">
        <f>TRASH!A316</f>
        <v>0</v>
      </c>
    </row>
    <row r="318" spans="6:10" x14ac:dyDescent="0.3">
      <c r="F318" s="4" t="str">
        <f t="shared" si="16"/>
        <v/>
      </c>
      <c r="G318" s="4" t="e">
        <f>VLOOKUP(F318,Soxl1!A:E,2,0)</f>
        <v>#N/A</v>
      </c>
      <c r="H318" s="4" t="e">
        <f t="shared" si="14"/>
        <v>#N/A</v>
      </c>
      <c r="I318" s="4" t="e">
        <f t="shared" si="15"/>
        <v>#N/A</v>
      </c>
      <c r="J318" s="62">
        <f>TRASH!A317</f>
        <v>0</v>
      </c>
    </row>
    <row r="319" spans="6:10" x14ac:dyDescent="0.3">
      <c r="F319" s="4" t="str">
        <f t="shared" si="16"/>
        <v/>
      </c>
      <c r="G319" s="4" t="e">
        <f>VLOOKUP(F319,Soxl1!A:E,2,0)</f>
        <v>#N/A</v>
      </c>
      <c r="H319" s="4" t="e">
        <f t="shared" si="14"/>
        <v>#N/A</v>
      </c>
      <c r="I319" s="4" t="e">
        <f t="shared" si="15"/>
        <v>#N/A</v>
      </c>
      <c r="J319" s="62">
        <f>TRASH!A318</f>
        <v>0</v>
      </c>
    </row>
    <row r="320" spans="6:10" x14ac:dyDescent="0.3">
      <c r="F320" s="4" t="str">
        <f t="shared" si="16"/>
        <v/>
      </c>
      <c r="G320" s="4" t="e">
        <f>VLOOKUP(F320,Soxl1!A:E,2,0)</f>
        <v>#N/A</v>
      </c>
      <c r="H320" s="4" t="e">
        <f t="shared" si="14"/>
        <v>#N/A</v>
      </c>
      <c r="I320" s="4" t="e">
        <f t="shared" si="15"/>
        <v>#N/A</v>
      </c>
      <c r="J320" s="62">
        <f>TRASH!A319</f>
        <v>0</v>
      </c>
    </row>
    <row r="321" spans="6:10" x14ac:dyDescent="0.3">
      <c r="F321" s="4" t="str">
        <f t="shared" si="16"/>
        <v/>
      </c>
      <c r="G321" s="4" t="e">
        <f>VLOOKUP(F321,Soxl1!A:E,2,0)</f>
        <v>#N/A</v>
      </c>
      <c r="H321" s="4" t="e">
        <f t="shared" si="14"/>
        <v>#N/A</v>
      </c>
      <c r="I321" s="4" t="e">
        <f t="shared" si="15"/>
        <v>#N/A</v>
      </c>
      <c r="J321" s="62">
        <f>TRASH!A320</f>
        <v>0</v>
      </c>
    </row>
    <row r="322" spans="6:10" x14ac:dyDescent="0.3">
      <c r="F322" s="4" t="str">
        <f t="shared" si="16"/>
        <v/>
      </c>
      <c r="G322" s="4" t="e">
        <f>VLOOKUP(F322,Soxl1!A:E,2,0)</f>
        <v>#N/A</v>
      </c>
      <c r="H322" s="4" t="e">
        <f t="shared" si="14"/>
        <v>#N/A</v>
      </c>
      <c r="I322" s="4" t="e">
        <f t="shared" si="15"/>
        <v>#N/A</v>
      </c>
      <c r="J322" s="62">
        <f>TRASH!A321</f>
        <v>0</v>
      </c>
    </row>
    <row r="323" spans="6:10" x14ac:dyDescent="0.3">
      <c r="F323" s="4" t="str">
        <f t="shared" si="16"/>
        <v/>
      </c>
      <c r="G323" s="4" t="e">
        <f>VLOOKUP(F323,Soxl1!A:E,2,0)</f>
        <v>#N/A</v>
      </c>
      <c r="H323" s="4" t="e">
        <f t="shared" ref="H323:H386" si="17">VLOOKUP(F323,A:E,4,0)</f>
        <v>#N/A</v>
      </c>
      <c r="I323" s="4" t="e">
        <f t="shared" ref="I323:I386" si="18">VLOOKUP(F323,A:E,5,0)</f>
        <v>#N/A</v>
      </c>
      <c r="J323" s="62">
        <f>TRASH!A322</f>
        <v>0</v>
      </c>
    </row>
    <row r="324" spans="6:10" x14ac:dyDescent="0.3">
      <c r="F324" s="4" t="str">
        <f t="shared" si="16"/>
        <v/>
      </c>
      <c r="G324" s="4" t="e">
        <f>VLOOKUP(F324,Soxl1!A:E,2,0)</f>
        <v>#N/A</v>
      </c>
      <c r="H324" s="4" t="e">
        <f t="shared" si="17"/>
        <v>#N/A</v>
      </c>
      <c r="I324" s="4" t="e">
        <f t="shared" si="18"/>
        <v>#N/A</v>
      </c>
      <c r="J324" s="62">
        <f>TRASH!A323</f>
        <v>0</v>
      </c>
    </row>
    <row r="325" spans="6:10" x14ac:dyDescent="0.3">
      <c r="F325" s="4" t="str">
        <f t="shared" si="16"/>
        <v/>
      </c>
      <c r="G325" s="4" t="e">
        <f>VLOOKUP(F325,Soxl1!A:E,2,0)</f>
        <v>#N/A</v>
      </c>
      <c r="H325" s="4" t="e">
        <f t="shared" si="17"/>
        <v>#N/A</v>
      </c>
      <c r="I325" s="4" t="e">
        <f t="shared" si="18"/>
        <v>#N/A</v>
      </c>
      <c r="J325" s="62">
        <f>TRASH!A324</f>
        <v>0</v>
      </c>
    </row>
    <row r="326" spans="6:10" x14ac:dyDescent="0.3">
      <c r="F326" s="4" t="str">
        <f t="shared" si="16"/>
        <v/>
      </c>
      <c r="G326" s="4" t="e">
        <f>VLOOKUP(F326,Soxl1!A:E,2,0)</f>
        <v>#N/A</v>
      </c>
      <c r="H326" s="4" t="e">
        <f t="shared" si="17"/>
        <v>#N/A</v>
      </c>
      <c r="I326" s="4" t="e">
        <f t="shared" si="18"/>
        <v>#N/A</v>
      </c>
      <c r="J326" s="62">
        <f>TRASH!A325</f>
        <v>0</v>
      </c>
    </row>
    <row r="327" spans="6:10" x14ac:dyDescent="0.3">
      <c r="F327" s="4" t="str">
        <f t="shared" si="16"/>
        <v/>
      </c>
      <c r="G327" s="4" t="e">
        <f>VLOOKUP(F327,Soxl1!A:E,2,0)</f>
        <v>#N/A</v>
      </c>
      <c r="H327" s="4" t="e">
        <f t="shared" si="17"/>
        <v>#N/A</v>
      </c>
      <c r="I327" s="4" t="e">
        <f t="shared" si="18"/>
        <v>#N/A</v>
      </c>
      <c r="J327" s="62">
        <f>TRASH!A326</f>
        <v>0</v>
      </c>
    </row>
    <row r="328" spans="6:10" x14ac:dyDescent="0.3">
      <c r="F328" s="4" t="str">
        <f t="shared" si="16"/>
        <v/>
      </c>
      <c r="G328" s="4" t="e">
        <f>VLOOKUP(F328,Soxl1!A:E,2,0)</f>
        <v>#N/A</v>
      </c>
      <c r="H328" s="4" t="e">
        <f t="shared" si="17"/>
        <v>#N/A</v>
      </c>
      <c r="I328" s="4" t="e">
        <f t="shared" si="18"/>
        <v>#N/A</v>
      </c>
      <c r="J328" s="62">
        <f>TRASH!A327</f>
        <v>0</v>
      </c>
    </row>
    <row r="329" spans="6:10" x14ac:dyDescent="0.3">
      <c r="F329" s="4" t="str">
        <f t="shared" si="16"/>
        <v/>
      </c>
      <c r="G329" s="4" t="e">
        <f>VLOOKUP(F329,Soxl1!A:E,2,0)</f>
        <v>#N/A</v>
      </c>
      <c r="H329" s="4" t="e">
        <f t="shared" si="17"/>
        <v>#N/A</v>
      </c>
      <c r="I329" s="4" t="e">
        <f t="shared" si="18"/>
        <v>#N/A</v>
      </c>
      <c r="J329" s="62">
        <f>TRASH!A328</f>
        <v>0</v>
      </c>
    </row>
    <row r="330" spans="6:10" x14ac:dyDescent="0.3">
      <c r="F330" s="4" t="str">
        <f t="shared" si="16"/>
        <v/>
      </c>
      <c r="G330" s="4" t="e">
        <f>VLOOKUP(F330,Soxl1!A:E,2,0)</f>
        <v>#N/A</v>
      </c>
      <c r="H330" s="4" t="e">
        <f t="shared" si="17"/>
        <v>#N/A</v>
      </c>
      <c r="I330" s="4" t="e">
        <f t="shared" si="18"/>
        <v>#N/A</v>
      </c>
      <c r="J330" s="62">
        <f>TRASH!A329</f>
        <v>0</v>
      </c>
    </row>
    <row r="331" spans="6:10" x14ac:dyDescent="0.3">
      <c r="F331" s="4" t="str">
        <f t="shared" si="16"/>
        <v/>
      </c>
      <c r="G331" s="4" t="e">
        <f>VLOOKUP(F331,Soxl1!A:E,2,0)</f>
        <v>#N/A</v>
      </c>
      <c r="H331" s="4" t="e">
        <f t="shared" si="17"/>
        <v>#N/A</v>
      </c>
      <c r="I331" s="4" t="e">
        <f t="shared" si="18"/>
        <v>#N/A</v>
      </c>
      <c r="J331" s="62">
        <f>TRASH!A330</f>
        <v>0</v>
      </c>
    </row>
    <row r="332" spans="6:10" x14ac:dyDescent="0.3">
      <c r="F332" s="4" t="str">
        <f t="shared" si="16"/>
        <v/>
      </c>
      <c r="G332" s="4" t="e">
        <f>VLOOKUP(F332,Soxl1!A:E,2,0)</f>
        <v>#N/A</v>
      </c>
      <c r="H332" s="4" t="e">
        <f t="shared" si="17"/>
        <v>#N/A</v>
      </c>
      <c r="I332" s="4" t="e">
        <f t="shared" si="18"/>
        <v>#N/A</v>
      </c>
      <c r="J332" s="62">
        <f>TRASH!A331</f>
        <v>0</v>
      </c>
    </row>
    <row r="333" spans="6:10" x14ac:dyDescent="0.3">
      <c r="F333" s="4" t="str">
        <f t="shared" si="16"/>
        <v/>
      </c>
      <c r="G333" s="4" t="e">
        <f>VLOOKUP(F333,Soxl1!A:E,2,0)</f>
        <v>#N/A</v>
      </c>
      <c r="H333" s="4" t="e">
        <f t="shared" si="17"/>
        <v>#N/A</v>
      </c>
      <c r="I333" s="4" t="e">
        <f t="shared" si="18"/>
        <v>#N/A</v>
      </c>
      <c r="J333" s="62">
        <f>TRASH!A332</f>
        <v>0</v>
      </c>
    </row>
    <row r="334" spans="6:10" x14ac:dyDescent="0.3">
      <c r="F334" s="4" t="str">
        <f t="shared" si="16"/>
        <v/>
      </c>
      <c r="G334" s="4" t="e">
        <f>VLOOKUP(F334,Soxl1!A:E,2,0)</f>
        <v>#N/A</v>
      </c>
      <c r="H334" s="4" t="e">
        <f t="shared" si="17"/>
        <v>#N/A</v>
      </c>
      <c r="I334" s="4" t="e">
        <f t="shared" si="18"/>
        <v>#N/A</v>
      </c>
      <c r="J334" s="62">
        <f>TRASH!A333</f>
        <v>0</v>
      </c>
    </row>
    <row r="335" spans="6:10" x14ac:dyDescent="0.3">
      <c r="F335" s="4" t="str">
        <f t="shared" si="16"/>
        <v/>
      </c>
      <c r="G335" s="4" t="e">
        <f>VLOOKUP(F335,Soxl1!A:E,2,0)</f>
        <v>#N/A</v>
      </c>
      <c r="H335" s="4" t="e">
        <f t="shared" si="17"/>
        <v>#N/A</v>
      </c>
      <c r="I335" s="4" t="e">
        <f t="shared" si="18"/>
        <v>#N/A</v>
      </c>
      <c r="J335" s="62">
        <f>TRASH!A334</f>
        <v>0</v>
      </c>
    </row>
    <row r="336" spans="6:10" x14ac:dyDescent="0.3">
      <c r="F336" s="4" t="str">
        <f t="shared" si="16"/>
        <v/>
      </c>
      <c r="G336" s="4" t="e">
        <f>VLOOKUP(F336,Soxl1!A:E,2,0)</f>
        <v>#N/A</v>
      </c>
      <c r="H336" s="4" t="e">
        <f t="shared" si="17"/>
        <v>#N/A</v>
      </c>
      <c r="I336" s="4" t="e">
        <f t="shared" si="18"/>
        <v>#N/A</v>
      </c>
      <c r="J336" s="62">
        <f>TRASH!A335</f>
        <v>0</v>
      </c>
    </row>
    <row r="337" spans="6:10" x14ac:dyDescent="0.3">
      <c r="F337" s="4" t="str">
        <f t="shared" si="16"/>
        <v/>
      </c>
      <c r="G337" s="4" t="e">
        <f>VLOOKUP(F337,Soxl1!A:E,2,0)</f>
        <v>#N/A</v>
      </c>
      <c r="H337" s="4" t="e">
        <f t="shared" si="17"/>
        <v>#N/A</v>
      </c>
      <c r="I337" s="4" t="e">
        <f t="shared" si="18"/>
        <v>#N/A</v>
      </c>
      <c r="J337" s="62">
        <f>TRASH!A336</f>
        <v>0</v>
      </c>
    </row>
    <row r="338" spans="6:10" x14ac:dyDescent="0.3">
      <c r="F338" s="4" t="str">
        <f t="shared" si="16"/>
        <v/>
      </c>
      <c r="G338" s="4" t="e">
        <f>VLOOKUP(F338,Soxl1!A:E,2,0)</f>
        <v>#N/A</v>
      </c>
      <c r="H338" s="4" t="e">
        <f t="shared" si="17"/>
        <v>#N/A</v>
      </c>
      <c r="I338" s="4" t="e">
        <f t="shared" si="18"/>
        <v>#N/A</v>
      </c>
      <c r="J338" s="62">
        <f>TRASH!A337</f>
        <v>0</v>
      </c>
    </row>
    <row r="339" spans="6:10" x14ac:dyDescent="0.3">
      <c r="F339" s="4" t="str">
        <f t="shared" si="16"/>
        <v/>
      </c>
      <c r="G339" s="4" t="e">
        <f>VLOOKUP(F339,Soxl1!A:E,2,0)</f>
        <v>#N/A</v>
      </c>
      <c r="H339" s="4" t="e">
        <f t="shared" si="17"/>
        <v>#N/A</v>
      </c>
      <c r="I339" s="4" t="e">
        <f t="shared" si="18"/>
        <v>#N/A</v>
      </c>
      <c r="J339" s="62">
        <f>TRASH!A338</f>
        <v>0</v>
      </c>
    </row>
    <row r="340" spans="6:10" x14ac:dyDescent="0.3">
      <c r="F340" s="4" t="str">
        <f t="shared" si="16"/>
        <v/>
      </c>
      <c r="G340" s="4" t="e">
        <f>VLOOKUP(F340,Soxl1!A:E,2,0)</f>
        <v>#N/A</v>
      </c>
      <c r="H340" s="4" t="e">
        <f t="shared" si="17"/>
        <v>#N/A</v>
      </c>
      <c r="I340" s="4" t="e">
        <f t="shared" si="18"/>
        <v>#N/A</v>
      </c>
      <c r="J340" s="62">
        <f>TRASH!A339</f>
        <v>0</v>
      </c>
    </row>
    <row r="341" spans="6:10" x14ac:dyDescent="0.3">
      <c r="F341" s="4" t="str">
        <f t="shared" ref="F341:F404" si="19">IF(ISERROR(MATCH(A341,J$1:J$1000,0)),A341,"")</f>
        <v/>
      </c>
      <c r="G341" s="4" t="e">
        <f>VLOOKUP(F341,Soxl1!A:E,2,0)</f>
        <v>#N/A</v>
      </c>
      <c r="H341" s="4" t="e">
        <f t="shared" si="17"/>
        <v>#N/A</v>
      </c>
      <c r="I341" s="4" t="e">
        <f t="shared" si="18"/>
        <v>#N/A</v>
      </c>
      <c r="J341" s="62">
        <f>TRASH!A340</f>
        <v>0</v>
      </c>
    </row>
    <row r="342" spans="6:10" x14ac:dyDescent="0.3">
      <c r="F342" s="4" t="str">
        <f t="shared" si="19"/>
        <v/>
      </c>
      <c r="G342" s="4" t="e">
        <f>VLOOKUP(F342,Soxl1!A:E,2,0)</f>
        <v>#N/A</v>
      </c>
      <c r="H342" s="4" t="e">
        <f t="shared" si="17"/>
        <v>#N/A</v>
      </c>
      <c r="I342" s="4" t="e">
        <f t="shared" si="18"/>
        <v>#N/A</v>
      </c>
      <c r="J342" s="62">
        <f>TRASH!A341</f>
        <v>0</v>
      </c>
    </row>
    <row r="343" spans="6:10" x14ac:dyDescent="0.3">
      <c r="F343" s="4" t="str">
        <f t="shared" si="19"/>
        <v/>
      </c>
      <c r="G343" s="4" t="e">
        <f>VLOOKUP(F343,Soxl1!A:E,2,0)</f>
        <v>#N/A</v>
      </c>
      <c r="H343" s="4" t="e">
        <f t="shared" si="17"/>
        <v>#N/A</v>
      </c>
      <c r="I343" s="4" t="e">
        <f t="shared" si="18"/>
        <v>#N/A</v>
      </c>
      <c r="J343" s="62">
        <f>TRASH!A342</f>
        <v>0</v>
      </c>
    </row>
    <row r="344" spans="6:10" x14ac:dyDescent="0.3">
      <c r="F344" s="4" t="str">
        <f t="shared" si="19"/>
        <v/>
      </c>
      <c r="G344" s="4" t="e">
        <f>VLOOKUP(F344,Soxl1!A:E,2,0)</f>
        <v>#N/A</v>
      </c>
      <c r="H344" s="4" t="e">
        <f t="shared" si="17"/>
        <v>#N/A</v>
      </c>
      <c r="I344" s="4" t="e">
        <f t="shared" si="18"/>
        <v>#N/A</v>
      </c>
      <c r="J344" s="62">
        <f>TRASH!A343</f>
        <v>0</v>
      </c>
    </row>
    <row r="345" spans="6:10" x14ac:dyDescent="0.3">
      <c r="F345" s="4" t="str">
        <f t="shared" si="19"/>
        <v/>
      </c>
      <c r="G345" s="4" t="e">
        <f>VLOOKUP(F345,Soxl1!A:E,2,0)</f>
        <v>#N/A</v>
      </c>
      <c r="H345" s="4" t="e">
        <f t="shared" si="17"/>
        <v>#N/A</v>
      </c>
      <c r="I345" s="4" t="e">
        <f t="shared" si="18"/>
        <v>#N/A</v>
      </c>
      <c r="J345" s="62">
        <f>TRASH!A344</f>
        <v>0</v>
      </c>
    </row>
    <row r="346" spans="6:10" x14ac:dyDescent="0.3">
      <c r="F346" s="4" t="str">
        <f t="shared" si="19"/>
        <v/>
      </c>
      <c r="G346" s="4" t="e">
        <f>VLOOKUP(F346,Soxl1!A:E,2,0)</f>
        <v>#N/A</v>
      </c>
      <c r="H346" s="4" t="e">
        <f t="shared" si="17"/>
        <v>#N/A</v>
      </c>
      <c r="I346" s="4" t="e">
        <f t="shared" si="18"/>
        <v>#N/A</v>
      </c>
      <c r="J346" s="62">
        <f>TRASH!A345</f>
        <v>0</v>
      </c>
    </row>
    <row r="347" spans="6:10" x14ac:dyDescent="0.3">
      <c r="F347" s="4" t="str">
        <f t="shared" si="19"/>
        <v/>
      </c>
      <c r="G347" s="4" t="e">
        <f>VLOOKUP(F347,Soxl1!A:E,2,0)</f>
        <v>#N/A</v>
      </c>
      <c r="H347" s="4" t="e">
        <f t="shared" si="17"/>
        <v>#N/A</v>
      </c>
      <c r="I347" s="4" t="e">
        <f t="shared" si="18"/>
        <v>#N/A</v>
      </c>
      <c r="J347" s="62">
        <f>TRASH!A346</f>
        <v>0</v>
      </c>
    </row>
    <row r="348" spans="6:10" x14ac:dyDescent="0.3">
      <c r="F348" s="4" t="str">
        <f t="shared" si="19"/>
        <v/>
      </c>
      <c r="G348" s="4" t="e">
        <f>VLOOKUP(F348,Soxl1!A:E,2,0)</f>
        <v>#N/A</v>
      </c>
      <c r="H348" s="4" t="e">
        <f t="shared" si="17"/>
        <v>#N/A</v>
      </c>
      <c r="I348" s="4" t="e">
        <f t="shared" si="18"/>
        <v>#N/A</v>
      </c>
      <c r="J348" s="62">
        <f>TRASH!A347</f>
        <v>0</v>
      </c>
    </row>
    <row r="349" spans="6:10" x14ac:dyDescent="0.3">
      <c r="F349" s="4" t="str">
        <f t="shared" si="19"/>
        <v/>
      </c>
      <c r="G349" s="4" t="e">
        <f>VLOOKUP(F349,Soxl1!A:E,2,0)</f>
        <v>#N/A</v>
      </c>
      <c r="H349" s="4" t="e">
        <f t="shared" si="17"/>
        <v>#N/A</v>
      </c>
      <c r="I349" s="4" t="e">
        <f t="shared" si="18"/>
        <v>#N/A</v>
      </c>
      <c r="J349" s="62">
        <f>TRASH!A348</f>
        <v>0</v>
      </c>
    </row>
    <row r="350" spans="6:10" x14ac:dyDescent="0.3">
      <c r="F350" s="4" t="str">
        <f t="shared" si="19"/>
        <v/>
      </c>
      <c r="G350" s="4" t="e">
        <f>VLOOKUP(F350,Soxl1!A:E,2,0)</f>
        <v>#N/A</v>
      </c>
      <c r="H350" s="4" t="e">
        <f t="shared" si="17"/>
        <v>#N/A</v>
      </c>
      <c r="I350" s="4" t="e">
        <f t="shared" si="18"/>
        <v>#N/A</v>
      </c>
      <c r="J350" s="62">
        <f>TRASH!A349</f>
        <v>0</v>
      </c>
    </row>
    <row r="351" spans="6:10" x14ac:dyDescent="0.3">
      <c r="F351" s="4" t="str">
        <f t="shared" si="19"/>
        <v/>
      </c>
      <c r="G351" s="4" t="e">
        <f>VLOOKUP(F351,Soxl1!A:E,2,0)</f>
        <v>#N/A</v>
      </c>
      <c r="H351" s="4" t="e">
        <f t="shared" si="17"/>
        <v>#N/A</v>
      </c>
      <c r="I351" s="4" t="e">
        <f t="shared" si="18"/>
        <v>#N/A</v>
      </c>
      <c r="J351" s="62">
        <f>TRASH!A350</f>
        <v>0</v>
      </c>
    </row>
    <row r="352" spans="6:10" x14ac:dyDescent="0.3">
      <c r="F352" s="4" t="str">
        <f t="shared" si="19"/>
        <v/>
      </c>
      <c r="G352" s="4" t="e">
        <f>VLOOKUP(F352,Soxl1!A:E,2,0)</f>
        <v>#N/A</v>
      </c>
      <c r="H352" s="4" t="e">
        <f t="shared" si="17"/>
        <v>#N/A</v>
      </c>
      <c r="I352" s="4" t="e">
        <f t="shared" si="18"/>
        <v>#N/A</v>
      </c>
      <c r="J352" s="62">
        <f>TRASH!A351</f>
        <v>0</v>
      </c>
    </row>
    <row r="353" spans="6:10" x14ac:dyDescent="0.3">
      <c r="F353" s="4" t="str">
        <f t="shared" si="19"/>
        <v/>
      </c>
      <c r="G353" s="4" t="e">
        <f>VLOOKUP(F353,Soxl1!A:E,2,0)</f>
        <v>#N/A</v>
      </c>
      <c r="H353" s="4" t="e">
        <f t="shared" si="17"/>
        <v>#N/A</v>
      </c>
      <c r="I353" s="4" t="e">
        <f t="shared" si="18"/>
        <v>#N/A</v>
      </c>
      <c r="J353" s="62">
        <f>TRASH!A352</f>
        <v>0</v>
      </c>
    </row>
    <row r="354" spans="6:10" x14ac:dyDescent="0.3">
      <c r="F354" s="4" t="str">
        <f t="shared" si="19"/>
        <v/>
      </c>
      <c r="G354" s="4" t="e">
        <f>VLOOKUP(F354,Soxl1!A:E,2,0)</f>
        <v>#N/A</v>
      </c>
      <c r="H354" s="4" t="e">
        <f t="shared" si="17"/>
        <v>#N/A</v>
      </c>
      <c r="I354" s="4" t="e">
        <f t="shared" si="18"/>
        <v>#N/A</v>
      </c>
      <c r="J354" s="62">
        <f>TRASH!A353</f>
        <v>0</v>
      </c>
    </row>
    <row r="355" spans="6:10" x14ac:dyDescent="0.3">
      <c r="F355" s="4" t="str">
        <f t="shared" si="19"/>
        <v/>
      </c>
      <c r="G355" s="4" t="e">
        <f>VLOOKUP(F355,Soxl1!A:E,2,0)</f>
        <v>#N/A</v>
      </c>
      <c r="H355" s="4" t="e">
        <f t="shared" si="17"/>
        <v>#N/A</v>
      </c>
      <c r="I355" s="4" t="e">
        <f t="shared" si="18"/>
        <v>#N/A</v>
      </c>
      <c r="J355" s="62">
        <f>TRASH!A354</f>
        <v>0</v>
      </c>
    </row>
    <row r="356" spans="6:10" x14ac:dyDescent="0.3">
      <c r="F356" s="4" t="str">
        <f t="shared" si="19"/>
        <v/>
      </c>
      <c r="G356" s="4" t="e">
        <f>VLOOKUP(F356,Soxl1!A:E,2,0)</f>
        <v>#N/A</v>
      </c>
      <c r="H356" s="4" t="e">
        <f t="shared" si="17"/>
        <v>#N/A</v>
      </c>
      <c r="I356" s="4" t="e">
        <f t="shared" si="18"/>
        <v>#N/A</v>
      </c>
      <c r="J356" s="62">
        <f>TRASH!A355</f>
        <v>0</v>
      </c>
    </row>
    <row r="357" spans="6:10" x14ac:dyDescent="0.3">
      <c r="F357" s="4" t="str">
        <f t="shared" si="19"/>
        <v/>
      </c>
      <c r="G357" s="4" t="e">
        <f>VLOOKUP(F357,Soxl1!A:E,2,0)</f>
        <v>#N/A</v>
      </c>
      <c r="H357" s="4" t="e">
        <f t="shared" si="17"/>
        <v>#N/A</v>
      </c>
      <c r="I357" s="4" t="e">
        <f t="shared" si="18"/>
        <v>#N/A</v>
      </c>
      <c r="J357" s="62">
        <f>TRASH!A356</f>
        <v>0</v>
      </c>
    </row>
    <row r="358" spans="6:10" x14ac:dyDescent="0.3">
      <c r="F358" s="4" t="str">
        <f t="shared" si="19"/>
        <v/>
      </c>
      <c r="G358" s="4" t="e">
        <f>VLOOKUP(F358,Soxl1!A:E,2,0)</f>
        <v>#N/A</v>
      </c>
      <c r="H358" s="4" t="e">
        <f t="shared" si="17"/>
        <v>#N/A</v>
      </c>
      <c r="I358" s="4" t="e">
        <f t="shared" si="18"/>
        <v>#N/A</v>
      </c>
      <c r="J358" s="62">
        <f>TRASH!A357</f>
        <v>0</v>
      </c>
    </row>
    <row r="359" spans="6:10" x14ac:dyDescent="0.3">
      <c r="F359" s="4" t="str">
        <f t="shared" si="19"/>
        <v/>
      </c>
      <c r="G359" s="4" t="e">
        <f>VLOOKUP(F359,Soxl1!A:E,2,0)</f>
        <v>#N/A</v>
      </c>
      <c r="H359" s="4" t="e">
        <f t="shared" si="17"/>
        <v>#N/A</v>
      </c>
      <c r="I359" s="4" t="e">
        <f t="shared" si="18"/>
        <v>#N/A</v>
      </c>
      <c r="J359" s="62">
        <f>TRASH!A358</f>
        <v>0</v>
      </c>
    </row>
    <row r="360" spans="6:10" x14ac:dyDescent="0.3">
      <c r="F360" s="4" t="str">
        <f t="shared" si="19"/>
        <v/>
      </c>
      <c r="G360" s="4" t="e">
        <f>VLOOKUP(F360,Soxl1!A:E,2,0)</f>
        <v>#N/A</v>
      </c>
      <c r="H360" s="4" t="e">
        <f t="shared" si="17"/>
        <v>#N/A</v>
      </c>
      <c r="I360" s="4" t="e">
        <f t="shared" si="18"/>
        <v>#N/A</v>
      </c>
      <c r="J360" s="62">
        <f>TRASH!A359</f>
        <v>0</v>
      </c>
    </row>
    <row r="361" spans="6:10" x14ac:dyDescent="0.3">
      <c r="F361" s="4" t="str">
        <f t="shared" si="19"/>
        <v/>
      </c>
      <c r="G361" s="4" t="e">
        <f>VLOOKUP(F361,Soxl1!A:E,2,0)</f>
        <v>#N/A</v>
      </c>
      <c r="H361" s="4" t="e">
        <f t="shared" si="17"/>
        <v>#N/A</v>
      </c>
      <c r="I361" s="4" t="e">
        <f t="shared" si="18"/>
        <v>#N/A</v>
      </c>
      <c r="J361" s="62">
        <f>TRASH!A360</f>
        <v>0</v>
      </c>
    </row>
    <row r="362" spans="6:10" x14ac:dyDescent="0.3">
      <c r="F362" s="4" t="str">
        <f t="shared" si="19"/>
        <v/>
      </c>
      <c r="G362" s="4" t="e">
        <f>VLOOKUP(F362,Soxl1!A:E,2,0)</f>
        <v>#N/A</v>
      </c>
      <c r="H362" s="4" t="e">
        <f t="shared" si="17"/>
        <v>#N/A</v>
      </c>
      <c r="I362" s="4" t="e">
        <f t="shared" si="18"/>
        <v>#N/A</v>
      </c>
      <c r="J362" s="62">
        <f>TRASH!A361</f>
        <v>0</v>
      </c>
    </row>
    <row r="363" spans="6:10" x14ac:dyDescent="0.3">
      <c r="F363" s="4" t="str">
        <f t="shared" si="19"/>
        <v/>
      </c>
      <c r="G363" s="4" t="e">
        <f>VLOOKUP(F363,Soxl1!A:E,2,0)</f>
        <v>#N/A</v>
      </c>
      <c r="H363" s="4" t="e">
        <f t="shared" si="17"/>
        <v>#N/A</v>
      </c>
      <c r="I363" s="4" t="e">
        <f t="shared" si="18"/>
        <v>#N/A</v>
      </c>
      <c r="J363" s="62">
        <f>TRASH!A362</f>
        <v>0</v>
      </c>
    </row>
    <row r="364" spans="6:10" x14ac:dyDescent="0.3">
      <c r="F364" s="4" t="str">
        <f t="shared" si="19"/>
        <v/>
      </c>
      <c r="G364" s="4" t="e">
        <f>VLOOKUP(F364,Soxl1!A:E,2,0)</f>
        <v>#N/A</v>
      </c>
      <c r="H364" s="4" t="e">
        <f t="shared" si="17"/>
        <v>#N/A</v>
      </c>
      <c r="I364" s="4" t="e">
        <f t="shared" si="18"/>
        <v>#N/A</v>
      </c>
      <c r="J364" s="62">
        <f>TRASH!A363</f>
        <v>0</v>
      </c>
    </row>
    <row r="365" spans="6:10" x14ac:dyDescent="0.3">
      <c r="F365" s="4" t="str">
        <f t="shared" si="19"/>
        <v/>
      </c>
      <c r="G365" s="4" t="e">
        <f>VLOOKUP(F365,Soxl1!A:E,2,0)</f>
        <v>#N/A</v>
      </c>
      <c r="H365" s="4" t="e">
        <f t="shared" si="17"/>
        <v>#N/A</v>
      </c>
      <c r="I365" s="4" t="e">
        <f t="shared" si="18"/>
        <v>#N/A</v>
      </c>
      <c r="J365" s="62">
        <f>TRASH!A364</f>
        <v>0</v>
      </c>
    </row>
    <row r="366" spans="6:10" x14ac:dyDescent="0.3">
      <c r="F366" s="4" t="str">
        <f t="shared" si="19"/>
        <v/>
      </c>
      <c r="G366" s="4" t="e">
        <f>VLOOKUP(F366,Soxl1!A:E,2,0)</f>
        <v>#N/A</v>
      </c>
      <c r="H366" s="4" t="e">
        <f t="shared" si="17"/>
        <v>#N/A</v>
      </c>
      <c r="I366" s="4" t="e">
        <f t="shared" si="18"/>
        <v>#N/A</v>
      </c>
      <c r="J366" s="62">
        <f>TRASH!A365</f>
        <v>0</v>
      </c>
    </row>
    <row r="367" spans="6:10" x14ac:dyDescent="0.3">
      <c r="F367" s="4" t="str">
        <f t="shared" si="19"/>
        <v/>
      </c>
      <c r="G367" s="4" t="e">
        <f>VLOOKUP(F367,Soxl1!A:E,2,0)</f>
        <v>#N/A</v>
      </c>
      <c r="H367" s="4" t="e">
        <f t="shared" si="17"/>
        <v>#N/A</v>
      </c>
      <c r="I367" s="4" t="e">
        <f t="shared" si="18"/>
        <v>#N/A</v>
      </c>
      <c r="J367" s="62">
        <f>TRASH!A366</f>
        <v>0</v>
      </c>
    </row>
    <row r="368" spans="6:10" x14ac:dyDescent="0.3">
      <c r="F368" s="4" t="str">
        <f t="shared" si="19"/>
        <v/>
      </c>
      <c r="G368" s="4" t="e">
        <f>VLOOKUP(F368,Soxl1!A:E,2,0)</f>
        <v>#N/A</v>
      </c>
      <c r="H368" s="4" t="e">
        <f t="shared" si="17"/>
        <v>#N/A</v>
      </c>
      <c r="I368" s="4" t="e">
        <f t="shared" si="18"/>
        <v>#N/A</v>
      </c>
      <c r="J368" s="62">
        <f>TRASH!A367</f>
        <v>0</v>
      </c>
    </row>
    <row r="369" spans="6:10" x14ac:dyDescent="0.3">
      <c r="F369" s="4" t="str">
        <f t="shared" si="19"/>
        <v/>
      </c>
      <c r="G369" s="4" t="e">
        <f>VLOOKUP(F369,Soxl1!A:E,2,0)</f>
        <v>#N/A</v>
      </c>
      <c r="H369" s="4" t="e">
        <f t="shared" si="17"/>
        <v>#N/A</v>
      </c>
      <c r="I369" s="4" t="e">
        <f t="shared" si="18"/>
        <v>#N/A</v>
      </c>
      <c r="J369" s="62">
        <f>TRASH!A368</f>
        <v>0</v>
      </c>
    </row>
    <row r="370" spans="6:10" x14ac:dyDescent="0.3">
      <c r="F370" s="4" t="str">
        <f t="shared" si="19"/>
        <v/>
      </c>
      <c r="G370" s="4" t="e">
        <f>VLOOKUP(F370,Soxl1!A:E,2,0)</f>
        <v>#N/A</v>
      </c>
      <c r="H370" s="4" t="e">
        <f t="shared" si="17"/>
        <v>#N/A</v>
      </c>
      <c r="I370" s="4" t="e">
        <f t="shared" si="18"/>
        <v>#N/A</v>
      </c>
      <c r="J370" s="62">
        <f>TRASH!A369</f>
        <v>0</v>
      </c>
    </row>
    <row r="371" spans="6:10" x14ac:dyDescent="0.3">
      <c r="F371" s="4" t="str">
        <f t="shared" si="19"/>
        <v/>
      </c>
      <c r="G371" s="4" t="e">
        <f>VLOOKUP(F371,Soxl1!A:E,2,0)</f>
        <v>#N/A</v>
      </c>
      <c r="H371" s="4" t="e">
        <f t="shared" si="17"/>
        <v>#N/A</v>
      </c>
      <c r="I371" s="4" t="e">
        <f t="shared" si="18"/>
        <v>#N/A</v>
      </c>
      <c r="J371" s="62">
        <f>TRASH!A370</f>
        <v>0</v>
      </c>
    </row>
    <row r="372" spans="6:10" x14ac:dyDescent="0.3">
      <c r="F372" s="4" t="str">
        <f t="shared" si="19"/>
        <v/>
      </c>
      <c r="G372" s="4" t="e">
        <f>VLOOKUP(F372,Soxl1!A:E,2,0)</f>
        <v>#N/A</v>
      </c>
      <c r="H372" s="4" t="e">
        <f t="shared" si="17"/>
        <v>#N/A</v>
      </c>
      <c r="I372" s="4" t="e">
        <f t="shared" si="18"/>
        <v>#N/A</v>
      </c>
      <c r="J372" s="62">
        <f>TRASH!A371</f>
        <v>0</v>
      </c>
    </row>
    <row r="373" spans="6:10" x14ac:dyDescent="0.3">
      <c r="F373" s="4" t="str">
        <f t="shared" si="19"/>
        <v/>
      </c>
      <c r="G373" s="4" t="e">
        <f>VLOOKUP(F373,Soxl1!A:E,2,0)</f>
        <v>#N/A</v>
      </c>
      <c r="H373" s="4" t="e">
        <f t="shared" si="17"/>
        <v>#N/A</v>
      </c>
      <c r="I373" s="4" t="e">
        <f t="shared" si="18"/>
        <v>#N/A</v>
      </c>
      <c r="J373" s="62">
        <f>TRASH!A372</f>
        <v>0</v>
      </c>
    </row>
    <row r="374" spans="6:10" x14ac:dyDescent="0.3">
      <c r="F374" s="4" t="str">
        <f t="shared" si="19"/>
        <v/>
      </c>
      <c r="G374" s="4" t="e">
        <f>VLOOKUP(F374,Soxl1!A:E,2,0)</f>
        <v>#N/A</v>
      </c>
      <c r="H374" s="4" t="e">
        <f t="shared" si="17"/>
        <v>#N/A</v>
      </c>
      <c r="I374" s="4" t="e">
        <f t="shared" si="18"/>
        <v>#N/A</v>
      </c>
      <c r="J374" s="62">
        <f>TRASH!A373</f>
        <v>0</v>
      </c>
    </row>
    <row r="375" spans="6:10" x14ac:dyDescent="0.3">
      <c r="F375" s="4" t="str">
        <f t="shared" si="19"/>
        <v/>
      </c>
      <c r="G375" s="4" t="e">
        <f>VLOOKUP(F375,Soxl1!A:E,2,0)</f>
        <v>#N/A</v>
      </c>
      <c r="H375" s="4" t="e">
        <f t="shared" si="17"/>
        <v>#N/A</v>
      </c>
      <c r="I375" s="4" t="e">
        <f t="shared" si="18"/>
        <v>#N/A</v>
      </c>
      <c r="J375" s="62">
        <f>TRASH!A374</f>
        <v>0</v>
      </c>
    </row>
    <row r="376" spans="6:10" x14ac:dyDescent="0.3">
      <c r="F376" s="4" t="str">
        <f t="shared" si="19"/>
        <v/>
      </c>
      <c r="G376" s="4" t="e">
        <f>VLOOKUP(F376,Soxl1!A:E,2,0)</f>
        <v>#N/A</v>
      </c>
      <c r="H376" s="4" t="e">
        <f t="shared" si="17"/>
        <v>#N/A</v>
      </c>
      <c r="I376" s="4" t="e">
        <f t="shared" si="18"/>
        <v>#N/A</v>
      </c>
      <c r="J376" s="62">
        <f>TRASH!A375</f>
        <v>0</v>
      </c>
    </row>
    <row r="377" spans="6:10" x14ac:dyDescent="0.3">
      <c r="F377" s="4" t="str">
        <f t="shared" si="19"/>
        <v/>
      </c>
      <c r="G377" s="4" t="e">
        <f>VLOOKUP(F377,Soxl1!A:E,2,0)</f>
        <v>#N/A</v>
      </c>
      <c r="H377" s="4" t="e">
        <f t="shared" si="17"/>
        <v>#N/A</v>
      </c>
      <c r="I377" s="4" t="e">
        <f t="shared" si="18"/>
        <v>#N/A</v>
      </c>
      <c r="J377" s="62">
        <f>TRASH!A376</f>
        <v>0</v>
      </c>
    </row>
    <row r="378" spans="6:10" x14ac:dyDescent="0.3">
      <c r="F378" s="4" t="str">
        <f t="shared" si="19"/>
        <v/>
      </c>
      <c r="G378" s="4" t="e">
        <f>VLOOKUP(F378,Soxl1!A:E,2,0)</f>
        <v>#N/A</v>
      </c>
      <c r="H378" s="4" t="e">
        <f t="shared" si="17"/>
        <v>#N/A</v>
      </c>
      <c r="I378" s="4" t="e">
        <f t="shared" si="18"/>
        <v>#N/A</v>
      </c>
      <c r="J378" s="62">
        <f>TRASH!A377</f>
        <v>0</v>
      </c>
    </row>
    <row r="379" spans="6:10" x14ac:dyDescent="0.3">
      <c r="F379" s="4" t="str">
        <f t="shared" si="19"/>
        <v/>
      </c>
      <c r="G379" s="4" t="e">
        <f>VLOOKUP(F379,Soxl1!A:E,2,0)</f>
        <v>#N/A</v>
      </c>
      <c r="H379" s="4" t="e">
        <f t="shared" si="17"/>
        <v>#N/A</v>
      </c>
      <c r="I379" s="4" t="e">
        <f t="shared" si="18"/>
        <v>#N/A</v>
      </c>
      <c r="J379" s="62">
        <f>TRASH!A378</f>
        <v>0</v>
      </c>
    </row>
    <row r="380" spans="6:10" x14ac:dyDescent="0.3">
      <c r="F380" s="4" t="str">
        <f t="shared" si="19"/>
        <v/>
      </c>
      <c r="G380" s="4" t="e">
        <f>VLOOKUP(F380,Soxl1!A:E,2,0)</f>
        <v>#N/A</v>
      </c>
      <c r="H380" s="4" t="e">
        <f t="shared" si="17"/>
        <v>#N/A</v>
      </c>
      <c r="I380" s="4" t="e">
        <f t="shared" si="18"/>
        <v>#N/A</v>
      </c>
      <c r="J380" s="62">
        <f>TRASH!A379</f>
        <v>0</v>
      </c>
    </row>
    <row r="381" spans="6:10" x14ac:dyDescent="0.3">
      <c r="F381" s="4" t="str">
        <f t="shared" si="19"/>
        <v/>
      </c>
      <c r="G381" s="4" t="e">
        <f>VLOOKUP(F381,Soxl1!A:E,2,0)</f>
        <v>#N/A</v>
      </c>
      <c r="H381" s="4" t="e">
        <f t="shared" si="17"/>
        <v>#N/A</v>
      </c>
      <c r="I381" s="4" t="e">
        <f t="shared" si="18"/>
        <v>#N/A</v>
      </c>
      <c r="J381" s="62">
        <f>TRASH!A380</f>
        <v>0</v>
      </c>
    </row>
    <row r="382" spans="6:10" x14ac:dyDescent="0.3">
      <c r="F382" s="4" t="str">
        <f t="shared" si="19"/>
        <v/>
      </c>
      <c r="G382" s="4" t="e">
        <f>VLOOKUP(F382,Soxl1!A:E,2,0)</f>
        <v>#N/A</v>
      </c>
      <c r="H382" s="4" t="e">
        <f t="shared" si="17"/>
        <v>#N/A</v>
      </c>
      <c r="I382" s="4" t="e">
        <f t="shared" si="18"/>
        <v>#N/A</v>
      </c>
      <c r="J382" s="62">
        <f>TRASH!A381</f>
        <v>0</v>
      </c>
    </row>
    <row r="383" spans="6:10" x14ac:dyDescent="0.3">
      <c r="F383" s="4" t="str">
        <f t="shared" si="19"/>
        <v/>
      </c>
      <c r="G383" s="4" t="e">
        <f>VLOOKUP(F383,Soxl1!A:E,2,0)</f>
        <v>#N/A</v>
      </c>
      <c r="H383" s="4" t="e">
        <f t="shared" si="17"/>
        <v>#N/A</v>
      </c>
      <c r="I383" s="4" t="e">
        <f t="shared" si="18"/>
        <v>#N/A</v>
      </c>
      <c r="J383" s="62">
        <f>TRASH!A382</f>
        <v>0</v>
      </c>
    </row>
    <row r="384" spans="6:10" x14ac:dyDescent="0.3">
      <c r="F384" s="4" t="str">
        <f t="shared" si="19"/>
        <v/>
      </c>
      <c r="G384" s="4" t="e">
        <f>VLOOKUP(F384,Soxl1!A:E,2,0)</f>
        <v>#N/A</v>
      </c>
      <c r="H384" s="4" t="e">
        <f t="shared" si="17"/>
        <v>#N/A</v>
      </c>
      <c r="I384" s="4" t="e">
        <f t="shared" si="18"/>
        <v>#N/A</v>
      </c>
      <c r="J384" s="62">
        <f>TRASH!A383</f>
        <v>0</v>
      </c>
    </row>
    <row r="385" spans="6:10" x14ac:dyDescent="0.3">
      <c r="F385" s="4" t="str">
        <f t="shared" si="19"/>
        <v/>
      </c>
      <c r="G385" s="4" t="e">
        <f>VLOOKUP(F385,Soxl1!A:E,2,0)</f>
        <v>#N/A</v>
      </c>
      <c r="H385" s="4" t="e">
        <f t="shared" si="17"/>
        <v>#N/A</v>
      </c>
      <c r="I385" s="4" t="e">
        <f t="shared" si="18"/>
        <v>#N/A</v>
      </c>
      <c r="J385" s="62">
        <f>TRASH!A384</f>
        <v>0</v>
      </c>
    </row>
    <row r="386" spans="6:10" x14ac:dyDescent="0.3">
      <c r="F386" s="4" t="str">
        <f t="shared" si="19"/>
        <v/>
      </c>
      <c r="G386" s="4" t="e">
        <f>VLOOKUP(F386,Soxl1!A:E,2,0)</f>
        <v>#N/A</v>
      </c>
      <c r="H386" s="4" t="e">
        <f t="shared" si="17"/>
        <v>#N/A</v>
      </c>
      <c r="I386" s="4" t="e">
        <f t="shared" si="18"/>
        <v>#N/A</v>
      </c>
      <c r="J386" s="62">
        <f>TRASH!A385</f>
        <v>0</v>
      </c>
    </row>
    <row r="387" spans="6:10" x14ac:dyDescent="0.3">
      <c r="F387" s="4" t="str">
        <f t="shared" si="19"/>
        <v/>
      </c>
      <c r="G387" s="4" t="e">
        <f>VLOOKUP(F387,Soxl1!A:E,2,0)</f>
        <v>#N/A</v>
      </c>
      <c r="H387" s="4" t="e">
        <f t="shared" ref="H387:H450" si="20">VLOOKUP(F387,A:E,4,0)</f>
        <v>#N/A</v>
      </c>
      <c r="I387" s="4" t="e">
        <f t="shared" ref="I387:I450" si="21">VLOOKUP(F387,A:E,5,0)</f>
        <v>#N/A</v>
      </c>
      <c r="J387" s="62">
        <f>TRASH!A386</f>
        <v>0</v>
      </c>
    </row>
    <row r="388" spans="6:10" x14ac:dyDescent="0.3">
      <c r="F388" s="4" t="str">
        <f t="shared" si="19"/>
        <v/>
      </c>
      <c r="G388" s="4" t="e">
        <f>VLOOKUP(F388,Soxl1!A:E,2,0)</f>
        <v>#N/A</v>
      </c>
      <c r="H388" s="4" t="e">
        <f t="shared" si="20"/>
        <v>#N/A</v>
      </c>
      <c r="I388" s="4" t="e">
        <f t="shared" si="21"/>
        <v>#N/A</v>
      </c>
      <c r="J388" s="62">
        <f>TRASH!A387</f>
        <v>0</v>
      </c>
    </row>
    <row r="389" spans="6:10" x14ac:dyDescent="0.3">
      <c r="F389" s="4" t="str">
        <f t="shared" si="19"/>
        <v/>
      </c>
      <c r="G389" s="4" t="e">
        <f>VLOOKUP(F389,Soxl1!A:E,2,0)</f>
        <v>#N/A</v>
      </c>
      <c r="H389" s="4" t="e">
        <f t="shared" si="20"/>
        <v>#N/A</v>
      </c>
      <c r="I389" s="4" t="e">
        <f t="shared" si="21"/>
        <v>#N/A</v>
      </c>
      <c r="J389" s="62">
        <f>TRASH!A388</f>
        <v>0</v>
      </c>
    </row>
    <row r="390" spans="6:10" x14ac:dyDescent="0.3">
      <c r="F390" s="4" t="str">
        <f t="shared" si="19"/>
        <v/>
      </c>
      <c r="G390" s="4" t="e">
        <f>VLOOKUP(F390,Soxl1!A:E,2,0)</f>
        <v>#N/A</v>
      </c>
      <c r="H390" s="4" t="e">
        <f t="shared" si="20"/>
        <v>#N/A</v>
      </c>
      <c r="I390" s="4" t="e">
        <f t="shared" si="21"/>
        <v>#N/A</v>
      </c>
      <c r="J390" s="62">
        <f>TRASH!A389</f>
        <v>0</v>
      </c>
    </row>
    <row r="391" spans="6:10" x14ac:dyDescent="0.3">
      <c r="F391" s="4" t="str">
        <f t="shared" si="19"/>
        <v/>
      </c>
      <c r="G391" s="4" t="e">
        <f>VLOOKUP(F391,Soxl1!A:E,2,0)</f>
        <v>#N/A</v>
      </c>
      <c r="H391" s="4" t="e">
        <f t="shared" si="20"/>
        <v>#N/A</v>
      </c>
      <c r="I391" s="4" t="e">
        <f t="shared" si="21"/>
        <v>#N/A</v>
      </c>
      <c r="J391" s="62">
        <f>TRASH!A390</f>
        <v>0</v>
      </c>
    </row>
    <row r="392" spans="6:10" x14ac:dyDescent="0.3">
      <c r="F392" s="4" t="str">
        <f t="shared" si="19"/>
        <v/>
      </c>
      <c r="G392" s="4" t="e">
        <f>VLOOKUP(F392,Soxl1!A:E,2,0)</f>
        <v>#N/A</v>
      </c>
      <c r="H392" s="4" t="e">
        <f t="shared" si="20"/>
        <v>#N/A</v>
      </c>
      <c r="I392" s="4" t="e">
        <f t="shared" si="21"/>
        <v>#N/A</v>
      </c>
      <c r="J392" s="62">
        <f>TRASH!A391</f>
        <v>0</v>
      </c>
    </row>
    <row r="393" spans="6:10" x14ac:dyDescent="0.3">
      <c r="F393" s="4" t="str">
        <f t="shared" si="19"/>
        <v/>
      </c>
      <c r="G393" s="4" t="e">
        <f>VLOOKUP(F393,Soxl1!A:E,2,0)</f>
        <v>#N/A</v>
      </c>
      <c r="H393" s="4" t="e">
        <f t="shared" si="20"/>
        <v>#N/A</v>
      </c>
      <c r="I393" s="4" t="e">
        <f t="shared" si="21"/>
        <v>#N/A</v>
      </c>
      <c r="J393" s="62">
        <f>TRASH!A392</f>
        <v>0</v>
      </c>
    </row>
    <row r="394" spans="6:10" x14ac:dyDescent="0.3">
      <c r="F394" s="4" t="str">
        <f t="shared" si="19"/>
        <v/>
      </c>
      <c r="G394" s="4" t="e">
        <f>VLOOKUP(F394,Soxl1!A:E,2,0)</f>
        <v>#N/A</v>
      </c>
      <c r="H394" s="4" t="e">
        <f t="shared" si="20"/>
        <v>#N/A</v>
      </c>
      <c r="I394" s="4" t="e">
        <f t="shared" si="21"/>
        <v>#N/A</v>
      </c>
      <c r="J394" s="62">
        <f>TRASH!A393</f>
        <v>0</v>
      </c>
    </row>
    <row r="395" spans="6:10" x14ac:dyDescent="0.3">
      <c r="F395" s="4" t="str">
        <f t="shared" si="19"/>
        <v/>
      </c>
      <c r="G395" s="4" t="e">
        <f>VLOOKUP(F395,Soxl1!A:E,2,0)</f>
        <v>#N/A</v>
      </c>
      <c r="H395" s="4" t="e">
        <f t="shared" si="20"/>
        <v>#N/A</v>
      </c>
      <c r="I395" s="4" t="e">
        <f t="shared" si="21"/>
        <v>#N/A</v>
      </c>
      <c r="J395" s="62">
        <f>TRASH!A394</f>
        <v>0</v>
      </c>
    </row>
    <row r="396" spans="6:10" x14ac:dyDescent="0.3">
      <c r="F396" s="4" t="str">
        <f t="shared" si="19"/>
        <v/>
      </c>
      <c r="G396" s="4" t="e">
        <f>VLOOKUP(F396,Soxl1!A:E,2,0)</f>
        <v>#N/A</v>
      </c>
      <c r="H396" s="4" t="e">
        <f t="shared" si="20"/>
        <v>#N/A</v>
      </c>
      <c r="I396" s="4" t="e">
        <f t="shared" si="21"/>
        <v>#N/A</v>
      </c>
      <c r="J396" s="62">
        <f>TRASH!A395</f>
        <v>0</v>
      </c>
    </row>
    <row r="397" spans="6:10" x14ac:dyDescent="0.3">
      <c r="F397" s="4" t="str">
        <f t="shared" si="19"/>
        <v/>
      </c>
      <c r="G397" s="4" t="e">
        <f>VLOOKUP(F397,Soxl1!A:E,2,0)</f>
        <v>#N/A</v>
      </c>
      <c r="H397" s="4" t="e">
        <f t="shared" si="20"/>
        <v>#N/A</v>
      </c>
      <c r="I397" s="4" t="e">
        <f t="shared" si="21"/>
        <v>#N/A</v>
      </c>
      <c r="J397" s="62">
        <f>TRASH!A396</f>
        <v>0</v>
      </c>
    </row>
    <row r="398" spans="6:10" x14ac:dyDescent="0.3">
      <c r="F398" s="4" t="str">
        <f t="shared" si="19"/>
        <v/>
      </c>
      <c r="G398" s="4" t="e">
        <f>VLOOKUP(F398,Soxl1!A:E,2,0)</f>
        <v>#N/A</v>
      </c>
      <c r="H398" s="4" t="e">
        <f t="shared" si="20"/>
        <v>#N/A</v>
      </c>
      <c r="I398" s="4" t="e">
        <f t="shared" si="21"/>
        <v>#N/A</v>
      </c>
      <c r="J398" s="62">
        <f>TRASH!A397</f>
        <v>0</v>
      </c>
    </row>
    <row r="399" spans="6:10" x14ac:dyDescent="0.3">
      <c r="F399" s="4" t="str">
        <f t="shared" si="19"/>
        <v/>
      </c>
      <c r="G399" s="4" t="e">
        <f>VLOOKUP(F399,Soxl1!A:E,2,0)</f>
        <v>#N/A</v>
      </c>
      <c r="H399" s="4" t="e">
        <f t="shared" si="20"/>
        <v>#N/A</v>
      </c>
      <c r="I399" s="4" t="e">
        <f t="shared" si="21"/>
        <v>#N/A</v>
      </c>
      <c r="J399" s="62">
        <f>TRASH!A398</f>
        <v>0</v>
      </c>
    </row>
    <row r="400" spans="6:10" x14ac:dyDescent="0.3">
      <c r="F400" s="4" t="str">
        <f t="shared" si="19"/>
        <v/>
      </c>
      <c r="G400" s="4" t="e">
        <f>VLOOKUP(F400,Soxl1!A:E,2,0)</f>
        <v>#N/A</v>
      </c>
      <c r="H400" s="4" t="e">
        <f t="shared" si="20"/>
        <v>#N/A</v>
      </c>
      <c r="I400" s="4" t="e">
        <f t="shared" si="21"/>
        <v>#N/A</v>
      </c>
      <c r="J400" s="62">
        <f>TRASH!A399</f>
        <v>0</v>
      </c>
    </row>
    <row r="401" spans="6:10" x14ac:dyDescent="0.3">
      <c r="F401" s="4" t="str">
        <f t="shared" si="19"/>
        <v/>
      </c>
      <c r="G401" s="4" t="e">
        <f>VLOOKUP(F401,Soxl1!A:E,2,0)</f>
        <v>#N/A</v>
      </c>
      <c r="H401" s="4" t="e">
        <f t="shared" si="20"/>
        <v>#N/A</v>
      </c>
      <c r="I401" s="4" t="e">
        <f t="shared" si="21"/>
        <v>#N/A</v>
      </c>
      <c r="J401" s="62">
        <f>TRASH!A400</f>
        <v>0</v>
      </c>
    </row>
    <row r="402" spans="6:10" x14ac:dyDescent="0.3">
      <c r="F402" s="4" t="str">
        <f t="shared" si="19"/>
        <v/>
      </c>
      <c r="G402" s="4" t="e">
        <f>VLOOKUP(F402,Soxl1!A:E,2,0)</f>
        <v>#N/A</v>
      </c>
      <c r="H402" s="4" t="e">
        <f t="shared" si="20"/>
        <v>#N/A</v>
      </c>
      <c r="I402" s="4" t="e">
        <f t="shared" si="21"/>
        <v>#N/A</v>
      </c>
      <c r="J402" s="62">
        <f>TRASH!A401</f>
        <v>0</v>
      </c>
    </row>
    <row r="403" spans="6:10" x14ac:dyDescent="0.3">
      <c r="F403" s="4" t="str">
        <f t="shared" si="19"/>
        <v/>
      </c>
      <c r="G403" s="4" t="e">
        <f>VLOOKUP(F403,Soxl1!A:E,2,0)</f>
        <v>#N/A</v>
      </c>
      <c r="H403" s="4" t="e">
        <f t="shared" si="20"/>
        <v>#N/A</v>
      </c>
      <c r="I403" s="4" t="e">
        <f t="shared" si="21"/>
        <v>#N/A</v>
      </c>
      <c r="J403" s="62">
        <f>TRASH!A402</f>
        <v>0</v>
      </c>
    </row>
    <row r="404" spans="6:10" x14ac:dyDescent="0.3">
      <c r="F404" s="4" t="str">
        <f t="shared" si="19"/>
        <v/>
      </c>
      <c r="G404" s="4" t="e">
        <f>VLOOKUP(F404,Soxl1!A:E,2,0)</f>
        <v>#N/A</v>
      </c>
      <c r="H404" s="4" t="e">
        <f t="shared" si="20"/>
        <v>#N/A</v>
      </c>
      <c r="I404" s="4" t="e">
        <f t="shared" si="21"/>
        <v>#N/A</v>
      </c>
      <c r="J404" s="62">
        <f>TRASH!A403</f>
        <v>0</v>
      </c>
    </row>
    <row r="405" spans="6:10" x14ac:dyDescent="0.3">
      <c r="F405" s="4" t="str">
        <f t="shared" ref="F405:F468" si="22">IF(ISERROR(MATCH(A405,J$1:J$1000,0)),A405,"")</f>
        <v/>
      </c>
      <c r="G405" s="4" t="e">
        <f>VLOOKUP(F405,Soxl1!A:E,2,0)</f>
        <v>#N/A</v>
      </c>
      <c r="H405" s="4" t="e">
        <f t="shared" si="20"/>
        <v>#N/A</v>
      </c>
      <c r="I405" s="4" t="e">
        <f t="shared" si="21"/>
        <v>#N/A</v>
      </c>
      <c r="J405" s="62">
        <f>TRASH!A404</f>
        <v>0</v>
      </c>
    </row>
    <row r="406" spans="6:10" x14ac:dyDescent="0.3">
      <c r="F406" s="4" t="str">
        <f t="shared" si="22"/>
        <v/>
      </c>
      <c r="G406" s="4" t="e">
        <f>VLOOKUP(F406,Soxl1!A:E,2,0)</f>
        <v>#N/A</v>
      </c>
      <c r="H406" s="4" t="e">
        <f t="shared" si="20"/>
        <v>#N/A</v>
      </c>
      <c r="I406" s="4" t="e">
        <f t="shared" si="21"/>
        <v>#N/A</v>
      </c>
      <c r="J406" s="62">
        <f>TRASH!A405</f>
        <v>0</v>
      </c>
    </row>
    <row r="407" spans="6:10" x14ac:dyDescent="0.3">
      <c r="F407" s="4" t="str">
        <f t="shared" si="22"/>
        <v/>
      </c>
      <c r="G407" s="4" t="e">
        <f>VLOOKUP(F407,Soxl1!A:E,2,0)</f>
        <v>#N/A</v>
      </c>
      <c r="H407" s="4" t="e">
        <f t="shared" si="20"/>
        <v>#N/A</v>
      </c>
      <c r="I407" s="4" t="e">
        <f t="shared" si="21"/>
        <v>#N/A</v>
      </c>
      <c r="J407" s="62">
        <f>TRASH!A406</f>
        <v>0</v>
      </c>
    </row>
    <row r="408" spans="6:10" x14ac:dyDescent="0.3">
      <c r="F408" s="4" t="str">
        <f t="shared" si="22"/>
        <v/>
      </c>
      <c r="G408" s="4" t="e">
        <f>VLOOKUP(F408,Soxl1!A:E,2,0)</f>
        <v>#N/A</v>
      </c>
      <c r="H408" s="4" t="e">
        <f t="shared" si="20"/>
        <v>#N/A</v>
      </c>
      <c r="I408" s="4" t="e">
        <f t="shared" si="21"/>
        <v>#N/A</v>
      </c>
      <c r="J408" s="62">
        <f>TRASH!A407</f>
        <v>0</v>
      </c>
    </row>
    <row r="409" spans="6:10" x14ac:dyDescent="0.3">
      <c r="F409" s="4" t="str">
        <f t="shared" si="22"/>
        <v/>
      </c>
      <c r="G409" s="4" t="e">
        <f>VLOOKUP(F409,Soxl1!A:E,2,0)</f>
        <v>#N/A</v>
      </c>
      <c r="H409" s="4" t="e">
        <f t="shared" si="20"/>
        <v>#N/A</v>
      </c>
      <c r="I409" s="4" t="e">
        <f t="shared" si="21"/>
        <v>#N/A</v>
      </c>
      <c r="J409" s="62">
        <f>TRASH!A408</f>
        <v>0</v>
      </c>
    </row>
    <row r="410" spans="6:10" x14ac:dyDescent="0.3">
      <c r="F410" s="4" t="str">
        <f t="shared" si="22"/>
        <v/>
      </c>
      <c r="G410" s="4" t="e">
        <f>VLOOKUP(F410,Soxl1!A:E,2,0)</f>
        <v>#N/A</v>
      </c>
      <c r="H410" s="4" t="e">
        <f t="shared" si="20"/>
        <v>#N/A</v>
      </c>
      <c r="I410" s="4" t="e">
        <f t="shared" si="21"/>
        <v>#N/A</v>
      </c>
      <c r="J410" s="62">
        <f>TRASH!A409</f>
        <v>0</v>
      </c>
    </row>
    <row r="411" spans="6:10" x14ac:dyDescent="0.3">
      <c r="F411" s="4" t="str">
        <f t="shared" si="22"/>
        <v/>
      </c>
      <c r="G411" s="4" t="e">
        <f>VLOOKUP(F411,Soxl1!A:E,2,0)</f>
        <v>#N/A</v>
      </c>
      <c r="H411" s="4" t="e">
        <f t="shared" si="20"/>
        <v>#N/A</v>
      </c>
      <c r="I411" s="4" t="e">
        <f t="shared" si="21"/>
        <v>#N/A</v>
      </c>
      <c r="J411" s="62">
        <f>TRASH!A410</f>
        <v>0</v>
      </c>
    </row>
    <row r="412" spans="6:10" x14ac:dyDescent="0.3">
      <c r="F412" s="4" t="str">
        <f t="shared" si="22"/>
        <v/>
      </c>
      <c r="G412" s="4" t="e">
        <f>VLOOKUP(F412,Soxl1!A:E,2,0)</f>
        <v>#N/A</v>
      </c>
      <c r="H412" s="4" t="e">
        <f t="shared" si="20"/>
        <v>#N/A</v>
      </c>
      <c r="I412" s="4" t="e">
        <f t="shared" si="21"/>
        <v>#N/A</v>
      </c>
      <c r="J412" s="62">
        <f>TRASH!A411</f>
        <v>0</v>
      </c>
    </row>
    <row r="413" spans="6:10" x14ac:dyDescent="0.3">
      <c r="F413" s="4" t="str">
        <f t="shared" si="22"/>
        <v/>
      </c>
      <c r="G413" s="4" t="e">
        <f>VLOOKUP(F413,Soxl1!A:E,2,0)</f>
        <v>#N/A</v>
      </c>
      <c r="H413" s="4" t="e">
        <f t="shared" si="20"/>
        <v>#N/A</v>
      </c>
      <c r="I413" s="4" t="e">
        <f t="shared" si="21"/>
        <v>#N/A</v>
      </c>
      <c r="J413" s="62">
        <f>TRASH!A412</f>
        <v>0</v>
      </c>
    </row>
    <row r="414" spans="6:10" x14ac:dyDescent="0.3">
      <c r="F414" s="4" t="str">
        <f t="shared" si="22"/>
        <v/>
      </c>
      <c r="G414" s="4" t="e">
        <f>VLOOKUP(F414,Soxl1!A:E,2,0)</f>
        <v>#N/A</v>
      </c>
      <c r="H414" s="4" t="e">
        <f t="shared" si="20"/>
        <v>#N/A</v>
      </c>
      <c r="I414" s="4" t="e">
        <f t="shared" si="21"/>
        <v>#N/A</v>
      </c>
      <c r="J414" s="62">
        <f>TRASH!A413</f>
        <v>0</v>
      </c>
    </row>
    <row r="415" spans="6:10" x14ac:dyDescent="0.3">
      <c r="F415" s="4" t="str">
        <f t="shared" si="22"/>
        <v/>
      </c>
      <c r="G415" s="4" t="e">
        <f>VLOOKUP(F415,Soxl1!A:E,2,0)</f>
        <v>#N/A</v>
      </c>
      <c r="H415" s="4" t="e">
        <f t="shared" si="20"/>
        <v>#N/A</v>
      </c>
      <c r="I415" s="4" t="e">
        <f t="shared" si="21"/>
        <v>#N/A</v>
      </c>
      <c r="J415" s="62">
        <f>TRASH!A414</f>
        <v>0</v>
      </c>
    </row>
    <row r="416" spans="6:10" x14ac:dyDescent="0.3">
      <c r="F416" s="4" t="str">
        <f t="shared" si="22"/>
        <v/>
      </c>
      <c r="G416" s="4" t="e">
        <f>VLOOKUP(F416,Soxl1!A:E,2,0)</f>
        <v>#N/A</v>
      </c>
      <c r="H416" s="4" t="e">
        <f t="shared" si="20"/>
        <v>#N/A</v>
      </c>
      <c r="I416" s="4" t="e">
        <f t="shared" si="21"/>
        <v>#N/A</v>
      </c>
      <c r="J416" s="62">
        <f>TRASH!A415</f>
        <v>0</v>
      </c>
    </row>
    <row r="417" spans="6:10" x14ac:dyDescent="0.3">
      <c r="F417" s="4" t="str">
        <f t="shared" si="22"/>
        <v/>
      </c>
      <c r="G417" s="4" t="e">
        <f>VLOOKUP(F417,Soxl1!A:E,2,0)</f>
        <v>#N/A</v>
      </c>
      <c r="H417" s="4" t="e">
        <f t="shared" si="20"/>
        <v>#N/A</v>
      </c>
      <c r="I417" s="4" t="e">
        <f t="shared" si="21"/>
        <v>#N/A</v>
      </c>
      <c r="J417" s="62">
        <f>TRASH!A416</f>
        <v>0</v>
      </c>
    </row>
    <row r="418" spans="6:10" x14ac:dyDescent="0.3">
      <c r="F418" s="4" t="str">
        <f t="shared" si="22"/>
        <v/>
      </c>
      <c r="G418" s="4" t="e">
        <f>VLOOKUP(F418,Soxl1!A:E,2,0)</f>
        <v>#N/A</v>
      </c>
      <c r="H418" s="4" t="e">
        <f t="shared" si="20"/>
        <v>#N/A</v>
      </c>
      <c r="I418" s="4" t="e">
        <f t="shared" si="21"/>
        <v>#N/A</v>
      </c>
      <c r="J418" s="62">
        <f>TRASH!A417</f>
        <v>0</v>
      </c>
    </row>
    <row r="419" spans="6:10" x14ac:dyDescent="0.3">
      <c r="F419" s="4" t="str">
        <f t="shared" si="22"/>
        <v/>
      </c>
      <c r="G419" s="4" t="e">
        <f>VLOOKUP(F419,Soxl1!A:E,2,0)</f>
        <v>#N/A</v>
      </c>
      <c r="H419" s="4" t="e">
        <f t="shared" si="20"/>
        <v>#N/A</v>
      </c>
      <c r="I419" s="4" t="e">
        <f t="shared" si="21"/>
        <v>#N/A</v>
      </c>
      <c r="J419" s="62">
        <f>TRASH!A418</f>
        <v>0</v>
      </c>
    </row>
    <row r="420" spans="6:10" x14ac:dyDescent="0.3">
      <c r="F420" s="4" t="str">
        <f t="shared" si="22"/>
        <v/>
      </c>
      <c r="G420" s="4" t="e">
        <f>VLOOKUP(F420,Soxl1!A:E,2,0)</f>
        <v>#N/A</v>
      </c>
      <c r="H420" s="4" t="e">
        <f t="shared" si="20"/>
        <v>#N/A</v>
      </c>
      <c r="I420" s="4" t="e">
        <f t="shared" si="21"/>
        <v>#N/A</v>
      </c>
      <c r="J420" s="62">
        <f>TRASH!A419</f>
        <v>0</v>
      </c>
    </row>
    <row r="421" spans="6:10" x14ac:dyDescent="0.3">
      <c r="F421" s="4" t="str">
        <f t="shared" si="22"/>
        <v/>
      </c>
      <c r="G421" s="4" t="e">
        <f>VLOOKUP(F421,Soxl1!A:E,2,0)</f>
        <v>#N/A</v>
      </c>
      <c r="H421" s="4" t="e">
        <f t="shared" si="20"/>
        <v>#N/A</v>
      </c>
      <c r="I421" s="4" t="e">
        <f t="shared" si="21"/>
        <v>#N/A</v>
      </c>
      <c r="J421" s="62">
        <f>TRASH!A420</f>
        <v>0</v>
      </c>
    </row>
    <row r="422" spans="6:10" x14ac:dyDescent="0.3">
      <c r="F422" s="4" t="str">
        <f t="shared" si="22"/>
        <v/>
      </c>
      <c r="G422" s="4" t="e">
        <f>VLOOKUP(F422,Soxl1!A:E,2,0)</f>
        <v>#N/A</v>
      </c>
      <c r="H422" s="4" t="e">
        <f t="shared" si="20"/>
        <v>#N/A</v>
      </c>
      <c r="I422" s="4" t="e">
        <f t="shared" si="21"/>
        <v>#N/A</v>
      </c>
      <c r="J422" s="62">
        <f>TRASH!A421</f>
        <v>0</v>
      </c>
    </row>
    <row r="423" spans="6:10" x14ac:dyDescent="0.3">
      <c r="F423" s="4" t="str">
        <f t="shared" si="22"/>
        <v/>
      </c>
      <c r="G423" s="4" t="e">
        <f>VLOOKUP(F423,Soxl1!A:E,2,0)</f>
        <v>#N/A</v>
      </c>
      <c r="H423" s="4" t="e">
        <f t="shared" si="20"/>
        <v>#N/A</v>
      </c>
      <c r="I423" s="4" t="e">
        <f t="shared" si="21"/>
        <v>#N/A</v>
      </c>
      <c r="J423" s="62">
        <f>TRASH!A422</f>
        <v>0</v>
      </c>
    </row>
    <row r="424" spans="6:10" x14ac:dyDescent="0.3">
      <c r="F424" s="4" t="str">
        <f t="shared" si="22"/>
        <v/>
      </c>
      <c r="G424" s="4" t="e">
        <f>VLOOKUP(F424,Soxl1!A:E,2,0)</f>
        <v>#N/A</v>
      </c>
      <c r="H424" s="4" t="e">
        <f t="shared" si="20"/>
        <v>#N/A</v>
      </c>
      <c r="I424" s="4" t="e">
        <f t="shared" si="21"/>
        <v>#N/A</v>
      </c>
      <c r="J424" s="62">
        <f>TRASH!A423</f>
        <v>0</v>
      </c>
    </row>
    <row r="425" spans="6:10" x14ac:dyDescent="0.3">
      <c r="F425" s="4" t="str">
        <f t="shared" si="22"/>
        <v/>
      </c>
      <c r="G425" s="4" t="e">
        <f>VLOOKUP(F425,Soxl1!A:E,2,0)</f>
        <v>#N/A</v>
      </c>
      <c r="H425" s="4" t="e">
        <f t="shared" si="20"/>
        <v>#N/A</v>
      </c>
      <c r="I425" s="4" t="e">
        <f t="shared" si="21"/>
        <v>#N/A</v>
      </c>
      <c r="J425" s="62">
        <f>TRASH!A424</f>
        <v>0</v>
      </c>
    </row>
    <row r="426" spans="6:10" x14ac:dyDescent="0.3">
      <c r="F426" s="4" t="str">
        <f t="shared" si="22"/>
        <v/>
      </c>
      <c r="G426" s="4" t="e">
        <f>VLOOKUP(F426,Soxl1!A:E,2,0)</f>
        <v>#N/A</v>
      </c>
      <c r="H426" s="4" t="e">
        <f t="shared" si="20"/>
        <v>#N/A</v>
      </c>
      <c r="I426" s="4" t="e">
        <f t="shared" si="21"/>
        <v>#N/A</v>
      </c>
      <c r="J426" s="62">
        <f>TRASH!A425</f>
        <v>0</v>
      </c>
    </row>
    <row r="427" spans="6:10" x14ac:dyDescent="0.3">
      <c r="F427" s="4" t="str">
        <f t="shared" si="22"/>
        <v/>
      </c>
      <c r="G427" s="4" t="e">
        <f>VLOOKUP(F427,Soxl1!A:E,2,0)</f>
        <v>#N/A</v>
      </c>
      <c r="H427" s="4" t="e">
        <f t="shared" si="20"/>
        <v>#N/A</v>
      </c>
      <c r="I427" s="4" t="e">
        <f t="shared" si="21"/>
        <v>#N/A</v>
      </c>
      <c r="J427" s="62">
        <f>TRASH!A426</f>
        <v>0</v>
      </c>
    </row>
    <row r="428" spans="6:10" x14ac:dyDescent="0.3">
      <c r="F428" s="4" t="str">
        <f t="shared" si="22"/>
        <v/>
      </c>
      <c r="G428" s="4" t="e">
        <f>VLOOKUP(F428,Soxl1!A:E,2,0)</f>
        <v>#N/A</v>
      </c>
      <c r="H428" s="4" t="e">
        <f t="shared" si="20"/>
        <v>#N/A</v>
      </c>
      <c r="I428" s="4" t="e">
        <f t="shared" si="21"/>
        <v>#N/A</v>
      </c>
      <c r="J428" s="62">
        <f>TRASH!A427</f>
        <v>0</v>
      </c>
    </row>
    <row r="429" spans="6:10" x14ac:dyDescent="0.3">
      <c r="F429" s="4" t="str">
        <f t="shared" si="22"/>
        <v/>
      </c>
      <c r="G429" s="4" t="e">
        <f>VLOOKUP(F429,Soxl1!A:E,2,0)</f>
        <v>#N/A</v>
      </c>
      <c r="H429" s="4" t="e">
        <f t="shared" si="20"/>
        <v>#N/A</v>
      </c>
      <c r="I429" s="4" t="e">
        <f t="shared" si="21"/>
        <v>#N/A</v>
      </c>
      <c r="J429" s="62">
        <f>TRASH!A428</f>
        <v>0</v>
      </c>
    </row>
    <row r="430" spans="6:10" x14ac:dyDescent="0.3">
      <c r="F430" s="4" t="str">
        <f t="shared" si="22"/>
        <v/>
      </c>
      <c r="G430" s="4" t="e">
        <f>VLOOKUP(F430,Soxl1!A:E,2,0)</f>
        <v>#N/A</v>
      </c>
      <c r="H430" s="4" t="e">
        <f t="shared" si="20"/>
        <v>#N/A</v>
      </c>
      <c r="I430" s="4" t="e">
        <f t="shared" si="21"/>
        <v>#N/A</v>
      </c>
      <c r="J430" s="62">
        <f>TRASH!A429</f>
        <v>0</v>
      </c>
    </row>
    <row r="431" spans="6:10" x14ac:dyDescent="0.3">
      <c r="F431" s="4" t="str">
        <f t="shared" si="22"/>
        <v/>
      </c>
      <c r="G431" s="4" t="e">
        <f>VLOOKUP(F431,Soxl1!A:E,2,0)</f>
        <v>#N/A</v>
      </c>
      <c r="H431" s="4" t="e">
        <f t="shared" si="20"/>
        <v>#N/A</v>
      </c>
      <c r="I431" s="4" t="e">
        <f t="shared" si="21"/>
        <v>#N/A</v>
      </c>
      <c r="J431" s="62">
        <f>TRASH!A430</f>
        <v>0</v>
      </c>
    </row>
    <row r="432" spans="6:10" x14ac:dyDescent="0.3">
      <c r="F432" s="4" t="str">
        <f t="shared" si="22"/>
        <v/>
      </c>
      <c r="G432" s="4" t="e">
        <f>VLOOKUP(F432,Soxl1!A:E,2,0)</f>
        <v>#N/A</v>
      </c>
      <c r="H432" s="4" t="e">
        <f t="shared" si="20"/>
        <v>#N/A</v>
      </c>
      <c r="I432" s="4" t="e">
        <f t="shared" si="21"/>
        <v>#N/A</v>
      </c>
      <c r="J432" s="62">
        <f>TRASH!A431</f>
        <v>0</v>
      </c>
    </row>
    <row r="433" spans="6:10" x14ac:dyDescent="0.3">
      <c r="F433" s="4" t="str">
        <f t="shared" si="22"/>
        <v/>
      </c>
      <c r="G433" s="4" t="e">
        <f>VLOOKUP(F433,Soxl1!A:E,2,0)</f>
        <v>#N/A</v>
      </c>
      <c r="H433" s="4" t="e">
        <f t="shared" si="20"/>
        <v>#N/A</v>
      </c>
      <c r="I433" s="4" t="e">
        <f t="shared" si="21"/>
        <v>#N/A</v>
      </c>
      <c r="J433" s="62">
        <f>TRASH!A432</f>
        <v>0</v>
      </c>
    </row>
    <row r="434" spans="6:10" x14ac:dyDescent="0.3">
      <c r="F434" s="4" t="str">
        <f t="shared" si="22"/>
        <v/>
      </c>
      <c r="G434" s="4" t="e">
        <f>VLOOKUP(F434,Soxl1!A:E,2,0)</f>
        <v>#N/A</v>
      </c>
      <c r="H434" s="4" t="e">
        <f t="shared" si="20"/>
        <v>#N/A</v>
      </c>
      <c r="I434" s="4" t="e">
        <f t="shared" si="21"/>
        <v>#N/A</v>
      </c>
      <c r="J434" s="62">
        <f>TRASH!A433</f>
        <v>0</v>
      </c>
    </row>
    <row r="435" spans="6:10" x14ac:dyDescent="0.3">
      <c r="F435" s="4" t="str">
        <f t="shared" si="22"/>
        <v/>
      </c>
      <c r="G435" s="4" t="e">
        <f>VLOOKUP(F435,Soxl1!A:E,2,0)</f>
        <v>#N/A</v>
      </c>
      <c r="H435" s="4" t="e">
        <f t="shared" si="20"/>
        <v>#N/A</v>
      </c>
      <c r="I435" s="4" t="e">
        <f t="shared" si="21"/>
        <v>#N/A</v>
      </c>
      <c r="J435" s="62">
        <f>TRASH!A434</f>
        <v>0</v>
      </c>
    </row>
    <row r="436" spans="6:10" x14ac:dyDescent="0.3">
      <c r="F436" s="4" t="str">
        <f t="shared" si="22"/>
        <v/>
      </c>
      <c r="G436" s="4" t="e">
        <f>VLOOKUP(F436,Soxl1!A:E,2,0)</f>
        <v>#N/A</v>
      </c>
      <c r="H436" s="4" t="e">
        <f t="shared" si="20"/>
        <v>#N/A</v>
      </c>
      <c r="I436" s="4" t="e">
        <f t="shared" si="21"/>
        <v>#N/A</v>
      </c>
      <c r="J436" s="62">
        <f>TRASH!A435</f>
        <v>0</v>
      </c>
    </row>
    <row r="437" spans="6:10" x14ac:dyDescent="0.3">
      <c r="F437" s="4" t="str">
        <f t="shared" si="22"/>
        <v/>
      </c>
      <c r="G437" s="4" t="e">
        <f>VLOOKUP(F437,Soxl1!A:E,2,0)</f>
        <v>#N/A</v>
      </c>
      <c r="H437" s="4" t="e">
        <f t="shared" si="20"/>
        <v>#N/A</v>
      </c>
      <c r="I437" s="4" t="e">
        <f t="shared" si="21"/>
        <v>#N/A</v>
      </c>
      <c r="J437" s="62">
        <f>TRASH!A436</f>
        <v>0</v>
      </c>
    </row>
    <row r="438" spans="6:10" x14ac:dyDescent="0.3">
      <c r="F438" s="4" t="str">
        <f t="shared" si="22"/>
        <v/>
      </c>
      <c r="G438" s="4" t="e">
        <f>VLOOKUP(F438,Soxl1!A:E,2,0)</f>
        <v>#N/A</v>
      </c>
      <c r="H438" s="4" t="e">
        <f t="shared" si="20"/>
        <v>#N/A</v>
      </c>
      <c r="I438" s="4" t="e">
        <f t="shared" si="21"/>
        <v>#N/A</v>
      </c>
      <c r="J438" s="62">
        <f>TRASH!A437</f>
        <v>0</v>
      </c>
    </row>
    <row r="439" spans="6:10" x14ac:dyDescent="0.3">
      <c r="F439" s="4" t="str">
        <f t="shared" si="22"/>
        <v/>
      </c>
      <c r="G439" s="4" t="e">
        <f>VLOOKUP(F439,Soxl1!A:E,2,0)</f>
        <v>#N/A</v>
      </c>
      <c r="H439" s="4" t="e">
        <f t="shared" si="20"/>
        <v>#N/A</v>
      </c>
      <c r="I439" s="4" t="e">
        <f t="shared" si="21"/>
        <v>#N/A</v>
      </c>
      <c r="J439" s="62">
        <f>TRASH!A438</f>
        <v>0</v>
      </c>
    </row>
    <row r="440" spans="6:10" x14ac:dyDescent="0.3">
      <c r="F440" s="4" t="str">
        <f t="shared" si="22"/>
        <v/>
      </c>
      <c r="G440" s="4" t="e">
        <f>VLOOKUP(F440,Soxl1!A:E,2,0)</f>
        <v>#N/A</v>
      </c>
      <c r="H440" s="4" t="e">
        <f t="shared" si="20"/>
        <v>#N/A</v>
      </c>
      <c r="I440" s="4" t="e">
        <f t="shared" si="21"/>
        <v>#N/A</v>
      </c>
      <c r="J440" s="62">
        <f>TRASH!A439</f>
        <v>0</v>
      </c>
    </row>
    <row r="441" spans="6:10" x14ac:dyDescent="0.3">
      <c r="F441" s="4" t="str">
        <f t="shared" si="22"/>
        <v/>
      </c>
      <c r="G441" s="4" t="e">
        <f>VLOOKUP(F441,Soxl1!A:E,2,0)</f>
        <v>#N/A</v>
      </c>
      <c r="H441" s="4" t="e">
        <f t="shared" si="20"/>
        <v>#N/A</v>
      </c>
      <c r="I441" s="4" t="e">
        <f t="shared" si="21"/>
        <v>#N/A</v>
      </c>
      <c r="J441" s="62">
        <f>TRASH!A440</f>
        <v>0</v>
      </c>
    </row>
    <row r="442" spans="6:10" x14ac:dyDescent="0.3">
      <c r="F442" s="4" t="str">
        <f t="shared" si="22"/>
        <v/>
      </c>
      <c r="G442" s="4" t="e">
        <f>VLOOKUP(F442,Soxl1!A:E,2,0)</f>
        <v>#N/A</v>
      </c>
      <c r="H442" s="4" t="e">
        <f t="shared" si="20"/>
        <v>#N/A</v>
      </c>
      <c r="I442" s="4" t="e">
        <f t="shared" si="21"/>
        <v>#N/A</v>
      </c>
      <c r="J442" s="62">
        <f>TRASH!A441</f>
        <v>0</v>
      </c>
    </row>
    <row r="443" spans="6:10" x14ac:dyDescent="0.3">
      <c r="F443" s="4" t="str">
        <f t="shared" si="22"/>
        <v/>
      </c>
      <c r="G443" s="4" t="e">
        <f>VLOOKUP(F443,Soxl1!A:E,2,0)</f>
        <v>#N/A</v>
      </c>
      <c r="H443" s="4" t="e">
        <f t="shared" si="20"/>
        <v>#N/A</v>
      </c>
      <c r="I443" s="4" t="e">
        <f t="shared" si="21"/>
        <v>#N/A</v>
      </c>
      <c r="J443" s="62">
        <f>TRASH!A442</f>
        <v>0</v>
      </c>
    </row>
    <row r="444" spans="6:10" x14ac:dyDescent="0.3">
      <c r="F444" s="4" t="str">
        <f t="shared" si="22"/>
        <v/>
      </c>
      <c r="G444" s="4" t="e">
        <f>VLOOKUP(F444,Soxl1!A:E,2,0)</f>
        <v>#N/A</v>
      </c>
      <c r="H444" s="4" t="e">
        <f t="shared" si="20"/>
        <v>#N/A</v>
      </c>
      <c r="I444" s="4" t="e">
        <f t="shared" si="21"/>
        <v>#N/A</v>
      </c>
      <c r="J444" s="62">
        <f>TRASH!A443</f>
        <v>0</v>
      </c>
    </row>
    <row r="445" spans="6:10" x14ac:dyDescent="0.3">
      <c r="F445" s="4" t="str">
        <f t="shared" si="22"/>
        <v/>
      </c>
      <c r="G445" s="4" t="e">
        <f>VLOOKUP(F445,Soxl1!A:E,2,0)</f>
        <v>#N/A</v>
      </c>
      <c r="H445" s="4" t="e">
        <f t="shared" si="20"/>
        <v>#N/A</v>
      </c>
      <c r="I445" s="4" t="e">
        <f t="shared" si="21"/>
        <v>#N/A</v>
      </c>
      <c r="J445" s="62">
        <f>TRASH!A444</f>
        <v>0</v>
      </c>
    </row>
    <row r="446" spans="6:10" x14ac:dyDescent="0.3">
      <c r="F446" s="4" t="str">
        <f t="shared" si="22"/>
        <v/>
      </c>
      <c r="G446" s="4" t="e">
        <f>VLOOKUP(F446,Soxl1!A:E,2,0)</f>
        <v>#N/A</v>
      </c>
      <c r="H446" s="4" t="e">
        <f t="shared" si="20"/>
        <v>#N/A</v>
      </c>
      <c r="I446" s="4" t="e">
        <f t="shared" si="21"/>
        <v>#N/A</v>
      </c>
      <c r="J446" s="62">
        <f>TRASH!A445</f>
        <v>0</v>
      </c>
    </row>
    <row r="447" spans="6:10" x14ac:dyDescent="0.3">
      <c r="F447" s="4" t="str">
        <f t="shared" si="22"/>
        <v/>
      </c>
      <c r="G447" s="4" t="e">
        <f>VLOOKUP(F447,Soxl1!A:E,2,0)</f>
        <v>#N/A</v>
      </c>
      <c r="H447" s="4" t="e">
        <f t="shared" si="20"/>
        <v>#N/A</v>
      </c>
      <c r="I447" s="4" t="e">
        <f t="shared" si="21"/>
        <v>#N/A</v>
      </c>
      <c r="J447" s="62">
        <f>TRASH!A446</f>
        <v>0</v>
      </c>
    </row>
    <row r="448" spans="6:10" x14ac:dyDescent="0.3">
      <c r="F448" s="4" t="str">
        <f t="shared" si="22"/>
        <v/>
      </c>
      <c r="G448" s="4" t="e">
        <f>VLOOKUP(F448,Soxl1!A:E,2,0)</f>
        <v>#N/A</v>
      </c>
      <c r="H448" s="4" t="e">
        <f t="shared" si="20"/>
        <v>#N/A</v>
      </c>
      <c r="I448" s="4" t="e">
        <f t="shared" si="21"/>
        <v>#N/A</v>
      </c>
      <c r="J448" s="62">
        <f>TRASH!A447</f>
        <v>0</v>
      </c>
    </row>
    <row r="449" spans="6:10" x14ac:dyDescent="0.3">
      <c r="F449" s="4" t="str">
        <f t="shared" si="22"/>
        <v/>
      </c>
      <c r="G449" s="4" t="e">
        <f>VLOOKUP(F449,Soxl1!A:E,2,0)</f>
        <v>#N/A</v>
      </c>
      <c r="H449" s="4" t="e">
        <f t="shared" si="20"/>
        <v>#N/A</v>
      </c>
      <c r="I449" s="4" t="e">
        <f t="shared" si="21"/>
        <v>#N/A</v>
      </c>
      <c r="J449" s="62">
        <f>TRASH!A448</f>
        <v>0</v>
      </c>
    </row>
    <row r="450" spans="6:10" x14ac:dyDescent="0.3">
      <c r="F450" s="4" t="str">
        <f t="shared" si="22"/>
        <v/>
      </c>
      <c r="G450" s="4" t="e">
        <f>VLOOKUP(F450,Soxl1!A:E,2,0)</f>
        <v>#N/A</v>
      </c>
      <c r="H450" s="4" t="e">
        <f t="shared" si="20"/>
        <v>#N/A</v>
      </c>
      <c r="I450" s="4" t="e">
        <f t="shared" si="21"/>
        <v>#N/A</v>
      </c>
      <c r="J450" s="62">
        <f>TRASH!A449</f>
        <v>0</v>
      </c>
    </row>
    <row r="451" spans="6:10" x14ac:dyDescent="0.3">
      <c r="F451" s="4" t="str">
        <f t="shared" si="22"/>
        <v/>
      </c>
      <c r="G451" s="4" t="e">
        <f>VLOOKUP(F451,Soxl1!A:E,2,0)</f>
        <v>#N/A</v>
      </c>
      <c r="H451" s="4" t="e">
        <f t="shared" ref="H451:H501" si="23">VLOOKUP(F451,A:E,4,0)</f>
        <v>#N/A</v>
      </c>
      <c r="I451" s="4" t="e">
        <f t="shared" ref="I451:I501" si="24">VLOOKUP(F451,A:E,5,0)</f>
        <v>#N/A</v>
      </c>
      <c r="J451" s="62">
        <f>TRASH!A450</f>
        <v>0</v>
      </c>
    </row>
    <row r="452" spans="6:10" x14ac:dyDescent="0.3">
      <c r="F452" s="4" t="str">
        <f t="shared" si="22"/>
        <v/>
      </c>
      <c r="G452" s="4" t="e">
        <f>VLOOKUP(F452,Soxl1!A:E,2,0)</f>
        <v>#N/A</v>
      </c>
      <c r="H452" s="4" t="e">
        <f t="shared" si="23"/>
        <v>#N/A</v>
      </c>
      <c r="I452" s="4" t="e">
        <f t="shared" si="24"/>
        <v>#N/A</v>
      </c>
      <c r="J452" s="62">
        <f>TRASH!A451</f>
        <v>0</v>
      </c>
    </row>
    <row r="453" spans="6:10" x14ac:dyDescent="0.3">
      <c r="F453" s="4" t="str">
        <f t="shared" si="22"/>
        <v/>
      </c>
      <c r="G453" s="4" t="e">
        <f>VLOOKUP(F453,Soxl1!A:E,2,0)</f>
        <v>#N/A</v>
      </c>
      <c r="H453" s="4" t="e">
        <f t="shared" si="23"/>
        <v>#N/A</v>
      </c>
      <c r="I453" s="4" t="e">
        <f t="shared" si="24"/>
        <v>#N/A</v>
      </c>
      <c r="J453" s="62">
        <f>TRASH!A452</f>
        <v>0</v>
      </c>
    </row>
    <row r="454" spans="6:10" x14ac:dyDescent="0.3">
      <c r="F454" s="4" t="str">
        <f t="shared" si="22"/>
        <v/>
      </c>
      <c r="G454" s="4" t="e">
        <f>VLOOKUP(F454,Soxl1!A:E,2,0)</f>
        <v>#N/A</v>
      </c>
      <c r="H454" s="4" t="e">
        <f t="shared" si="23"/>
        <v>#N/A</v>
      </c>
      <c r="I454" s="4" t="e">
        <f t="shared" si="24"/>
        <v>#N/A</v>
      </c>
      <c r="J454" s="62">
        <f>TRASH!A453</f>
        <v>0</v>
      </c>
    </row>
    <row r="455" spans="6:10" x14ac:dyDescent="0.3">
      <c r="F455" s="4" t="str">
        <f t="shared" si="22"/>
        <v/>
      </c>
      <c r="G455" s="4" t="e">
        <f>VLOOKUP(F455,Soxl1!A:E,2,0)</f>
        <v>#N/A</v>
      </c>
      <c r="H455" s="4" t="e">
        <f t="shared" si="23"/>
        <v>#N/A</v>
      </c>
      <c r="I455" s="4" t="e">
        <f t="shared" si="24"/>
        <v>#N/A</v>
      </c>
      <c r="J455" s="62">
        <f>TRASH!A454</f>
        <v>0</v>
      </c>
    </row>
    <row r="456" spans="6:10" x14ac:dyDescent="0.3">
      <c r="F456" s="4" t="str">
        <f t="shared" si="22"/>
        <v/>
      </c>
      <c r="G456" s="4" t="e">
        <f>VLOOKUP(F456,Soxl1!A:E,2,0)</f>
        <v>#N/A</v>
      </c>
      <c r="H456" s="4" t="e">
        <f t="shared" si="23"/>
        <v>#N/A</v>
      </c>
      <c r="I456" s="4" t="e">
        <f t="shared" si="24"/>
        <v>#N/A</v>
      </c>
      <c r="J456" s="62">
        <f>TRASH!A455</f>
        <v>0</v>
      </c>
    </row>
    <row r="457" spans="6:10" x14ac:dyDescent="0.3">
      <c r="F457" s="4" t="str">
        <f t="shared" si="22"/>
        <v/>
      </c>
      <c r="G457" s="4" t="e">
        <f>VLOOKUP(F457,Soxl1!A:E,2,0)</f>
        <v>#N/A</v>
      </c>
      <c r="H457" s="4" t="e">
        <f t="shared" si="23"/>
        <v>#N/A</v>
      </c>
      <c r="I457" s="4" t="e">
        <f t="shared" si="24"/>
        <v>#N/A</v>
      </c>
      <c r="J457" s="62">
        <f>TRASH!A456</f>
        <v>0</v>
      </c>
    </row>
    <row r="458" spans="6:10" x14ac:dyDescent="0.3">
      <c r="F458" s="4" t="str">
        <f t="shared" si="22"/>
        <v/>
      </c>
      <c r="G458" s="4" t="e">
        <f>VLOOKUP(F458,Soxl1!A:E,2,0)</f>
        <v>#N/A</v>
      </c>
      <c r="H458" s="4" t="e">
        <f t="shared" si="23"/>
        <v>#N/A</v>
      </c>
      <c r="I458" s="4" t="e">
        <f t="shared" si="24"/>
        <v>#N/A</v>
      </c>
      <c r="J458" s="62">
        <f>TRASH!A457</f>
        <v>0</v>
      </c>
    </row>
    <row r="459" spans="6:10" x14ac:dyDescent="0.3">
      <c r="F459" s="4" t="str">
        <f t="shared" si="22"/>
        <v/>
      </c>
      <c r="G459" s="4" t="e">
        <f>VLOOKUP(F459,Soxl1!A:E,2,0)</f>
        <v>#N/A</v>
      </c>
      <c r="H459" s="4" t="e">
        <f t="shared" si="23"/>
        <v>#N/A</v>
      </c>
      <c r="I459" s="4" t="e">
        <f t="shared" si="24"/>
        <v>#N/A</v>
      </c>
      <c r="J459" s="62">
        <f>TRASH!A458</f>
        <v>0</v>
      </c>
    </row>
    <row r="460" spans="6:10" x14ac:dyDescent="0.3">
      <c r="F460" s="4" t="str">
        <f t="shared" si="22"/>
        <v/>
      </c>
      <c r="G460" s="4" t="e">
        <f>VLOOKUP(F460,Soxl1!A:E,2,0)</f>
        <v>#N/A</v>
      </c>
      <c r="H460" s="4" t="e">
        <f t="shared" si="23"/>
        <v>#N/A</v>
      </c>
      <c r="I460" s="4" t="e">
        <f t="shared" si="24"/>
        <v>#N/A</v>
      </c>
      <c r="J460" s="62">
        <f>TRASH!A459</f>
        <v>0</v>
      </c>
    </row>
    <row r="461" spans="6:10" x14ac:dyDescent="0.3">
      <c r="F461" s="4" t="str">
        <f t="shared" si="22"/>
        <v/>
      </c>
      <c r="G461" s="4" t="e">
        <f>VLOOKUP(F461,Soxl1!A:E,2,0)</f>
        <v>#N/A</v>
      </c>
      <c r="H461" s="4" t="e">
        <f t="shared" si="23"/>
        <v>#N/A</v>
      </c>
      <c r="I461" s="4" t="e">
        <f t="shared" si="24"/>
        <v>#N/A</v>
      </c>
      <c r="J461" s="62">
        <f>TRASH!A460</f>
        <v>0</v>
      </c>
    </row>
    <row r="462" spans="6:10" x14ac:dyDescent="0.3">
      <c r="F462" s="4" t="str">
        <f t="shared" si="22"/>
        <v/>
      </c>
      <c r="G462" s="4" t="e">
        <f>VLOOKUP(F462,Soxl1!A:E,2,0)</f>
        <v>#N/A</v>
      </c>
      <c r="H462" s="4" t="e">
        <f t="shared" si="23"/>
        <v>#N/A</v>
      </c>
      <c r="I462" s="4" t="e">
        <f t="shared" si="24"/>
        <v>#N/A</v>
      </c>
      <c r="J462" s="62">
        <f>TRASH!A461</f>
        <v>0</v>
      </c>
    </row>
    <row r="463" spans="6:10" x14ac:dyDescent="0.3">
      <c r="F463" s="4" t="str">
        <f t="shared" si="22"/>
        <v/>
      </c>
      <c r="G463" s="4" t="e">
        <f>VLOOKUP(F463,Soxl1!A:E,2,0)</f>
        <v>#N/A</v>
      </c>
      <c r="H463" s="4" t="e">
        <f t="shared" si="23"/>
        <v>#N/A</v>
      </c>
      <c r="I463" s="4" t="e">
        <f t="shared" si="24"/>
        <v>#N/A</v>
      </c>
      <c r="J463" s="62">
        <f>TRASH!A462</f>
        <v>0</v>
      </c>
    </row>
    <row r="464" spans="6:10" x14ac:dyDescent="0.3">
      <c r="F464" s="4" t="str">
        <f t="shared" si="22"/>
        <v/>
      </c>
      <c r="G464" s="4" t="e">
        <f>VLOOKUP(F464,Soxl1!A:E,2,0)</f>
        <v>#N/A</v>
      </c>
      <c r="H464" s="4" t="e">
        <f t="shared" si="23"/>
        <v>#N/A</v>
      </c>
      <c r="I464" s="4" t="e">
        <f t="shared" si="24"/>
        <v>#N/A</v>
      </c>
      <c r="J464" s="62">
        <f>TRASH!A463</f>
        <v>0</v>
      </c>
    </row>
    <row r="465" spans="6:10" x14ac:dyDescent="0.3">
      <c r="F465" s="4" t="str">
        <f t="shared" si="22"/>
        <v/>
      </c>
      <c r="G465" s="4" t="e">
        <f>VLOOKUP(F465,Soxl1!A:E,2,0)</f>
        <v>#N/A</v>
      </c>
      <c r="H465" s="4" t="e">
        <f t="shared" si="23"/>
        <v>#N/A</v>
      </c>
      <c r="I465" s="4" t="e">
        <f t="shared" si="24"/>
        <v>#N/A</v>
      </c>
      <c r="J465" s="62">
        <f>TRASH!A464</f>
        <v>0</v>
      </c>
    </row>
    <row r="466" spans="6:10" x14ac:dyDescent="0.3">
      <c r="F466" s="4" t="str">
        <f t="shared" si="22"/>
        <v/>
      </c>
      <c r="G466" s="4" t="e">
        <f>VLOOKUP(F466,Soxl1!A:E,2,0)</f>
        <v>#N/A</v>
      </c>
      <c r="H466" s="4" t="e">
        <f t="shared" si="23"/>
        <v>#N/A</v>
      </c>
      <c r="I466" s="4" t="e">
        <f t="shared" si="24"/>
        <v>#N/A</v>
      </c>
      <c r="J466" s="62">
        <f>TRASH!A465</f>
        <v>0</v>
      </c>
    </row>
    <row r="467" spans="6:10" x14ac:dyDescent="0.3">
      <c r="F467" s="4" t="str">
        <f t="shared" si="22"/>
        <v/>
      </c>
      <c r="G467" s="4" t="e">
        <f>VLOOKUP(F467,Soxl1!A:E,2,0)</f>
        <v>#N/A</v>
      </c>
      <c r="H467" s="4" t="e">
        <f t="shared" si="23"/>
        <v>#N/A</v>
      </c>
      <c r="I467" s="4" t="e">
        <f t="shared" si="24"/>
        <v>#N/A</v>
      </c>
      <c r="J467" s="62">
        <f>TRASH!A466</f>
        <v>0</v>
      </c>
    </row>
    <row r="468" spans="6:10" x14ac:dyDescent="0.3">
      <c r="F468" s="4" t="str">
        <f t="shared" si="22"/>
        <v/>
      </c>
      <c r="G468" s="4" t="e">
        <f>VLOOKUP(F468,Soxl1!A:E,2,0)</f>
        <v>#N/A</v>
      </c>
      <c r="H468" s="4" t="e">
        <f t="shared" si="23"/>
        <v>#N/A</v>
      </c>
      <c r="I468" s="4" t="e">
        <f t="shared" si="24"/>
        <v>#N/A</v>
      </c>
      <c r="J468" s="62">
        <f>TRASH!A467</f>
        <v>0</v>
      </c>
    </row>
    <row r="469" spans="6:10" x14ac:dyDescent="0.3">
      <c r="F469" s="4" t="str">
        <f t="shared" ref="F469:F501" si="25">IF(ISERROR(MATCH(A469,J$1:J$1000,0)),A469,"")</f>
        <v/>
      </c>
      <c r="G469" s="4" t="e">
        <f>VLOOKUP(F469,Soxl1!A:E,2,0)</f>
        <v>#N/A</v>
      </c>
      <c r="H469" s="4" t="e">
        <f t="shared" si="23"/>
        <v>#N/A</v>
      </c>
      <c r="I469" s="4" t="e">
        <f t="shared" si="24"/>
        <v>#N/A</v>
      </c>
      <c r="J469" s="62">
        <f>TRASH!A468</f>
        <v>0</v>
      </c>
    </row>
    <row r="470" spans="6:10" x14ac:dyDescent="0.3">
      <c r="F470" s="4" t="str">
        <f t="shared" si="25"/>
        <v/>
      </c>
      <c r="G470" s="4" t="e">
        <f>VLOOKUP(F470,Soxl1!A:E,2,0)</f>
        <v>#N/A</v>
      </c>
      <c r="H470" s="4" t="e">
        <f t="shared" si="23"/>
        <v>#N/A</v>
      </c>
      <c r="I470" s="4" t="e">
        <f t="shared" si="24"/>
        <v>#N/A</v>
      </c>
      <c r="J470" s="62">
        <f>TRASH!A469</f>
        <v>0</v>
      </c>
    </row>
    <row r="471" spans="6:10" x14ac:dyDescent="0.3">
      <c r="F471" s="4" t="str">
        <f t="shared" si="25"/>
        <v/>
      </c>
      <c r="G471" s="4" t="e">
        <f>VLOOKUP(F471,Soxl1!A:E,2,0)</f>
        <v>#N/A</v>
      </c>
      <c r="H471" s="4" t="e">
        <f t="shared" si="23"/>
        <v>#N/A</v>
      </c>
      <c r="I471" s="4" t="e">
        <f t="shared" si="24"/>
        <v>#N/A</v>
      </c>
      <c r="J471" s="62">
        <f>TRASH!A470</f>
        <v>0</v>
      </c>
    </row>
    <row r="472" spans="6:10" x14ac:dyDescent="0.3">
      <c r="F472" s="4" t="str">
        <f t="shared" si="25"/>
        <v/>
      </c>
      <c r="G472" s="4" t="e">
        <f>VLOOKUP(F472,Soxl1!A:E,2,0)</f>
        <v>#N/A</v>
      </c>
      <c r="H472" s="4" t="e">
        <f t="shared" si="23"/>
        <v>#N/A</v>
      </c>
      <c r="I472" s="4" t="e">
        <f t="shared" si="24"/>
        <v>#N/A</v>
      </c>
      <c r="J472" s="62">
        <f>TRASH!A471</f>
        <v>0</v>
      </c>
    </row>
    <row r="473" spans="6:10" x14ac:dyDescent="0.3">
      <c r="F473" s="4" t="str">
        <f t="shared" si="25"/>
        <v/>
      </c>
      <c r="G473" s="4" t="e">
        <f>VLOOKUP(F473,Soxl1!A:E,2,0)</f>
        <v>#N/A</v>
      </c>
      <c r="H473" s="4" t="e">
        <f t="shared" si="23"/>
        <v>#N/A</v>
      </c>
      <c r="I473" s="4" t="e">
        <f t="shared" si="24"/>
        <v>#N/A</v>
      </c>
      <c r="J473" s="62">
        <f>TRASH!A472</f>
        <v>0</v>
      </c>
    </row>
    <row r="474" spans="6:10" x14ac:dyDescent="0.3">
      <c r="F474" s="4" t="str">
        <f t="shared" si="25"/>
        <v/>
      </c>
      <c r="G474" s="4" t="e">
        <f>VLOOKUP(F474,Soxl1!A:E,2,0)</f>
        <v>#N/A</v>
      </c>
      <c r="H474" s="4" t="e">
        <f t="shared" si="23"/>
        <v>#N/A</v>
      </c>
      <c r="I474" s="4" t="e">
        <f t="shared" si="24"/>
        <v>#N/A</v>
      </c>
      <c r="J474" s="62">
        <f>TRASH!A473</f>
        <v>0</v>
      </c>
    </row>
    <row r="475" spans="6:10" x14ac:dyDescent="0.3">
      <c r="F475" s="4" t="str">
        <f t="shared" si="25"/>
        <v/>
      </c>
      <c r="G475" s="4" t="e">
        <f>VLOOKUP(F475,Soxl1!A:E,2,0)</f>
        <v>#N/A</v>
      </c>
      <c r="H475" s="4" t="e">
        <f t="shared" si="23"/>
        <v>#N/A</v>
      </c>
      <c r="I475" s="4" t="e">
        <f t="shared" si="24"/>
        <v>#N/A</v>
      </c>
      <c r="J475" s="62">
        <f>TRASH!A474</f>
        <v>0</v>
      </c>
    </row>
    <row r="476" spans="6:10" x14ac:dyDescent="0.3">
      <c r="F476" s="4" t="str">
        <f t="shared" si="25"/>
        <v/>
      </c>
      <c r="G476" s="4" t="e">
        <f>VLOOKUP(F476,Soxl1!A:E,2,0)</f>
        <v>#N/A</v>
      </c>
      <c r="H476" s="4" t="e">
        <f t="shared" si="23"/>
        <v>#N/A</v>
      </c>
      <c r="I476" s="4" t="e">
        <f t="shared" si="24"/>
        <v>#N/A</v>
      </c>
      <c r="J476" s="62">
        <f>TRASH!A475</f>
        <v>0</v>
      </c>
    </row>
    <row r="477" spans="6:10" x14ac:dyDescent="0.3">
      <c r="F477" s="4" t="str">
        <f t="shared" si="25"/>
        <v/>
      </c>
      <c r="G477" s="4" t="e">
        <f>VLOOKUP(F477,Soxl1!A:E,2,0)</f>
        <v>#N/A</v>
      </c>
      <c r="H477" s="4" t="e">
        <f t="shared" si="23"/>
        <v>#N/A</v>
      </c>
      <c r="I477" s="4" t="e">
        <f t="shared" si="24"/>
        <v>#N/A</v>
      </c>
      <c r="J477" s="62">
        <f>TRASH!A476</f>
        <v>0</v>
      </c>
    </row>
    <row r="478" spans="6:10" x14ac:dyDescent="0.3">
      <c r="F478" s="4" t="str">
        <f t="shared" si="25"/>
        <v/>
      </c>
      <c r="G478" s="4" t="e">
        <f>VLOOKUP(F478,Soxl1!A:E,2,0)</f>
        <v>#N/A</v>
      </c>
      <c r="H478" s="4" t="e">
        <f t="shared" si="23"/>
        <v>#N/A</v>
      </c>
      <c r="I478" s="4" t="e">
        <f t="shared" si="24"/>
        <v>#N/A</v>
      </c>
      <c r="J478" s="62">
        <f>TRASH!A477</f>
        <v>0</v>
      </c>
    </row>
    <row r="479" spans="6:10" x14ac:dyDescent="0.3">
      <c r="F479" s="4" t="str">
        <f t="shared" si="25"/>
        <v/>
      </c>
      <c r="G479" s="4" t="e">
        <f>VLOOKUP(F479,Soxl1!A:E,2,0)</f>
        <v>#N/A</v>
      </c>
      <c r="H479" s="4" t="e">
        <f t="shared" si="23"/>
        <v>#N/A</v>
      </c>
      <c r="I479" s="4" t="e">
        <f t="shared" si="24"/>
        <v>#N/A</v>
      </c>
      <c r="J479" s="62">
        <f>TRASH!A478</f>
        <v>0</v>
      </c>
    </row>
    <row r="480" spans="6:10" x14ac:dyDescent="0.3">
      <c r="F480" s="4" t="str">
        <f t="shared" si="25"/>
        <v/>
      </c>
      <c r="G480" s="4" t="e">
        <f>VLOOKUP(F480,Soxl1!A:E,2,0)</f>
        <v>#N/A</v>
      </c>
      <c r="H480" s="4" t="e">
        <f t="shared" si="23"/>
        <v>#N/A</v>
      </c>
      <c r="I480" s="4" t="e">
        <f t="shared" si="24"/>
        <v>#N/A</v>
      </c>
      <c r="J480" s="62">
        <f>TRASH!A479</f>
        <v>0</v>
      </c>
    </row>
    <row r="481" spans="6:10" x14ac:dyDescent="0.3">
      <c r="F481" s="4" t="str">
        <f t="shared" si="25"/>
        <v/>
      </c>
      <c r="G481" s="4" t="e">
        <f>VLOOKUP(F481,Soxl1!A:E,2,0)</f>
        <v>#N/A</v>
      </c>
      <c r="H481" s="4" t="e">
        <f t="shared" si="23"/>
        <v>#N/A</v>
      </c>
      <c r="I481" s="4" t="e">
        <f t="shared" si="24"/>
        <v>#N/A</v>
      </c>
      <c r="J481" s="62">
        <f>TRASH!A480</f>
        <v>0</v>
      </c>
    </row>
    <row r="482" spans="6:10" x14ac:dyDescent="0.3">
      <c r="F482" s="4" t="str">
        <f t="shared" si="25"/>
        <v/>
      </c>
      <c r="G482" s="4" t="e">
        <f>VLOOKUP(F482,Soxl1!A:E,2,0)</f>
        <v>#N/A</v>
      </c>
      <c r="H482" s="4" t="e">
        <f t="shared" si="23"/>
        <v>#N/A</v>
      </c>
      <c r="I482" s="4" t="e">
        <f t="shared" si="24"/>
        <v>#N/A</v>
      </c>
      <c r="J482" s="62">
        <f>TRASH!A481</f>
        <v>0</v>
      </c>
    </row>
    <row r="483" spans="6:10" x14ac:dyDescent="0.3">
      <c r="F483" s="4" t="str">
        <f t="shared" si="25"/>
        <v/>
      </c>
      <c r="G483" s="4" t="e">
        <f>VLOOKUP(F483,Soxl1!A:E,2,0)</f>
        <v>#N/A</v>
      </c>
      <c r="H483" s="4" t="e">
        <f t="shared" si="23"/>
        <v>#N/A</v>
      </c>
      <c r="I483" s="4" t="e">
        <f t="shared" si="24"/>
        <v>#N/A</v>
      </c>
      <c r="J483" s="62">
        <f>TRASH!A482</f>
        <v>0</v>
      </c>
    </row>
    <row r="484" spans="6:10" x14ac:dyDescent="0.3">
      <c r="F484" s="4" t="str">
        <f t="shared" si="25"/>
        <v/>
      </c>
      <c r="G484" s="4" t="e">
        <f>VLOOKUP(F484,Soxl1!A:E,2,0)</f>
        <v>#N/A</v>
      </c>
      <c r="H484" s="4" t="e">
        <f t="shared" si="23"/>
        <v>#N/A</v>
      </c>
      <c r="I484" s="4" t="e">
        <f t="shared" si="24"/>
        <v>#N/A</v>
      </c>
      <c r="J484" s="62">
        <f>TRASH!A483</f>
        <v>0</v>
      </c>
    </row>
    <row r="485" spans="6:10" x14ac:dyDescent="0.3">
      <c r="F485" s="4" t="str">
        <f t="shared" si="25"/>
        <v/>
      </c>
      <c r="G485" s="4" t="e">
        <f>VLOOKUP(F485,Soxl1!A:E,2,0)</f>
        <v>#N/A</v>
      </c>
      <c r="H485" s="4" t="e">
        <f t="shared" si="23"/>
        <v>#N/A</v>
      </c>
      <c r="I485" s="4" t="e">
        <f t="shared" si="24"/>
        <v>#N/A</v>
      </c>
      <c r="J485" s="62">
        <f>TRASH!A484</f>
        <v>0</v>
      </c>
    </row>
    <row r="486" spans="6:10" x14ac:dyDescent="0.3">
      <c r="F486" s="4" t="str">
        <f t="shared" si="25"/>
        <v/>
      </c>
      <c r="G486" s="4" t="e">
        <f>VLOOKUP(F486,Soxl1!A:E,2,0)</f>
        <v>#N/A</v>
      </c>
      <c r="H486" s="4" t="e">
        <f t="shared" si="23"/>
        <v>#N/A</v>
      </c>
      <c r="I486" s="4" t="e">
        <f t="shared" si="24"/>
        <v>#N/A</v>
      </c>
      <c r="J486" s="62">
        <f>TRASH!A485</f>
        <v>0</v>
      </c>
    </row>
    <row r="487" spans="6:10" x14ac:dyDescent="0.3">
      <c r="F487" s="4" t="str">
        <f t="shared" si="25"/>
        <v/>
      </c>
      <c r="G487" s="4" t="e">
        <f>VLOOKUP(F487,Soxl1!A:E,2,0)</f>
        <v>#N/A</v>
      </c>
      <c r="H487" s="4" t="e">
        <f t="shared" si="23"/>
        <v>#N/A</v>
      </c>
      <c r="I487" s="4" t="e">
        <f t="shared" si="24"/>
        <v>#N/A</v>
      </c>
      <c r="J487" s="62">
        <f>TRASH!A486</f>
        <v>0</v>
      </c>
    </row>
    <row r="488" spans="6:10" x14ac:dyDescent="0.3">
      <c r="F488" s="4" t="str">
        <f t="shared" si="25"/>
        <v/>
      </c>
      <c r="G488" s="4" t="e">
        <f>VLOOKUP(F488,Soxl1!A:E,2,0)</f>
        <v>#N/A</v>
      </c>
      <c r="H488" s="4" t="e">
        <f t="shared" si="23"/>
        <v>#N/A</v>
      </c>
      <c r="I488" s="4" t="e">
        <f t="shared" si="24"/>
        <v>#N/A</v>
      </c>
      <c r="J488" s="62">
        <f>TRASH!A487</f>
        <v>0</v>
      </c>
    </row>
    <row r="489" spans="6:10" x14ac:dyDescent="0.3">
      <c r="F489" s="4" t="str">
        <f t="shared" si="25"/>
        <v/>
      </c>
      <c r="G489" s="4" t="e">
        <f>VLOOKUP(F489,Soxl1!A:E,2,0)</f>
        <v>#N/A</v>
      </c>
      <c r="H489" s="4" t="e">
        <f t="shared" si="23"/>
        <v>#N/A</v>
      </c>
      <c r="I489" s="4" t="e">
        <f t="shared" si="24"/>
        <v>#N/A</v>
      </c>
      <c r="J489" s="62">
        <f>TRASH!A488</f>
        <v>0</v>
      </c>
    </row>
    <row r="490" spans="6:10" x14ac:dyDescent="0.3">
      <c r="F490" s="4" t="str">
        <f t="shared" si="25"/>
        <v/>
      </c>
      <c r="G490" s="4" t="e">
        <f>VLOOKUP(F490,Soxl1!A:E,2,0)</f>
        <v>#N/A</v>
      </c>
      <c r="H490" s="4" t="e">
        <f t="shared" si="23"/>
        <v>#N/A</v>
      </c>
      <c r="I490" s="4" t="e">
        <f t="shared" si="24"/>
        <v>#N/A</v>
      </c>
      <c r="J490" s="62">
        <f>TRASH!A489</f>
        <v>0</v>
      </c>
    </row>
    <row r="491" spans="6:10" x14ac:dyDescent="0.3">
      <c r="F491" s="4" t="str">
        <f t="shared" si="25"/>
        <v/>
      </c>
      <c r="G491" s="4" t="e">
        <f>VLOOKUP(F491,Soxl1!A:E,2,0)</f>
        <v>#N/A</v>
      </c>
      <c r="H491" s="4" t="e">
        <f t="shared" si="23"/>
        <v>#N/A</v>
      </c>
      <c r="I491" s="4" t="e">
        <f t="shared" si="24"/>
        <v>#N/A</v>
      </c>
      <c r="J491" s="62">
        <f>TRASH!A490</f>
        <v>0</v>
      </c>
    </row>
    <row r="492" spans="6:10" x14ac:dyDescent="0.3">
      <c r="F492" s="4" t="str">
        <f t="shared" si="25"/>
        <v/>
      </c>
      <c r="G492" s="4" t="e">
        <f>VLOOKUP(F492,Soxl1!A:E,2,0)</f>
        <v>#N/A</v>
      </c>
      <c r="H492" s="4" t="e">
        <f t="shared" si="23"/>
        <v>#N/A</v>
      </c>
      <c r="I492" s="4" t="e">
        <f t="shared" si="24"/>
        <v>#N/A</v>
      </c>
      <c r="J492" s="62">
        <f>TRASH!A491</f>
        <v>0</v>
      </c>
    </row>
    <row r="493" spans="6:10" x14ac:dyDescent="0.3">
      <c r="F493" s="4" t="str">
        <f t="shared" si="25"/>
        <v/>
      </c>
      <c r="G493" s="4" t="e">
        <f>VLOOKUP(F493,Soxl1!A:E,2,0)</f>
        <v>#N/A</v>
      </c>
      <c r="H493" s="4" t="e">
        <f t="shared" si="23"/>
        <v>#N/A</v>
      </c>
      <c r="I493" s="4" t="e">
        <f t="shared" si="24"/>
        <v>#N/A</v>
      </c>
      <c r="J493" s="62">
        <f>TRASH!A492</f>
        <v>0</v>
      </c>
    </row>
    <row r="494" spans="6:10" x14ac:dyDescent="0.3">
      <c r="F494" s="4" t="str">
        <f t="shared" si="25"/>
        <v/>
      </c>
      <c r="G494" s="4" t="e">
        <f>VLOOKUP(F494,Soxl1!A:E,2,0)</f>
        <v>#N/A</v>
      </c>
      <c r="H494" s="4" t="e">
        <f t="shared" si="23"/>
        <v>#N/A</v>
      </c>
      <c r="I494" s="4" t="e">
        <f t="shared" si="24"/>
        <v>#N/A</v>
      </c>
      <c r="J494" s="62">
        <f>TRASH!A493</f>
        <v>0</v>
      </c>
    </row>
    <row r="495" spans="6:10" x14ac:dyDescent="0.3">
      <c r="F495" s="4" t="str">
        <f t="shared" si="25"/>
        <v/>
      </c>
      <c r="G495" s="4" t="e">
        <f>VLOOKUP(F495,Soxl1!A:E,2,0)</f>
        <v>#N/A</v>
      </c>
      <c r="H495" s="4" t="e">
        <f t="shared" si="23"/>
        <v>#N/A</v>
      </c>
      <c r="I495" s="4" t="e">
        <f t="shared" si="24"/>
        <v>#N/A</v>
      </c>
      <c r="J495" s="62">
        <f>TRASH!A494</f>
        <v>0</v>
      </c>
    </row>
    <row r="496" spans="6:10" x14ac:dyDescent="0.3">
      <c r="F496" s="4" t="str">
        <f t="shared" si="25"/>
        <v/>
      </c>
      <c r="G496" s="4" t="e">
        <f>VLOOKUP(F496,Soxl1!A:E,2,0)</f>
        <v>#N/A</v>
      </c>
      <c r="H496" s="4" t="e">
        <f t="shared" si="23"/>
        <v>#N/A</v>
      </c>
      <c r="I496" s="4" t="e">
        <f t="shared" si="24"/>
        <v>#N/A</v>
      </c>
      <c r="J496" s="62">
        <f>TRASH!A495</f>
        <v>0</v>
      </c>
    </row>
    <row r="497" spans="6:10" x14ac:dyDescent="0.3">
      <c r="F497" s="4" t="str">
        <f t="shared" si="25"/>
        <v/>
      </c>
      <c r="G497" s="4" t="e">
        <f>VLOOKUP(F497,Soxl1!A:E,2,0)</f>
        <v>#N/A</v>
      </c>
      <c r="H497" s="4" t="e">
        <f t="shared" si="23"/>
        <v>#N/A</v>
      </c>
      <c r="I497" s="4" t="e">
        <f t="shared" si="24"/>
        <v>#N/A</v>
      </c>
      <c r="J497" s="62">
        <f>TRASH!A496</f>
        <v>0</v>
      </c>
    </row>
    <row r="498" spans="6:10" x14ac:dyDescent="0.3">
      <c r="F498" s="4" t="str">
        <f t="shared" si="25"/>
        <v/>
      </c>
      <c r="G498" s="4" t="e">
        <f>VLOOKUP(F498,Soxl1!A:E,2,0)</f>
        <v>#N/A</v>
      </c>
      <c r="H498" s="4" t="e">
        <f t="shared" si="23"/>
        <v>#N/A</v>
      </c>
      <c r="I498" s="4" t="e">
        <f t="shared" si="24"/>
        <v>#N/A</v>
      </c>
      <c r="J498" s="62">
        <f>TRASH!A497</f>
        <v>0</v>
      </c>
    </row>
    <row r="499" spans="6:10" x14ac:dyDescent="0.3">
      <c r="F499" s="4" t="str">
        <f t="shared" si="25"/>
        <v/>
      </c>
      <c r="G499" s="4" t="e">
        <f>VLOOKUP(F499,Soxl1!A:E,2,0)</f>
        <v>#N/A</v>
      </c>
      <c r="H499" s="4" t="e">
        <f t="shared" si="23"/>
        <v>#N/A</v>
      </c>
      <c r="I499" s="4" t="e">
        <f t="shared" si="24"/>
        <v>#N/A</v>
      </c>
      <c r="J499" s="62">
        <f>TRASH!A498</f>
        <v>0</v>
      </c>
    </row>
    <row r="500" spans="6:10" x14ac:dyDescent="0.3">
      <c r="F500" s="4" t="str">
        <f t="shared" si="25"/>
        <v/>
      </c>
      <c r="G500" s="4" t="e">
        <f>VLOOKUP(F500,Soxl1!A:E,2,0)</f>
        <v>#N/A</v>
      </c>
      <c r="H500" s="4" t="e">
        <f t="shared" si="23"/>
        <v>#N/A</v>
      </c>
      <c r="I500" s="4" t="e">
        <f t="shared" si="24"/>
        <v>#N/A</v>
      </c>
      <c r="J500" s="62">
        <f>TRASH!A499</f>
        <v>0</v>
      </c>
    </row>
    <row r="501" spans="6:10" x14ac:dyDescent="0.3">
      <c r="F501" s="4" t="str">
        <f t="shared" si="25"/>
        <v/>
      </c>
      <c r="G501" s="4" t="e">
        <f>VLOOKUP(F501,Soxl1!A:E,2,0)</f>
        <v>#N/A</v>
      </c>
      <c r="H501" s="4" t="e">
        <f t="shared" si="23"/>
        <v>#N/A</v>
      </c>
      <c r="I501" s="4" t="e">
        <f t="shared" si="24"/>
        <v>#N/A</v>
      </c>
      <c r="J501" s="62">
        <f>TRASH!A500</f>
        <v>0</v>
      </c>
    </row>
    <row r="502" spans="6:10" x14ac:dyDescent="0.3">
      <c r="F502" s="4"/>
      <c r="G502" s="4"/>
      <c r="H502" s="4"/>
      <c r="I502" s="4"/>
      <c r="J502" s="62">
        <f>TRASH!A501</f>
        <v>0</v>
      </c>
    </row>
    <row r="503" spans="6:10" x14ac:dyDescent="0.3">
      <c r="F503" s="4"/>
      <c r="G503" s="4"/>
      <c r="H503" s="4"/>
      <c r="I503" s="4"/>
      <c r="J503" s="62">
        <f>TRASH!A502</f>
        <v>0</v>
      </c>
    </row>
    <row r="504" spans="6:10" x14ac:dyDescent="0.3">
      <c r="F504" s="4"/>
      <c r="G504" s="4"/>
      <c r="H504" s="4"/>
      <c r="I504" s="4"/>
      <c r="J504" s="62">
        <f>TRASH!A503</f>
        <v>0</v>
      </c>
    </row>
    <row r="505" spans="6:10" x14ac:dyDescent="0.3">
      <c r="F505" s="4"/>
      <c r="G505" s="4"/>
      <c r="H505" s="4"/>
      <c r="I505" s="4"/>
      <c r="J505" s="62">
        <f>TRASH!A504</f>
        <v>0</v>
      </c>
    </row>
    <row r="506" spans="6:10" x14ac:dyDescent="0.3">
      <c r="F506" s="4"/>
      <c r="G506" s="4"/>
      <c r="H506" s="4"/>
      <c r="I506" s="4"/>
      <c r="J506" s="62">
        <f>TRASH!A505</f>
        <v>0</v>
      </c>
    </row>
    <row r="507" spans="6:10" x14ac:dyDescent="0.3">
      <c r="F507" s="4"/>
      <c r="G507" s="4"/>
      <c r="H507" s="4"/>
      <c r="I507" s="4"/>
      <c r="J507" s="62">
        <f>TRASH!A506</f>
        <v>0</v>
      </c>
    </row>
    <row r="508" spans="6:10" x14ac:dyDescent="0.3">
      <c r="F508" s="4"/>
      <c r="G508" s="4"/>
      <c r="H508" s="4"/>
      <c r="I508" s="4"/>
      <c r="J508" s="62">
        <f>TRASH!A507</f>
        <v>0</v>
      </c>
    </row>
    <row r="509" spans="6:10" x14ac:dyDescent="0.3">
      <c r="F509" s="4"/>
      <c r="G509" s="4"/>
      <c r="H509" s="4"/>
      <c r="I509" s="4"/>
      <c r="J509" s="62">
        <f>TRASH!A508</f>
        <v>0</v>
      </c>
    </row>
    <row r="510" spans="6:10" x14ac:dyDescent="0.3">
      <c r="F510" s="4"/>
      <c r="G510" s="4"/>
      <c r="H510" s="4"/>
      <c r="I510" s="4"/>
      <c r="J510" s="62">
        <f>TRASH!A509</f>
        <v>0</v>
      </c>
    </row>
    <row r="511" spans="6:10" x14ac:dyDescent="0.3">
      <c r="F511" s="4"/>
      <c r="G511" s="4"/>
      <c r="H511" s="4"/>
      <c r="I511" s="4"/>
      <c r="J511" s="62">
        <f>TRASH!A510</f>
        <v>0</v>
      </c>
    </row>
    <row r="512" spans="6:10" x14ac:dyDescent="0.3">
      <c r="F512" s="4"/>
      <c r="G512" s="4"/>
      <c r="H512" s="4"/>
      <c r="I512" s="4"/>
      <c r="J512" s="62">
        <f>TRASH!A511</f>
        <v>0</v>
      </c>
    </row>
    <row r="513" spans="6:10" x14ac:dyDescent="0.3">
      <c r="F513" s="4"/>
      <c r="G513" s="4"/>
      <c r="H513" s="4"/>
      <c r="I513" s="4"/>
      <c r="J513" s="62">
        <f>TRASH!A512</f>
        <v>0</v>
      </c>
    </row>
    <row r="514" spans="6:10" x14ac:dyDescent="0.3">
      <c r="F514" s="4"/>
      <c r="G514" s="4"/>
      <c r="H514" s="4"/>
      <c r="I514" s="4"/>
      <c r="J514" s="62">
        <f>TRASH!A513</f>
        <v>0</v>
      </c>
    </row>
    <row r="515" spans="6:10" x14ac:dyDescent="0.3">
      <c r="F515" s="4"/>
      <c r="G515" s="4"/>
      <c r="H515" s="4"/>
      <c r="I515" s="4"/>
      <c r="J515" s="62">
        <f>TRASH!A514</f>
        <v>0</v>
      </c>
    </row>
    <row r="516" spans="6:10" x14ac:dyDescent="0.3">
      <c r="F516" s="4"/>
      <c r="G516" s="4"/>
      <c r="H516" s="4"/>
      <c r="I516" s="4"/>
      <c r="J516" s="62">
        <f>TRASH!A515</f>
        <v>0</v>
      </c>
    </row>
    <row r="517" spans="6:10" x14ac:dyDescent="0.3">
      <c r="F517" s="4"/>
      <c r="G517" s="4"/>
      <c r="H517" s="4"/>
      <c r="I517" s="4"/>
      <c r="J517" s="62">
        <f>TRASH!A516</f>
        <v>0</v>
      </c>
    </row>
    <row r="518" spans="6:10" x14ac:dyDescent="0.3">
      <c r="F518" s="4"/>
      <c r="G518" s="4"/>
      <c r="H518" s="4"/>
      <c r="I518" s="4"/>
      <c r="J518" s="62">
        <f>TRASH!A517</f>
        <v>0</v>
      </c>
    </row>
    <row r="519" spans="6:10" x14ac:dyDescent="0.3">
      <c r="F519" s="4"/>
      <c r="G519" s="4"/>
      <c r="H519" s="4"/>
      <c r="I519" s="4"/>
      <c r="J519" s="62">
        <f>TRASH!A518</f>
        <v>0</v>
      </c>
    </row>
    <row r="520" spans="6:10" x14ac:dyDescent="0.3">
      <c r="F520" s="4"/>
      <c r="G520" s="4"/>
      <c r="H520" s="4"/>
      <c r="I520" s="4"/>
      <c r="J520" s="62">
        <f>TRASH!A519</f>
        <v>0</v>
      </c>
    </row>
    <row r="521" spans="6:10" x14ac:dyDescent="0.3">
      <c r="F521" s="4"/>
      <c r="G521" s="4"/>
      <c r="H521" s="4"/>
      <c r="I521" s="4"/>
      <c r="J521" s="62">
        <f>TRASH!A520</f>
        <v>0</v>
      </c>
    </row>
    <row r="522" spans="6:10" x14ac:dyDescent="0.3">
      <c r="F522" s="4"/>
      <c r="G522" s="4"/>
      <c r="H522" s="4"/>
      <c r="I522" s="4"/>
      <c r="J522" s="62">
        <f>TRASH!A521</f>
        <v>0</v>
      </c>
    </row>
    <row r="523" spans="6:10" x14ac:dyDescent="0.3">
      <c r="F523" s="4"/>
      <c r="G523" s="4"/>
      <c r="H523" s="4"/>
      <c r="I523" s="4"/>
      <c r="J523" s="62">
        <f>TRASH!A522</f>
        <v>0</v>
      </c>
    </row>
    <row r="524" spans="6:10" x14ac:dyDescent="0.3">
      <c r="F524" s="4"/>
      <c r="G524" s="4"/>
      <c r="H524" s="4"/>
      <c r="I524" s="4"/>
      <c r="J524" s="62">
        <f>TRASH!A523</f>
        <v>0</v>
      </c>
    </row>
    <row r="525" spans="6:10" x14ac:dyDescent="0.3">
      <c r="F525" s="4"/>
      <c r="G525" s="4"/>
      <c r="H525" s="4"/>
      <c r="I525" s="4"/>
      <c r="J525" s="62">
        <f>TRASH!A524</f>
        <v>0</v>
      </c>
    </row>
    <row r="526" spans="6:10" x14ac:dyDescent="0.3">
      <c r="F526" s="4"/>
      <c r="G526" s="4"/>
      <c r="H526" s="4"/>
      <c r="I526" s="4"/>
      <c r="J526" s="62">
        <f>TRASH!A525</f>
        <v>0</v>
      </c>
    </row>
    <row r="527" spans="6:10" x14ac:dyDescent="0.3">
      <c r="F527" s="4"/>
      <c r="G527" s="4"/>
      <c r="H527" s="4"/>
      <c r="I527" s="4"/>
      <c r="J527" s="62">
        <f>TRASH!A526</f>
        <v>0</v>
      </c>
    </row>
    <row r="528" spans="6:10" x14ac:dyDescent="0.3">
      <c r="F528" s="4"/>
      <c r="G528" s="4"/>
      <c r="H528" s="4"/>
      <c r="I528" s="4"/>
      <c r="J528" s="62">
        <f>TRASH!A527</f>
        <v>0</v>
      </c>
    </row>
    <row r="529" spans="6:10" x14ac:dyDescent="0.3">
      <c r="F529" s="4"/>
      <c r="G529" s="4"/>
      <c r="H529" s="4"/>
      <c r="I529" s="4"/>
      <c r="J529" s="62">
        <f>TRASH!A528</f>
        <v>0</v>
      </c>
    </row>
    <row r="530" spans="6:10" x14ac:dyDescent="0.3">
      <c r="F530" s="4"/>
      <c r="G530" s="4"/>
      <c r="H530" s="4"/>
      <c r="I530" s="4"/>
      <c r="J530" s="62">
        <f>TRASH!A529</f>
        <v>0</v>
      </c>
    </row>
    <row r="531" spans="6:10" x14ac:dyDescent="0.3">
      <c r="F531" s="4"/>
      <c r="G531" s="4"/>
      <c r="H531" s="4"/>
      <c r="I531" s="4"/>
      <c r="J531" s="62">
        <f>TRASH!A530</f>
        <v>0</v>
      </c>
    </row>
    <row r="532" spans="6:10" x14ac:dyDescent="0.3">
      <c r="F532" s="4"/>
      <c r="G532" s="4"/>
      <c r="H532" s="4"/>
      <c r="I532" s="4"/>
      <c r="J532" s="62">
        <f>TRASH!A531</f>
        <v>0</v>
      </c>
    </row>
    <row r="533" spans="6:10" x14ac:dyDescent="0.3">
      <c r="F533" s="4"/>
      <c r="G533" s="4"/>
      <c r="H533" s="4"/>
      <c r="I533" s="4"/>
      <c r="J533" s="62">
        <f>TRASH!A532</f>
        <v>0</v>
      </c>
    </row>
    <row r="534" spans="6:10" x14ac:dyDescent="0.3">
      <c r="F534" s="4"/>
      <c r="G534" s="4"/>
      <c r="H534" s="4"/>
      <c r="I534" s="4"/>
      <c r="J534" s="62">
        <f>TRASH!A533</f>
        <v>0</v>
      </c>
    </row>
    <row r="535" spans="6:10" x14ac:dyDescent="0.3">
      <c r="F535" s="4"/>
      <c r="G535" s="4"/>
      <c r="H535" s="4"/>
      <c r="I535" s="4"/>
      <c r="J535" s="62">
        <f>TRASH!A534</f>
        <v>0</v>
      </c>
    </row>
    <row r="536" spans="6:10" x14ac:dyDescent="0.3">
      <c r="F536" s="4"/>
      <c r="G536" s="4"/>
      <c r="H536" s="4"/>
      <c r="I536" s="4"/>
      <c r="J536" s="62">
        <f>TRASH!A535</f>
        <v>0</v>
      </c>
    </row>
    <row r="537" spans="6:10" x14ac:dyDescent="0.3">
      <c r="F537" s="4"/>
      <c r="G537" s="4"/>
      <c r="H537" s="4"/>
      <c r="I537" s="4"/>
      <c r="J537" s="62">
        <f>TRASH!A536</f>
        <v>0</v>
      </c>
    </row>
    <row r="538" spans="6:10" x14ac:dyDescent="0.3">
      <c r="F538" s="4"/>
      <c r="G538" s="4"/>
      <c r="H538" s="4"/>
      <c r="I538" s="4"/>
      <c r="J538" s="62">
        <f>TRASH!A537</f>
        <v>0</v>
      </c>
    </row>
    <row r="539" spans="6:10" x14ac:dyDescent="0.3">
      <c r="F539" s="4"/>
      <c r="G539" s="4"/>
      <c r="H539" s="4"/>
      <c r="I539" s="4"/>
      <c r="J539" s="62">
        <f>TRASH!A538</f>
        <v>0</v>
      </c>
    </row>
    <row r="540" spans="6:10" x14ac:dyDescent="0.3">
      <c r="F540" s="4"/>
      <c r="G540" s="4"/>
      <c r="H540" s="4"/>
      <c r="I540" s="4"/>
      <c r="J540" s="62">
        <f>TRASH!A539</f>
        <v>0</v>
      </c>
    </row>
    <row r="541" spans="6:10" x14ac:dyDescent="0.3">
      <c r="F541" s="4"/>
      <c r="G541" s="4"/>
      <c r="H541" s="4"/>
      <c r="I541" s="4"/>
      <c r="J541" s="62">
        <f>TRASH!A540</f>
        <v>0</v>
      </c>
    </row>
    <row r="542" spans="6:10" x14ac:dyDescent="0.3">
      <c r="F542" s="4"/>
      <c r="G542" s="4"/>
      <c r="H542" s="4"/>
      <c r="I542" s="4"/>
      <c r="J542" s="62">
        <f>TRASH!A541</f>
        <v>0</v>
      </c>
    </row>
    <row r="543" spans="6:10" x14ac:dyDescent="0.3">
      <c r="F543" s="4"/>
      <c r="G543" s="4"/>
      <c r="H543" s="4"/>
      <c r="I543" s="4"/>
      <c r="J543" s="62">
        <f>TRASH!A542</f>
        <v>0</v>
      </c>
    </row>
    <row r="544" spans="6:10" x14ac:dyDescent="0.3">
      <c r="F544" s="4"/>
      <c r="G544" s="4"/>
      <c r="H544" s="4"/>
      <c r="I544" s="4"/>
      <c r="J544" s="62">
        <f>TRASH!A543</f>
        <v>0</v>
      </c>
    </row>
    <row r="545" spans="6:10" x14ac:dyDescent="0.3">
      <c r="F545" s="4"/>
      <c r="G545" s="4"/>
      <c r="H545" s="4"/>
      <c r="I545" s="4"/>
      <c r="J545" s="62">
        <f>TRASH!A544</f>
        <v>0</v>
      </c>
    </row>
    <row r="546" spans="6:10" x14ac:dyDescent="0.3">
      <c r="F546" s="4"/>
      <c r="G546" s="4"/>
      <c r="H546" s="4"/>
      <c r="I546" s="4"/>
      <c r="J546" s="62">
        <f>TRASH!A545</f>
        <v>0</v>
      </c>
    </row>
    <row r="547" spans="6:10" x14ac:dyDescent="0.3">
      <c r="F547" s="4"/>
      <c r="G547" s="4"/>
      <c r="H547" s="4"/>
      <c r="I547" s="4"/>
      <c r="J547" s="62">
        <f>TRASH!A546</f>
        <v>0</v>
      </c>
    </row>
    <row r="548" spans="6:10" x14ac:dyDescent="0.3">
      <c r="F548" s="4"/>
      <c r="G548" s="4"/>
      <c r="H548" s="4"/>
      <c r="I548" s="4"/>
      <c r="J548" s="62">
        <f>TRASH!A547</f>
        <v>0</v>
      </c>
    </row>
    <row r="549" spans="6:10" x14ac:dyDescent="0.3">
      <c r="F549" s="4"/>
      <c r="G549" s="4"/>
      <c r="H549" s="4"/>
      <c r="I549" s="4"/>
      <c r="J549" s="62">
        <f>TRASH!A548</f>
        <v>0</v>
      </c>
    </row>
    <row r="550" spans="6:10" x14ac:dyDescent="0.3">
      <c r="F550" s="4"/>
      <c r="G550" s="4"/>
      <c r="H550" s="4"/>
      <c r="I550" s="4"/>
      <c r="J550" s="62">
        <f>TRASH!A549</f>
        <v>0</v>
      </c>
    </row>
    <row r="551" spans="6:10" x14ac:dyDescent="0.3">
      <c r="F551" s="4"/>
      <c r="G551" s="4"/>
      <c r="H551" s="4"/>
      <c r="I551" s="4"/>
      <c r="J551" s="62">
        <f>TRASH!A550</f>
        <v>0</v>
      </c>
    </row>
    <row r="552" spans="6:10" x14ac:dyDescent="0.3">
      <c r="F552" s="4"/>
      <c r="G552" s="4"/>
      <c r="H552" s="4"/>
      <c r="I552" s="4"/>
      <c r="J552" s="62">
        <f>TRASH!A551</f>
        <v>0</v>
      </c>
    </row>
    <row r="553" spans="6:10" x14ac:dyDescent="0.3">
      <c r="F553" s="4"/>
      <c r="G553" s="4"/>
      <c r="H553" s="4"/>
      <c r="I553" s="4"/>
      <c r="J553" s="62">
        <f>TRASH!A552</f>
        <v>0</v>
      </c>
    </row>
    <row r="554" spans="6:10" x14ac:dyDescent="0.3">
      <c r="F554" s="4"/>
      <c r="G554" s="4"/>
      <c r="H554" s="4"/>
      <c r="I554" s="4"/>
      <c r="J554" s="62">
        <f>TRASH!A553</f>
        <v>0</v>
      </c>
    </row>
    <row r="555" spans="6:10" x14ac:dyDescent="0.3">
      <c r="F555" s="4"/>
      <c r="G555" s="4"/>
      <c r="H555" s="4"/>
      <c r="I555" s="4"/>
      <c r="J555" s="62">
        <f>TRASH!A554</f>
        <v>0</v>
      </c>
    </row>
    <row r="556" spans="6:10" x14ac:dyDescent="0.3">
      <c r="F556" s="4"/>
      <c r="G556" s="4"/>
      <c r="H556" s="4"/>
      <c r="I556" s="4"/>
      <c r="J556" s="62">
        <f>TRASH!A555</f>
        <v>0</v>
      </c>
    </row>
    <row r="557" spans="6:10" x14ac:dyDescent="0.3">
      <c r="F557" s="4"/>
      <c r="G557" s="4"/>
      <c r="H557" s="4"/>
      <c r="I557" s="4"/>
      <c r="J557" s="62">
        <f>TRASH!A556</f>
        <v>0</v>
      </c>
    </row>
    <row r="558" spans="6:10" x14ac:dyDescent="0.3">
      <c r="F558" s="4"/>
      <c r="G558" s="4"/>
      <c r="H558" s="4"/>
      <c r="I558" s="4"/>
      <c r="J558" s="62">
        <f>TRASH!A557</f>
        <v>0</v>
      </c>
    </row>
    <row r="559" spans="6:10" x14ac:dyDescent="0.3">
      <c r="F559" s="4"/>
      <c r="G559" s="4"/>
      <c r="H559" s="4"/>
      <c r="I559" s="4"/>
      <c r="J559" s="62">
        <f>TRASH!A558</f>
        <v>0</v>
      </c>
    </row>
    <row r="560" spans="6:10" x14ac:dyDescent="0.3">
      <c r="F560" s="4"/>
      <c r="G560" s="4"/>
      <c r="H560" s="4"/>
      <c r="I560" s="4"/>
      <c r="J560" s="62">
        <f>TRASH!A559</f>
        <v>0</v>
      </c>
    </row>
    <row r="561" spans="6:10" x14ac:dyDescent="0.3">
      <c r="F561" s="4"/>
      <c r="G561" s="4"/>
      <c r="H561" s="4"/>
      <c r="I561" s="4"/>
      <c r="J561" s="62">
        <f>TRASH!A560</f>
        <v>0</v>
      </c>
    </row>
    <row r="562" spans="6:10" x14ac:dyDescent="0.3">
      <c r="F562" s="4"/>
      <c r="G562" s="4"/>
      <c r="H562" s="4"/>
      <c r="I562" s="4"/>
      <c r="J562" s="62">
        <f>TRASH!A561</f>
        <v>0</v>
      </c>
    </row>
    <row r="563" spans="6:10" x14ac:dyDescent="0.3">
      <c r="F563" s="4"/>
      <c r="G563" s="4"/>
      <c r="H563" s="4"/>
      <c r="I563" s="4"/>
      <c r="J563" s="62">
        <f>TRASH!A562</f>
        <v>0</v>
      </c>
    </row>
    <row r="564" spans="6:10" x14ac:dyDescent="0.3">
      <c r="F564" s="4"/>
      <c r="G564" s="4"/>
      <c r="H564" s="4"/>
      <c r="I564" s="4"/>
      <c r="J564" s="62">
        <f>TRASH!A563</f>
        <v>0</v>
      </c>
    </row>
    <row r="565" spans="6:10" x14ac:dyDescent="0.3">
      <c r="F565" s="4"/>
      <c r="G565" s="4"/>
      <c r="H565" s="4"/>
      <c r="I565" s="4"/>
      <c r="J565" s="62">
        <f>TRASH!A564</f>
        <v>0</v>
      </c>
    </row>
    <row r="566" spans="6:10" x14ac:dyDescent="0.3">
      <c r="F566" s="4"/>
      <c r="G566" s="4"/>
      <c r="H566" s="4"/>
      <c r="I566" s="4"/>
      <c r="J566" s="62">
        <f>TRASH!A565</f>
        <v>0</v>
      </c>
    </row>
    <row r="567" spans="6:10" x14ac:dyDescent="0.3">
      <c r="F567" s="4"/>
      <c r="G567" s="4"/>
      <c r="H567" s="4"/>
      <c r="I567" s="4"/>
      <c r="J567" s="62">
        <f>TRASH!A566</f>
        <v>0</v>
      </c>
    </row>
    <row r="568" spans="6:10" x14ac:dyDescent="0.3">
      <c r="F568" s="4"/>
      <c r="G568" s="4"/>
      <c r="H568" s="4"/>
      <c r="I568" s="4"/>
      <c r="J568" s="62">
        <f>TRASH!A567</f>
        <v>0</v>
      </c>
    </row>
    <row r="569" spans="6:10" x14ac:dyDescent="0.3">
      <c r="F569" s="4"/>
      <c r="G569" s="4"/>
      <c r="H569" s="4"/>
      <c r="I569" s="4"/>
      <c r="J569" s="62">
        <f>TRASH!A568</f>
        <v>0</v>
      </c>
    </row>
    <row r="570" spans="6:10" x14ac:dyDescent="0.3">
      <c r="F570" s="4"/>
      <c r="G570" s="4"/>
      <c r="H570" s="4"/>
      <c r="I570" s="4"/>
      <c r="J570" s="62">
        <f>TRASH!A569</f>
        <v>0</v>
      </c>
    </row>
    <row r="571" spans="6:10" x14ac:dyDescent="0.3">
      <c r="F571" s="4"/>
      <c r="G571" s="4"/>
      <c r="H571" s="4"/>
      <c r="I571" s="4"/>
      <c r="J571" s="62">
        <f>TRASH!A570</f>
        <v>0</v>
      </c>
    </row>
    <row r="572" spans="6:10" x14ac:dyDescent="0.3">
      <c r="F572" s="4"/>
      <c r="G572" s="4"/>
      <c r="H572" s="4"/>
      <c r="I572" s="4"/>
      <c r="J572" s="62">
        <f>TRASH!A571</f>
        <v>0</v>
      </c>
    </row>
    <row r="573" spans="6:10" x14ac:dyDescent="0.3">
      <c r="F573" s="4"/>
      <c r="G573" s="4"/>
      <c r="H573" s="4"/>
      <c r="I573" s="4"/>
      <c r="J573" s="62">
        <f>TRASH!A572</f>
        <v>0</v>
      </c>
    </row>
    <row r="574" spans="6:10" x14ac:dyDescent="0.3">
      <c r="F574" s="4"/>
      <c r="G574" s="4"/>
      <c r="H574" s="4"/>
      <c r="I574" s="4"/>
      <c r="J574" s="62">
        <f>TRASH!A573</f>
        <v>0</v>
      </c>
    </row>
    <row r="575" spans="6:10" x14ac:dyDescent="0.3">
      <c r="F575" s="4"/>
      <c r="G575" s="4"/>
      <c r="H575" s="4"/>
      <c r="I575" s="4"/>
      <c r="J575" s="62">
        <f>TRASH!A574</f>
        <v>0</v>
      </c>
    </row>
    <row r="576" spans="6:10" x14ac:dyDescent="0.3">
      <c r="F576" s="4"/>
      <c r="G576" s="4"/>
      <c r="H576" s="4"/>
      <c r="I576" s="4"/>
      <c r="J576" s="62">
        <f>TRASH!A575</f>
        <v>0</v>
      </c>
    </row>
    <row r="577" spans="6:10" x14ac:dyDescent="0.3">
      <c r="F577" s="4"/>
      <c r="G577" s="4"/>
      <c r="H577" s="4"/>
      <c r="I577" s="4"/>
      <c r="J577" s="62">
        <f>TRASH!A576</f>
        <v>0</v>
      </c>
    </row>
    <row r="578" spans="6:10" x14ac:dyDescent="0.3">
      <c r="F578" s="4"/>
      <c r="G578" s="4"/>
      <c r="H578" s="4"/>
      <c r="I578" s="4"/>
      <c r="J578" s="62">
        <f>TRASH!A577</f>
        <v>0</v>
      </c>
    </row>
    <row r="579" spans="6:10" x14ac:dyDescent="0.3">
      <c r="F579" s="4"/>
      <c r="G579" s="4"/>
      <c r="H579" s="4"/>
      <c r="I579" s="4"/>
      <c r="J579" s="62">
        <f>TRASH!A578</f>
        <v>0</v>
      </c>
    </row>
    <row r="580" spans="6:10" x14ac:dyDescent="0.3">
      <c r="F580" s="4"/>
      <c r="G580" s="4"/>
      <c r="H580" s="4"/>
      <c r="I580" s="4"/>
      <c r="J580" s="62">
        <f>TRASH!A579</f>
        <v>0</v>
      </c>
    </row>
    <row r="581" spans="6:10" x14ac:dyDescent="0.3">
      <c r="F581" s="4"/>
      <c r="G581" s="4"/>
      <c r="H581" s="4"/>
      <c r="I581" s="4"/>
      <c r="J581" s="62">
        <f>TRASH!A580</f>
        <v>0</v>
      </c>
    </row>
    <row r="582" spans="6:10" x14ac:dyDescent="0.3">
      <c r="F582" s="4"/>
      <c r="G582" s="4"/>
      <c r="H582" s="4"/>
      <c r="I582" s="4"/>
      <c r="J582" s="62">
        <f>TRASH!A581</f>
        <v>0</v>
      </c>
    </row>
    <row r="583" spans="6:10" x14ac:dyDescent="0.3">
      <c r="F583" s="4"/>
      <c r="G583" s="4"/>
      <c r="H583" s="4"/>
      <c r="I583" s="4"/>
      <c r="J583" s="62">
        <f>TRASH!A582</f>
        <v>0</v>
      </c>
    </row>
    <row r="584" spans="6:10" x14ac:dyDescent="0.3">
      <c r="F584" s="4"/>
      <c r="G584" s="4"/>
      <c r="H584" s="4"/>
      <c r="I584" s="4"/>
      <c r="J584" s="62">
        <f>TRASH!A583</f>
        <v>0</v>
      </c>
    </row>
    <row r="585" spans="6:10" x14ac:dyDescent="0.3">
      <c r="F585" s="4"/>
      <c r="G585" s="4"/>
      <c r="H585" s="4"/>
      <c r="I585" s="4"/>
      <c r="J585" s="62">
        <f>TRASH!A584</f>
        <v>0</v>
      </c>
    </row>
    <row r="586" spans="6:10" x14ac:dyDescent="0.3">
      <c r="F586" s="4"/>
      <c r="G586" s="4"/>
      <c r="H586" s="4"/>
      <c r="I586" s="4"/>
      <c r="J586" s="62">
        <f>TRASH!A585</f>
        <v>0</v>
      </c>
    </row>
    <row r="587" spans="6:10" x14ac:dyDescent="0.3">
      <c r="F587" s="4"/>
      <c r="G587" s="4"/>
      <c r="H587" s="4"/>
      <c r="I587" s="4"/>
      <c r="J587" s="62">
        <f>TRASH!A586</f>
        <v>0</v>
      </c>
    </row>
    <row r="588" spans="6:10" x14ac:dyDescent="0.3">
      <c r="F588" s="4"/>
      <c r="G588" s="4"/>
      <c r="H588" s="4"/>
      <c r="I588" s="4"/>
      <c r="J588" s="62">
        <f>TRASH!A587</f>
        <v>0</v>
      </c>
    </row>
    <row r="589" spans="6:10" x14ac:dyDescent="0.3">
      <c r="F589" s="4"/>
      <c r="G589" s="4"/>
      <c r="H589" s="4"/>
      <c r="I589" s="4"/>
      <c r="J589" s="62">
        <f>TRASH!A588</f>
        <v>0</v>
      </c>
    </row>
    <row r="590" spans="6:10" x14ac:dyDescent="0.3">
      <c r="F590" s="4"/>
      <c r="G590" s="4"/>
      <c r="H590" s="4"/>
      <c r="I590" s="4"/>
      <c r="J590" s="62">
        <f>TRASH!A589</f>
        <v>0</v>
      </c>
    </row>
    <row r="591" spans="6:10" x14ac:dyDescent="0.3">
      <c r="F591" s="4"/>
      <c r="G591" s="4"/>
      <c r="H591" s="4"/>
      <c r="I591" s="4"/>
      <c r="J591" s="62">
        <f>TRASH!A590</f>
        <v>0</v>
      </c>
    </row>
    <row r="592" spans="6:10" x14ac:dyDescent="0.3">
      <c r="F592" s="4"/>
      <c r="G592" s="4"/>
      <c r="H592" s="4"/>
      <c r="I592" s="4"/>
      <c r="J592" s="62">
        <f>TRASH!A591</f>
        <v>0</v>
      </c>
    </row>
    <row r="593" spans="6:10" x14ac:dyDescent="0.3">
      <c r="F593" s="4"/>
      <c r="G593" s="4"/>
      <c r="H593" s="4"/>
      <c r="I593" s="4"/>
      <c r="J593" s="62">
        <f>TRASH!A592</f>
        <v>0</v>
      </c>
    </row>
    <row r="594" spans="6:10" x14ac:dyDescent="0.3">
      <c r="F594" s="4"/>
      <c r="G594" s="4"/>
      <c r="H594" s="4"/>
      <c r="I594" s="4"/>
      <c r="J594" s="62">
        <f>TRASH!A593</f>
        <v>0</v>
      </c>
    </row>
    <row r="595" spans="6:10" x14ac:dyDescent="0.3">
      <c r="F595" s="4"/>
      <c r="G595" s="4"/>
      <c r="H595" s="4"/>
      <c r="I595" s="4"/>
      <c r="J595" s="62">
        <f>TRASH!A594</f>
        <v>0</v>
      </c>
    </row>
    <row r="596" spans="6:10" x14ac:dyDescent="0.3">
      <c r="F596" s="4"/>
      <c r="G596" s="4"/>
      <c r="H596" s="4"/>
      <c r="I596" s="4"/>
      <c r="J596" s="62">
        <f>TRASH!A595</f>
        <v>0</v>
      </c>
    </row>
    <row r="597" spans="6:10" x14ac:dyDescent="0.3">
      <c r="F597" s="4"/>
      <c r="G597" s="4"/>
      <c r="H597" s="4"/>
      <c r="I597" s="4"/>
      <c r="J597" s="62">
        <f>TRASH!A596</f>
        <v>0</v>
      </c>
    </row>
    <row r="598" spans="6:10" x14ac:dyDescent="0.3">
      <c r="F598" s="4"/>
      <c r="G598" s="4"/>
      <c r="H598" s="4"/>
      <c r="I598" s="4"/>
      <c r="J598" s="62">
        <f>TRASH!A597</f>
        <v>0</v>
      </c>
    </row>
    <row r="599" spans="6:10" x14ac:dyDescent="0.3">
      <c r="F599" s="4"/>
      <c r="G599" s="4"/>
      <c r="H599" s="4"/>
      <c r="I599" s="4"/>
      <c r="J599" s="62">
        <f>TRASH!A598</f>
        <v>0</v>
      </c>
    </row>
    <row r="600" spans="6:10" x14ac:dyDescent="0.3">
      <c r="F600" s="4"/>
      <c r="G600" s="4"/>
      <c r="H600" s="4"/>
      <c r="I600" s="4"/>
      <c r="J600" s="62">
        <f>TRASH!A599</f>
        <v>0</v>
      </c>
    </row>
    <row r="601" spans="6:10" x14ac:dyDescent="0.3">
      <c r="F601" s="4"/>
      <c r="G601" s="4"/>
      <c r="H601" s="4"/>
      <c r="I601" s="4"/>
      <c r="J601" s="62">
        <f>TRASH!A600</f>
        <v>0</v>
      </c>
    </row>
    <row r="602" spans="6:10" x14ac:dyDescent="0.3">
      <c r="F602" s="4"/>
      <c r="G602" s="4"/>
      <c r="H602" s="4"/>
      <c r="I602" s="4"/>
      <c r="J602" s="62">
        <f>TRASH!A601</f>
        <v>0</v>
      </c>
    </row>
    <row r="603" spans="6:10" x14ac:dyDescent="0.3">
      <c r="F603" s="4"/>
      <c r="G603" s="4"/>
      <c r="H603" s="4"/>
      <c r="I603" s="4"/>
      <c r="J603" s="62">
        <f>TRASH!A602</f>
        <v>0</v>
      </c>
    </row>
    <row r="604" spans="6:10" x14ac:dyDescent="0.3">
      <c r="F604" s="4"/>
      <c r="G604" s="4"/>
      <c r="H604" s="4"/>
      <c r="I604" s="4"/>
      <c r="J604" s="62">
        <f>TRASH!A603</f>
        <v>0</v>
      </c>
    </row>
    <row r="605" spans="6:10" x14ac:dyDescent="0.3">
      <c r="F605" s="4"/>
      <c r="G605" s="4"/>
      <c r="H605" s="4"/>
      <c r="I605" s="4"/>
      <c r="J605" s="62">
        <f>TRASH!A604</f>
        <v>0</v>
      </c>
    </row>
    <row r="606" spans="6:10" x14ac:dyDescent="0.3">
      <c r="F606" s="4"/>
      <c r="G606" s="4"/>
      <c r="H606" s="4"/>
      <c r="I606" s="4"/>
      <c r="J606" s="62">
        <f>TRASH!A605</f>
        <v>0</v>
      </c>
    </row>
    <row r="607" spans="6:10" x14ac:dyDescent="0.3">
      <c r="F607" s="4"/>
      <c r="G607" s="4"/>
      <c r="H607" s="4"/>
      <c r="I607" s="4"/>
      <c r="J607" s="62">
        <f>TRASH!A606</f>
        <v>0</v>
      </c>
    </row>
    <row r="608" spans="6:10" x14ac:dyDescent="0.3">
      <c r="F608" s="4"/>
      <c r="G608" s="4"/>
      <c r="H608" s="4"/>
      <c r="I608" s="4"/>
      <c r="J608" s="62">
        <f>TRASH!A607</f>
        <v>0</v>
      </c>
    </row>
    <row r="609" spans="6:10" x14ac:dyDescent="0.3">
      <c r="F609" s="4"/>
      <c r="G609" s="4"/>
      <c r="H609" s="4"/>
      <c r="I609" s="4"/>
      <c r="J609" s="62">
        <f>TRASH!A608</f>
        <v>0</v>
      </c>
    </row>
    <row r="610" spans="6:10" x14ac:dyDescent="0.3">
      <c r="F610" s="4"/>
      <c r="G610" s="4"/>
      <c r="H610" s="4"/>
      <c r="I610" s="4"/>
      <c r="J610" s="62">
        <f>TRASH!A609</f>
        <v>0</v>
      </c>
    </row>
    <row r="611" spans="6:10" x14ac:dyDescent="0.3">
      <c r="F611" s="4"/>
      <c r="G611" s="4"/>
      <c r="H611" s="4"/>
      <c r="I611" s="4"/>
      <c r="J611" s="62">
        <f>TRASH!A610</f>
        <v>0</v>
      </c>
    </row>
    <row r="612" spans="6:10" x14ac:dyDescent="0.3">
      <c r="F612" s="4"/>
      <c r="G612" s="4"/>
      <c r="H612" s="4"/>
      <c r="I612" s="4"/>
      <c r="J612" s="62">
        <f>TRASH!A611</f>
        <v>0</v>
      </c>
    </row>
    <row r="613" spans="6:10" x14ac:dyDescent="0.3">
      <c r="F613" s="4"/>
      <c r="G613" s="4"/>
      <c r="H613" s="4"/>
      <c r="I613" s="4"/>
      <c r="J613" s="62">
        <f>TRASH!A612</f>
        <v>0</v>
      </c>
    </row>
    <row r="614" spans="6:10" x14ac:dyDescent="0.3">
      <c r="F614" s="4"/>
      <c r="G614" s="4"/>
      <c r="H614" s="4"/>
      <c r="I614" s="4"/>
      <c r="J614" s="62">
        <f>TRASH!A613</f>
        <v>0</v>
      </c>
    </row>
    <row r="615" spans="6:10" x14ac:dyDescent="0.3">
      <c r="F615" s="4"/>
      <c r="G615" s="4"/>
      <c r="H615" s="4"/>
      <c r="I615" s="4"/>
      <c r="J615" s="62">
        <f>TRASH!A614</f>
        <v>0</v>
      </c>
    </row>
    <row r="616" spans="6:10" x14ac:dyDescent="0.3">
      <c r="F616" s="4"/>
      <c r="G616" s="4"/>
      <c r="H616" s="4"/>
      <c r="I616" s="4"/>
      <c r="J616" s="62">
        <f>TRASH!A615</f>
        <v>0</v>
      </c>
    </row>
    <row r="617" spans="6:10" x14ac:dyDescent="0.3">
      <c r="F617" s="4"/>
      <c r="G617" s="4"/>
      <c r="H617" s="4"/>
      <c r="I617" s="4"/>
      <c r="J617" s="62">
        <f>TRASH!A616</f>
        <v>0</v>
      </c>
    </row>
    <row r="618" spans="6:10" x14ac:dyDescent="0.3">
      <c r="F618" s="4"/>
      <c r="G618" s="4"/>
      <c r="H618" s="4"/>
      <c r="I618" s="4"/>
      <c r="J618" s="62">
        <f>TRASH!A617</f>
        <v>0</v>
      </c>
    </row>
    <row r="619" spans="6:10" x14ac:dyDescent="0.3">
      <c r="F619" s="4"/>
      <c r="G619" s="4"/>
      <c r="H619" s="4"/>
      <c r="I619" s="4"/>
      <c r="J619" s="62">
        <f>TRASH!A618</f>
        <v>0</v>
      </c>
    </row>
    <row r="620" spans="6:10" x14ac:dyDescent="0.3">
      <c r="F620" s="4"/>
      <c r="G620" s="4"/>
      <c r="H620" s="4"/>
      <c r="I620" s="4"/>
      <c r="J620" s="62">
        <f>TRASH!A619</f>
        <v>0</v>
      </c>
    </row>
    <row r="621" spans="6:10" x14ac:dyDescent="0.3">
      <c r="F621" s="4"/>
      <c r="G621" s="4"/>
      <c r="H621" s="4"/>
      <c r="I621" s="4"/>
      <c r="J621" s="62">
        <f>TRASH!A620</f>
        <v>0</v>
      </c>
    </row>
    <row r="622" spans="6:10" x14ac:dyDescent="0.3">
      <c r="F622" s="4"/>
      <c r="G622" s="4"/>
      <c r="H622" s="4"/>
      <c r="I622" s="4"/>
      <c r="J622" s="62">
        <f>TRASH!A621</f>
        <v>0</v>
      </c>
    </row>
    <row r="623" spans="6:10" x14ac:dyDescent="0.3">
      <c r="F623" s="4"/>
      <c r="G623" s="4"/>
      <c r="H623" s="4"/>
      <c r="I623" s="4"/>
      <c r="J623" s="62">
        <f>TRASH!A622</f>
        <v>0</v>
      </c>
    </row>
    <row r="624" spans="6:10" x14ac:dyDescent="0.3">
      <c r="F624" s="4"/>
      <c r="G624" s="4"/>
      <c r="H624" s="4"/>
      <c r="I624" s="4"/>
      <c r="J624" s="62">
        <f>TRASH!A623</f>
        <v>0</v>
      </c>
    </row>
    <row r="625" spans="6:10" x14ac:dyDescent="0.3">
      <c r="F625" s="4"/>
      <c r="G625" s="4"/>
      <c r="H625" s="4"/>
      <c r="I625" s="4"/>
      <c r="J625" s="62">
        <f>TRASH!A624</f>
        <v>0</v>
      </c>
    </row>
    <row r="626" spans="6:10" x14ac:dyDescent="0.3">
      <c r="F626" s="4"/>
      <c r="G626" s="4"/>
      <c r="H626" s="4"/>
      <c r="I626" s="4"/>
      <c r="J626" s="62">
        <f>TRASH!A625</f>
        <v>0</v>
      </c>
    </row>
    <row r="627" spans="6:10" x14ac:dyDescent="0.3">
      <c r="F627" s="4"/>
      <c r="G627" s="4"/>
      <c r="H627" s="4"/>
      <c r="I627" s="4"/>
      <c r="J627" s="62">
        <f>TRASH!A626</f>
        <v>0</v>
      </c>
    </row>
    <row r="628" spans="6:10" x14ac:dyDescent="0.3">
      <c r="F628" s="4"/>
      <c r="G628" s="4"/>
      <c r="H628" s="4"/>
      <c r="I628" s="4"/>
      <c r="J628" s="62">
        <f>TRASH!A627</f>
        <v>0</v>
      </c>
    </row>
    <row r="629" spans="6:10" x14ac:dyDescent="0.3">
      <c r="F629" s="4"/>
      <c r="G629" s="4"/>
      <c r="H629" s="4"/>
      <c r="I629" s="4"/>
      <c r="J629" s="62">
        <f>TRASH!A628</f>
        <v>0</v>
      </c>
    </row>
    <row r="630" spans="6:10" x14ac:dyDescent="0.3">
      <c r="F630" s="4"/>
      <c r="G630" s="4"/>
      <c r="H630" s="4"/>
      <c r="I630" s="4"/>
      <c r="J630" s="62">
        <f>TRASH!A629</f>
        <v>0</v>
      </c>
    </row>
    <row r="631" spans="6:10" x14ac:dyDescent="0.3">
      <c r="F631" s="4"/>
      <c r="G631" s="4"/>
      <c r="H631" s="4"/>
      <c r="I631" s="4"/>
      <c r="J631" s="62">
        <f>TRASH!A630</f>
        <v>0</v>
      </c>
    </row>
    <row r="632" spans="6:10" x14ac:dyDescent="0.3">
      <c r="F632" s="4"/>
      <c r="G632" s="4"/>
      <c r="H632" s="4"/>
      <c r="I632" s="4"/>
      <c r="J632" s="62">
        <f>TRASH!A631</f>
        <v>0</v>
      </c>
    </row>
    <row r="633" spans="6:10" x14ac:dyDescent="0.3">
      <c r="F633" s="4"/>
      <c r="G633" s="4"/>
      <c r="H633" s="4"/>
      <c r="I633" s="4"/>
      <c r="J633" s="62">
        <f>TRASH!A632</f>
        <v>0</v>
      </c>
    </row>
    <row r="634" spans="6:10" x14ac:dyDescent="0.3">
      <c r="F634" s="4"/>
      <c r="G634" s="4"/>
      <c r="H634" s="4"/>
      <c r="I634" s="4"/>
      <c r="J634" s="62">
        <f>TRASH!A633</f>
        <v>0</v>
      </c>
    </row>
    <row r="635" spans="6:10" x14ac:dyDescent="0.3">
      <c r="F635" s="4"/>
      <c r="G635" s="4"/>
      <c r="H635" s="4"/>
      <c r="I635" s="4"/>
      <c r="J635" s="62">
        <f>TRASH!A634</f>
        <v>0</v>
      </c>
    </row>
    <row r="636" spans="6:10" x14ac:dyDescent="0.3">
      <c r="F636" s="4"/>
      <c r="G636" s="4"/>
      <c r="H636" s="4"/>
      <c r="I636" s="4"/>
      <c r="J636" s="62">
        <f>TRASH!A635</f>
        <v>0</v>
      </c>
    </row>
    <row r="637" spans="6:10" x14ac:dyDescent="0.3">
      <c r="F637" s="4"/>
      <c r="G637" s="4"/>
      <c r="H637" s="4"/>
      <c r="I637" s="4"/>
      <c r="J637" s="62">
        <f>TRASH!A636</f>
        <v>0</v>
      </c>
    </row>
    <row r="638" spans="6:10" x14ac:dyDescent="0.3">
      <c r="F638" s="4"/>
      <c r="G638" s="4"/>
      <c r="H638" s="4"/>
      <c r="I638" s="4"/>
      <c r="J638" s="62">
        <f>TRASH!A637</f>
        <v>0</v>
      </c>
    </row>
    <row r="639" spans="6:10" x14ac:dyDescent="0.3">
      <c r="F639" s="4"/>
      <c r="G639" s="4"/>
      <c r="H639" s="4"/>
      <c r="I639" s="4"/>
      <c r="J639" s="62">
        <f>TRASH!A638</f>
        <v>0</v>
      </c>
    </row>
    <row r="640" spans="6:10" x14ac:dyDescent="0.3">
      <c r="F640" s="4"/>
      <c r="G640" s="4"/>
      <c r="H640" s="4"/>
      <c r="I640" s="4"/>
      <c r="J640" s="62">
        <f>TRASH!A639</f>
        <v>0</v>
      </c>
    </row>
    <row r="641" spans="6:10" x14ac:dyDescent="0.3">
      <c r="F641" s="4"/>
      <c r="G641" s="4"/>
      <c r="H641" s="4"/>
      <c r="I641" s="4"/>
      <c r="J641" s="62">
        <f>TRASH!A640</f>
        <v>0</v>
      </c>
    </row>
    <row r="642" spans="6:10" x14ac:dyDescent="0.3">
      <c r="F642" s="4"/>
      <c r="G642" s="4"/>
      <c r="H642" s="4"/>
      <c r="I642" s="4"/>
      <c r="J642" s="62">
        <f>TRASH!A641</f>
        <v>0</v>
      </c>
    </row>
    <row r="643" spans="6:10" x14ac:dyDescent="0.3">
      <c r="F643" s="4"/>
      <c r="G643" s="4"/>
      <c r="H643" s="4"/>
      <c r="I643" s="4"/>
      <c r="J643" s="62">
        <f>TRASH!A642</f>
        <v>0</v>
      </c>
    </row>
    <row r="644" spans="6:10" x14ac:dyDescent="0.3">
      <c r="F644" s="4"/>
      <c r="G644" s="4"/>
      <c r="H644" s="4"/>
      <c r="I644" s="4"/>
      <c r="J644" s="62">
        <f>TRASH!A643</f>
        <v>0</v>
      </c>
    </row>
    <row r="645" spans="6:10" x14ac:dyDescent="0.3">
      <c r="F645" s="4"/>
      <c r="G645" s="4"/>
      <c r="H645" s="4"/>
      <c r="I645" s="4"/>
      <c r="J645" s="62">
        <f>TRASH!A644</f>
        <v>0</v>
      </c>
    </row>
    <row r="646" spans="6:10" x14ac:dyDescent="0.3">
      <c r="F646" s="4"/>
      <c r="G646" s="4"/>
      <c r="H646" s="4"/>
      <c r="I646" s="4"/>
      <c r="J646" s="62">
        <f>TRASH!A645</f>
        <v>0</v>
      </c>
    </row>
    <row r="647" spans="6:10" x14ac:dyDescent="0.3">
      <c r="F647" s="4"/>
      <c r="G647" s="4"/>
      <c r="H647" s="4"/>
      <c r="I647" s="4"/>
      <c r="J647" s="62">
        <f>TRASH!A646</f>
        <v>0</v>
      </c>
    </row>
    <row r="648" spans="6:10" x14ac:dyDescent="0.3">
      <c r="F648" s="4"/>
      <c r="G648" s="4"/>
      <c r="H648" s="4"/>
      <c r="I648" s="4"/>
      <c r="J648" s="62">
        <f>TRASH!A647</f>
        <v>0</v>
      </c>
    </row>
    <row r="649" spans="6:10" x14ac:dyDescent="0.3">
      <c r="F649" s="4"/>
      <c r="G649" s="4"/>
      <c r="H649" s="4"/>
      <c r="I649" s="4"/>
      <c r="J649" s="62">
        <f>TRASH!A648</f>
        <v>0</v>
      </c>
    </row>
    <row r="650" spans="6:10" x14ac:dyDescent="0.3">
      <c r="F650" s="4"/>
      <c r="G650" s="4"/>
      <c r="H650" s="4"/>
      <c r="I650" s="4"/>
      <c r="J650" s="62">
        <f>TRASH!A649</f>
        <v>0</v>
      </c>
    </row>
    <row r="651" spans="6:10" x14ac:dyDescent="0.3">
      <c r="F651" s="4"/>
      <c r="G651" s="4"/>
      <c r="H651" s="4"/>
      <c r="I651" s="4"/>
      <c r="J651" s="62">
        <f>TRASH!A650</f>
        <v>0</v>
      </c>
    </row>
    <row r="652" spans="6:10" x14ac:dyDescent="0.3">
      <c r="F652" s="4"/>
      <c r="G652" s="4"/>
      <c r="H652" s="4"/>
      <c r="I652" s="4"/>
      <c r="J652" s="62">
        <f>TRASH!A651</f>
        <v>0</v>
      </c>
    </row>
    <row r="653" spans="6:10" x14ac:dyDescent="0.3">
      <c r="F653" s="4"/>
      <c r="G653" s="4"/>
      <c r="H653" s="4"/>
      <c r="I653" s="4"/>
      <c r="J653" s="62">
        <f>TRASH!A652</f>
        <v>0</v>
      </c>
    </row>
    <row r="654" spans="6:10" x14ac:dyDescent="0.3">
      <c r="F654" s="4"/>
      <c r="G654" s="4"/>
      <c r="H654" s="4"/>
      <c r="I654" s="4"/>
      <c r="J654" s="62">
        <f>TRASH!A653</f>
        <v>0</v>
      </c>
    </row>
    <row r="655" spans="6:10" x14ac:dyDescent="0.3">
      <c r="F655" s="4"/>
      <c r="G655" s="4"/>
      <c r="H655" s="4"/>
      <c r="I655" s="4"/>
      <c r="J655" s="62">
        <f>TRASH!A654</f>
        <v>0</v>
      </c>
    </row>
    <row r="656" spans="6:10" x14ac:dyDescent="0.3">
      <c r="F656" s="4"/>
      <c r="G656" s="4"/>
      <c r="H656" s="4"/>
      <c r="I656" s="4"/>
      <c r="J656" s="62">
        <f>TRASH!A655</f>
        <v>0</v>
      </c>
    </row>
    <row r="657" spans="6:10" x14ac:dyDescent="0.3">
      <c r="F657" s="4"/>
      <c r="G657" s="4"/>
      <c r="H657" s="4"/>
      <c r="I657" s="4"/>
      <c r="J657" s="62">
        <f>TRASH!A656</f>
        <v>0</v>
      </c>
    </row>
    <row r="658" spans="6:10" x14ac:dyDescent="0.3">
      <c r="F658" s="4"/>
      <c r="G658" s="4"/>
      <c r="H658" s="4"/>
      <c r="I658" s="4"/>
      <c r="J658" s="62">
        <f>TRASH!A657</f>
        <v>0</v>
      </c>
    </row>
    <row r="659" spans="6:10" x14ac:dyDescent="0.3">
      <c r="F659" s="4"/>
      <c r="G659" s="4"/>
      <c r="H659" s="4"/>
      <c r="I659" s="4"/>
      <c r="J659" s="62">
        <f>TRASH!A658</f>
        <v>0</v>
      </c>
    </row>
    <row r="660" spans="6:10" x14ac:dyDescent="0.3">
      <c r="F660" s="4"/>
      <c r="G660" s="4"/>
      <c r="H660" s="4"/>
      <c r="I660" s="4"/>
      <c r="J660" s="62">
        <f>TRASH!A659</f>
        <v>0</v>
      </c>
    </row>
    <row r="661" spans="6:10" x14ac:dyDescent="0.3">
      <c r="F661" s="4"/>
      <c r="G661" s="4"/>
      <c r="H661" s="4"/>
      <c r="I661" s="4"/>
      <c r="J661" s="62">
        <f>TRASH!A660</f>
        <v>0</v>
      </c>
    </row>
    <row r="662" spans="6:10" x14ac:dyDescent="0.3">
      <c r="F662" s="4"/>
      <c r="G662" s="4"/>
      <c r="H662" s="4"/>
      <c r="I662" s="4"/>
      <c r="J662" s="62">
        <f>TRASH!A661</f>
        <v>0</v>
      </c>
    </row>
    <row r="663" spans="6:10" x14ac:dyDescent="0.3">
      <c r="F663" s="4"/>
      <c r="G663" s="4"/>
      <c r="H663" s="4"/>
      <c r="I663" s="4"/>
      <c r="J663" s="62">
        <f>TRASH!A662</f>
        <v>0</v>
      </c>
    </row>
    <row r="664" spans="6:10" x14ac:dyDescent="0.3">
      <c r="F664" s="4"/>
      <c r="G664" s="4"/>
      <c r="H664" s="4"/>
      <c r="I664" s="4"/>
      <c r="J664" s="62">
        <f>TRASH!A663</f>
        <v>0</v>
      </c>
    </row>
    <row r="665" spans="6:10" x14ac:dyDescent="0.3">
      <c r="F665" s="4"/>
      <c r="G665" s="4"/>
      <c r="H665" s="4"/>
      <c r="I665" s="4"/>
      <c r="J665" s="62">
        <f>TRASH!A664</f>
        <v>0</v>
      </c>
    </row>
    <row r="666" spans="6:10" x14ac:dyDescent="0.3">
      <c r="F666" s="4"/>
      <c r="G666" s="4"/>
      <c r="H666" s="4"/>
      <c r="I666" s="4"/>
      <c r="J666" s="62">
        <f>TRASH!A665</f>
        <v>0</v>
      </c>
    </row>
    <row r="667" spans="6:10" x14ac:dyDescent="0.3">
      <c r="F667" s="4"/>
      <c r="G667" s="4"/>
      <c r="H667" s="4"/>
      <c r="I667" s="4"/>
      <c r="J667" s="62">
        <f>TRASH!A666</f>
        <v>0</v>
      </c>
    </row>
    <row r="668" spans="6:10" x14ac:dyDescent="0.3">
      <c r="F668" s="4"/>
      <c r="G668" s="4"/>
      <c r="H668" s="4"/>
      <c r="I668" s="4"/>
      <c r="J668" s="62">
        <f>TRASH!A667</f>
        <v>0</v>
      </c>
    </row>
    <row r="669" spans="6:10" x14ac:dyDescent="0.3">
      <c r="F669" s="4"/>
      <c r="G669" s="4"/>
      <c r="H669" s="4"/>
      <c r="I669" s="4"/>
      <c r="J669" s="62">
        <f>TRASH!A668</f>
        <v>0</v>
      </c>
    </row>
    <row r="670" spans="6:10" x14ac:dyDescent="0.3">
      <c r="F670" s="4"/>
      <c r="G670" s="4"/>
      <c r="H670" s="4"/>
      <c r="I670" s="4"/>
      <c r="J670" s="62">
        <f>TRASH!A669</f>
        <v>0</v>
      </c>
    </row>
    <row r="671" spans="6:10" x14ac:dyDescent="0.3">
      <c r="F671" s="4"/>
      <c r="G671" s="4"/>
      <c r="H671" s="4"/>
      <c r="I671" s="4"/>
      <c r="J671" s="62">
        <f>TRASH!A670</f>
        <v>0</v>
      </c>
    </row>
    <row r="672" spans="6:10" x14ac:dyDescent="0.3">
      <c r="F672" s="4"/>
      <c r="G672" s="4"/>
      <c r="H672" s="4"/>
      <c r="I672" s="4"/>
      <c r="J672" s="62">
        <f>TRASH!A671</f>
        <v>0</v>
      </c>
    </row>
    <row r="673" spans="6:10" x14ac:dyDescent="0.3">
      <c r="F673" s="4"/>
      <c r="G673" s="4"/>
      <c r="H673" s="4"/>
      <c r="I673" s="4"/>
      <c r="J673" s="62">
        <f>TRASH!A672</f>
        <v>0</v>
      </c>
    </row>
    <row r="674" spans="6:10" x14ac:dyDescent="0.3">
      <c r="F674" s="4"/>
      <c r="G674" s="4"/>
      <c r="H674" s="4"/>
      <c r="I674" s="4"/>
      <c r="J674" s="62">
        <f>TRASH!A673</f>
        <v>0</v>
      </c>
    </row>
    <row r="675" spans="6:10" x14ac:dyDescent="0.3">
      <c r="F675" s="4"/>
      <c r="G675" s="4"/>
      <c r="H675" s="4"/>
      <c r="I675" s="4"/>
      <c r="J675" s="62">
        <f>TRASH!A674</f>
        <v>0</v>
      </c>
    </row>
    <row r="676" spans="6:10" x14ac:dyDescent="0.3">
      <c r="F676" s="4"/>
      <c r="G676" s="4"/>
      <c r="H676" s="4"/>
      <c r="I676" s="4"/>
      <c r="J676" s="62">
        <f>TRASH!A675</f>
        <v>0</v>
      </c>
    </row>
    <row r="677" spans="6:10" x14ac:dyDescent="0.3">
      <c r="F677" s="4"/>
      <c r="G677" s="4"/>
      <c r="H677" s="4"/>
      <c r="I677" s="4"/>
      <c r="J677" s="62">
        <f>TRASH!A676</f>
        <v>0</v>
      </c>
    </row>
    <row r="678" spans="6:10" x14ac:dyDescent="0.3">
      <c r="F678" s="4"/>
      <c r="G678" s="4"/>
      <c r="H678" s="4"/>
      <c r="I678" s="4"/>
      <c r="J678" s="62">
        <f>TRASH!A677</f>
        <v>0</v>
      </c>
    </row>
    <row r="679" spans="6:10" x14ac:dyDescent="0.3">
      <c r="F679" s="4"/>
      <c r="G679" s="4"/>
      <c r="H679" s="4"/>
      <c r="I679" s="4"/>
      <c r="J679" s="62">
        <f>TRASH!A678</f>
        <v>0</v>
      </c>
    </row>
    <row r="680" spans="6:10" x14ac:dyDescent="0.3">
      <c r="F680" s="4"/>
      <c r="G680" s="4"/>
      <c r="H680" s="4"/>
      <c r="I680" s="4"/>
      <c r="J680" s="62">
        <f>TRASH!A679</f>
        <v>0</v>
      </c>
    </row>
    <row r="681" spans="6:10" x14ac:dyDescent="0.3">
      <c r="F681" s="4"/>
      <c r="G681" s="4"/>
      <c r="H681" s="4"/>
      <c r="I681" s="4"/>
      <c r="J681" s="62">
        <f>TRASH!A680</f>
        <v>0</v>
      </c>
    </row>
    <row r="682" spans="6:10" x14ac:dyDescent="0.3">
      <c r="F682" s="4"/>
      <c r="G682" s="4"/>
      <c r="H682" s="4"/>
      <c r="I682" s="4"/>
      <c r="J682" s="62">
        <f>TRASH!A681</f>
        <v>0</v>
      </c>
    </row>
    <row r="683" spans="6:10" x14ac:dyDescent="0.3">
      <c r="F683" s="4"/>
      <c r="G683" s="4"/>
      <c r="H683" s="4"/>
      <c r="I683" s="4"/>
      <c r="J683" s="62">
        <f>TRASH!A682</f>
        <v>0</v>
      </c>
    </row>
    <row r="684" spans="6:10" x14ac:dyDescent="0.3">
      <c r="F684" s="4"/>
      <c r="G684" s="4"/>
      <c r="H684" s="4"/>
      <c r="I684" s="4"/>
      <c r="J684" s="62">
        <f>TRASH!A683</f>
        <v>0</v>
      </c>
    </row>
    <row r="685" spans="6:10" x14ac:dyDescent="0.3">
      <c r="F685" s="4"/>
      <c r="G685" s="4"/>
      <c r="H685" s="4"/>
      <c r="I685" s="4"/>
      <c r="J685" s="62">
        <f>TRASH!A684</f>
        <v>0</v>
      </c>
    </row>
    <row r="686" spans="6:10" x14ac:dyDescent="0.3">
      <c r="F686" s="4"/>
      <c r="G686" s="4"/>
      <c r="H686" s="4"/>
      <c r="I686" s="4"/>
      <c r="J686" s="62">
        <f>TRASH!A685</f>
        <v>0</v>
      </c>
    </row>
    <row r="687" spans="6:10" x14ac:dyDescent="0.3">
      <c r="F687" s="4"/>
      <c r="G687" s="4"/>
      <c r="H687" s="4"/>
      <c r="I687" s="4"/>
      <c r="J687" s="62">
        <f>TRASH!A686</f>
        <v>0</v>
      </c>
    </row>
    <row r="688" spans="6:10" x14ac:dyDescent="0.3">
      <c r="F688" s="4"/>
      <c r="G688" s="4"/>
      <c r="H688" s="4"/>
      <c r="I688" s="4"/>
      <c r="J688" s="62">
        <f>TRASH!A687</f>
        <v>0</v>
      </c>
    </row>
    <row r="689" spans="6:10" x14ac:dyDescent="0.3">
      <c r="F689" s="4"/>
      <c r="G689" s="4"/>
      <c r="H689" s="4"/>
      <c r="I689" s="4"/>
      <c r="J689" s="62">
        <f>TRASH!A688</f>
        <v>0</v>
      </c>
    </row>
    <row r="690" spans="6:10" x14ac:dyDescent="0.3">
      <c r="F690" s="4"/>
      <c r="G690" s="4"/>
      <c r="H690" s="4"/>
      <c r="I690" s="4"/>
      <c r="J690" s="62">
        <f>TRASH!A689</f>
        <v>0</v>
      </c>
    </row>
    <row r="691" spans="6:10" x14ac:dyDescent="0.3">
      <c r="F691" s="4"/>
      <c r="G691" s="4"/>
      <c r="H691" s="4"/>
      <c r="I691" s="4"/>
      <c r="J691" s="62">
        <f>TRASH!A690</f>
        <v>0</v>
      </c>
    </row>
    <row r="692" spans="6:10" x14ac:dyDescent="0.3">
      <c r="F692" s="4"/>
      <c r="G692" s="4"/>
      <c r="H692" s="4"/>
      <c r="I692" s="4"/>
      <c r="J692" s="62">
        <f>TRASH!A691</f>
        <v>0</v>
      </c>
    </row>
    <row r="693" spans="6:10" x14ac:dyDescent="0.3">
      <c r="F693" s="4"/>
      <c r="G693" s="4"/>
      <c r="H693" s="4"/>
      <c r="I693" s="4"/>
      <c r="J693" s="62">
        <f>TRASH!A692</f>
        <v>0</v>
      </c>
    </row>
    <row r="694" spans="6:10" x14ac:dyDescent="0.3">
      <c r="F694" s="4"/>
      <c r="G694" s="4"/>
      <c r="H694" s="4"/>
      <c r="I694" s="4"/>
      <c r="J694" s="62">
        <f>TRASH!A693</f>
        <v>0</v>
      </c>
    </row>
    <row r="695" spans="6:10" x14ac:dyDescent="0.3">
      <c r="F695" s="4"/>
      <c r="G695" s="4"/>
      <c r="H695" s="4"/>
      <c r="I695" s="4"/>
      <c r="J695" s="62">
        <f>TRASH!A694</f>
        <v>0</v>
      </c>
    </row>
    <row r="696" spans="6:10" x14ac:dyDescent="0.3">
      <c r="F696" s="4"/>
      <c r="G696" s="4"/>
      <c r="H696" s="4"/>
      <c r="I696" s="4"/>
      <c r="J696" s="62">
        <f>TRASH!A695</f>
        <v>0</v>
      </c>
    </row>
    <row r="697" spans="6:10" x14ac:dyDescent="0.3">
      <c r="F697" s="4"/>
      <c r="G697" s="4"/>
      <c r="H697" s="4"/>
      <c r="I697" s="4"/>
      <c r="J697" s="62">
        <f>TRASH!A696</f>
        <v>0</v>
      </c>
    </row>
    <row r="698" spans="6:10" x14ac:dyDescent="0.3">
      <c r="F698" s="4"/>
      <c r="G698" s="4"/>
      <c r="H698" s="4"/>
      <c r="I698" s="4"/>
      <c r="J698" s="62">
        <f>TRASH!A697</f>
        <v>0</v>
      </c>
    </row>
    <row r="699" spans="6:10" x14ac:dyDescent="0.3">
      <c r="F699" s="4"/>
      <c r="G699" s="4"/>
      <c r="H699" s="4"/>
      <c r="I699" s="4"/>
      <c r="J699" s="62">
        <f>TRASH!A698</f>
        <v>0</v>
      </c>
    </row>
    <row r="700" spans="6:10" x14ac:dyDescent="0.3">
      <c r="F700" s="4"/>
      <c r="G700" s="4"/>
      <c r="H700" s="4"/>
      <c r="I700" s="4"/>
      <c r="J700" s="62">
        <f>TRASH!A699</f>
        <v>0</v>
      </c>
    </row>
    <row r="701" spans="6:10" x14ac:dyDescent="0.3">
      <c r="F701" s="4"/>
      <c r="G701" s="4"/>
      <c r="H701" s="4"/>
      <c r="I701" s="4"/>
      <c r="J701" s="62">
        <f>TRASH!A700</f>
        <v>0</v>
      </c>
    </row>
    <row r="702" spans="6:10" x14ac:dyDescent="0.3">
      <c r="F702" s="4"/>
      <c r="G702" s="4"/>
      <c r="H702" s="4"/>
      <c r="I702" s="4"/>
      <c r="J702" s="62">
        <f>TRASH!A701</f>
        <v>0</v>
      </c>
    </row>
    <row r="703" spans="6:10" x14ac:dyDescent="0.3">
      <c r="F703" s="4"/>
      <c r="G703" s="4"/>
      <c r="H703" s="4"/>
      <c r="I703" s="4"/>
      <c r="J703" s="62">
        <f>TRASH!A702</f>
        <v>0</v>
      </c>
    </row>
    <row r="704" spans="6:10" x14ac:dyDescent="0.3">
      <c r="F704" s="4"/>
      <c r="G704" s="4"/>
      <c r="H704" s="4"/>
      <c r="I704" s="4"/>
      <c r="J704" s="62">
        <f>TRASH!A703</f>
        <v>0</v>
      </c>
    </row>
    <row r="705" spans="6:10" x14ac:dyDescent="0.3">
      <c r="F705" s="4"/>
      <c r="G705" s="4"/>
      <c r="H705" s="4"/>
      <c r="I705" s="4"/>
      <c r="J705" s="62">
        <f>TRASH!A704</f>
        <v>0</v>
      </c>
    </row>
    <row r="706" spans="6:10" x14ac:dyDescent="0.3">
      <c r="F706" s="4"/>
      <c r="G706" s="4"/>
      <c r="H706" s="4"/>
      <c r="I706" s="4"/>
      <c r="J706" s="62">
        <f>TRASH!A705</f>
        <v>0</v>
      </c>
    </row>
    <row r="707" spans="6:10" x14ac:dyDescent="0.3">
      <c r="F707" s="4"/>
      <c r="G707" s="4"/>
      <c r="H707" s="4"/>
      <c r="I707" s="4"/>
      <c r="J707" s="62">
        <f>TRASH!A706</f>
        <v>0</v>
      </c>
    </row>
    <row r="708" spans="6:10" x14ac:dyDescent="0.3">
      <c r="F708" s="4"/>
      <c r="G708" s="4"/>
      <c r="H708" s="4"/>
      <c r="I708" s="4"/>
      <c r="J708" s="62">
        <f>TRASH!A707</f>
        <v>0</v>
      </c>
    </row>
    <row r="709" spans="6:10" x14ac:dyDescent="0.3">
      <c r="F709" s="4"/>
      <c r="G709" s="4"/>
      <c r="H709" s="4"/>
      <c r="I709" s="4"/>
      <c r="J709" s="62">
        <f>TRASH!A708</f>
        <v>0</v>
      </c>
    </row>
    <row r="710" spans="6:10" x14ac:dyDescent="0.3">
      <c r="F710" s="4"/>
      <c r="G710" s="4"/>
      <c r="H710" s="4"/>
      <c r="I710" s="4"/>
      <c r="J710" s="62">
        <f>TRASH!A709</f>
        <v>0</v>
      </c>
    </row>
    <row r="711" spans="6:10" x14ac:dyDescent="0.3">
      <c r="F711" s="4"/>
      <c r="G711" s="4"/>
      <c r="H711" s="4"/>
      <c r="I711" s="4"/>
      <c r="J711" s="62">
        <f>TRASH!A710</f>
        <v>0</v>
      </c>
    </row>
    <row r="712" spans="6:10" x14ac:dyDescent="0.3">
      <c r="F712" s="4"/>
      <c r="G712" s="4"/>
      <c r="H712" s="4"/>
      <c r="I712" s="4"/>
      <c r="J712" s="62">
        <f>TRASH!A711</f>
        <v>0</v>
      </c>
    </row>
    <row r="713" spans="6:10" x14ac:dyDescent="0.3">
      <c r="F713" s="4"/>
      <c r="G713" s="4"/>
      <c r="H713" s="4"/>
      <c r="I713" s="4"/>
      <c r="J713" s="62">
        <f>TRASH!A712</f>
        <v>0</v>
      </c>
    </row>
    <row r="714" spans="6:10" x14ac:dyDescent="0.3">
      <c r="F714" s="4"/>
      <c r="G714" s="4"/>
      <c r="H714" s="4"/>
      <c r="I714" s="4"/>
      <c r="J714" s="62">
        <f>TRASH!A713</f>
        <v>0</v>
      </c>
    </row>
    <row r="715" spans="6:10" x14ac:dyDescent="0.3">
      <c r="F715" s="4"/>
      <c r="G715" s="4"/>
      <c r="H715" s="4"/>
      <c r="I715" s="4"/>
      <c r="J715" s="62">
        <f>TRASH!A714</f>
        <v>0</v>
      </c>
    </row>
    <row r="716" spans="6:10" x14ac:dyDescent="0.3">
      <c r="F716" s="4"/>
      <c r="G716" s="4"/>
      <c r="H716" s="4"/>
      <c r="I716" s="4"/>
      <c r="J716" s="62">
        <f>TRASH!A715</f>
        <v>0</v>
      </c>
    </row>
    <row r="717" spans="6:10" x14ac:dyDescent="0.3">
      <c r="F717" s="4"/>
      <c r="G717" s="4"/>
      <c r="H717" s="4"/>
      <c r="I717" s="4"/>
      <c r="J717" s="62">
        <f>TRASH!A716</f>
        <v>0</v>
      </c>
    </row>
    <row r="718" spans="6:10" x14ac:dyDescent="0.3">
      <c r="F718" s="4"/>
      <c r="G718" s="4"/>
      <c r="H718" s="4"/>
      <c r="I718" s="4"/>
      <c r="J718" s="62">
        <f>TRASH!A717</f>
        <v>0</v>
      </c>
    </row>
    <row r="719" spans="6:10" x14ac:dyDescent="0.3">
      <c r="F719" s="4"/>
      <c r="G719" s="4"/>
      <c r="H719" s="4"/>
      <c r="I719" s="4"/>
      <c r="J719" s="62">
        <f>TRASH!A718</f>
        <v>0</v>
      </c>
    </row>
    <row r="720" spans="6:10" x14ac:dyDescent="0.3">
      <c r="F720" s="4"/>
      <c r="G720" s="4"/>
      <c r="H720" s="4"/>
      <c r="I720" s="4"/>
      <c r="J720" s="62"/>
    </row>
    <row r="721" spans="6:10" x14ac:dyDescent="0.3">
      <c r="F721" s="4"/>
      <c r="G721" s="4"/>
      <c r="H721" s="4"/>
      <c r="I721" s="4"/>
      <c r="J721" s="62"/>
    </row>
    <row r="722" spans="6:10" x14ac:dyDescent="0.3">
      <c r="F722" s="4"/>
      <c r="G722" s="4"/>
      <c r="H722" s="4"/>
      <c r="I722" s="4"/>
      <c r="J722" s="62"/>
    </row>
    <row r="723" spans="6:10" x14ac:dyDescent="0.3">
      <c r="F723" s="4"/>
      <c r="G723" s="4"/>
      <c r="H723" s="4"/>
      <c r="I723" s="4"/>
      <c r="J723" s="62"/>
    </row>
    <row r="724" spans="6:10" x14ac:dyDescent="0.3">
      <c r="F724" s="4"/>
      <c r="G724" s="4"/>
      <c r="H724" s="4"/>
      <c r="I724" s="4"/>
      <c r="J724" s="62"/>
    </row>
    <row r="725" spans="6:10" x14ac:dyDescent="0.3">
      <c r="F725" s="4"/>
      <c r="G725" s="4"/>
      <c r="H725" s="4"/>
      <c r="I725" s="4"/>
      <c r="J725" s="62"/>
    </row>
    <row r="726" spans="6:10" x14ac:dyDescent="0.3">
      <c r="F726" s="4"/>
      <c r="G726" s="4"/>
      <c r="H726" s="4"/>
      <c r="I726" s="4"/>
      <c r="J726" s="62"/>
    </row>
    <row r="727" spans="6:10" x14ac:dyDescent="0.3">
      <c r="F727" s="4"/>
      <c r="G727" s="4"/>
      <c r="H727" s="4"/>
      <c r="I727" s="4"/>
      <c r="J727" s="62"/>
    </row>
    <row r="728" spans="6:10" x14ac:dyDescent="0.3">
      <c r="F728" s="4"/>
      <c r="G728" s="4"/>
      <c r="H728" s="4"/>
      <c r="I728" s="4"/>
      <c r="J728" s="62"/>
    </row>
    <row r="729" spans="6:10" x14ac:dyDescent="0.3">
      <c r="F729" s="4"/>
      <c r="G729" s="4"/>
      <c r="H729" s="4"/>
      <c r="I729" s="4"/>
      <c r="J729" s="62"/>
    </row>
    <row r="730" spans="6:10" x14ac:dyDescent="0.3">
      <c r="F730" s="4"/>
      <c r="G730" s="4"/>
      <c r="H730" s="4"/>
      <c r="I730" s="4"/>
      <c r="J730" s="62"/>
    </row>
    <row r="731" spans="6:10" x14ac:dyDescent="0.3">
      <c r="F731" s="4"/>
      <c r="G731" s="4"/>
      <c r="H731" s="4"/>
      <c r="I731" s="4"/>
      <c r="J731" s="62"/>
    </row>
    <row r="732" spans="6:10" x14ac:dyDescent="0.3">
      <c r="F732" s="4"/>
      <c r="G732" s="4"/>
      <c r="H732" s="4"/>
      <c r="I732" s="4"/>
      <c r="J732" s="62"/>
    </row>
    <row r="733" spans="6:10" x14ac:dyDescent="0.3">
      <c r="F733" s="4"/>
      <c r="G733" s="4"/>
      <c r="H733" s="4"/>
      <c r="I733" s="4"/>
      <c r="J733" s="62"/>
    </row>
    <row r="734" spans="6:10" x14ac:dyDescent="0.3">
      <c r="F734" s="4"/>
      <c r="G734" s="4"/>
      <c r="H734" s="4"/>
      <c r="I734" s="4"/>
      <c r="J734" s="62"/>
    </row>
    <row r="735" spans="6:10" x14ac:dyDescent="0.3">
      <c r="F735" s="4"/>
      <c r="G735" s="4"/>
      <c r="H735" s="4"/>
      <c r="I735" s="4"/>
      <c r="J735" s="62"/>
    </row>
    <row r="736" spans="6:10" x14ac:dyDescent="0.3">
      <c r="F736" s="4"/>
      <c r="G736" s="4"/>
      <c r="H736" s="4"/>
      <c r="I736" s="4"/>
      <c r="J736" s="62"/>
    </row>
    <row r="737" spans="6:10" x14ac:dyDescent="0.3">
      <c r="F737" s="4"/>
      <c r="G737" s="4"/>
      <c r="H737" s="4"/>
      <c r="I737" s="4"/>
      <c r="J737" s="62"/>
    </row>
    <row r="738" spans="6:10" x14ac:dyDescent="0.3">
      <c r="F738" s="4"/>
      <c r="G738" s="4"/>
      <c r="H738" s="4"/>
      <c r="I738" s="4"/>
      <c r="J738" s="62"/>
    </row>
    <row r="739" spans="6:10" x14ac:dyDescent="0.3">
      <c r="F739" s="4"/>
      <c r="G739" s="4"/>
      <c r="H739" s="4"/>
      <c r="I739" s="4"/>
      <c r="J739" s="62"/>
    </row>
    <row r="740" spans="6:10" x14ac:dyDescent="0.3">
      <c r="F740" s="4"/>
      <c r="G740" s="4"/>
      <c r="H740" s="4"/>
      <c r="I740" s="4"/>
      <c r="J740" s="62"/>
    </row>
    <row r="741" spans="6:10" x14ac:dyDescent="0.3">
      <c r="F741" s="4"/>
      <c r="G741" s="4"/>
      <c r="H741" s="4"/>
      <c r="I741" s="4"/>
      <c r="J741" s="62"/>
    </row>
    <row r="742" spans="6:10" x14ac:dyDescent="0.3">
      <c r="F742" s="4"/>
      <c r="G742" s="4"/>
      <c r="H742" s="4"/>
      <c r="I742" s="4"/>
      <c r="J742" s="62"/>
    </row>
    <row r="743" spans="6:10" x14ac:dyDescent="0.3">
      <c r="F743" s="4"/>
      <c r="G743" s="4"/>
      <c r="H743" s="4"/>
      <c r="I743" s="4"/>
      <c r="J743" s="62"/>
    </row>
    <row r="744" spans="6:10" x14ac:dyDescent="0.3">
      <c r="F744" s="4"/>
      <c r="G744" s="4"/>
      <c r="H744" s="4"/>
      <c r="I744" s="4"/>
      <c r="J744" s="62"/>
    </row>
    <row r="745" spans="6:10" x14ac:dyDescent="0.3">
      <c r="F745" s="4"/>
      <c r="G745" s="4"/>
      <c r="H745" s="4"/>
      <c r="I745" s="4"/>
      <c r="J745" s="62"/>
    </row>
    <row r="746" spans="6:10" x14ac:dyDescent="0.3">
      <c r="F746" s="4"/>
      <c r="G746" s="4"/>
      <c r="H746" s="4"/>
      <c r="I746" s="4"/>
      <c r="J746" s="62"/>
    </row>
    <row r="747" spans="6:10" x14ac:dyDescent="0.3">
      <c r="F747" s="4"/>
      <c r="G747" s="4"/>
      <c r="H747" s="4"/>
      <c r="I747" s="4"/>
      <c r="J747" s="62"/>
    </row>
    <row r="748" spans="6:10" x14ac:dyDescent="0.3">
      <c r="F748" s="4"/>
      <c r="G748" s="4"/>
      <c r="H748" s="4"/>
      <c r="I748" s="4"/>
      <c r="J748" s="62"/>
    </row>
    <row r="749" spans="6:10" x14ac:dyDescent="0.3">
      <c r="F749" s="4"/>
      <c r="G749" s="4"/>
      <c r="H749" s="4"/>
      <c r="I749" s="4"/>
      <c r="J749" s="62"/>
    </row>
    <row r="750" spans="6:10" x14ac:dyDescent="0.3">
      <c r="F750" s="4"/>
      <c r="G750" s="4"/>
      <c r="H750" s="4"/>
      <c r="I750" s="4"/>
      <c r="J750" s="62"/>
    </row>
    <row r="751" spans="6:10" x14ac:dyDescent="0.3">
      <c r="F751" s="4"/>
      <c r="G751" s="4"/>
      <c r="H751" s="4"/>
      <c r="I751" s="4"/>
      <c r="J751" s="62"/>
    </row>
    <row r="752" spans="6:10" x14ac:dyDescent="0.3">
      <c r="F752" s="4"/>
      <c r="G752" s="4"/>
      <c r="H752" s="4"/>
      <c r="I752" s="4"/>
      <c r="J752" s="62"/>
    </row>
    <row r="753" spans="6:10" x14ac:dyDescent="0.3">
      <c r="F753" s="4"/>
      <c r="G753" s="4"/>
      <c r="H753" s="4"/>
      <c r="I753" s="4"/>
      <c r="J753" s="62"/>
    </row>
    <row r="754" spans="6:10" x14ac:dyDescent="0.3">
      <c r="F754" s="4"/>
      <c r="G754" s="4"/>
      <c r="H754" s="4"/>
      <c r="I754" s="4"/>
      <c r="J754" s="62"/>
    </row>
    <row r="755" spans="6:10" x14ac:dyDescent="0.3">
      <c r="F755" s="4"/>
      <c r="G755" s="4"/>
      <c r="H755" s="4"/>
      <c r="I755" s="4"/>
      <c r="J755" s="62"/>
    </row>
    <row r="756" spans="6:10" x14ac:dyDescent="0.3">
      <c r="F756" s="4"/>
      <c r="G756" s="4"/>
      <c r="H756" s="4"/>
      <c r="I756" s="4"/>
      <c r="J756" s="62"/>
    </row>
    <row r="757" spans="6:10" x14ac:dyDescent="0.3">
      <c r="F757" s="4"/>
      <c r="G757" s="4"/>
      <c r="H757" s="4"/>
      <c r="I757" s="4"/>
      <c r="J757" s="62"/>
    </row>
    <row r="758" spans="6:10" x14ac:dyDescent="0.3">
      <c r="F758" s="4"/>
      <c r="G758" s="4"/>
      <c r="H758" s="4"/>
      <c r="I758" s="4"/>
      <c r="J758" s="62"/>
    </row>
    <row r="759" spans="6:10" x14ac:dyDescent="0.3">
      <c r="F759" s="4"/>
      <c r="G759" s="4"/>
      <c r="H759" s="4"/>
      <c r="I759" s="4"/>
      <c r="J759" s="62"/>
    </row>
    <row r="760" spans="6:10" x14ac:dyDescent="0.3">
      <c r="F760" s="4"/>
      <c r="G760" s="4"/>
      <c r="H760" s="4"/>
      <c r="I760" s="4"/>
      <c r="J760" s="62"/>
    </row>
    <row r="761" spans="6:10" x14ac:dyDescent="0.3">
      <c r="F761" s="4"/>
      <c r="G761" s="4"/>
      <c r="H761" s="4"/>
      <c r="I761" s="4"/>
      <c r="J761" s="62"/>
    </row>
    <row r="762" spans="6:10" x14ac:dyDescent="0.3">
      <c r="F762" s="4"/>
      <c r="G762" s="4"/>
      <c r="H762" s="4"/>
      <c r="I762" s="4"/>
      <c r="J762" s="62"/>
    </row>
    <row r="763" spans="6:10" x14ac:dyDescent="0.3">
      <c r="F763" s="4"/>
      <c r="G763" s="4"/>
      <c r="H763" s="4"/>
      <c r="I763" s="4"/>
      <c r="J763" s="62"/>
    </row>
    <row r="764" spans="6:10" x14ac:dyDescent="0.3">
      <c r="F764" s="4"/>
      <c r="G764" s="4"/>
      <c r="H764" s="4"/>
      <c r="I764" s="4"/>
      <c r="J764" s="62"/>
    </row>
    <row r="765" spans="6:10" x14ac:dyDescent="0.3">
      <c r="F765" s="4"/>
      <c r="G765" s="4"/>
      <c r="H765" s="4"/>
      <c r="I765" s="4"/>
      <c r="J765" s="62"/>
    </row>
    <row r="766" spans="6:10" x14ac:dyDescent="0.3">
      <c r="F766" s="4"/>
      <c r="G766" s="4"/>
      <c r="H766" s="4"/>
      <c r="I766" s="4"/>
      <c r="J766" s="62"/>
    </row>
    <row r="767" spans="6:10" x14ac:dyDescent="0.3">
      <c r="F767" s="4"/>
      <c r="G767" s="4"/>
      <c r="H767" s="4"/>
      <c r="I767" s="4"/>
      <c r="J767" s="62"/>
    </row>
    <row r="768" spans="6:10" x14ac:dyDescent="0.3">
      <c r="F768" s="4"/>
      <c r="G768" s="4"/>
      <c r="H768" s="4"/>
      <c r="I768" s="4"/>
      <c r="J768" s="62"/>
    </row>
    <row r="769" spans="6:10" x14ac:dyDescent="0.3">
      <c r="F769" s="4"/>
      <c r="G769" s="4"/>
      <c r="H769" s="4"/>
      <c r="I769" s="4"/>
      <c r="J769" s="62"/>
    </row>
    <row r="770" spans="6:10" x14ac:dyDescent="0.3">
      <c r="F770" s="4"/>
      <c r="G770" s="4"/>
      <c r="H770" s="4"/>
      <c r="I770" s="4"/>
      <c r="J770" s="62"/>
    </row>
    <row r="771" spans="6:10" x14ac:dyDescent="0.3">
      <c r="F771" s="4"/>
      <c r="G771" s="4"/>
      <c r="H771" s="4"/>
      <c r="I771" s="4"/>
      <c r="J771" s="62"/>
    </row>
    <row r="772" spans="6:10" x14ac:dyDescent="0.3">
      <c r="F772" s="4"/>
      <c r="G772" s="4"/>
      <c r="H772" s="4"/>
      <c r="I772" s="4"/>
      <c r="J772" s="62"/>
    </row>
    <row r="773" spans="6:10" x14ac:dyDescent="0.3">
      <c r="F773" s="4"/>
      <c r="G773" s="4"/>
      <c r="H773" s="4"/>
      <c r="I773" s="4"/>
      <c r="J773" s="62"/>
    </row>
    <row r="774" spans="6:10" x14ac:dyDescent="0.3">
      <c r="F774" s="4"/>
      <c r="G774" s="4"/>
      <c r="H774" s="4"/>
      <c r="I774" s="4"/>
      <c r="J774" s="62"/>
    </row>
    <row r="775" spans="6:10" x14ac:dyDescent="0.3">
      <c r="F775" s="4"/>
      <c r="G775" s="4"/>
      <c r="H775" s="4"/>
      <c r="I775" s="4"/>
      <c r="J775" s="62"/>
    </row>
    <row r="776" spans="6:10" x14ac:dyDescent="0.3">
      <c r="F776" s="4"/>
      <c r="G776" s="4"/>
      <c r="H776" s="4"/>
      <c r="I776" s="4"/>
      <c r="J776" s="62"/>
    </row>
    <row r="777" spans="6:10" x14ac:dyDescent="0.3">
      <c r="F777" s="4"/>
      <c r="G777" s="4"/>
      <c r="H777" s="4"/>
      <c r="I777" s="4"/>
      <c r="J777" s="62"/>
    </row>
    <row r="778" spans="6:10" x14ac:dyDescent="0.3">
      <c r="F778" s="4"/>
      <c r="G778" s="4"/>
      <c r="H778" s="4"/>
      <c r="I778" s="4"/>
      <c r="J778" s="62"/>
    </row>
    <row r="779" spans="6:10" x14ac:dyDescent="0.3">
      <c r="F779" s="4"/>
      <c r="G779" s="4"/>
      <c r="H779" s="4"/>
      <c r="I779" s="4"/>
      <c r="J779" s="62"/>
    </row>
    <row r="780" spans="6:10" x14ac:dyDescent="0.3">
      <c r="F780" s="4"/>
      <c r="G780" s="4"/>
      <c r="H780" s="4"/>
      <c r="I780" s="4"/>
      <c r="J780" s="62"/>
    </row>
    <row r="781" spans="6:10" x14ac:dyDescent="0.3">
      <c r="F781" s="4"/>
      <c r="G781" s="4"/>
      <c r="H781" s="4"/>
      <c r="I781" s="4"/>
      <c r="J781" s="62"/>
    </row>
    <row r="782" spans="6:10" x14ac:dyDescent="0.3">
      <c r="F782" s="4"/>
      <c r="G782" s="4"/>
      <c r="H782" s="4"/>
      <c r="I782" s="4"/>
      <c r="J782" s="62"/>
    </row>
    <row r="783" spans="6:10" x14ac:dyDescent="0.3">
      <c r="F783" s="4"/>
      <c r="G783" s="4"/>
      <c r="H783" s="4"/>
      <c r="I783" s="4"/>
      <c r="J783" s="62"/>
    </row>
    <row r="784" spans="6:10" x14ac:dyDescent="0.3">
      <c r="F784" s="4"/>
      <c r="G784" s="4"/>
      <c r="H784" s="4"/>
      <c r="I784" s="4"/>
      <c r="J784" s="62"/>
    </row>
    <row r="785" spans="6:10" x14ac:dyDescent="0.3">
      <c r="F785" s="4"/>
      <c r="G785" s="4"/>
      <c r="H785" s="4"/>
      <c r="I785" s="4"/>
      <c r="J785" s="62"/>
    </row>
    <row r="786" spans="6:10" x14ac:dyDescent="0.3">
      <c r="F786" s="4"/>
      <c r="G786" s="4"/>
      <c r="H786" s="4"/>
      <c r="I786" s="4"/>
      <c r="J786" s="62"/>
    </row>
    <row r="787" spans="6:10" x14ac:dyDescent="0.3">
      <c r="F787" s="4"/>
      <c r="G787" s="4"/>
      <c r="H787" s="4"/>
      <c r="I787" s="4"/>
      <c r="J787" s="62"/>
    </row>
    <row r="788" spans="6:10" x14ac:dyDescent="0.3">
      <c r="F788" s="4"/>
      <c r="G788" s="4"/>
      <c r="H788" s="4"/>
      <c r="I788" s="4"/>
      <c r="J788" s="62"/>
    </row>
    <row r="789" spans="6:10" x14ac:dyDescent="0.3">
      <c r="F789" s="4"/>
      <c r="G789" s="4"/>
      <c r="H789" s="4"/>
      <c r="I789" s="4"/>
      <c r="J789" s="62"/>
    </row>
    <row r="790" spans="6:10" x14ac:dyDescent="0.3">
      <c r="F790" s="4"/>
      <c r="G790" s="4"/>
      <c r="H790" s="4"/>
      <c r="I790" s="4"/>
      <c r="J790" s="62"/>
    </row>
    <row r="791" spans="6:10" x14ac:dyDescent="0.3">
      <c r="F791" s="4"/>
      <c r="G791" s="4"/>
      <c r="H791" s="4"/>
      <c r="I791" s="4"/>
      <c r="J791" s="62"/>
    </row>
    <row r="792" spans="6:10" x14ac:dyDescent="0.3">
      <c r="F792" s="4"/>
      <c r="G792" s="4"/>
      <c r="H792" s="4"/>
      <c r="I792" s="4"/>
      <c r="J792" s="62"/>
    </row>
    <row r="793" spans="6:10" x14ac:dyDescent="0.3">
      <c r="F793" s="4"/>
      <c r="G793" s="4"/>
      <c r="H793" s="4"/>
      <c r="I793" s="4"/>
      <c r="J793" s="62"/>
    </row>
    <row r="794" spans="6:10" x14ac:dyDescent="0.3">
      <c r="F794" s="4"/>
      <c r="G794" s="4"/>
      <c r="H794" s="4"/>
      <c r="I794" s="4"/>
      <c r="J794" s="62"/>
    </row>
    <row r="795" spans="6:10" x14ac:dyDescent="0.3">
      <c r="F795" s="4"/>
      <c r="G795" s="4"/>
      <c r="H795" s="4"/>
      <c r="I795" s="4"/>
      <c r="J795" s="62"/>
    </row>
    <row r="796" spans="6:10" x14ac:dyDescent="0.3">
      <c r="F796" s="4"/>
      <c r="G796" s="4"/>
      <c r="H796" s="4"/>
      <c r="I796" s="4"/>
      <c r="J796" s="62"/>
    </row>
    <row r="797" spans="6:10" x14ac:dyDescent="0.3">
      <c r="F797" s="4"/>
      <c r="G797" s="4"/>
      <c r="H797" s="4"/>
      <c r="I797" s="4"/>
      <c r="J797" s="62"/>
    </row>
    <row r="798" spans="6:10" x14ac:dyDescent="0.3">
      <c r="F798" s="4"/>
      <c r="G798" s="4"/>
      <c r="H798" s="4"/>
      <c r="I798" s="4"/>
      <c r="J798" s="62"/>
    </row>
    <row r="799" spans="6:10" x14ac:dyDescent="0.3">
      <c r="F799" s="4"/>
      <c r="G799" s="4"/>
      <c r="H799" s="4"/>
      <c r="I799" s="4"/>
      <c r="J799" s="62"/>
    </row>
    <row r="800" spans="6:10" x14ac:dyDescent="0.3">
      <c r="F800" s="4"/>
      <c r="G800" s="4"/>
      <c r="H800" s="4"/>
      <c r="I800" s="4"/>
      <c r="J800" s="62"/>
    </row>
    <row r="801" spans="6:10" x14ac:dyDescent="0.3">
      <c r="F801" s="4"/>
      <c r="G801" s="4"/>
      <c r="H801" s="4"/>
      <c r="I801" s="4"/>
      <c r="J801" s="62"/>
    </row>
    <row r="802" spans="6:10" x14ac:dyDescent="0.3">
      <c r="F802" s="4"/>
      <c r="G802" s="4"/>
      <c r="H802" s="4"/>
      <c r="I802" s="4"/>
      <c r="J802" s="62"/>
    </row>
    <row r="803" spans="6:10" x14ac:dyDescent="0.3">
      <c r="F803" s="4"/>
      <c r="G803" s="4"/>
      <c r="H803" s="4"/>
      <c r="I803" s="4"/>
      <c r="J803" s="62"/>
    </row>
    <row r="804" spans="6:10" x14ac:dyDescent="0.3">
      <c r="F804" s="4"/>
      <c r="G804" s="4"/>
      <c r="H804" s="4"/>
      <c r="I804" s="4"/>
      <c r="J804" s="62"/>
    </row>
    <row r="805" spans="6:10" x14ac:dyDescent="0.3">
      <c r="F805" s="4"/>
      <c r="G805" s="4"/>
      <c r="H805" s="4"/>
      <c r="I805" s="4"/>
      <c r="J805" s="62"/>
    </row>
    <row r="806" spans="6:10" x14ac:dyDescent="0.3">
      <c r="F806" s="4"/>
      <c r="G806" s="4"/>
      <c r="H806" s="4"/>
      <c r="I806" s="4"/>
      <c r="J806" s="62"/>
    </row>
    <row r="807" spans="6:10" x14ac:dyDescent="0.3">
      <c r="F807" s="4"/>
      <c r="G807" s="4"/>
      <c r="H807" s="4"/>
      <c r="I807" s="4"/>
      <c r="J807" s="62"/>
    </row>
    <row r="808" spans="6:10" x14ac:dyDescent="0.3">
      <c r="F808" s="4"/>
      <c r="G808" s="4"/>
      <c r="H808" s="4"/>
      <c r="I808" s="4"/>
      <c r="J808" s="62"/>
    </row>
    <row r="809" spans="6:10" x14ac:dyDescent="0.3">
      <c r="F809" s="4"/>
      <c r="G809" s="4"/>
      <c r="H809" s="4"/>
      <c r="I809" s="4"/>
      <c r="J809" s="62"/>
    </row>
    <row r="810" spans="6:10" x14ac:dyDescent="0.3">
      <c r="F810" s="4"/>
      <c r="G810" s="4"/>
      <c r="H810" s="4"/>
      <c r="I810" s="4"/>
      <c r="J810" s="62"/>
    </row>
    <row r="811" spans="6:10" x14ac:dyDescent="0.3">
      <c r="F811" s="4"/>
      <c r="G811" s="4"/>
      <c r="H811" s="4"/>
      <c r="I811" s="4"/>
      <c r="J811" s="62"/>
    </row>
    <row r="812" spans="6:10" x14ac:dyDescent="0.3">
      <c r="F812" s="4"/>
      <c r="G812" s="4"/>
      <c r="H812" s="4"/>
      <c r="I812" s="4"/>
      <c r="J812" s="62"/>
    </row>
    <row r="813" spans="6:10" x14ac:dyDescent="0.3">
      <c r="F813" s="4"/>
      <c r="G813" s="4"/>
      <c r="H813" s="4"/>
      <c r="I813" s="4"/>
      <c r="J813" s="62"/>
    </row>
    <row r="814" spans="6:10" x14ac:dyDescent="0.3">
      <c r="F814" s="4"/>
      <c r="G814" s="4"/>
      <c r="H814" s="4"/>
      <c r="I814" s="4"/>
      <c r="J814" s="62"/>
    </row>
    <row r="815" spans="6:10" x14ac:dyDescent="0.3">
      <c r="F815" s="4"/>
      <c r="G815" s="4"/>
      <c r="H815" s="4"/>
      <c r="I815" s="4"/>
      <c r="J815" s="62"/>
    </row>
    <row r="816" spans="6:10" x14ac:dyDescent="0.3">
      <c r="F816" s="4"/>
      <c r="G816" s="4"/>
      <c r="H816" s="4"/>
      <c r="I816" s="4"/>
      <c r="J816" s="62"/>
    </row>
    <row r="817" spans="6:10" x14ac:dyDescent="0.3">
      <c r="F817" s="4"/>
      <c r="G817" s="4"/>
      <c r="H817" s="4"/>
      <c r="I817" s="4"/>
      <c r="J817" s="62"/>
    </row>
    <row r="818" spans="6:10" x14ac:dyDescent="0.3">
      <c r="F818" s="4"/>
      <c r="G818" s="4"/>
      <c r="H818" s="4"/>
      <c r="I818" s="4"/>
      <c r="J818" s="62"/>
    </row>
    <row r="819" spans="6:10" x14ac:dyDescent="0.3">
      <c r="F819" s="4"/>
      <c r="G819" s="4"/>
      <c r="H819" s="4"/>
      <c r="I819" s="4"/>
      <c r="J819" s="62"/>
    </row>
    <row r="820" spans="6:10" x14ac:dyDescent="0.3">
      <c r="F820" s="4"/>
      <c r="G820" s="4"/>
      <c r="H820" s="4"/>
      <c r="I820" s="4"/>
      <c r="J820" s="62"/>
    </row>
    <row r="821" spans="6:10" x14ac:dyDescent="0.3">
      <c r="F821" s="4"/>
      <c r="G821" s="4"/>
      <c r="H821" s="4"/>
      <c r="I821" s="4"/>
      <c r="J821" s="62"/>
    </row>
    <row r="822" spans="6:10" x14ac:dyDescent="0.3">
      <c r="F822" s="4"/>
      <c r="G822" s="4"/>
      <c r="H822" s="4"/>
      <c r="I822" s="4"/>
      <c r="J822" s="62"/>
    </row>
    <row r="823" spans="6:10" x14ac:dyDescent="0.3">
      <c r="F823" s="4"/>
      <c r="G823" s="4"/>
      <c r="H823" s="4"/>
      <c r="I823" s="4"/>
      <c r="J823" s="62"/>
    </row>
    <row r="824" spans="6:10" x14ac:dyDescent="0.3">
      <c r="F824" s="4"/>
      <c r="G824" s="4"/>
      <c r="H824" s="4"/>
      <c r="I824" s="4"/>
      <c r="J824" s="62"/>
    </row>
    <row r="825" spans="6:10" x14ac:dyDescent="0.3">
      <c r="F825" s="4"/>
      <c r="G825" s="4"/>
      <c r="H825" s="4"/>
      <c r="I825" s="4"/>
      <c r="J825" s="62"/>
    </row>
    <row r="826" spans="6:10" x14ac:dyDescent="0.3">
      <c r="F826" s="4"/>
      <c r="G826" s="4"/>
      <c r="H826" s="4"/>
      <c r="I826" s="4"/>
      <c r="J826" s="62"/>
    </row>
    <row r="827" spans="6:10" x14ac:dyDescent="0.3">
      <c r="F827" s="4"/>
      <c r="G827" s="4"/>
      <c r="H827" s="4"/>
      <c r="I827" s="4"/>
      <c r="J827" s="62"/>
    </row>
    <row r="828" spans="6:10" x14ac:dyDescent="0.3">
      <c r="F828" s="4"/>
      <c r="G828" s="4"/>
      <c r="H828" s="4"/>
      <c r="I828" s="4"/>
      <c r="J828" s="62"/>
    </row>
    <row r="829" spans="6:10" x14ac:dyDescent="0.3">
      <c r="F829" s="4"/>
      <c r="G829" s="4"/>
      <c r="H829" s="4"/>
      <c r="I829" s="4"/>
      <c r="J829" s="62"/>
    </row>
    <row r="830" spans="6:10" x14ac:dyDescent="0.3">
      <c r="F830" s="4"/>
      <c r="G830" s="4"/>
      <c r="H830" s="4"/>
      <c r="I830" s="4"/>
      <c r="J830" s="62"/>
    </row>
    <row r="831" spans="6:10" x14ac:dyDescent="0.3">
      <c r="F831" s="4"/>
      <c r="G831" s="4"/>
      <c r="H831" s="4"/>
      <c r="I831" s="4"/>
      <c r="J831" s="62"/>
    </row>
    <row r="832" spans="6:10" x14ac:dyDescent="0.3">
      <c r="F832" s="4"/>
      <c r="G832" s="4"/>
      <c r="H832" s="4"/>
      <c r="I832" s="4"/>
      <c r="J832" s="62"/>
    </row>
    <row r="833" spans="6:14" x14ac:dyDescent="0.3">
      <c r="F833" s="4"/>
      <c r="G833" s="4"/>
      <c r="H833" s="4"/>
      <c r="I833" s="4"/>
      <c r="J833" s="62"/>
    </row>
    <row r="834" spans="6:14" x14ac:dyDescent="0.3">
      <c r="F834" s="4"/>
      <c r="G834" s="4"/>
      <c r="H834" s="4"/>
      <c r="I834" s="4"/>
      <c r="J834" s="62"/>
    </row>
    <row r="835" spans="6:14" x14ac:dyDescent="0.3">
      <c r="N835" s="22"/>
    </row>
    <row r="836" spans="6:14" x14ac:dyDescent="0.3">
      <c r="N836" s="22"/>
    </row>
    <row r="837" spans="6:14" x14ac:dyDescent="0.3">
      <c r="N837" s="22"/>
    </row>
    <row r="838" spans="6:14" x14ac:dyDescent="0.3">
      <c r="N838" s="22"/>
    </row>
    <row r="839" spans="6:14" x14ac:dyDescent="0.3">
      <c r="N839" s="22"/>
    </row>
    <row r="840" spans="6:14" x14ac:dyDescent="0.3">
      <c r="N840" s="22"/>
    </row>
    <row r="841" spans="6:14" x14ac:dyDescent="0.3">
      <c r="N841" s="22"/>
    </row>
    <row r="842" spans="6:14" x14ac:dyDescent="0.3">
      <c r="N842" s="22"/>
    </row>
    <row r="843" spans="6:14" x14ac:dyDescent="0.3">
      <c r="N843" s="22"/>
    </row>
  </sheetData>
  <autoFilter ref="A1:E834" xr:uid="{B1D8EC8A-78DB-4558-B53C-09DF48D39AF5}"/>
  <sortState xmlns:xlrd2="http://schemas.microsoft.com/office/spreadsheetml/2017/richdata2" ref="L2:P76">
    <sortCondition ref="L2:L76"/>
  </sortState>
  <conditionalFormatting sqref="A25:A1048576">
    <cfRule type="duplicateValues" dxfId="23" priority="1"/>
  </conditionalFormatting>
  <conditionalFormatting sqref="A77:A96">
    <cfRule type="duplicateValues" dxfId="22" priority="6"/>
  </conditionalFormatting>
  <conditionalFormatting sqref="A123:A1048576 A97:A108">
    <cfRule type="duplicateValues" dxfId="21" priority="15"/>
  </conditionalFormatting>
  <conditionalFormatting sqref="A123:A1048576 A97:A118">
    <cfRule type="duplicateValues" dxfId="20" priority="7"/>
  </conditionalFormatting>
  <conditionalFormatting sqref="L112:L115">
    <cfRule type="duplicateValues" dxfId="19" priority="12"/>
    <cfRule type="duplicateValues" dxfId="18" priority="13"/>
  </conditionalFormatting>
  <conditionalFormatting sqref="M78:M1048576 A123:A1048576 A97:A101">
    <cfRule type="duplicateValues" dxfId="17" priority="18"/>
  </conditionalFormatting>
  <conditionalFormatting sqref="M78:M1048576 A123:A1048576 A97:A117">
    <cfRule type="duplicateValues" dxfId="16" priority="14"/>
  </conditionalFormatting>
  <conditionalFormatting sqref="N108:N230 A123:A1048576">
    <cfRule type="duplicateValues" dxfId="15" priority="30"/>
  </conditionalFormatting>
  <conditionalFormatting sqref="N108:N230">
    <cfRule type="duplicateValues" dxfId="14" priority="31"/>
    <cfRule type="duplicateValues" dxfId="13" priority="32"/>
  </conditionalFormatting>
  <conditionalFormatting sqref="N108:N1048576 A123:A1048576">
    <cfRule type="duplicateValues" dxfId="12" priority="29"/>
  </conditionalFormatting>
  <conditionalFormatting sqref="N231:N1048576 A123:A1048576">
    <cfRule type="duplicateValues" dxfId="11" priority="33"/>
  </conditionalFormatting>
  <conditionalFormatting sqref="N835:N837">
    <cfRule type="duplicateValues" dxfId="10" priority="48"/>
  </conditionalFormatting>
  <conditionalFormatting sqref="N838:N843">
    <cfRule type="duplicateValues" dxfId="9" priority="46"/>
    <cfRule type="duplicateValues" dxfId="8" priority="47"/>
  </conditionalFormatting>
  <conditionalFormatting sqref="U67:U69">
    <cfRule type="duplicateValues" dxfId="7" priority="36"/>
  </conditionalFormatting>
  <conditionalFormatting sqref="U70:U71 U75">
    <cfRule type="duplicateValues" dxfId="6" priority="34"/>
    <cfRule type="duplicateValues" dxfId="5" priority="35"/>
  </conditionalFormatting>
  <conditionalFormatting sqref="X84:X86">
    <cfRule type="duplicateValues" dxfId="4" priority="39"/>
  </conditionalFormatting>
  <conditionalFormatting sqref="X87:X92">
    <cfRule type="duplicateValues" dxfId="3" priority="37"/>
    <cfRule type="duplicateValues" dxfId="2" priority="38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2E6EA-CC3A-4815-9554-B9CEF9CC8054}">
  <dimension ref="A1:R935"/>
  <sheetViews>
    <sheetView zoomScale="70" zoomScaleNormal="70" workbookViewId="0">
      <selection activeCell="E51" sqref="A2:E51"/>
    </sheetView>
  </sheetViews>
  <sheetFormatPr defaultRowHeight="14.4" x14ac:dyDescent="0.3"/>
  <sheetData>
    <row r="1" spans="1:18" x14ac:dyDescent="0.3">
      <c r="A1" s="2" t="s">
        <v>404</v>
      </c>
      <c r="B1" s="2" t="s">
        <v>405</v>
      </c>
      <c r="C1" s="2" t="s">
        <v>0</v>
      </c>
      <c r="D1" s="2" t="s">
        <v>1</v>
      </c>
      <c r="E1" s="2" t="s">
        <v>423</v>
      </c>
      <c r="F1" s="66" t="s">
        <v>383</v>
      </c>
      <c r="G1" s="66" t="s">
        <v>347</v>
      </c>
      <c r="H1" s="66" t="s">
        <v>1</v>
      </c>
      <c r="I1" s="66" t="s">
        <v>523</v>
      </c>
      <c r="J1" s="67" t="s">
        <v>578</v>
      </c>
      <c r="L1" s="2"/>
      <c r="M1" s="2"/>
      <c r="N1" s="2"/>
      <c r="O1" s="2"/>
      <c r="P1" s="2"/>
      <c r="Q1" s="2"/>
      <c r="R1" s="2"/>
    </row>
    <row r="2" spans="1:18" x14ac:dyDescent="0.3">
      <c r="A2" s="1" t="s">
        <v>589</v>
      </c>
      <c r="B2" s="1" t="s">
        <v>593</v>
      </c>
      <c r="C2" s="1">
        <v>1</v>
      </c>
      <c r="D2" s="1">
        <v>0.99</v>
      </c>
      <c r="E2" s="1">
        <v>0.05</v>
      </c>
      <c r="F2" s="20" t="str">
        <f>IF(ISERROR(MATCH(A2,J$1:J$1000,0)),A2,"")</f>
        <v>ARKB</v>
      </c>
      <c r="G2" s="20" t="str">
        <f>VLOOKUP(F2,A:E,2,0)</f>
        <v>IBIT</v>
      </c>
      <c r="H2" s="20">
        <f>VLOOKUP(F2,A:E,4,0)</f>
        <v>0.99</v>
      </c>
      <c r="I2" s="20">
        <f>VLOOKUP(F2,A:E,5,0)</f>
        <v>0.05</v>
      </c>
      <c r="J2" s="68">
        <f>TRASH!A1</f>
        <v>0</v>
      </c>
      <c r="L2" s="1"/>
      <c r="M2" s="1"/>
      <c r="N2" s="1"/>
      <c r="O2" s="1"/>
      <c r="P2" s="1"/>
      <c r="Q2" s="1"/>
      <c r="R2" s="1"/>
    </row>
    <row r="3" spans="1:18" x14ac:dyDescent="0.3">
      <c r="A3" s="1" t="s">
        <v>19</v>
      </c>
      <c r="B3" s="1" t="s">
        <v>235</v>
      </c>
      <c r="C3" s="1">
        <v>0.9</v>
      </c>
      <c r="D3" s="1">
        <v>1.1200000000000001</v>
      </c>
      <c r="E3" s="1">
        <v>0.81</v>
      </c>
      <c r="F3" s="20" t="str">
        <f t="shared" ref="F3:F50" si="0">IF(ISERROR(MATCH(A3,J$1:J$1000,0)),A3,"")</f>
        <v>BABA</v>
      </c>
      <c r="G3" s="20" t="str">
        <f t="shared" ref="G3:G50" si="1">VLOOKUP(F3,A:E,2,0)</f>
        <v>KWEB</v>
      </c>
      <c r="H3" s="20">
        <f t="shared" ref="H3:H50" si="2">VLOOKUP(F3,A:E,4,0)</f>
        <v>1.1200000000000001</v>
      </c>
      <c r="I3" s="20">
        <f t="shared" ref="I3:I50" si="3">VLOOKUP(F3,A:E,5,0)</f>
        <v>0.81</v>
      </c>
      <c r="J3" s="68">
        <f>TRASH!A2</f>
        <v>0</v>
      </c>
      <c r="L3" s="1"/>
      <c r="M3" s="1"/>
      <c r="N3" s="1"/>
      <c r="O3" s="1"/>
      <c r="P3" s="1"/>
      <c r="Q3" s="1"/>
      <c r="R3" s="1"/>
    </row>
    <row r="4" spans="1:18" x14ac:dyDescent="0.3">
      <c r="A4" s="1" t="s">
        <v>143</v>
      </c>
      <c r="B4" s="1" t="s">
        <v>235</v>
      </c>
      <c r="C4" s="1">
        <v>0.44</v>
      </c>
      <c r="D4" s="1">
        <v>0.33</v>
      </c>
      <c r="E4" s="1">
        <v>0.89</v>
      </c>
      <c r="F4" s="20" t="str">
        <f t="shared" si="0"/>
        <v>BEKE</v>
      </c>
      <c r="G4" s="20" t="str">
        <f t="shared" si="1"/>
        <v>KWEB</v>
      </c>
      <c r="H4" s="20">
        <f t="shared" si="2"/>
        <v>0.33</v>
      </c>
      <c r="I4" s="20">
        <f t="shared" si="3"/>
        <v>0.89</v>
      </c>
      <c r="J4" s="68">
        <f>TRASH!A3</f>
        <v>0</v>
      </c>
      <c r="L4" s="1"/>
      <c r="M4" s="1"/>
      <c r="N4" s="1"/>
      <c r="O4" s="1"/>
      <c r="P4" s="1"/>
      <c r="Q4" s="1"/>
      <c r="R4" s="1"/>
    </row>
    <row r="5" spans="1:18" x14ac:dyDescent="0.3">
      <c r="A5" s="1" t="s">
        <v>144</v>
      </c>
      <c r="B5" s="1" t="s">
        <v>235</v>
      </c>
      <c r="C5" s="1">
        <v>0.78</v>
      </c>
      <c r="D5" s="1">
        <v>0.83</v>
      </c>
      <c r="E5" s="1">
        <v>1.02</v>
      </c>
      <c r="F5" s="20" t="str">
        <f t="shared" si="0"/>
        <v>BIDU</v>
      </c>
      <c r="G5" s="20" t="str">
        <f t="shared" si="1"/>
        <v>KWEB</v>
      </c>
      <c r="H5" s="20">
        <f t="shared" si="2"/>
        <v>0.83</v>
      </c>
      <c r="I5" s="20">
        <f t="shared" si="3"/>
        <v>1.02</v>
      </c>
      <c r="J5" s="68">
        <f>TRASH!A4</f>
        <v>0</v>
      </c>
      <c r="L5" s="1"/>
      <c r="M5" s="1"/>
      <c r="N5" s="1"/>
      <c r="O5" s="1"/>
      <c r="P5" s="1"/>
      <c r="Q5" s="1"/>
      <c r="R5" s="1"/>
    </row>
    <row r="6" spans="1:18" x14ac:dyDescent="0.3">
      <c r="A6" s="1" t="s">
        <v>145</v>
      </c>
      <c r="B6" s="1" t="s">
        <v>235</v>
      </c>
      <c r="C6" s="1">
        <v>0.87</v>
      </c>
      <c r="D6" s="1">
        <v>1.1499999999999999</v>
      </c>
      <c r="E6" s="1">
        <v>1.19</v>
      </c>
      <c r="F6" s="20" t="str">
        <f t="shared" si="0"/>
        <v>BILI</v>
      </c>
      <c r="G6" s="20" t="str">
        <f t="shared" si="1"/>
        <v>KWEB</v>
      </c>
      <c r="H6" s="20">
        <f t="shared" si="2"/>
        <v>1.1499999999999999</v>
      </c>
      <c r="I6" s="20">
        <f t="shared" si="3"/>
        <v>1.19</v>
      </c>
      <c r="J6" s="68">
        <f>TRASH!A5</f>
        <v>0</v>
      </c>
      <c r="L6" s="1"/>
      <c r="M6" s="1"/>
      <c r="N6" s="1"/>
      <c r="O6" s="1"/>
      <c r="P6" s="1"/>
      <c r="Q6" s="1"/>
      <c r="R6" s="1"/>
    </row>
    <row r="7" spans="1:18" x14ac:dyDescent="0.3">
      <c r="A7" s="1" t="s">
        <v>590</v>
      </c>
      <c r="B7" s="1" t="s">
        <v>593</v>
      </c>
      <c r="C7" s="1">
        <v>1</v>
      </c>
      <c r="D7" s="1">
        <v>0.99</v>
      </c>
      <c r="E7" s="1">
        <v>0.04</v>
      </c>
      <c r="F7" s="20" t="str">
        <f t="shared" si="0"/>
        <v>BITB</v>
      </c>
      <c r="G7" s="20" t="str">
        <f t="shared" si="1"/>
        <v>IBIT</v>
      </c>
      <c r="H7" s="20">
        <f t="shared" si="2"/>
        <v>0.99</v>
      </c>
      <c r="I7" s="20">
        <f t="shared" si="3"/>
        <v>0.04</v>
      </c>
      <c r="J7" s="68">
        <f>TRASH!A6</f>
        <v>0</v>
      </c>
      <c r="L7" s="1"/>
      <c r="M7" s="1"/>
      <c r="N7" s="1"/>
      <c r="O7" s="1"/>
      <c r="P7" s="1"/>
      <c r="Q7" s="1"/>
      <c r="R7" s="1"/>
    </row>
    <row r="8" spans="1:18" x14ac:dyDescent="0.3">
      <c r="A8" s="1" t="s">
        <v>448</v>
      </c>
      <c r="B8" s="1" t="s">
        <v>593</v>
      </c>
      <c r="C8" s="1">
        <v>1</v>
      </c>
      <c r="D8" s="1">
        <v>0.98</v>
      </c>
      <c r="E8" s="1">
        <v>0.06</v>
      </c>
      <c r="F8" s="20" t="str">
        <f t="shared" si="0"/>
        <v>BITO</v>
      </c>
      <c r="G8" s="20" t="str">
        <f t="shared" si="1"/>
        <v>IBIT</v>
      </c>
      <c r="H8" s="20">
        <f t="shared" si="2"/>
        <v>0.98</v>
      </c>
      <c r="I8" s="20">
        <f t="shared" si="3"/>
        <v>0.06</v>
      </c>
      <c r="J8" s="68" t="str">
        <f>TRASH!A7</f>
        <v>REVBW</v>
      </c>
      <c r="L8" s="1"/>
      <c r="M8" s="1"/>
      <c r="N8" s="1"/>
      <c r="O8" s="1"/>
      <c r="P8" s="1"/>
      <c r="Q8" s="1"/>
      <c r="R8" s="1"/>
    </row>
    <row r="9" spans="1:18" x14ac:dyDescent="0.3">
      <c r="A9" s="1" t="s">
        <v>432</v>
      </c>
      <c r="B9" s="1" t="s">
        <v>616</v>
      </c>
      <c r="C9" s="1">
        <v>0.52</v>
      </c>
      <c r="D9" s="1">
        <v>0.62</v>
      </c>
      <c r="E9" s="1">
        <v>2.5</v>
      </c>
      <c r="F9" s="20" t="str">
        <f t="shared" si="0"/>
        <v/>
      </c>
      <c r="G9" s="20" t="e">
        <f t="shared" si="1"/>
        <v>#N/A</v>
      </c>
      <c r="H9" s="20" t="e">
        <f t="shared" si="2"/>
        <v>#N/A</v>
      </c>
      <c r="I9" s="20" t="e">
        <f t="shared" si="3"/>
        <v>#N/A</v>
      </c>
      <c r="J9" s="68" t="str">
        <f>TRASH!A8</f>
        <v>LAES</v>
      </c>
      <c r="L9" s="1"/>
      <c r="M9" s="1"/>
      <c r="N9" s="1"/>
      <c r="O9" s="1"/>
      <c r="P9" s="1"/>
      <c r="Q9" s="1"/>
      <c r="R9" s="1"/>
    </row>
    <row r="10" spans="1:18" x14ac:dyDescent="0.3">
      <c r="A10" s="1" t="s">
        <v>675</v>
      </c>
      <c r="B10" s="1" t="s">
        <v>616</v>
      </c>
      <c r="C10" s="1">
        <v>0.15</v>
      </c>
      <c r="D10" s="1">
        <v>1.07</v>
      </c>
      <c r="E10" s="1">
        <v>13.18</v>
      </c>
      <c r="F10" s="20" t="str">
        <f t="shared" si="0"/>
        <v>BMNR</v>
      </c>
      <c r="G10" s="20" t="str">
        <f t="shared" si="1"/>
        <v>ETHA</v>
      </c>
      <c r="H10" s="20">
        <f t="shared" si="2"/>
        <v>1.07</v>
      </c>
      <c r="I10" s="20">
        <f t="shared" si="3"/>
        <v>13.18</v>
      </c>
      <c r="J10" s="68" t="str">
        <f>TRASH!A9</f>
        <v>RFIL</v>
      </c>
      <c r="L10" s="1"/>
      <c r="M10" s="1"/>
      <c r="N10" s="1"/>
      <c r="O10" s="1"/>
      <c r="P10" s="1"/>
      <c r="Q10" s="1"/>
      <c r="R10" s="1"/>
    </row>
    <row r="11" spans="1:18" x14ac:dyDescent="0.3">
      <c r="A11" s="1" t="s">
        <v>428</v>
      </c>
      <c r="B11" s="1" t="s">
        <v>616</v>
      </c>
      <c r="C11" s="1">
        <v>0.7</v>
      </c>
      <c r="D11" s="1">
        <v>0.68</v>
      </c>
      <c r="E11" s="1">
        <v>1.88</v>
      </c>
      <c r="F11" s="20" t="str">
        <f t="shared" si="0"/>
        <v>BTBT</v>
      </c>
      <c r="G11" s="20" t="str">
        <f t="shared" si="1"/>
        <v>ETHA</v>
      </c>
      <c r="H11" s="20">
        <f t="shared" si="2"/>
        <v>0.68</v>
      </c>
      <c r="I11" s="20">
        <f t="shared" si="3"/>
        <v>1.88</v>
      </c>
      <c r="J11" s="68" t="str">
        <f>TRASH!A10</f>
        <v>BHST</v>
      </c>
      <c r="L11" s="1"/>
      <c r="M11" s="1"/>
      <c r="N11" s="1"/>
      <c r="O11" s="1"/>
      <c r="P11" s="1"/>
      <c r="Q11" s="1"/>
      <c r="R11" s="1"/>
    </row>
    <row r="12" spans="1:18" x14ac:dyDescent="0.3">
      <c r="A12" s="1" t="s">
        <v>538</v>
      </c>
      <c r="B12" s="1" t="s">
        <v>593</v>
      </c>
      <c r="C12" s="1">
        <v>1</v>
      </c>
      <c r="D12" s="1">
        <v>0.98</v>
      </c>
      <c r="E12" s="1">
        <v>0.06</v>
      </c>
      <c r="F12" s="20" t="str">
        <f t="shared" si="0"/>
        <v>BTC</v>
      </c>
      <c r="G12" s="20" t="str">
        <f t="shared" si="1"/>
        <v>IBIT</v>
      </c>
      <c r="H12" s="20">
        <f t="shared" si="2"/>
        <v>0.98</v>
      </c>
      <c r="I12" s="20">
        <f t="shared" si="3"/>
        <v>0.06</v>
      </c>
      <c r="J12" s="68" t="str">
        <f>TRASH!A11</f>
        <v>AIRE</v>
      </c>
      <c r="L12" s="1"/>
      <c r="M12" s="1"/>
      <c r="N12" s="1"/>
      <c r="O12" s="1"/>
      <c r="P12" s="1"/>
      <c r="Q12" s="1"/>
      <c r="R12" s="1"/>
    </row>
    <row r="13" spans="1:18" x14ac:dyDescent="0.3">
      <c r="A13" s="1" t="s">
        <v>621</v>
      </c>
      <c r="B13" s="1" t="s">
        <v>593</v>
      </c>
      <c r="C13" s="1">
        <v>0.88</v>
      </c>
      <c r="D13" s="1">
        <v>1.29</v>
      </c>
      <c r="E13" s="1">
        <v>1.1200000000000001</v>
      </c>
      <c r="F13" s="20" t="str">
        <f t="shared" si="0"/>
        <v>BTDR</v>
      </c>
      <c r="G13" s="20" t="str">
        <f t="shared" si="1"/>
        <v>IBIT</v>
      </c>
      <c r="H13" s="20">
        <f t="shared" si="2"/>
        <v>1.29</v>
      </c>
      <c r="I13" s="20">
        <f t="shared" si="3"/>
        <v>1.1200000000000001</v>
      </c>
      <c r="J13" s="68" t="str">
        <f>TRASH!A12</f>
        <v>FLY</v>
      </c>
      <c r="L13" s="1"/>
      <c r="M13" s="1"/>
      <c r="N13" s="1"/>
      <c r="O13" s="1"/>
      <c r="P13" s="1"/>
      <c r="Q13" s="1"/>
      <c r="R13" s="1"/>
    </row>
    <row r="14" spans="1:18" x14ac:dyDescent="0.3">
      <c r="A14" s="1" t="s">
        <v>433</v>
      </c>
      <c r="B14" s="1" t="s">
        <v>593</v>
      </c>
      <c r="C14" s="1">
        <v>0.81</v>
      </c>
      <c r="D14" s="1">
        <v>1.22</v>
      </c>
      <c r="E14" s="1">
        <v>1.47</v>
      </c>
      <c r="F14" s="20" t="str">
        <f t="shared" si="0"/>
        <v>CAN</v>
      </c>
      <c r="G14" s="20" t="str">
        <f t="shared" si="1"/>
        <v>IBIT</v>
      </c>
      <c r="H14" s="20">
        <f t="shared" si="2"/>
        <v>1.22</v>
      </c>
      <c r="I14" s="20">
        <f t="shared" si="3"/>
        <v>1.47</v>
      </c>
      <c r="J14" s="68" t="str">
        <f>TRASH!A13</f>
        <v>BKSY</v>
      </c>
      <c r="L14" s="1"/>
      <c r="M14" s="1"/>
      <c r="N14" s="1"/>
      <c r="O14" s="1"/>
      <c r="P14" s="1"/>
      <c r="Q14" s="1"/>
      <c r="R14" s="1"/>
    </row>
    <row r="15" spans="1:18" x14ac:dyDescent="0.3">
      <c r="A15" s="1" t="s">
        <v>431</v>
      </c>
      <c r="B15" s="1" t="s">
        <v>593</v>
      </c>
      <c r="C15" s="1">
        <v>0.82</v>
      </c>
      <c r="D15" s="1">
        <v>1.5</v>
      </c>
      <c r="E15" s="1">
        <v>1.49</v>
      </c>
      <c r="F15" s="20" t="str">
        <f t="shared" si="0"/>
        <v>CIFR</v>
      </c>
      <c r="G15" s="20" t="str">
        <f t="shared" si="1"/>
        <v>IBIT</v>
      </c>
      <c r="H15" s="20">
        <f t="shared" si="2"/>
        <v>1.5</v>
      </c>
      <c r="I15" s="20">
        <f t="shared" si="3"/>
        <v>1.49</v>
      </c>
      <c r="J15" s="68" t="str">
        <f>TRASH!A14</f>
        <v>ORCL</v>
      </c>
      <c r="L15" s="1"/>
      <c r="M15" s="1"/>
      <c r="N15" s="1"/>
      <c r="O15" s="1"/>
      <c r="P15" s="1"/>
      <c r="Q15" s="1"/>
      <c r="R15" s="1"/>
    </row>
    <row r="16" spans="1:18" x14ac:dyDescent="0.3">
      <c r="A16" s="1" t="s">
        <v>430</v>
      </c>
      <c r="B16" s="1" t="s">
        <v>593</v>
      </c>
      <c r="C16" s="1">
        <v>0.89</v>
      </c>
      <c r="D16" s="1">
        <v>1.04</v>
      </c>
      <c r="E16" s="1">
        <v>0.89</v>
      </c>
      <c r="F16" s="20" t="str">
        <f t="shared" si="0"/>
        <v>CLSK</v>
      </c>
      <c r="G16" s="20" t="str">
        <f t="shared" si="1"/>
        <v>IBIT</v>
      </c>
      <c r="H16" s="20">
        <f t="shared" si="2"/>
        <v>1.04</v>
      </c>
      <c r="I16" s="20">
        <f t="shared" si="3"/>
        <v>0.89</v>
      </c>
      <c r="J16" s="68" t="str">
        <f>TRASH!A15</f>
        <v>TTD</v>
      </c>
      <c r="L16" s="1"/>
      <c r="M16" s="1"/>
      <c r="N16" s="1"/>
      <c r="O16" s="1"/>
      <c r="P16" s="1"/>
      <c r="Q16" s="1"/>
      <c r="R16" s="1"/>
    </row>
    <row r="17" spans="1:18" x14ac:dyDescent="0.3">
      <c r="A17" s="1" t="s">
        <v>24</v>
      </c>
      <c r="B17" s="1" t="s">
        <v>593</v>
      </c>
      <c r="C17" s="1">
        <v>0.9</v>
      </c>
      <c r="D17" s="1">
        <v>0.86</v>
      </c>
      <c r="E17" s="1">
        <v>0.69</v>
      </c>
      <c r="F17" s="20" t="str">
        <f t="shared" si="0"/>
        <v>COIN</v>
      </c>
      <c r="G17" s="20" t="str">
        <f t="shared" si="1"/>
        <v>IBIT</v>
      </c>
      <c r="H17" s="20">
        <f t="shared" si="2"/>
        <v>0.86</v>
      </c>
      <c r="I17" s="20">
        <f t="shared" si="3"/>
        <v>0.69</v>
      </c>
      <c r="J17" s="68" t="str">
        <f>TRASH!A16</f>
        <v>EQX</v>
      </c>
      <c r="L17" s="1"/>
      <c r="M17" s="1"/>
      <c r="N17" s="1"/>
      <c r="O17" s="1"/>
      <c r="P17" s="1"/>
      <c r="Q17" s="1"/>
      <c r="R17" s="1"/>
    </row>
    <row r="18" spans="1:18" x14ac:dyDescent="0.3">
      <c r="A18" s="1" t="s">
        <v>594</v>
      </c>
      <c r="B18" s="1" t="s">
        <v>616</v>
      </c>
      <c r="C18" s="1">
        <v>0.54</v>
      </c>
      <c r="D18" s="1">
        <v>0.34</v>
      </c>
      <c r="E18" s="1">
        <v>1.4</v>
      </c>
      <c r="F18" s="20" t="str">
        <f t="shared" si="0"/>
        <v>CORZ</v>
      </c>
      <c r="G18" s="20" t="str">
        <f t="shared" si="1"/>
        <v>ETHA</v>
      </c>
      <c r="H18" s="20">
        <f t="shared" si="2"/>
        <v>0.34</v>
      </c>
      <c r="I18" s="20">
        <f t="shared" si="3"/>
        <v>1.4</v>
      </c>
      <c r="J18" s="68" t="str">
        <f>TRASH!A17</f>
        <v>RBRK</v>
      </c>
      <c r="L18" s="1"/>
      <c r="M18" s="1"/>
      <c r="N18" s="1"/>
      <c r="O18" s="1"/>
      <c r="P18" s="1"/>
      <c r="Q18" s="1"/>
      <c r="R18" s="1"/>
    </row>
    <row r="19" spans="1:18" x14ac:dyDescent="0.3">
      <c r="A19" s="1" t="s">
        <v>572</v>
      </c>
      <c r="B19" s="1" t="s">
        <v>235</v>
      </c>
      <c r="C19" s="1">
        <v>0.28999999999999998</v>
      </c>
      <c r="D19" s="1">
        <v>0.43</v>
      </c>
      <c r="E19" s="1">
        <v>2.15</v>
      </c>
      <c r="F19" s="20" t="str">
        <f t="shared" si="0"/>
        <v>DQ</v>
      </c>
      <c r="G19" s="20" t="str">
        <f t="shared" si="1"/>
        <v>KWEB</v>
      </c>
      <c r="H19" s="20">
        <f t="shared" si="2"/>
        <v>0.43</v>
      </c>
      <c r="I19" s="20">
        <f t="shared" si="3"/>
        <v>2.15</v>
      </c>
      <c r="J19" s="68" t="str">
        <f>TRASH!A18</f>
        <v>AAPL</v>
      </c>
      <c r="L19" s="1"/>
      <c r="M19" s="1"/>
      <c r="N19" s="1"/>
      <c r="O19" s="1"/>
      <c r="P19" s="1"/>
      <c r="Q19" s="1"/>
      <c r="R19" s="1"/>
    </row>
    <row r="20" spans="1:18" x14ac:dyDescent="0.3">
      <c r="A20" s="1" t="s">
        <v>193</v>
      </c>
      <c r="B20" s="1" t="s">
        <v>235</v>
      </c>
      <c r="C20" s="1">
        <v>0.6</v>
      </c>
      <c r="D20" s="1">
        <v>0.38</v>
      </c>
      <c r="E20" s="1">
        <v>0.84</v>
      </c>
      <c r="F20" s="20" t="str">
        <f t="shared" si="0"/>
        <v>EDU</v>
      </c>
      <c r="G20" s="20" t="str">
        <f t="shared" si="1"/>
        <v>KWEB</v>
      </c>
      <c r="H20" s="20">
        <f t="shared" si="2"/>
        <v>0.38</v>
      </c>
      <c r="I20" s="20">
        <f t="shared" si="3"/>
        <v>0.84</v>
      </c>
      <c r="J20" s="68" t="str">
        <f>TRASH!A19</f>
        <v>NCNO</v>
      </c>
      <c r="L20" s="1"/>
      <c r="M20" s="1"/>
      <c r="N20" s="1"/>
      <c r="O20" s="1"/>
      <c r="P20" s="1"/>
      <c r="Q20" s="1"/>
      <c r="R20" s="1"/>
    </row>
    <row r="21" spans="1:18" x14ac:dyDescent="0.3">
      <c r="A21" s="1" t="s">
        <v>591</v>
      </c>
      <c r="B21" s="1" t="s">
        <v>593</v>
      </c>
      <c r="C21" s="1">
        <v>1</v>
      </c>
      <c r="D21" s="1">
        <v>0.98</v>
      </c>
      <c r="E21" s="1">
        <v>0.05</v>
      </c>
      <c r="F21" s="20" t="str">
        <f t="shared" si="0"/>
        <v>FBTC</v>
      </c>
      <c r="G21" s="20" t="str">
        <f t="shared" si="1"/>
        <v>IBIT</v>
      </c>
      <c r="H21" s="20">
        <f t="shared" si="2"/>
        <v>0.98</v>
      </c>
      <c r="I21" s="20">
        <f t="shared" si="3"/>
        <v>0.05</v>
      </c>
      <c r="J21" s="68" t="str">
        <f>TRASH!A20</f>
        <v>PPIH</v>
      </c>
      <c r="L21" s="1"/>
      <c r="M21" s="1"/>
      <c r="N21" s="1"/>
      <c r="O21" s="1"/>
      <c r="P21" s="1"/>
      <c r="Q21" s="1"/>
      <c r="R21" s="1"/>
    </row>
    <row r="22" spans="1:18" x14ac:dyDescent="0.3">
      <c r="A22" s="1" t="s">
        <v>204</v>
      </c>
      <c r="B22" s="1" t="s">
        <v>235</v>
      </c>
      <c r="C22" s="1">
        <v>0.85</v>
      </c>
      <c r="D22" s="1">
        <v>1.1399999999999999</v>
      </c>
      <c r="E22" s="1">
        <v>1.02</v>
      </c>
      <c r="F22" s="20" t="str">
        <f t="shared" si="0"/>
        <v>FUTU</v>
      </c>
      <c r="G22" s="20" t="str">
        <f t="shared" si="1"/>
        <v>KWEB</v>
      </c>
      <c r="H22" s="20">
        <f t="shared" si="2"/>
        <v>1.1399999999999999</v>
      </c>
      <c r="I22" s="20">
        <f t="shared" si="3"/>
        <v>1.02</v>
      </c>
      <c r="J22" s="68" t="str">
        <f>TRASH!A21</f>
        <v>REVB</v>
      </c>
      <c r="L22" s="1"/>
      <c r="M22" s="1"/>
      <c r="N22" s="1"/>
      <c r="O22" s="1"/>
      <c r="P22" s="1"/>
      <c r="Q22" s="1"/>
      <c r="R22" s="1"/>
    </row>
    <row r="23" spans="1:18" x14ac:dyDescent="0.3">
      <c r="A23" s="1" t="s">
        <v>592</v>
      </c>
      <c r="B23" s="1" t="s">
        <v>593</v>
      </c>
      <c r="C23" s="1">
        <v>1</v>
      </c>
      <c r="D23" s="1">
        <v>1</v>
      </c>
      <c r="E23" s="1">
        <v>0.04</v>
      </c>
      <c r="F23" s="20" t="str">
        <f t="shared" si="0"/>
        <v>GBTC</v>
      </c>
      <c r="G23" s="20" t="str">
        <f t="shared" si="1"/>
        <v>IBIT</v>
      </c>
      <c r="H23" s="20">
        <f t="shared" si="2"/>
        <v>1</v>
      </c>
      <c r="I23" s="20">
        <f t="shared" si="3"/>
        <v>0.04</v>
      </c>
      <c r="J23" s="68" t="str">
        <f>TRASH!A22</f>
        <v>AMRK</v>
      </c>
      <c r="L23" s="1"/>
      <c r="M23" s="1"/>
      <c r="N23" s="1"/>
      <c r="O23" s="1"/>
      <c r="P23" s="1"/>
      <c r="Q23" s="1"/>
      <c r="R23" s="1"/>
    </row>
    <row r="24" spans="1:18" x14ac:dyDescent="0.3">
      <c r="A24" s="1" t="s">
        <v>574</v>
      </c>
      <c r="B24" s="1" t="s">
        <v>235</v>
      </c>
      <c r="C24" s="1">
        <v>0.76</v>
      </c>
      <c r="D24" s="1">
        <v>1.21</v>
      </c>
      <c r="E24" s="1">
        <v>1.55</v>
      </c>
      <c r="F24" s="20" t="str">
        <f t="shared" si="0"/>
        <v>GDS</v>
      </c>
      <c r="G24" s="20" t="str">
        <f t="shared" si="1"/>
        <v>KWEB</v>
      </c>
      <c r="H24" s="20">
        <f t="shared" si="2"/>
        <v>1.21</v>
      </c>
      <c r="I24" s="20">
        <f t="shared" si="3"/>
        <v>1.55</v>
      </c>
      <c r="J24" s="68" t="str">
        <f>TRASH!A23</f>
        <v>SNPS</v>
      </c>
      <c r="L24" s="1"/>
      <c r="M24" s="1"/>
      <c r="N24" s="1"/>
      <c r="O24" s="1"/>
      <c r="P24" s="1"/>
      <c r="Q24" s="1"/>
      <c r="R24" s="1"/>
    </row>
    <row r="25" spans="1:18" x14ac:dyDescent="0.3">
      <c r="A25" s="1" t="s">
        <v>542</v>
      </c>
      <c r="B25" s="1" t="s">
        <v>593</v>
      </c>
      <c r="C25" s="1">
        <v>0.73</v>
      </c>
      <c r="D25" s="1">
        <v>0.72</v>
      </c>
      <c r="E25" s="1">
        <v>1.22</v>
      </c>
      <c r="F25" s="20" t="str">
        <f t="shared" si="0"/>
        <v>GREE</v>
      </c>
      <c r="G25" s="20" t="str">
        <f t="shared" si="1"/>
        <v>IBIT</v>
      </c>
      <c r="H25" s="20">
        <f t="shared" si="2"/>
        <v>0.72</v>
      </c>
      <c r="I25" s="20">
        <f t="shared" si="3"/>
        <v>1.22</v>
      </c>
      <c r="J25" s="68" t="str">
        <f>TRASH!A24</f>
        <v>AVAV</v>
      </c>
      <c r="L25" s="1"/>
      <c r="M25" s="1"/>
      <c r="N25" s="1"/>
      <c r="O25" s="1"/>
      <c r="P25" s="1"/>
      <c r="Q25" s="1"/>
      <c r="R25" s="1"/>
    </row>
    <row r="26" spans="1:18" x14ac:dyDescent="0.3">
      <c r="A26" s="1" t="s">
        <v>595</v>
      </c>
      <c r="B26" s="1" t="s">
        <v>593</v>
      </c>
      <c r="C26" s="1">
        <v>0.89</v>
      </c>
      <c r="D26" s="1">
        <v>0.88</v>
      </c>
      <c r="E26" s="1">
        <v>0.87</v>
      </c>
      <c r="F26" s="20" t="str">
        <f t="shared" si="0"/>
        <v>HIVE</v>
      </c>
      <c r="G26" s="20" t="str">
        <f t="shared" si="1"/>
        <v>IBIT</v>
      </c>
      <c r="H26" s="20">
        <f t="shared" si="2"/>
        <v>0.88</v>
      </c>
      <c r="I26" s="20">
        <f t="shared" si="3"/>
        <v>0.87</v>
      </c>
      <c r="J26" s="68" t="str">
        <f>TRASH!A25</f>
        <v>ALMU</v>
      </c>
      <c r="L26" s="1"/>
      <c r="M26" s="2"/>
      <c r="N26" s="2"/>
      <c r="O26" s="2"/>
      <c r="P26" s="2"/>
      <c r="Q26" s="2"/>
      <c r="R26" s="1"/>
    </row>
    <row r="27" spans="1:18" x14ac:dyDescent="0.3">
      <c r="A27" s="1" t="s">
        <v>218</v>
      </c>
      <c r="B27" s="1" t="s">
        <v>235</v>
      </c>
      <c r="C27" s="1">
        <v>0.68</v>
      </c>
      <c r="D27" s="1">
        <v>0.49</v>
      </c>
      <c r="E27" s="1">
        <v>0.67</v>
      </c>
      <c r="F27" s="20" t="str">
        <f t="shared" si="0"/>
        <v>HTHT</v>
      </c>
      <c r="G27" s="20" t="str">
        <f t="shared" si="1"/>
        <v>KWEB</v>
      </c>
      <c r="H27" s="20">
        <f t="shared" si="2"/>
        <v>0.49</v>
      </c>
      <c r="I27" s="20">
        <f t="shared" si="3"/>
        <v>0.67</v>
      </c>
      <c r="J27" s="68" t="str">
        <f>TRASH!A26</f>
        <v>TRML</v>
      </c>
      <c r="L27" s="1"/>
      <c r="M27" s="1"/>
      <c r="N27" s="1"/>
      <c r="O27" s="1"/>
      <c r="P27" s="1"/>
      <c r="Q27" s="1"/>
      <c r="R27" s="2"/>
    </row>
    <row r="28" spans="1:18" x14ac:dyDescent="0.3">
      <c r="A28" s="1" t="s">
        <v>427</v>
      </c>
      <c r="B28" s="1" t="s">
        <v>593</v>
      </c>
      <c r="C28" s="1">
        <v>0.88</v>
      </c>
      <c r="D28" s="1">
        <v>1.23</v>
      </c>
      <c r="E28" s="1">
        <v>1.07</v>
      </c>
      <c r="F28" s="20" t="str">
        <f t="shared" si="0"/>
        <v>HUT</v>
      </c>
      <c r="G28" s="20" t="str">
        <f t="shared" si="1"/>
        <v>IBIT</v>
      </c>
      <c r="H28" s="20">
        <f t="shared" si="2"/>
        <v>1.23</v>
      </c>
      <c r="I28" s="20">
        <f t="shared" si="3"/>
        <v>1.07</v>
      </c>
      <c r="J28" s="68" t="str">
        <f>TRASH!A27</f>
        <v>NKE</v>
      </c>
      <c r="L28" s="1"/>
      <c r="M28" s="1"/>
      <c r="N28" s="1"/>
      <c r="O28" s="1"/>
      <c r="P28" s="1"/>
      <c r="Q28" s="1"/>
      <c r="R28" s="1"/>
    </row>
    <row r="29" spans="1:18" x14ac:dyDescent="0.3">
      <c r="A29" s="1" t="s">
        <v>583</v>
      </c>
      <c r="B29" s="1" t="s">
        <v>235</v>
      </c>
      <c r="C29" s="1">
        <v>0.62</v>
      </c>
      <c r="D29" s="1">
        <v>0.46</v>
      </c>
      <c r="E29" s="1">
        <v>1.07</v>
      </c>
      <c r="F29" s="20" t="str">
        <f t="shared" si="0"/>
        <v>HUYA</v>
      </c>
      <c r="G29" s="20" t="str">
        <f t="shared" si="1"/>
        <v>KWEB</v>
      </c>
      <c r="H29" s="20">
        <f t="shared" si="2"/>
        <v>0.46</v>
      </c>
      <c r="I29" s="20">
        <f t="shared" si="3"/>
        <v>1.07</v>
      </c>
      <c r="J29" s="68" t="str">
        <f>TRASH!A28</f>
        <v>GME</v>
      </c>
      <c r="L29" s="1"/>
      <c r="M29" s="1"/>
      <c r="N29" s="1"/>
      <c r="O29" s="1"/>
      <c r="P29" s="1"/>
      <c r="Q29" s="1"/>
      <c r="R29" s="1"/>
    </row>
    <row r="30" spans="1:18" x14ac:dyDescent="0.3">
      <c r="A30" s="1" t="s">
        <v>550</v>
      </c>
      <c r="B30" s="1" t="s">
        <v>593</v>
      </c>
      <c r="C30" s="1">
        <v>0.76</v>
      </c>
      <c r="D30" s="1">
        <v>1.27</v>
      </c>
      <c r="E30" s="1">
        <v>1.54</v>
      </c>
      <c r="F30" s="20" t="str">
        <f t="shared" si="0"/>
        <v>IREN</v>
      </c>
      <c r="G30" s="20" t="str">
        <f t="shared" si="1"/>
        <v>IBIT</v>
      </c>
      <c r="H30" s="20">
        <f t="shared" si="2"/>
        <v>1.27</v>
      </c>
      <c r="I30" s="20">
        <f t="shared" si="3"/>
        <v>1.54</v>
      </c>
      <c r="J30" s="68" t="str">
        <f>TRASH!A29</f>
        <v>NEM</v>
      </c>
      <c r="L30" s="1"/>
      <c r="M30" s="1"/>
      <c r="N30" s="1"/>
      <c r="O30" s="1"/>
      <c r="P30" s="1"/>
      <c r="Q30" s="1"/>
      <c r="R30" s="1"/>
    </row>
    <row r="31" spans="1:18" x14ac:dyDescent="0.3">
      <c r="A31" s="1" t="s">
        <v>225</v>
      </c>
      <c r="B31" s="1" t="s">
        <v>235</v>
      </c>
      <c r="C31" s="1">
        <v>0.89</v>
      </c>
      <c r="D31" s="1">
        <v>0.93</v>
      </c>
      <c r="E31" s="1">
        <v>0.65</v>
      </c>
      <c r="F31" s="20" t="str">
        <f t="shared" si="0"/>
        <v>JD</v>
      </c>
      <c r="G31" s="20" t="str">
        <f t="shared" si="1"/>
        <v>KWEB</v>
      </c>
      <c r="H31" s="20">
        <f t="shared" si="2"/>
        <v>0.93</v>
      </c>
      <c r="I31" s="20">
        <f t="shared" si="3"/>
        <v>0.65</v>
      </c>
      <c r="J31" s="68" t="str">
        <f>TRASH!A30</f>
        <v>CHWY</v>
      </c>
      <c r="L31" s="1"/>
      <c r="M31" s="1"/>
      <c r="N31" s="1"/>
      <c r="O31" s="1"/>
      <c r="P31" s="1"/>
      <c r="Q31" s="1"/>
      <c r="R31" s="1"/>
    </row>
    <row r="32" spans="1:18" x14ac:dyDescent="0.3">
      <c r="A32" s="1" t="s">
        <v>582</v>
      </c>
      <c r="B32" s="1" t="s">
        <v>235</v>
      </c>
      <c r="C32" s="1">
        <v>0.28999999999999998</v>
      </c>
      <c r="D32" s="1">
        <v>0.28000000000000003</v>
      </c>
      <c r="E32" s="1">
        <v>1.23</v>
      </c>
      <c r="F32" s="20" t="str">
        <f t="shared" si="0"/>
        <v>JKS</v>
      </c>
      <c r="G32" s="20" t="str">
        <f t="shared" si="1"/>
        <v>KWEB</v>
      </c>
      <c r="H32" s="20">
        <f t="shared" si="2"/>
        <v>0.28000000000000003</v>
      </c>
      <c r="I32" s="20">
        <f t="shared" si="3"/>
        <v>1.23</v>
      </c>
      <c r="J32" s="68" t="str">
        <f>TRASH!A31</f>
        <v>FBK</v>
      </c>
      <c r="L32" s="1"/>
      <c r="M32" s="1"/>
      <c r="N32" s="1"/>
      <c r="O32" s="1"/>
      <c r="P32" s="1"/>
      <c r="Q32" s="1"/>
      <c r="R32" s="1"/>
    </row>
    <row r="33" spans="1:18" x14ac:dyDescent="0.3">
      <c r="A33" s="1" t="s">
        <v>237</v>
      </c>
      <c r="B33" s="1" t="s">
        <v>235</v>
      </c>
      <c r="C33" s="1">
        <v>0.75</v>
      </c>
      <c r="D33" s="1">
        <v>0.66</v>
      </c>
      <c r="E33" s="1">
        <v>1.04</v>
      </c>
      <c r="F33" s="20" t="str">
        <f t="shared" si="0"/>
        <v>LI</v>
      </c>
      <c r="G33" s="20" t="str">
        <f t="shared" si="1"/>
        <v>KWEB</v>
      </c>
      <c r="H33" s="20">
        <f t="shared" si="2"/>
        <v>0.66</v>
      </c>
      <c r="I33" s="20">
        <f t="shared" si="3"/>
        <v>1.04</v>
      </c>
      <c r="J33" s="68" t="str">
        <f>TRASH!A32</f>
        <v>CAAS</v>
      </c>
      <c r="L33" s="1"/>
      <c r="M33" s="1"/>
      <c r="N33" s="1"/>
      <c r="O33" s="1"/>
      <c r="P33" s="1"/>
      <c r="Q33" s="1"/>
      <c r="R33" s="1"/>
    </row>
    <row r="34" spans="1:18" x14ac:dyDescent="0.3">
      <c r="A34" s="1" t="s">
        <v>372</v>
      </c>
      <c r="B34" s="1" t="s">
        <v>593</v>
      </c>
      <c r="C34" s="1">
        <v>0.88</v>
      </c>
      <c r="D34" s="1">
        <v>0.97</v>
      </c>
      <c r="E34" s="1">
        <v>0.91</v>
      </c>
      <c r="F34" s="20" t="str">
        <f t="shared" si="0"/>
        <v>MARA</v>
      </c>
      <c r="G34" s="20" t="str">
        <f t="shared" si="1"/>
        <v>IBIT</v>
      </c>
      <c r="H34" s="20">
        <f t="shared" si="2"/>
        <v>0.97</v>
      </c>
      <c r="I34" s="20">
        <f t="shared" si="3"/>
        <v>0.91</v>
      </c>
      <c r="J34" s="68" t="str">
        <f>TRASH!A33</f>
        <v>RKT</v>
      </c>
      <c r="L34" s="1"/>
      <c r="M34" s="1"/>
      <c r="N34" s="1"/>
      <c r="O34" s="1"/>
      <c r="P34" s="1"/>
      <c r="Q34" s="1"/>
      <c r="R34" s="1"/>
    </row>
    <row r="35" spans="1:18" x14ac:dyDescent="0.3">
      <c r="A35" s="1" t="s">
        <v>373</v>
      </c>
      <c r="B35" s="1" t="s">
        <v>593</v>
      </c>
      <c r="C35" s="1">
        <v>0.92</v>
      </c>
      <c r="D35" s="1">
        <v>0.96</v>
      </c>
      <c r="E35" s="1">
        <v>0.67</v>
      </c>
      <c r="F35" s="20" t="str">
        <f t="shared" si="0"/>
        <v>MSTR</v>
      </c>
      <c r="G35" s="20" t="str">
        <f t="shared" si="1"/>
        <v>IBIT</v>
      </c>
      <c r="H35" s="20">
        <f t="shared" si="2"/>
        <v>0.96</v>
      </c>
      <c r="I35" s="20">
        <f t="shared" si="3"/>
        <v>0.67</v>
      </c>
      <c r="J35" s="68" t="str">
        <f>TRASH!A34</f>
        <v>ZION</v>
      </c>
      <c r="L35" s="1"/>
      <c r="M35" s="1"/>
      <c r="N35" s="1"/>
      <c r="O35" s="1"/>
      <c r="P35" s="1"/>
      <c r="Q35" s="1"/>
      <c r="R35" s="1"/>
    </row>
    <row r="36" spans="1:18" x14ac:dyDescent="0.3">
      <c r="A36" s="1" t="s">
        <v>63</v>
      </c>
      <c r="B36" s="1" t="s">
        <v>235</v>
      </c>
      <c r="C36" s="1">
        <v>0.64</v>
      </c>
      <c r="D36" s="1">
        <v>0.89</v>
      </c>
      <c r="E36" s="1">
        <v>1.38</v>
      </c>
      <c r="F36" s="20" t="str">
        <f t="shared" si="0"/>
        <v>NIO</v>
      </c>
      <c r="G36" s="20" t="str">
        <f t="shared" si="1"/>
        <v>KWEB</v>
      </c>
      <c r="H36" s="20">
        <f t="shared" si="2"/>
        <v>0.89</v>
      </c>
      <c r="I36" s="20">
        <f t="shared" si="3"/>
        <v>1.38</v>
      </c>
      <c r="J36" s="68" t="str">
        <f>TRASH!A35</f>
        <v>JRSH</v>
      </c>
      <c r="L36" s="1"/>
      <c r="M36" s="1"/>
      <c r="N36" s="1"/>
      <c r="O36" s="1"/>
      <c r="P36" s="1"/>
      <c r="Q36" s="1"/>
      <c r="R36" s="1"/>
    </row>
    <row r="37" spans="1:18" x14ac:dyDescent="0.3">
      <c r="A37" s="1" t="s">
        <v>268</v>
      </c>
      <c r="B37" s="1" t="s">
        <v>235</v>
      </c>
      <c r="C37" s="1">
        <v>0.74</v>
      </c>
      <c r="D37" s="1">
        <v>0.71</v>
      </c>
      <c r="E37" s="1">
        <v>0.85</v>
      </c>
      <c r="F37" s="20" t="str">
        <f t="shared" si="0"/>
        <v>NTES</v>
      </c>
      <c r="G37" s="20" t="str">
        <f t="shared" si="1"/>
        <v>KWEB</v>
      </c>
      <c r="H37" s="20">
        <f t="shared" si="2"/>
        <v>0.71</v>
      </c>
      <c r="I37" s="20">
        <f t="shared" si="3"/>
        <v>0.85</v>
      </c>
      <c r="J37" s="68" t="str">
        <f>TRASH!A36</f>
        <v>MANU</v>
      </c>
      <c r="L37" s="1"/>
      <c r="M37" s="1"/>
      <c r="N37" s="1"/>
      <c r="O37" s="1"/>
      <c r="P37" s="1"/>
      <c r="Q37" s="1"/>
      <c r="R37" s="1"/>
    </row>
    <row r="38" spans="1:18" x14ac:dyDescent="0.3">
      <c r="A38" s="1" t="s">
        <v>272</v>
      </c>
      <c r="B38" s="1" t="s">
        <v>235</v>
      </c>
      <c r="C38" s="1">
        <v>0.92</v>
      </c>
      <c r="D38" s="1">
        <v>0.76</v>
      </c>
      <c r="E38" s="1">
        <v>0.48</v>
      </c>
      <c r="F38" s="20" t="str">
        <f t="shared" si="0"/>
        <v>PDD</v>
      </c>
      <c r="G38" s="20" t="str">
        <f t="shared" si="1"/>
        <v>KWEB</v>
      </c>
      <c r="H38" s="20">
        <f t="shared" si="2"/>
        <v>0.76</v>
      </c>
      <c r="I38" s="20">
        <f t="shared" si="3"/>
        <v>0.48</v>
      </c>
      <c r="J38" s="68" t="str">
        <f>TRASH!A37</f>
        <v>BKKT</v>
      </c>
      <c r="L38" s="1"/>
      <c r="M38" s="1"/>
      <c r="N38" s="1"/>
      <c r="O38" s="1"/>
      <c r="P38" s="1"/>
      <c r="Q38" s="1"/>
      <c r="R38" s="1"/>
    </row>
    <row r="39" spans="1:18" x14ac:dyDescent="0.3">
      <c r="A39" s="1" t="s">
        <v>375</v>
      </c>
      <c r="B39" s="1" t="s">
        <v>593</v>
      </c>
      <c r="C39" s="1">
        <v>0.89</v>
      </c>
      <c r="D39" s="1">
        <v>1.1100000000000001</v>
      </c>
      <c r="E39" s="1">
        <v>0.94</v>
      </c>
      <c r="F39" s="20" t="str">
        <f t="shared" si="0"/>
        <v>RIOT</v>
      </c>
      <c r="G39" s="20" t="str">
        <f t="shared" si="1"/>
        <v>IBIT</v>
      </c>
      <c r="H39" s="20">
        <f t="shared" si="2"/>
        <v>1.1100000000000001</v>
      </c>
      <c r="I39" s="20">
        <f t="shared" si="3"/>
        <v>0.94</v>
      </c>
      <c r="J39" s="68" t="str">
        <f>TRASH!A38</f>
        <v>HPQ</v>
      </c>
      <c r="L39" s="1"/>
      <c r="M39" s="1"/>
      <c r="N39" s="1"/>
      <c r="O39" s="1"/>
      <c r="P39" s="1"/>
      <c r="Q39" s="1"/>
      <c r="R39" s="1"/>
    </row>
    <row r="40" spans="1:18" x14ac:dyDescent="0.3">
      <c r="A40" s="1" t="s">
        <v>676</v>
      </c>
      <c r="B40" s="1" t="s">
        <v>616</v>
      </c>
      <c r="C40" s="1">
        <v>0.55000000000000004</v>
      </c>
      <c r="D40" s="1">
        <v>1.31</v>
      </c>
      <c r="E40" s="1">
        <v>5.52</v>
      </c>
      <c r="F40" s="20" t="str">
        <f t="shared" si="0"/>
        <v>SBET</v>
      </c>
      <c r="G40" s="20" t="str">
        <f t="shared" si="1"/>
        <v>ETHA</v>
      </c>
      <c r="H40" s="20">
        <f t="shared" si="2"/>
        <v>1.31</v>
      </c>
      <c r="I40" s="20">
        <f t="shared" si="3"/>
        <v>5.52</v>
      </c>
      <c r="J40" s="68" t="str">
        <f>TRASH!A39</f>
        <v>UBS</v>
      </c>
      <c r="L40" s="1"/>
      <c r="M40" s="1"/>
      <c r="N40" s="1"/>
      <c r="O40" s="1"/>
      <c r="P40" s="1"/>
      <c r="Q40" s="1"/>
      <c r="R40" s="1"/>
    </row>
    <row r="41" spans="1:18" x14ac:dyDescent="0.3">
      <c r="A41" s="1" t="s">
        <v>576</v>
      </c>
      <c r="B41" s="1" t="s">
        <v>235</v>
      </c>
      <c r="C41" s="1">
        <v>0.79</v>
      </c>
      <c r="D41" s="1">
        <v>0.64</v>
      </c>
      <c r="E41" s="1">
        <v>0.73</v>
      </c>
      <c r="F41" s="20" t="str">
        <f t="shared" si="0"/>
        <v>TAL</v>
      </c>
      <c r="G41" s="20" t="str">
        <f t="shared" si="1"/>
        <v>KWEB</v>
      </c>
      <c r="H41" s="20">
        <f t="shared" si="2"/>
        <v>0.64</v>
      </c>
      <c r="I41" s="20">
        <f t="shared" si="3"/>
        <v>0.73</v>
      </c>
      <c r="J41" s="68" t="str">
        <f>TRASH!A40</f>
        <v>WTF</v>
      </c>
      <c r="L41" s="1"/>
      <c r="M41" s="1"/>
      <c r="N41" s="1"/>
      <c r="O41" s="1"/>
      <c r="P41" s="1"/>
      <c r="Q41" s="1"/>
      <c r="R41" s="1"/>
    </row>
    <row r="42" spans="1:18" x14ac:dyDescent="0.3">
      <c r="A42" s="1" t="s">
        <v>306</v>
      </c>
      <c r="B42" s="1" t="s">
        <v>235</v>
      </c>
      <c r="C42" s="1">
        <v>0.7</v>
      </c>
      <c r="D42" s="1">
        <v>0.49</v>
      </c>
      <c r="E42" s="1">
        <v>0.85</v>
      </c>
      <c r="F42" s="20" t="str">
        <f t="shared" si="0"/>
        <v>TCOM</v>
      </c>
      <c r="G42" s="20" t="str">
        <f t="shared" si="1"/>
        <v>KWEB</v>
      </c>
      <c r="H42" s="20">
        <f t="shared" si="2"/>
        <v>0.49</v>
      </c>
      <c r="I42" s="20">
        <f t="shared" si="3"/>
        <v>0.85</v>
      </c>
      <c r="J42" s="68" t="str">
        <f>TRASH!A41</f>
        <v>BAM</v>
      </c>
      <c r="L42" s="1"/>
      <c r="M42" s="1"/>
      <c r="N42" s="1"/>
      <c r="O42" s="1"/>
      <c r="P42" s="1"/>
      <c r="Q42" s="1"/>
      <c r="R42" s="1"/>
    </row>
    <row r="43" spans="1:18" x14ac:dyDescent="0.3">
      <c r="A43" s="1" t="s">
        <v>581</v>
      </c>
      <c r="B43" s="1" t="s">
        <v>235</v>
      </c>
      <c r="C43" s="1">
        <v>0.8</v>
      </c>
      <c r="D43" s="1">
        <v>0.98</v>
      </c>
      <c r="E43" s="1">
        <v>1.19</v>
      </c>
      <c r="F43" s="20" t="str">
        <f t="shared" si="0"/>
        <v>TIGR</v>
      </c>
      <c r="G43" s="20" t="str">
        <f t="shared" si="1"/>
        <v>KWEB</v>
      </c>
      <c r="H43" s="20">
        <f t="shared" si="2"/>
        <v>0.98</v>
      </c>
      <c r="I43" s="20">
        <f t="shared" si="3"/>
        <v>1.19</v>
      </c>
      <c r="J43" s="68" t="str">
        <f>TRASH!A42</f>
        <v>WBS</v>
      </c>
      <c r="L43" s="1"/>
      <c r="M43" s="1"/>
      <c r="N43" s="1"/>
      <c r="O43" s="1"/>
      <c r="P43" s="1"/>
      <c r="Q43" s="1"/>
      <c r="R43" s="1"/>
    </row>
    <row r="44" spans="1:18" x14ac:dyDescent="0.3">
      <c r="A44" s="1" t="s">
        <v>575</v>
      </c>
      <c r="B44" s="1" t="s">
        <v>235</v>
      </c>
      <c r="C44" s="1">
        <v>0.84</v>
      </c>
      <c r="D44" s="1">
        <v>0.59</v>
      </c>
      <c r="E44" s="1">
        <v>0.56999999999999995</v>
      </c>
      <c r="F44" s="20" t="str">
        <f t="shared" si="0"/>
        <v>VIPS</v>
      </c>
      <c r="G44" s="20" t="str">
        <f t="shared" si="1"/>
        <v>KWEB</v>
      </c>
      <c r="H44" s="20">
        <f t="shared" si="2"/>
        <v>0.59</v>
      </c>
      <c r="I44" s="20">
        <f t="shared" si="3"/>
        <v>0.56999999999999995</v>
      </c>
      <c r="J44" s="68" t="str">
        <f>TRASH!A43</f>
        <v>GOSS</v>
      </c>
      <c r="L44" s="1"/>
      <c r="M44" s="1"/>
      <c r="N44" s="1"/>
      <c r="O44" s="1"/>
      <c r="P44" s="1"/>
      <c r="Q44" s="1"/>
      <c r="R44" s="1"/>
    </row>
    <row r="45" spans="1:18" x14ac:dyDescent="0.3">
      <c r="A45" s="1" t="s">
        <v>622</v>
      </c>
      <c r="B45" s="1" t="s">
        <v>235</v>
      </c>
      <c r="C45" s="1">
        <v>0.66</v>
      </c>
      <c r="D45" s="1">
        <v>1.0900000000000001</v>
      </c>
      <c r="E45" s="1">
        <v>1.78</v>
      </c>
      <c r="F45" s="20" t="str">
        <f t="shared" si="0"/>
        <v>VNET</v>
      </c>
      <c r="G45" s="20" t="str">
        <f t="shared" si="1"/>
        <v>KWEB</v>
      </c>
      <c r="H45" s="20">
        <f t="shared" si="2"/>
        <v>1.0900000000000001</v>
      </c>
      <c r="I45" s="20">
        <f t="shared" si="3"/>
        <v>1.78</v>
      </c>
      <c r="J45" s="68" t="str">
        <f>TRASH!A44</f>
        <v>ITRM</v>
      </c>
      <c r="L45" s="1"/>
      <c r="M45" s="1"/>
      <c r="N45" s="1"/>
      <c r="O45" s="1"/>
      <c r="P45" s="1"/>
      <c r="Q45" s="1"/>
      <c r="R45" s="1"/>
    </row>
    <row r="46" spans="1:18" x14ac:dyDescent="0.3">
      <c r="A46" s="1" t="s">
        <v>573</v>
      </c>
      <c r="B46" s="1" t="s">
        <v>235</v>
      </c>
      <c r="C46" s="1">
        <v>0.9</v>
      </c>
      <c r="D46" s="1">
        <v>0.76</v>
      </c>
      <c r="E46" s="1">
        <v>0.57999999999999996</v>
      </c>
      <c r="F46" s="20" t="str">
        <f t="shared" si="0"/>
        <v>WB</v>
      </c>
      <c r="G46" s="20" t="str">
        <f t="shared" si="1"/>
        <v>KWEB</v>
      </c>
      <c r="H46" s="20">
        <f t="shared" si="2"/>
        <v>0.76</v>
      </c>
      <c r="I46" s="20">
        <f t="shared" si="3"/>
        <v>0.57999999999999996</v>
      </c>
      <c r="J46" s="68" t="str">
        <f>TRASH!A45</f>
        <v>BN</v>
      </c>
      <c r="L46" s="1"/>
      <c r="M46" s="1"/>
      <c r="N46" s="1"/>
      <c r="O46" s="1"/>
      <c r="P46" s="1"/>
      <c r="Q46" s="1"/>
      <c r="R46" s="1"/>
    </row>
    <row r="47" spans="1:18" x14ac:dyDescent="0.3">
      <c r="A47" s="1" t="s">
        <v>642</v>
      </c>
      <c r="B47" s="1" t="s">
        <v>235</v>
      </c>
      <c r="C47" s="1">
        <v>0.72</v>
      </c>
      <c r="D47" s="1">
        <v>0.74</v>
      </c>
      <c r="E47" s="1">
        <v>1.1100000000000001</v>
      </c>
      <c r="F47" s="20" t="str">
        <f t="shared" si="0"/>
        <v>WRD</v>
      </c>
      <c r="G47" s="20" t="str">
        <f t="shared" si="1"/>
        <v>KWEB</v>
      </c>
      <c r="H47" s="20">
        <f t="shared" si="2"/>
        <v>0.74</v>
      </c>
      <c r="I47" s="20">
        <f t="shared" si="3"/>
        <v>1.1100000000000001</v>
      </c>
      <c r="J47" s="68" t="str">
        <f>TRASH!A46</f>
        <v>CMA</v>
      </c>
      <c r="L47" s="1"/>
      <c r="M47" s="1"/>
      <c r="N47" s="1"/>
      <c r="O47" s="1"/>
      <c r="P47" s="1"/>
      <c r="Q47" s="1"/>
      <c r="R47" s="1"/>
    </row>
    <row r="48" spans="1:18" x14ac:dyDescent="0.3">
      <c r="A48" s="1" t="s">
        <v>429</v>
      </c>
      <c r="B48" s="1" t="s">
        <v>593</v>
      </c>
      <c r="C48" s="1">
        <v>0.73</v>
      </c>
      <c r="D48" s="1">
        <v>1.1200000000000001</v>
      </c>
      <c r="E48" s="1">
        <v>1.53</v>
      </c>
      <c r="F48" s="20" t="str">
        <f t="shared" si="0"/>
        <v>WULF</v>
      </c>
      <c r="G48" s="20" t="str">
        <f t="shared" si="1"/>
        <v>IBIT</v>
      </c>
      <c r="H48" s="20">
        <f t="shared" si="2"/>
        <v>1.1200000000000001</v>
      </c>
      <c r="I48" s="20">
        <f t="shared" si="3"/>
        <v>1.53</v>
      </c>
      <c r="J48" s="68" t="str">
        <f>TRASH!A47</f>
        <v>VLY</v>
      </c>
      <c r="L48" s="1"/>
      <c r="M48" s="1"/>
      <c r="N48" s="1"/>
      <c r="O48" s="1"/>
      <c r="P48" s="1"/>
      <c r="Q48" s="1"/>
      <c r="R48" s="1"/>
    </row>
    <row r="49" spans="1:18" x14ac:dyDescent="0.3">
      <c r="A49" s="1" t="s">
        <v>104</v>
      </c>
      <c r="B49" s="1" t="s">
        <v>235</v>
      </c>
      <c r="C49" s="1">
        <v>0.78</v>
      </c>
      <c r="D49" s="1">
        <v>1.24</v>
      </c>
      <c r="E49" s="1">
        <v>1.27</v>
      </c>
      <c r="F49" s="20" t="str">
        <f t="shared" si="0"/>
        <v>XPEV</v>
      </c>
      <c r="G49" s="20" t="str">
        <f t="shared" si="1"/>
        <v>KWEB</v>
      </c>
      <c r="H49" s="20">
        <f t="shared" si="2"/>
        <v>1.24</v>
      </c>
      <c r="I49" s="20">
        <f t="shared" si="3"/>
        <v>1.27</v>
      </c>
      <c r="J49" s="68" t="str">
        <f>TRASH!A48</f>
        <v>RF</v>
      </c>
      <c r="L49" s="1"/>
      <c r="M49" s="1"/>
      <c r="N49" s="1"/>
      <c r="O49" s="1"/>
      <c r="P49" s="1"/>
      <c r="Q49" s="1"/>
      <c r="R49" s="1"/>
    </row>
    <row r="50" spans="1:18" ht="15" thickBot="1" x14ac:dyDescent="0.35">
      <c r="A50" s="1" t="s">
        <v>344</v>
      </c>
      <c r="B50" s="1" t="s">
        <v>235</v>
      </c>
      <c r="C50" s="1">
        <v>0.55000000000000004</v>
      </c>
      <c r="D50" s="1">
        <v>0.27</v>
      </c>
      <c r="E50" s="1">
        <v>0.71</v>
      </c>
      <c r="F50" s="69" t="str">
        <f t="shared" si="0"/>
        <v>YUMC</v>
      </c>
      <c r="G50" s="69" t="str">
        <f t="shared" si="1"/>
        <v>KWEB</v>
      </c>
      <c r="H50" s="69">
        <f t="shared" si="2"/>
        <v>0.27</v>
      </c>
      <c r="I50" s="69">
        <f t="shared" si="3"/>
        <v>0.71</v>
      </c>
      <c r="J50" s="70" t="str">
        <f>TRASH!A49</f>
        <v>DTST</v>
      </c>
      <c r="L50" s="1"/>
      <c r="M50" s="1"/>
      <c r="N50" s="1"/>
      <c r="O50" s="1"/>
      <c r="P50" s="1"/>
      <c r="Q50" s="1"/>
      <c r="R50" s="1"/>
    </row>
    <row r="51" spans="1:18" ht="15" thickBot="1" x14ac:dyDescent="0.35">
      <c r="A51" s="1" t="s">
        <v>346</v>
      </c>
      <c r="B51" s="1" t="s">
        <v>235</v>
      </c>
      <c r="C51" s="1">
        <v>0.39</v>
      </c>
      <c r="D51" s="1">
        <v>0.34</v>
      </c>
      <c r="E51" s="1">
        <v>1.33</v>
      </c>
      <c r="F51" s="69" t="str">
        <f t="shared" ref="F51:F87" si="4">IF(ISERROR(MATCH(A51,J$1:J$1000,0)),A51,"")</f>
        <v>ZTO</v>
      </c>
      <c r="G51" s="69" t="str">
        <f t="shared" ref="G51:G87" si="5">VLOOKUP(F51,A:E,2,0)</f>
        <v>KWEB</v>
      </c>
      <c r="H51" s="69">
        <f t="shared" ref="H51:H87" si="6">VLOOKUP(F51,A:E,4,0)</f>
        <v>0.34</v>
      </c>
      <c r="I51" s="69">
        <f t="shared" ref="I51:I87" si="7">VLOOKUP(F51,A:E,5,0)</f>
        <v>1.33</v>
      </c>
      <c r="J51" s="70" t="str">
        <f>TRASH!A50</f>
        <v>LE</v>
      </c>
      <c r="L51" s="1"/>
      <c r="M51" s="1"/>
      <c r="N51" s="1"/>
      <c r="O51" s="1"/>
      <c r="P51" s="1"/>
      <c r="Q51" s="1"/>
      <c r="R51" s="1"/>
    </row>
    <row r="52" spans="1:18" ht="15" thickBot="1" x14ac:dyDescent="0.35">
      <c r="A52" s="1"/>
      <c r="B52" s="1"/>
      <c r="C52" s="1"/>
      <c r="D52" s="1"/>
      <c r="E52" s="1"/>
      <c r="F52" s="69" t="str">
        <f t="shared" si="4"/>
        <v/>
      </c>
      <c r="G52" s="69" t="e">
        <f t="shared" si="5"/>
        <v>#N/A</v>
      </c>
      <c r="H52" s="69" t="e">
        <f t="shared" si="6"/>
        <v>#N/A</v>
      </c>
      <c r="I52" s="69" t="e">
        <f t="shared" si="7"/>
        <v>#N/A</v>
      </c>
      <c r="J52" s="70" t="str">
        <f>TRASH!A51</f>
        <v>AL</v>
      </c>
      <c r="L52" s="2"/>
      <c r="M52" s="1"/>
      <c r="N52" s="1"/>
      <c r="O52" s="1"/>
      <c r="P52" s="1"/>
      <c r="Q52" s="1"/>
      <c r="R52" s="1"/>
    </row>
    <row r="53" spans="1:18" ht="15" thickBot="1" x14ac:dyDescent="0.35">
      <c r="A53" s="2"/>
      <c r="B53" s="2"/>
      <c r="C53" s="2"/>
      <c r="D53" s="2"/>
      <c r="E53" s="2"/>
      <c r="F53" s="69" t="str">
        <f t="shared" si="4"/>
        <v/>
      </c>
      <c r="G53" s="69" t="e">
        <f t="shared" si="5"/>
        <v>#N/A</v>
      </c>
      <c r="H53" s="69" t="e">
        <f t="shared" si="6"/>
        <v>#N/A</v>
      </c>
      <c r="I53" s="69" t="e">
        <f t="shared" si="7"/>
        <v>#N/A</v>
      </c>
      <c r="J53" s="70" t="str">
        <f>TRASH!A52</f>
        <v>XCH</v>
      </c>
      <c r="M53" s="2"/>
      <c r="N53" s="2"/>
      <c r="O53" s="2"/>
      <c r="P53" s="2"/>
      <c r="Q53" s="2"/>
      <c r="R53" s="1"/>
    </row>
    <row r="54" spans="1:18" ht="15" thickBot="1" x14ac:dyDescent="0.35">
      <c r="A54" s="2"/>
      <c r="B54" s="2"/>
      <c r="C54" s="2"/>
      <c r="D54" s="2"/>
      <c r="E54" s="2"/>
      <c r="F54" s="69" t="str">
        <f t="shared" si="4"/>
        <v/>
      </c>
      <c r="G54" s="69" t="e">
        <f t="shared" si="5"/>
        <v>#N/A</v>
      </c>
      <c r="H54" s="69" t="e">
        <f t="shared" si="6"/>
        <v>#N/A</v>
      </c>
      <c r="I54" s="69" t="e">
        <f t="shared" si="7"/>
        <v>#N/A</v>
      </c>
      <c r="J54" s="70" t="str">
        <f>TRASH!A53</f>
        <v>EWBC</v>
      </c>
      <c r="M54" s="1"/>
      <c r="N54" s="1"/>
      <c r="O54" s="1"/>
      <c r="P54" s="1"/>
      <c r="Q54" s="1"/>
    </row>
    <row r="55" spans="1:18" ht="15" thickBot="1" x14ac:dyDescent="0.35">
      <c r="A55" s="1"/>
      <c r="B55" s="1"/>
      <c r="C55" s="1"/>
      <c r="D55" s="1"/>
      <c r="E55" s="1"/>
      <c r="F55" s="69" t="str">
        <f t="shared" si="4"/>
        <v/>
      </c>
      <c r="G55" s="69" t="e">
        <f t="shared" si="5"/>
        <v>#N/A</v>
      </c>
      <c r="H55" s="69" t="e">
        <f t="shared" si="6"/>
        <v>#N/A</v>
      </c>
      <c r="I55" s="69" t="e">
        <f t="shared" si="7"/>
        <v>#N/A</v>
      </c>
      <c r="J55" s="70" t="str">
        <f>TRASH!A54</f>
        <v>CFG</v>
      </c>
    </row>
    <row r="56" spans="1:18" ht="15" thickBot="1" x14ac:dyDescent="0.35">
      <c r="A56" s="1"/>
      <c r="B56" s="1"/>
      <c r="C56" s="1"/>
      <c r="D56" s="1"/>
      <c r="E56" s="1"/>
      <c r="F56" s="69" t="str">
        <f t="shared" si="4"/>
        <v/>
      </c>
      <c r="G56" s="69" t="e">
        <f t="shared" si="5"/>
        <v>#N/A</v>
      </c>
      <c r="H56" s="69" t="e">
        <f t="shared" si="6"/>
        <v>#N/A</v>
      </c>
      <c r="I56" s="69" t="e">
        <f t="shared" si="7"/>
        <v>#N/A</v>
      </c>
      <c r="J56" s="70" t="str">
        <f>TRASH!A55</f>
        <v>IAG</v>
      </c>
    </row>
    <row r="57" spans="1:18" ht="15" thickBot="1" x14ac:dyDescent="0.35">
      <c r="A57" s="1"/>
      <c r="B57" s="1"/>
      <c r="C57" s="1"/>
      <c r="D57" s="1"/>
      <c r="E57" s="1"/>
      <c r="F57" s="69" t="str">
        <f t="shared" si="4"/>
        <v/>
      </c>
      <c r="G57" s="69" t="e">
        <f t="shared" si="5"/>
        <v>#N/A</v>
      </c>
      <c r="H57" s="69" t="e">
        <f t="shared" si="6"/>
        <v>#N/A</v>
      </c>
      <c r="I57" s="69" t="e">
        <f t="shared" si="7"/>
        <v>#N/A</v>
      </c>
      <c r="J57" s="70" t="str">
        <f>TRASH!A56</f>
        <v>PMVP</v>
      </c>
    </row>
    <row r="58" spans="1:18" ht="15" thickBot="1" x14ac:dyDescent="0.35">
      <c r="A58" s="1"/>
      <c r="B58" s="1"/>
      <c r="C58" s="1"/>
      <c r="D58" s="1"/>
      <c r="E58" s="1"/>
      <c r="F58" s="69" t="str">
        <f t="shared" si="4"/>
        <v/>
      </c>
      <c r="G58" s="69" t="e">
        <f t="shared" si="5"/>
        <v>#N/A</v>
      </c>
      <c r="H58" s="69" t="e">
        <f t="shared" si="6"/>
        <v>#N/A</v>
      </c>
      <c r="I58" s="69" t="e">
        <f t="shared" si="7"/>
        <v>#N/A</v>
      </c>
      <c r="J58" s="70" t="str">
        <f>TRASH!A57</f>
        <v>TPR</v>
      </c>
    </row>
    <row r="59" spans="1:18" ht="15" thickBot="1" x14ac:dyDescent="0.35">
      <c r="A59" s="1"/>
      <c r="B59" s="1"/>
      <c r="C59" s="1"/>
      <c r="D59" s="1"/>
      <c r="E59" s="1"/>
      <c r="F59" s="69" t="str">
        <f t="shared" si="4"/>
        <v/>
      </c>
      <c r="G59" s="69" t="e">
        <f t="shared" si="5"/>
        <v>#N/A</v>
      </c>
      <c r="H59" s="69" t="e">
        <f t="shared" si="6"/>
        <v>#N/A</v>
      </c>
      <c r="I59" s="69" t="e">
        <f t="shared" si="7"/>
        <v>#N/A</v>
      </c>
      <c r="J59" s="70" t="str">
        <f>TRASH!A58</f>
        <v>TEN</v>
      </c>
    </row>
    <row r="60" spans="1:18" ht="15" thickBot="1" x14ac:dyDescent="0.35">
      <c r="A60" s="1"/>
      <c r="B60" s="1"/>
      <c r="C60" s="1"/>
      <c r="D60" s="1"/>
      <c r="E60" s="1"/>
      <c r="F60" s="69" t="str">
        <f t="shared" si="4"/>
        <v/>
      </c>
      <c r="G60" s="69" t="e">
        <f t="shared" si="5"/>
        <v>#N/A</v>
      </c>
      <c r="H60" s="69" t="e">
        <f t="shared" si="6"/>
        <v>#N/A</v>
      </c>
      <c r="I60" s="69" t="e">
        <f t="shared" si="7"/>
        <v>#N/A</v>
      </c>
      <c r="J60" s="70" t="str">
        <f>TRASH!A59</f>
        <v>ROIV</v>
      </c>
    </row>
    <row r="61" spans="1:18" ht="15" thickBot="1" x14ac:dyDescent="0.35">
      <c r="A61" s="1"/>
      <c r="B61" s="1"/>
      <c r="C61" s="1"/>
      <c r="D61" s="1"/>
      <c r="E61" s="1"/>
      <c r="F61" s="69" t="str">
        <f t="shared" si="4"/>
        <v/>
      </c>
      <c r="G61" s="69" t="e">
        <f t="shared" si="5"/>
        <v>#N/A</v>
      </c>
      <c r="H61" s="69" t="e">
        <f t="shared" si="6"/>
        <v>#N/A</v>
      </c>
      <c r="I61" s="69" t="e">
        <f t="shared" si="7"/>
        <v>#N/A</v>
      </c>
      <c r="J61" s="70" t="str">
        <f>TRASH!A60</f>
        <v>LESL</v>
      </c>
    </row>
    <row r="62" spans="1:18" ht="15" thickBot="1" x14ac:dyDescent="0.35">
      <c r="A62" s="1"/>
      <c r="B62" s="1"/>
      <c r="C62" s="1"/>
      <c r="D62" s="1"/>
      <c r="E62" s="1"/>
      <c r="F62" s="69" t="str">
        <f t="shared" si="4"/>
        <v/>
      </c>
      <c r="G62" s="69" t="e">
        <f t="shared" si="5"/>
        <v>#N/A</v>
      </c>
      <c r="H62" s="69" t="e">
        <f t="shared" si="6"/>
        <v>#N/A</v>
      </c>
      <c r="I62" s="69" t="e">
        <f t="shared" si="7"/>
        <v>#N/A</v>
      </c>
      <c r="J62" s="70" t="str">
        <f>TRASH!A61</f>
        <v>FFIN</v>
      </c>
    </row>
    <row r="63" spans="1:18" ht="15" thickBot="1" x14ac:dyDescent="0.35">
      <c r="A63" s="1"/>
      <c r="B63" s="1"/>
      <c r="C63" s="1"/>
      <c r="D63" s="1"/>
      <c r="E63" s="1"/>
      <c r="F63" s="69" t="str">
        <f t="shared" si="4"/>
        <v/>
      </c>
      <c r="G63" s="69" t="e">
        <f t="shared" si="5"/>
        <v>#N/A</v>
      </c>
      <c r="H63" s="69" t="e">
        <f t="shared" si="6"/>
        <v>#N/A</v>
      </c>
      <c r="I63" s="69" t="e">
        <f t="shared" si="7"/>
        <v>#N/A</v>
      </c>
      <c r="J63" s="70" t="str">
        <f>TRASH!A62</f>
        <v>CODA</v>
      </c>
    </row>
    <row r="64" spans="1:18" ht="15" thickBot="1" x14ac:dyDescent="0.35">
      <c r="A64" s="1"/>
      <c r="B64" s="1"/>
      <c r="C64" s="1"/>
      <c r="D64" s="1"/>
      <c r="E64" s="1"/>
      <c r="F64" s="69" t="str">
        <f t="shared" si="4"/>
        <v/>
      </c>
      <c r="G64" s="69" t="e">
        <f t="shared" si="5"/>
        <v>#N/A</v>
      </c>
      <c r="H64" s="69" t="e">
        <f t="shared" si="6"/>
        <v>#N/A</v>
      </c>
      <c r="I64" s="69" t="e">
        <f t="shared" si="7"/>
        <v>#N/A</v>
      </c>
      <c r="J64" s="70" t="str">
        <f>TRASH!A63</f>
        <v>BIOX</v>
      </c>
    </row>
    <row r="65" spans="1:10" ht="15" thickBot="1" x14ac:dyDescent="0.35">
      <c r="A65" s="1"/>
      <c r="B65" s="1"/>
      <c r="C65" s="1"/>
      <c r="D65" s="1"/>
      <c r="E65" s="1"/>
      <c r="F65" s="69" t="str">
        <f t="shared" si="4"/>
        <v/>
      </c>
      <c r="G65" s="69" t="e">
        <f t="shared" si="5"/>
        <v>#N/A</v>
      </c>
      <c r="H65" s="69" t="e">
        <f t="shared" si="6"/>
        <v>#N/A</v>
      </c>
      <c r="I65" s="69" t="e">
        <f t="shared" si="7"/>
        <v>#N/A</v>
      </c>
      <c r="J65" s="70" t="str">
        <f>TRASH!A64</f>
        <v>WLDS</v>
      </c>
    </row>
    <row r="66" spans="1:10" ht="15" thickBot="1" x14ac:dyDescent="0.35">
      <c r="A66" s="1"/>
      <c r="B66" s="1"/>
      <c r="C66" s="1"/>
      <c r="D66" s="1"/>
      <c r="E66" s="1"/>
      <c r="F66" s="69" t="str">
        <f t="shared" si="4"/>
        <v/>
      </c>
      <c r="G66" s="69" t="e">
        <f t="shared" si="5"/>
        <v>#N/A</v>
      </c>
      <c r="H66" s="69" t="e">
        <f t="shared" si="6"/>
        <v>#N/A</v>
      </c>
      <c r="I66" s="69" t="e">
        <f t="shared" si="7"/>
        <v>#N/A</v>
      </c>
      <c r="J66" s="70" t="str">
        <f>TRASH!A65</f>
        <v>DAKT</v>
      </c>
    </row>
    <row r="67" spans="1:10" ht="15" thickBot="1" x14ac:dyDescent="0.35">
      <c r="A67" s="1"/>
      <c r="B67" s="1"/>
      <c r="C67" s="1"/>
      <c r="D67" s="1"/>
      <c r="E67" s="1"/>
      <c r="F67" s="69" t="str">
        <f t="shared" si="4"/>
        <v/>
      </c>
      <c r="G67" s="69" t="e">
        <f t="shared" si="5"/>
        <v>#N/A</v>
      </c>
      <c r="H67" s="69" t="e">
        <f t="shared" si="6"/>
        <v>#N/A</v>
      </c>
      <c r="I67" s="69" t="e">
        <f t="shared" si="7"/>
        <v>#N/A</v>
      </c>
      <c r="J67" s="70" t="str">
        <f>TRASH!A66</f>
        <v>INSG</v>
      </c>
    </row>
    <row r="68" spans="1:10" ht="15" thickBot="1" x14ac:dyDescent="0.35">
      <c r="A68" s="1"/>
      <c r="B68" s="1"/>
      <c r="C68" s="1"/>
      <c r="D68" s="1"/>
      <c r="E68" s="1"/>
      <c r="F68" s="69" t="str">
        <f t="shared" si="4"/>
        <v/>
      </c>
      <c r="G68" s="69" t="e">
        <f t="shared" si="5"/>
        <v>#N/A</v>
      </c>
      <c r="H68" s="69" t="e">
        <f t="shared" si="6"/>
        <v>#N/A</v>
      </c>
      <c r="I68" s="69" t="e">
        <f t="shared" si="7"/>
        <v>#N/A</v>
      </c>
      <c r="J68" s="70" t="str">
        <f>TRASH!A67</f>
        <v>CTSO</v>
      </c>
    </row>
    <row r="69" spans="1:10" ht="15" thickBot="1" x14ac:dyDescent="0.35">
      <c r="A69" s="1"/>
      <c r="B69" s="1"/>
      <c r="C69" s="1"/>
      <c r="D69" s="1"/>
      <c r="E69" s="1"/>
      <c r="F69" s="69" t="str">
        <f t="shared" si="4"/>
        <v/>
      </c>
      <c r="G69" s="69" t="e">
        <f t="shared" si="5"/>
        <v>#N/A</v>
      </c>
      <c r="H69" s="69" t="e">
        <f t="shared" si="6"/>
        <v>#N/A</v>
      </c>
      <c r="I69" s="69" t="e">
        <f t="shared" si="7"/>
        <v>#N/A</v>
      </c>
      <c r="J69" s="70" t="str">
        <f>TRASH!A68</f>
        <v>HESM</v>
      </c>
    </row>
    <row r="70" spans="1:10" ht="15" thickBot="1" x14ac:dyDescent="0.35">
      <c r="A70" s="1"/>
      <c r="B70" s="1"/>
      <c r="C70" s="1"/>
      <c r="D70" s="1"/>
      <c r="E70" s="1"/>
      <c r="F70" s="69" t="str">
        <f t="shared" si="4"/>
        <v/>
      </c>
      <c r="G70" s="69" t="e">
        <f t="shared" si="5"/>
        <v>#N/A</v>
      </c>
      <c r="H70" s="69" t="e">
        <f t="shared" si="6"/>
        <v>#N/A</v>
      </c>
      <c r="I70" s="69" t="e">
        <f t="shared" si="7"/>
        <v>#N/A</v>
      </c>
      <c r="J70" s="70" t="str">
        <f>TRASH!A69</f>
        <v>BWA</v>
      </c>
    </row>
    <row r="71" spans="1:10" ht="15" thickBot="1" x14ac:dyDescent="0.35">
      <c r="A71" s="1"/>
      <c r="B71" s="1"/>
      <c r="C71" s="1"/>
      <c r="D71" s="1"/>
      <c r="E71" s="1"/>
      <c r="F71" s="69" t="str">
        <f t="shared" si="4"/>
        <v/>
      </c>
      <c r="G71" s="69" t="e">
        <f t="shared" si="5"/>
        <v>#N/A</v>
      </c>
      <c r="H71" s="69" t="e">
        <f t="shared" si="6"/>
        <v>#N/A</v>
      </c>
      <c r="I71" s="69" t="e">
        <f t="shared" si="7"/>
        <v>#N/A</v>
      </c>
      <c r="J71" s="70" t="str">
        <f>TRASH!A70</f>
        <v>NTRB</v>
      </c>
    </row>
    <row r="72" spans="1:10" ht="15" thickBot="1" x14ac:dyDescent="0.35">
      <c r="A72" s="1"/>
      <c r="B72" s="1"/>
      <c r="C72" s="1"/>
      <c r="D72" s="1"/>
      <c r="E72" s="1"/>
      <c r="F72" s="69" t="str">
        <f t="shared" si="4"/>
        <v/>
      </c>
      <c r="G72" s="69" t="e">
        <f t="shared" si="5"/>
        <v>#N/A</v>
      </c>
      <c r="H72" s="69" t="e">
        <f t="shared" si="6"/>
        <v>#N/A</v>
      </c>
      <c r="I72" s="69" t="e">
        <f t="shared" si="7"/>
        <v>#N/A</v>
      </c>
      <c r="J72" s="70" t="str">
        <f>TRASH!A71</f>
        <v>SVC</v>
      </c>
    </row>
    <row r="73" spans="1:10" ht="15" thickBot="1" x14ac:dyDescent="0.35">
      <c r="A73" s="1"/>
      <c r="B73" s="1"/>
      <c r="C73" s="1"/>
      <c r="D73" s="1"/>
      <c r="E73" s="1"/>
      <c r="F73" s="69" t="str">
        <f t="shared" si="4"/>
        <v/>
      </c>
      <c r="G73" s="69" t="e">
        <f t="shared" si="5"/>
        <v>#N/A</v>
      </c>
      <c r="H73" s="69" t="e">
        <f t="shared" si="6"/>
        <v>#N/A</v>
      </c>
      <c r="I73" s="69" t="e">
        <f t="shared" si="7"/>
        <v>#N/A</v>
      </c>
      <c r="J73" s="70" t="str">
        <f>TRASH!A72</f>
        <v>HOMB</v>
      </c>
    </row>
    <row r="74" spans="1:10" ht="15" thickBot="1" x14ac:dyDescent="0.35">
      <c r="A74" s="1"/>
      <c r="B74" s="1"/>
      <c r="C74" s="1"/>
      <c r="D74" s="1"/>
      <c r="E74" s="1"/>
      <c r="F74" s="69" t="str">
        <f t="shared" si="4"/>
        <v/>
      </c>
      <c r="G74" s="69" t="e">
        <f t="shared" si="5"/>
        <v>#N/A</v>
      </c>
      <c r="H74" s="69" t="e">
        <f t="shared" si="6"/>
        <v>#N/A</v>
      </c>
      <c r="I74" s="69" t="e">
        <f t="shared" si="7"/>
        <v>#N/A</v>
      </c>
      <c r="J74" s="70" t="str">
        <f>TRASH!A73</f>
        <v>MEI</v>
      </c>
    </row>
    <row r="75" spans="1:10" ht="15" thickBot="1" x14ac:dyDescent="0.35">
      <c r="A75" s="1"/>
      <c r="B75" s="1"/>
      <c r="C75" s="1"/>
      <c r="D75" s="1"/>
      <c r="E75" s="1"/>
      <c r="F75" s="69" t="str">
        <f t="shared" si="4"/>
        <v/>
      </c>
      <c r="G75" s="69" t="e">
        <f t="shared" si="5"/>
        <v>#N/A</v>
      </c>
      <c r="H75" s="69" t="e">
        <f t="shared" si="6"/>
        <v>#N/A</v>
      </c>
      <c r="I75" s="69" t="e">
        <f t="shared" si="7"/>
        <v>#N/A</v>
      </c>
      <c r="J75" s="70" t="str">
        <f>TRASH!A74</f>
        <v>MIND</v>
      </c>
    </row>
    <row r="76" spans="1:10" ht="15" thickBot="1" x14ac:dyDescent="0.35">
      <c r="A76" s="1"/>
      <c r="B76" s="1"/>
      <c r="C76" s="1"/>
      <c r="D76" s="1"/>
      <c r="E76" s="1"/>
      <c r="F76" s="69" t="str">
        <f t="shared" si="4"/>
        <v/>
      </c>
      <c r="G76" s="69" t="e">
        <f t="shared" si="5"/>
        <v>#N/A</v>
      </c>
      <c r="H76" s="69" t="e">
        <f t="shared" si="6"/>
        <v>#N/A</v>
      </c>
      <c r="I76" s="69" t="e">
        <f t="shared" si="7"/>
        <v>#N/A</v>
      </c>
      <c r="J76" s="70" t="str">
        <f>TRASH!A75</f>
        <v>HSBC</v>
      </c>
    </row>
    <row r="77" spans="1:10" ht="15" thickBot="1" x14ac:dyDescent="0.35">
      <c r="A77" s="1"/>
      <c r="B77" s="1"/>
      <c r="C77" s="1"/>
      <c r="D77" s="1"/>
      <c r="E77" s="1"/>
      <c r="F77" s="69" t="str">
        <f t="shared" si="4"/>
        <v/>
      </c>
      <c r="G77" s="69" t="e">
        <f t="shared" si="5"/>
        <v>#N/A</v>
      </c>
      <c r="H77" s="69" t="e">
        <f t="shared" si="6"/>
        <v>#N/A</v>
      </c>
      <c r="I77" s="69" t="e">
        <f t="shared" si="7"/>
        <v>#N/A</v>
      </c>
      <c r="J77" s="70" t="str">
        <f>TRASH!A76</f>
        <v>NTCT</v>
      </c>
    </row>
    <row r="78" spans="1:10" ht="15" thickBot="1" x14ac:dyDescent="0.35">
      <c r="A78" s="1"/>
      <c r="B78" s="1"/>
      <c r="C78" s="1"/>
      <c r="D78" s="1"/>
      <c r="E78" s="1"/>
      <c r="F78" s="69" t="str">
        <f t="shared" si="4"/>
        <v/>
      </c>
      <c r="G78" s="69" t="e">
        <f t="shared" si="5"/>
        <v>#N/A</v>
      </c>
      <c r="H78" s="69" t="e">
        <f t="shared" si="6"/>
        <v>#N/A</v>
      </c>
      <c r="I78" s="69" t="e">
        <f t="shared" si="7"/>
        <v>#N/A</v>
      </c>
      <c r="J78" s="70" t="str">
        <f>TRASH!A77</f>
        <v>AMBR</v>
      </c>
    </row>
    <row r="79" spans="1:10" ht="15" thickBot="1" x14ac:dyDescent="0.35">
      <c r="A79" s="1"/>
      <c r="B79" s="1"/>
      <c r="C79" s="1"/>
      <c r="D79" s="1"/>
      <c r="E79" s="1"/>
      <c r="F79" s="69" t="str">
        <f t="shared" si="4"/>
        <v/>
      </c>
      <c r="G79" s="69" t="e">
        <f t="shared" si="5"/>
        <v>#N/A</v>
      </c>
      <c r="H79" s="69" t="e">
        <f t="shared" si="6"/>
        <v>#N/A</v>
      </c>
      <c r="I79" s="69" t="e">
        <f t="shared" si="7"/>
        <v>#N/A</v>
      </c>
      <c r="J79" s="70" t="str">
        <f>TRASH!A78</f>
        <v>SAIA</v>
      </c>
    </row>
    <row r="80" spans="1:10" ht="15" thickBot="1" x14ac:dyDescent="0.35">
      <c r="A80" s="1"/>
      <c r="B80" s="1"/>
      <c r="C80" s="1"/>
      <c r="D80" s="1"/>
      <c r="E80" s="1"/>
      <c r="F80" s="69" t="str">
        <f t="shared" si="4"/>
        <v/>
      </c>
      <c r="G80" s="69" t="e">
        <f t="shared" si="5"/>
        <v>#N/A</v>
      </c>
      <c r="H80" s="69" t="e">
        <f t="shared" si="6"/>
        <v>#N/A</v>
      </c>
      <c r="I80" s="69" t="e">
        <f t="shared" si="7"/>
        <v>#N/A</v>
      </c>
      <c r="J80" s="70" t="str">
        <f>TRASH!A79</f>
        <v>MTB</v>
      </c>
    </row>
    <row r="81" spans="1:10" ht="15" thickBot="1" x14ac:dyDescent="0.35">
      <c r="A81" s="1"/>
      <c r="B81" s="1"/>
      <c r="C81" s="1"/>
      <c r="D81" s="1"/>
      <c r="E81" s="1"/>
      <c r="F81" s="69" t="str">
        <f t="shared" si="4"/>
        <v/>
      </c>
      <c r="G81" s="69" t="e">
        <f t="shared" si="5"/>
        <v>#N/A</v>
      </c>
      <c r="H81" s="69" t="e">
        <f t="shared" si="6"/>
        <v>#N/A</v>
      </c>
      <c r="I81" s="69" t="e">
        <f t="shared" si="7"/>
        <v>#N/A</v>
      </c>
      <c r="J81" s="70" t="str">
        <f>TRASH!A80</f>
        <v>LAKE</v>
      </c>
    </row>
    <row r="82" spans="1:10" ht="15" thickBot="1" x14ac:dyDescent="0.35">
      <c r="A82" s="1"/>
      <c r="B82" s="1"/>
      <c r="C82" s="1"/>
      <c r="D82" s="1"/>
      <c r="E82" s="1"/>
      <c r="F82" s="69" t="str">
        <f t="shared" si="4"/>
        <v/>
      </c>
      <c r="G82" s="69" t="e">
        <f t="shared" si="5"/>
        <v>#N/A</v>
      </c>
      <c r="H82" s="69" t="e">
        <f t="shared" si="6"/>
        <v>#N/A</v>
      </c>
      <c r="I82" s="69" t="e">
        <f t="shared" si="7"/>
        <v>#N/A</v>
      </c>
      <c r="J82" s="70" t="str">
        <f>TRASH!A81</f>
        <v>BBIO</v>
      </c>
    </row>
    <row r="83" spans="1:10" ht="15" thickBot="1" x14ac:dyDescent="0.35">
      <c r="A83" s="1"/>
      <c r="B83" s="1"/>
      <c r="C83" s="1"/>
      <c r="D83" s="1"/>
      <c r="E83" s="1"/>
      <c r="F83" s="69" t="str">
        <f t="shared" si="4"/>
        <v/>
      </c>
      <c r="G83" s="69" t="e">
        <f t="shared" si="5"/>
        <v>#N/A</v>
      </c>
      <c r="H83" s="69" t="e">
        <f t="shared" si="6"/>
        <v>#N/A</v>
      </c>
      <c r="I83" s="69" t="e">
        <f t="shared" si="7"/>
        <v>#N/A</v>
      </c>
      <c r="J83" s="70" t="str">
        <f>TRASH!A82</f>
        <v>SKIL</v>
      </c>
    </row>
    <row r="84" spans="1:10" ht="15" thickBot="1" x14ac:dyDescent="0.35">
      <c r="A84" s="1"/>
      <c r="B84" s="1"/>
      <c r="C84" s="1"/>
      <c r="D84" s="1"/>
      <c r="E84" s="1"/>
      <c r="F84" s="69" t="str">
        <f t="shared" si="4"/>
        <v/>
      </c>
      <c r="G84" s="69" t="e">
        <f t="shared" si="5"/>
        <v>#N/A</v>
      </c>
      <c r="H84" s="69" t="e">
        <f t="shared" si="6"/>
        <v>#N/A</v>
      </c>
      <c r="I84" s="69" t="e">
        <f t="shared" si="7"/>
        <v>#N/A</v>
      </c>
      <c r="J84" s="70" t="str">
        <f>TRASH!A83</f>
        <v>HLN</v>
      </c>
    </row>
    <row r="85" spans="1:10" ht="15" thickBot="1" x14ac:dyDescent="0.35">
      <c r="A85" s="1"/>
      <c r="B85" s="1"/>
      <c r="C85" s="1"/>
      <c r="D85" s="1"/>
      <c r="E85" s="1"/>
      <c r="F85" s="69" t="str">
        <f t="shared" si="4"/>
        <v/>
      </c>
      <c r="G85" s="69" t="e">
        <f t="shared" si="5"/>
        <v>#N/A</v>
      </c>
      <c r="H85" s="69" t="e">
        <f t="shared" si="6"/>
        <v>#N/A</v>
      </c>
      <c r="I85" s="69" t="e">
        <f t="shared" si="7"/>
        <v>#N/A</v>
      </c>
      <c r="J85" s="70" t="str">
        <f>TRASH!A84</f>
        <v>BKU</v>
      </c>
    </row>
    <row r="86" spans="1:10" ht="15" thickBot="1" x14ac:dyDescent="0.35">
      <c r="A86" s="1"/>
      <c r="B86" s="1"/>
      <c r="C86" s="1"/>
      <c r="D86" s="1"/>
      <c r="E86" s="1"/>
      <c r="F86" s="69" t="str">
        <f t="shared" si="4"/>
        <v/>
      </c>
      <c r="G86" s="69" t="e">
        <f t="shared" si="5"/>
        <v>#N/A</v>
      </c>
      <c r="H86" s="69" t="e">
        <f t="shared" si="6"/>
        <v>#N/A</v>
      </c>
      <c r="I86" s="69" t="e">
        <f t="shared" si="7"/>
        <v>#N/A</v>
      </c>
      <c r="J86" s="70" t="str">
        <f>TRASH!A85</f>
        <v>BXP</v>
      </c>
    </row>
    <row r="87" spans="1:10" ht="15" thickBot="1" x14ac:dyDescent="0.35">
      <c r="A87" s="1"/>
      <c r="B87" s="1"/>
      <c r="C87" s="1"/>
      <c r="D87" s="1"/>
      <c r="E87" s="1"/>
      <c r="F87" s="69" t="str">
        <f t="shared" si="4"/>
        <v/>
      </c>
      <c r="G87" s="69" t="e">
        <f t="shared" si="5"/>
        <v>#N/A</v>
      </c>
      <c r="H87" s="69" t="e">
        <f t="shared" si="6"/>
        <v>#N/A</v>
      </c>
      <c r="I87" s="69" t="e">
        <f t="shared" si="7"/>
        <v>#N/A</v>
      </c>
      <c r="J87" s="70" t="str">
        <f>TRASH!A86</f>
        <v>ACHC</v>
      </c>
    </row>
    <row r="88" spans="1:10" ht="15" thickBot="1" x14ac:dyDescent="0.35">
      <c r="A88" s="1"/>
      <c r="B88" s="1"/>
      <c r="C88" s="1"/>
      <c r="D88" s="1"/>
      <c r="E88" s="1"/>
      <c r="F88" t="str">
        <f t="shared" ref="F88:F110" si="8">IF(ISERROR(MATCH(A88,J$1:J$1000,0)),A88,"")</f>
        <v/>
      </c>
      <c r="J88" s="70" t="str">
        <f>TRASH!A87</f>
        <v>ARDT</v>
      </c>
    </row>
    <row r="89" spans="1:10" ht="15" thickBot="1" x14ac:dyDescent="0.35">
      <c r="A89" s="1"/>
      <c r="B89" s="1"/>
      <c r="C89" s="1"/>
      <c r="D89" s="1"/>
      <c r="E89" s="1"/>
      <c r="F89" t="str">
        <f t="shared" si="8"/>
        <v/>
      </c>
      <c r="J89" s="70" t="str">
        <f>TRASH!A88</f>
        <v>CVGW</v>
      </c>
    </row>
    <row r="90" spans="1:10" ht="15" thickBot="1" x14ac:dyDescent="0.35">
      <c r="A90" s="1"/>
      <c r="B90" s="1"/>
      <c r="C90" s="1"/>
      <c r="D90" s="1"/>
      <c r="E90" s="1"/>
      <c r="F90" t="str">
        <f t="shared" si="8"/>
        <v/>
      </c>
      <c r="J90" s="70" t="str">
        <f>TRASH!A89</f>
        <v>KORE</v>
      </c>
    </row>
    <row r="91" spans="1:10" ht="15" thickBot="1" x14ac:dyDescent="0.35">
      <c r="A91" s="1"/>
      <c r="B91" s="1"/>
      <c r="C91" s="1"/>
      <c r="D91" s="1"/>
      <c r="E91" s="1"/>
      <c r="F91" t="str">
        <f t="shared" si="8"/>
        <v/>
      </c>
      <c r="J91" s="70" t="str">
        <f>TRASH!A90</f>
        <v>COTY</v>
      </c>
    </row>
    <row r="92" spans="1:10" ht="15" thickBot="1" x14ac:dyDescent="0.35">
      <c r="A92" s="1"/>
      <c r="B92" s="1"/>
      <c r="C92" s="1"/>
      <c r="D92" s="1"/>
      <c r="E92" s="1"/>
      <c r="F92" t="str">
        <f t="shared" si="8"/>
        <v/>
      </c>
      <c r="J92" s="70" t="str">
        <f>TRASH!A91</f>
        <v>TD</v>
      </c>
    </row>
    <row r="93" spans="1:10" ht="15" thickBot="1" x14ac:dyDescent="0.35">
      <c r="A93" s="1"/>
      <c r="B93" s="1"/>
      <c r="C93" s="1"/>
      <c r="D93" s="1"/>
      <c r="E93" s="1"/>
      <c r="F93" t="str">
        <f t="shared" si="8"/>
        <v/>
      </c>
      <c r="J93" s="70" t="str">
        <f>TRASH!A92</f>
        <v>MTRX</v>
      </c>
    </row>
    <row r="94" spans="1:10" ht="15" thickBot="1" x14ac:dyDescent="0.35">
      <c r="A94" s="1"/>
      <c r="B94" s="1"/>
      <c r="C94" s="1"/>
      <c r="D94" s="1"/>
      <c r="E94" s="1"/>
      <c r="F94" t="str">
        <f t="shared" si="8"/>
        <v/>
      </c>
      <c r="J94" s="70" t="str">
        <f>TRASH!A93</f>
        <v>LEA</v>
      </c>
    </row>
    <row r="95" spans="1:10" ht="15" thickBot="1" x14ac:dyDescent="0.35">
      <c r="A95" s="1"/>
      <c r="B95" s="1"/>
      <c r="C95" s="1"/>
      <c r="D95" s="1"/>
      <c r="E95" s="1"/>
      <c r="F95" t="str">
        <f t="shared" si="8"/>
        <v/>
      </c>
      <c r="J95" s="70" t="str">
        <f>TRASH!A94</f>
        <v>CFR</v>
      </c>
    </row>
    <row r="96" spans="1:10" ht="15" thickBot="1" x14ac:dyDescent="0.35">
      <c r="A96" s="1"/>
      <c r="B96" s="1"/>
      <c r="C96" s="1"/>
      <c r="D96" s="1"/>
      <c r="E96" s="1"/>
      <c r="F96" t="str">
        <f t="shared" si="8"/>
        <v/>
      </c>
      <c r="J96" s="70" t="str">
        <f>TRASH!A95</f>
        <v>LOB</v>
      </c>
    </row>
    <row r="97" spans="1:10" ht="15" thickBot="1" x14ac:dyDescent="0.35">
      <c r="A97" s="1"/>
      <c r="B97" s="1"/>
      <c r="C97" s="1"/>
      <c r="D97" s="1"/>
      <c r="E97" s="1"/>
      <c r="F97" t="str">
        <f t="shared" si="8"/>
        <v/>
      </c>
      <c r="J97" s="70" t="str">
        <f>TRASH!A96</f>
        <v>TIME</v>
      </c>
    </row>
    <row r="98" spans="1:10" ht="15" thickBot="1" x14ac:dyDescent="0.35">
      <c r="A98" s="1"/>
      <c r="B98" s="1"/>
      <c r="C98" s="1"/>
      <c r="D98" s="1"/>
      <c r="E98" s="1"/>
      <c r="F98" t="str">
        <f t="shared" si="8"/>
        <v/>
      </c>
      <c r="J98" s="70" t="str">
        <f>TRASH!A97</f>
        <v>DTSTW</v>
      </c>
    </row>
    <row r="99" spans="1:10" ht="15" thickBot="1" x14ac:dyDescent="0.35">
      <c r="A99" s="1"/>
      <c r="B99" s="1"/>
      <c r="C99" s="1"/>
      <c r="D99" s="1"/>
      <c r="E99" s="1"/>
      <c r="F99" t="str">
        <f t="shared" si="8"/>
        <v/>
      </c>
      <c r="J99" s="70" t="str">
        <f>TRASH!A98</f>
        <v>EE</v>
      </c>
    </row>
    <row r="100" spans="1:10" ht="15" thickBot="1" x14ac:dyDescent="0.35">
      <c r="A100" s="1"/>
      <c r="B100" s="1"/>
      <c r="C100" s="1"/>
      <c r="D100" s="1"/>
      <c r="E100" s="1"/>
      <c r="F100" t="str">
        <f t="shared" si="8"/>
        <v/>
      </c>
      <c r="J100" s="70" t="str">
        <f>TRASH!A99</f>
        <v>LMNR</v>
      </c>
    </row>
    <row r="101" spans="1:10" ht="15" thickBot="1" x14ac:dyDescent="0.35">
      <c r="A101" s="1"/>
      <c r="B101" s="1"/>
      <c r="C101" s="1"/>
      <c r="D101" s="1"/>
      <c r="E101" s="1"/>
      <c r="F101" t="str">
        <f t="shared" si="8"/>
        <v/>
      </c>
      <c r="J101" s="70" t="str">
        <f>TRASH!A100</f>
        <v>PB</v>
      </c>
    </row>
    <row r="102" spans="1:10" ht="15" thickBot="1" x14ac:dyDescent="0.35">
      <c r="A102" s="1"/>
      <c r="B102" s="1"/>
      <c r="C102" s="1"/>
      <c r="D102" s="1"/>
      <c r="E102" s="1"/>
      <c r="F102" t="str">
        <f t="shared" si="8"/>
        <v/>
      </c>
      <c r="J102" s="70" t="str">
        <f>TRASH!A101</f>
        <v>CIL</v>
      </c>
    </row>
    <row r="103" spans="1:10" ht="15" thickBot="1" x14ac:dyDescent="0.35">
      <c r="A103" s="1"/>
      <c r="B103" s="1"/>
      <c r="C103" s="1"/>
      <c r="D103" s="1"/>
      <c r="E103" s="1"/>
      <c r="F103" t="str">
        <f t="shared" si="8"/>
        <v/>
      </c>
      <c r="J103" s="70" t="str">
        <f>TRASH!A102</f>
        <v>WLDSW</v>
      </c>
    </row>
    <row r="104" spans="1:10" ht="15" thickBot="1" x14ac:dyDescent="0.35">
      <c r="A104" s="1"/>
      <c r="B104" s="1"/>
      <c r="C104" s="1"/>
      <c r="D104" s="1"/>
      <c r="E104" s="1"/>
      <c r="F104" t="str">
        <f t="shared" si="8"/>
        <v/>
      </c>
      <c r="J104" s="70" t="str">
        <f>TRASH!A103</f>
        <v>INNV</v>
      </c>
    </row>
    <row r="105" spans="1:10" ht="15" thickBot="1" x14ac:dyDescent="0.35">
      <c r="A105" s="1"/>
      <c r="B105" s="1"/>
      <c r="C105" s="1"/>
      <c r="D105" s="1"/>
      <c r="E105" s="1"/>
      <c r="F105" t="str">
        <f t="shared" si="8"/>
        <v/>
      </c>
      <c r="J105" s="70" t="str">
        <f>TRASH!A104</f>
        <v>IPAR</v>
      </c>
    </row>
    <row r="106" spans="1:10" ht="15" thickBot="1" x14ac:dyDescent="0.35">
      <c r="A106" s="1"/>
      <c r="B106" s="1"/>
      <c r="C106" s="1"/>
      <c r="D106" s="1"/>
      <c r="E106" s="1"/>
      <c r="F106" t="str">
        <f t="shared" si="8"/>
        <v/>
      </c>
      <c r="J106" s="70" t="str">
        <f>TRASH!A105</f>
        <v>TRNS</v>
      </c>
    </row>
    <row r="107" spans="1:10" ht="15" thickBot="1" x14ac:dyDescent="0.35">
      <c r="A107" s="2"/>
      <c r="B107" s="2"/>
      <c r="C107" s="2"/>
      <c r="D107" s="2"/>
      <c r="E107" s="2"/>
      <c r="F107" t="str">
        <f t="shared" si="8"/>
        <v/>
      </c>
      <c r="J107" s="70" t="str">
        <f>TRASH!A106</f>
        <v>AME</v>
      </c>
    </row>
    <row r="108" spans="1:10" ht="15" thickBot="1" x14ac:dyDescent="0.35">
      <c r="F108" t="str">
        <f t="shared" si="8"/>
        <v/>
      </c>
      <c r="J108" s="70" t="str">
        <f>TRASH!A107</f>
        <v>AUGZ</v>
      </c>
    </row>
    <row r="109" spans="1:10" ht="15" thickBot="1" x14ac:dyDescent="0.35">
      <c r="F109" t="str">
        <f t="shared" si="8"/>
        <v/>
      </c>
      <c r="J109" s="70" t="str">
        <f>TRASH!A108</f>
        <v>AXR</v>
      </c>
    </row>
    <row r="110" spans="1:10" ht="15" thickBot="1" x14ac:dyDescent="0.35">
      <c r="F110" t="str">
        <f t="shared" si="8"/>
        <v/>
      </c>
      <c r="J110" s="70" t="str">
        <f>TRASH!A109</f>
        <v>CGAU</v>
      </c>
    </row>
    <row r="111" spans="1:10" ht="15" thickBot="1" x14ac:dyDescent="0.35">
      <c r="J111" s="70" t="str">
        <f>TRASH!A110</f>
        <v>CNO</v>
      </c>
    </row>
    <row r="112" spans="1:10" ht="15" thickBot="1" x14ac:dyDescent="0.35">
      <c r="J112" s="70" t="str">
        <f>TRASH!A111</f>
        <v>HOLD</v>
      </c>
    </row>
    <row r="113" spans="10:10" ht="15" thickBot="1" x14ac:dyDescent="0.35">
      <c r="J113" s="70" t="str">
        <f>TRASH!A112</f>
        <v>JULZ</v>
      </c>
    </row>
    <row r="114" spans="10:10" ht="15" thickBot="1" x14ac:dyDescent="0.35">
      <c r="J114" s="70" t="str">
        <f>TRASH!A113</f>
        <v>NTRBW</v>
      </c>
    </row>
    <row r="115" spans="10:10" ht="15" thickBot="1" x14ac:dyDescent="0.35">
      <c r="J115" s="70" t="str">
        <f>TRASH!A114</f>
        <v>RBC</v>
      </c>
    </row>
    <row r="116" spans="10:10" ht="15" thickBot="1" x14ac:dyDescent="0.35">
      <c r="J116" s="70" t="str">
        <f>TRASH!A115</f>
        <v>TEN/PE</v>
      </c>
    </row>
    <row r="117" spans="10:10" ht="15" thickBot="1" x14ac:dyDescent="0.35">
      <c r="J117" s="70" t="str">
        <f>TRASH!A116</f>
        <v>TEN/PF</v>
      </c>
    </row>
    <row r="118" spans="10:10" ht="15" thickBot="1" x14ac:dyDescent="0.35">
      <c r="J118" s="70">
        <f>TRASH!A117</f>
        <v>0</v>
      </c>
    </row>
    <row r="119" spans="10:10" ht="15" thickBot="1" x14ac:dyDescent="0.35">
      <c r="J119" s="70">
        <f>TRASH!A118</f>
        <v>0</v>
      </c>
    </row>
    <row r="120" spans="10:10" ht="15" thickBot="1" x14ac:dyDescent="0.35">
      <c r="J120" s="70">
        <f>TRASH!A119</f>
        <v>0</v>
      </c>
    </row>
    <row r="121" spans="10:10" ht="15" thickBot="1" x14ac:dyDescent="0.35">
      <c r="J121" s="70">
        <f>TRASH!A120</f>
        <v>0</v>
      </c>
    </row>
    <row r="122" spans="10:10" ht="15" thickBot="1" x14ac:dyDescent="0.35">
      <c r="J122" s="70">
        <f>TRASH!A121</f>
        <v>0</v>
      </c>
    </row>
    <row r="123" spans="10:10" ht="15" thickBot="1" x14ac:dyDescent="0.35">
      <c r="J123" s="70">
        <f>TRASH!A122</f>
        <v>0</v>
      </c>
    </row>
    <row r="124" spans="10:10" ht="15" thickBot="1" x14ac:dyDescent="0.35">
      <c r="J124" s="70">
        <f>TRASH!A123</f>
        <v>0</v>
      </c>
    </row>
    <row r="125" spans="10:10" ht="15" thickBot="1" x14ac:dyDescent="0.35">
      <c r="J125" s="70">
        <f>TRASH!A124</f>
        <v>0</v>
      </c>
    </row>
    <row r="126" spans="10:10" ht="15" thickBot="1" x14ac:dyDescent="0.35">
      <c r="J126" s="70">
        <f>TRASH!A125</f>
        <v>0</v>
      </c>
    </row>
    <row r="127" spans="10:10" ht="15" thickBot="1" x14ac:dyDescent="0.35">
      <c r="J127" s="70">
        <f>TRASH!A126</f>
        <v>0</v>
      </c>
    </row>
    <row r="128" spans="10:10" ht="15" thickBot="1" x14ac:dyDescent="0.35">
      <c r="J128" s="70">
        <f>TRASH!A127</f>
        <v>0</v>
      </c>
    </row>
    <row r="129" spans="10:10" ht="15" thickBot="1" x14ac:dyDescent="0.35">
      <c r="J129" s="70">
        <f>TRASH!A128</f>
        <v>0</v>
      </c>
    </row>
    <row r="130" spans="10:10" ht="15" thickBot="1" x14ac:dyDescent="0.35">
      <c r="J130" s="70">
        <f>TRASH!A129</f>
        <v>0</v>
      </c>
    </row>
    <row r="131" spans="10:10" ht="15" thickBot="1" x14ac:dyDescent="0.35">
      <c r="J131" s="70">
        <f>TRASH!A130</f>
        <v>0</v>
      </c>
    </row>
    <row r="132" spans="10:10" ht="15" thickBot="1" x14ac:dyDescent="0.35">
      <c r="J132" s="70">
        <f>TRASH!A131</f>
        <v>0</v>
      </c>
    </row>
    <row r="133" spans="10:10" ht="15" thickBot="1" x14ac:dyDescent="0.35">
      <c r="J133" s="70">
        <f>TRASH!A132</f>
        <v>0</v>
      </c>
    </row>
    <row r="134" spans="10:10" ht="15" thickBot="1" x14ac:dyDescent="0.35">
      <c r="J134" s="70">
        <f>TRASH!A133</f>
        <v>0</v>
      </c>
    </row>
    <row r="135" spans="10:10" ht="15" thickBot="1" x14ac:dyDescent="0.35">
      <c r="J135" s="70">
        <f>TRASH!A134</f>
        <v>0</v>
      </c>
    </row>
    <row r="136" spans="10:10" ht="15" thickBot="1" x14ac:dyDescent="0.35">
      <c r="J136" s="70">
        <f>TRASH!A135</f>
        <v>0</v>
      </c>
    </row>
    <row r="137" spans="10:10" ht="15" thickBot="1" x14ac:dyDescent="0.35">
      <c r="J137" s="70">
        <f>TRASH!A136</f>
        <v>0</v>
      </c>
    </row>
    <row r="138" spans="10:10" ht="15" thickBot="1" x14ac:dyDescent="0.35">
      <c r="J138" s="70">
        <f>TRASH!A137</f>
        <v>0</v>
      </c>
    </row>
    <row r="139" spans="10:10" ht="15" thickBot="1" x14ac:dyDescent="0.35">
      <c r="J139" s="70">
        <f>TRASH!A138</f>
        <v>0</v>
      </c>
    </row>
    <row r="140" spans="10:10" ht="15" thickBot="1" x14ac:dyDescent="0.35">
      <c r="J140" s="70">
        <f>TRASH!A139</f>
        <v>0</v>
      </c>
    </row>
    <row r="141" spans="10:10" ht="15" thickBot="1" x14ac:dyDescent="0.35">
      <c r="J141" s="70">
        <f>TRASH!A140</f>
        <v>0</v>
      </c>
    </row>
    <row r="142" spans="10:10" ht="15" thickBot="1" x14ac:dyDescent="0.35">
      <c r="J142" s="70">
        <f>TRASH!A141</f>
        <v>0</v>
      </c>
    </row>
    <row r="143" spans="10:10" ht="15" thickBot="1" x14ac:dyDescent="0.35">
      <c r="J143" s="70">
        <f>TRASH!A142</f>
        <v>0</v>
      </c>
    </row>
    <row r="144" spans="10:10" ht="15" thickBot="1" x14ac:dyDescent="0.35">
      <c r="J144" s="70">
        <f>TRASH!A143</f>
        <v>0</v>
      </c>
    </row>
    <row r="145" spans="10:10" ht="15" thickBot="1" x14ac:dyDescent="0.35">
      <c r="J145" s="70">
        <f>TRASH!A144</f>
        <v>0</v>
      </c>
    </row>
    <row r="146" spans="10:10" ht="15" thickBot="1" x14ac:dyDescent="0.35">
      <c r="J146" s="70">
        <f>TRASH!A145</f>
        <v>0</v>
      </c>
    </row>
    <row r="147" spans="10:10" ht="15" thickBot="1" x14ac:dyDescent="0.35">
      <c r="J147" s="70">
        <f>TRASH!A146</f>
        <v>0</v>
      </c>
    </row>
    <row r="148" spans="10:10" ht="15" thickBot="1" x14ac:dyDescent="0.35">
      <c r="J148" s="70">
        <f>TRASH!A147</f>
        <v>0</v>
      </c>
    </row>
    <row r="149" spans="10:10" ht="15" thickBot="1" x14ac:dyDescent="0.35">
      <c r="J149" s="70">
        <f>TRASH!A148</f>
        <v>0</v>
      </c>
    </row>
    <row r="150" spans="10:10" ht="15" thickBot="1" x14ac:dyDescent="0.35">
      <c r="J150" s="70">
        <f>TRASH!A149</f>
        <v>0</v>
      </c>
    </row>
    <row r="151" spans="10:10" ht="15" thickBot="1" x14ac:dyDescent="0.35">
      <c r="J151" s="70">
        <f>TRASH!A150</f>
        <v>0</v>
      </c>
    </row>
    <row r="152" spans="10:10" ht="15" thickBot="1" x14ac:dyDescent="0.35">
      <c r="J152" s="70">
        <f>TRASH!A151</f>
        <v>0</v>
      </c>
    </row>
    <row r="153" spans="10:10" ht="15" thickBot="1" x14ac:dyDescent="0.35">
      <c r="J153" s="70">
        <f>TRASH!A152</f>
        <v>0</v>
      </c>
    </row>
    <row r="154" spans="10:10" ht="15" thickBot="1" x14ac:dyDescent="0.35">
      <c r="J154" s="70">
        <f>TRASH!A153</f>
        <v>0</v>
      </c>
    </row>
    <row r="155" spans="10:10" ht="15" thickBot="1" x14ac:dyDescent="0.35">
      <c r="J155" s="70">
        <f>TRASH!A154</f>
        <v>0</v>
      </c>
    </row>
    <row r="156" spans="10:10" ht="15" thickBot="1" x14ac:dyDescent="0.35">
      <c r="J156" s="70">
        <f>TRASH!A155</f>
        <v>0</v>
      </c>
    </row>
    <row r="157" spans="10:10" ht="15" thickBot="1" x14ac:dyDescent="0.35">
      <c r="J157" s="70">
        <f>TRASH!A156</f>
        <v>0</v>
      </c>
    </row>
    <row r="158" spans="10:10" ht="15" thickBot="1" x14ac:dyDescent="0.35">
      <c r="J158" s="70">
        <f>TRASH!A157</f>
        <v>0</v>
      </c>
    </row>
    <row r="159" spans="10:10" ht="15" thickBot="1" x14ac:dyDescent="0.35">
      <c r="J159" s="70">
        <f>TRASH!A158</f>
        <v>0</v>
      </c>
    </row>
    <row r="160" spans="10:10" ht="15" thickBot="1" x14ac:dyDescent="0.35">
      <c r="J160" s="70">
        <f>TRASH!A159</f>
        <v>0</v>
      </c>
    </row>
    <row r="161" spans="10:10" ht="15" thickBot="1" x14ac:dyDescent="0.35">
      <c r="J161" s="70">
        <f>TRASH!A160</f>
        <v>0</v>
      </c>
    </row>
    <row r="162" spans="10:10" ht="15" thickBot="1" x14ac:dyDescent="0.35">
      <c r="J162" s="70">
        <f>TRASH!A161</f>
        <v>0</v>
      </c>
    </row>
    <row r="163" spans="10:10" ht="15" thickBot="1" x14ac:dyDescent="0.35">
      <c r="J163" s="70">
        <f>TRASH!A162</f>
        <v>0</v>
      </c>
    </row>
    <row r="164" spans="10:10" ht="15" thickBot="1" x14ac:dyDescent="0.35">
      <c r="J164" s="70">
        <f>TRASH!A163</f>
        <v>0</v>
      </c>
    </row>
    <row r="165" spans="10:10" ht="15" thickBot="1" x14ac:dyDescent="0.35">
      <c r="J165" s="70">
        <f>TRASH!A164</f>
        <v>0</v>
      </c>
    </row>
    <row r="166" spans="10:10" ht="15" thickBot="1" x14ac:dyDescent="0.35">
      <c r="J166" s="70">
        <f>TRASH!A165</f>
        <v>0</v>
      </c>
    </row>
    <row r="167" spans="10:10" ht="15" thickBot="1" x14ac:dyDescent="0.35">
      <c r="J167" s="70">
        <f>TRASH!A166</f>
        <v>0</v>
      </c>
    </row>
    <row r="168" spans="10:10" ht="15" thickBot="1" x14ac:dyDescent="0.35">
      <c r="J168" s="70">
        <f>TRASH!A167</f>
        <v>0</v>
      </c>
    </row>
    <row r="169" spans="10:10" ht="15" thickBot="1" x14ac:dyDescent="0.35">
      <c r="J169" s="70">
        <f>TRASH!A168</f>
        <v>0</v>
      </c>
    </row>
    <row r="170" spans="10:10" ht="15" thickBot="1" x14ac:dyDescent="0.35">
      <c r="J170" s="70">
        <f>TRASH!A169</f>
        <v>0</v>
      </c>
    </row>
    <row r="171" spans="10:10" ht="15" thickBot="1" x14ac:dyDescent="0.35">
      <c r="J171" s="70">
        <f>TRASH!A170</f>
        <v>0</v>
      </c>
    </row>
    <row r="172" spans="10:10" ht="15" thickBot="1" x14ac:dyDescent="0.35">
      <c r="J172" s="70">
        <f>TRASH!A171</f>
        <v>0</v>
      </c>
    </row>
    <row r="173" spans="10:10" ht="15" thickBot="1" x14ac:dyDescent="0.35">
      <c r="J173" s="70">
        <f>TRASH!A172</f>
        <v>0</v>
      </c>
    </row>
    <row r="174" spans="10:10" ht="15" thickBot="1" x14ac:dyDescent="0.35">
      <c r="J174" s="70">
        <f>TRASH!A173</f>
        <v>0</v>
      </c>
    </row>
    <row r="175" spans="10:10" ht="15" thickBot="1" x14ac:dyDescent="0.35">
      <c r="J175" s="70">
        <f>TRASH!A174</f>
        <v>0</v>
      </c>
    </row>
    <row r="176" spans="10:10" ht="15" thickBot="1" x14ac:dyDescent="0.35">
      <c r="J176" s="70">
        <f>TRASH!A175</f>
        <v>0</v>
      </c>
    </row>
    <row r="177" spans="10:10" ht="15" thickBot="1" x14ac:dyDescent="0.35">
      <c r="J177" s="70">
        <f>TRASH!A176</f>
        <v>0</v>
      </c>
    </row>
    <row r="178" spans="10:10" ht="15" thickBot="1" x14ac:dyDescent="0.35">
      <c r="J178" s="70">
        <f>TRASH!A177</f>
        <v>0</v>
      </c>
    </row>
    <row r="179" spans="10:10" ht="15" thickBot="1" x14ac:dyDescent="0.35">
      <c r="J179" s="70">
        <f>TRASH!A178</f>
        <v>0</v>
      </c>
    </row>
    <row r="180" spans="10:10" ht="15" thickBot="1" x14ac:dyDescent="0.35">
      <c r="J180" s="70">
        <f>TRASH!A179</f>
        <v>0</v>
      </c>
    </row>
    <row r="181" spans="10:10" ht="15" thickBot="1" x14ac:dyDescent="0.35">
      <c r="J181" s="70">
        <f>TRASH!A180</f>
        <v>0</v>
      </c>
    </row>
    <row r="182" spans="10:10" ht="15" thickBot="1" x14ac:dyDescent="0.35">
      <c r="J182" s="70">
        <f>TRASH!A181</f>
        <v>0</v>
      </c>
    </row>
    <row r="183" spans="10:10" ht="15" thickBot="1" x14ac:dyDescent="0.35">
      <c r="J183" s="70">
        <f>TRASH!A182</f>
        <v>0</v>
      </c>
    </row>
    <row r="184" spans="10:10" ht="15" thickBot="1" x14ac:dyDescent="0.35">
      <c r="J184" s="70">
        <f>TRASH!A183</f>
        <v>0</v>
      </c>
    </row>
    <row r="185" spans="10:10" ht="15" thickBot="1" x14ac:dyDescent="0.35">
      <c r="J185" s="70">
        <f>TRASH!A184</f>
        <v>0</v>
      </c>
    </row>
    <row r="186" spans="10:10" ht="15" thickBot="1" x14ac:dyDescent="0.35">
      <c r="J186" s="70">
        <f>TRASH!A185</f>
        <v>0</v>
      </c>
    </row>
    <row r="187" spans="10:10" ht="15" thickBot="1" x14ac:dyDescent="0.35">
      <c r="J187" s="70">
        <f>TRASH!A186</f>
        <v>0</v>
      </c>
    </row>
    <row r="188" spans="10:10" ht="15" thickBot="1" x14ac:dyDescent="0.35">
      <c r="J188" s="70">
        <f>TRASH!A187</f>
        <v>0</v>
      </c>
    </row>
    <row r="189" spans="10:10" ht="15" thickBot="1" x14ac:dyDescent="0.35">
      <c r="J189" s="70">
        <f>TRASH!A188</f>
        <v>0</v>
      </c>
    </row>
    <row r="190" spans="10:10" ht="15" thickBot="1" x14ac:dyDescent="0.35">
      <c r="J190" s="70">
        <f>TRASH!A189</f>
        <v>0</v>
      </c>
    </row>
    <row r="191" spans="10:10" ht="15" thickBot="1" x14ac:dyDescent="0.35">
      <c r="J191" s="70">
        <f>TRASH!A190</f>
        <v>0</v>
      </c>
    </row>
    <row r="192" spans="10:10" ht="15" thickBot="1" x14ac:dyDescent="0.35">
      <c r="J192" s="70">
        <f>TRASH!A191</f>
        <v>0</v>
      </c>
    </row>
    <row r="193" spans="10:10" ht="15" thickBot="1" x14ac:dyDescent="0.35">
      <c r="J193" s="70">
        <f>TRASH!A192</f>
        <v>0</v>
      </c>
    </row>
    <row r="194" spans="10:10" ht="15" thickBot="1" x14ac:dyDescent="0.35">
      <c r="J194" s="70">
        <f>TRASH!A193</f>
        <v>0</v>
      </c>
    </row>
    <row r="195" spans="10:10" ht="15" thickBot="1" x14ac:dyDescent="0.35">
      <c r="J195" s="70">
        <f>TRASH!A194</f>
        <v>0</v>
      </c>
    </row>
    <row r="196" spans="10:10" ht="15" thickBot="1" x14ac:dyDescent="0.35">
      <c r="J196" s="70">
        <f>TRASH!A195</f>
        <v>0</v>
      </c>
    </row>
    <row r="197" spans="10:10" ht="15" thickBot="1" x14ac:dyDescent="0.35">
      <c r="J197" s="70">
        <f>TRASH!A196</f>
        <v>0</v>
      </c>
    </row>
    <row r="198" spans="10:10" ht="15" thickBot="1" x14ac:dyDescent="0.35">
      <c r="J198" s="70">
        <f>TRASH!A197</f>
        <v>0</v>
      </c>
    </row>
    <row r="199" spans="10:10" ht="15" thickBot="1" x14ac:dyDescent="0.35">
      <c r="J199" s="70">
        <f>TRASH!A198</f>
        <v>0</v>
      </c>
    </row>
    <row r="200" spans="10:10" ht="15" thickBot="1" x14ac:dyDescent="0.35">
      <c r="J200" s="70">
        <f>TRASH!A199</f>
        <v>0</v>
      </c>
    </row>
    <row r="201" spans="10:10" ht="15" thickBot="1" x14ac:dyDescent="0.35">
      <c r="J201" s="70">
        <f>TRASH!A200</f>
        <v>0</v>
      </c>
    </row>
    <row r="202" spans="10:10" ht="15" thickBot="1" x14ac:dyDescent="0.35">
      <c r="J202" s="70">
        <f>TRASH!A201</f>
        <v>0</v>
      </c>
    </row>
    <row r="203" spans="10:10" ht="15" thickBot="1" x14ac:dyDescent="0.35">
      <c r="J203" s="70">
        <f>TRASH!A202</f>
        <v>0</v>
      </c>
    </row>
    <row r="204" spans="10:10" ht="15" thickBot="1" x14ac:dyDescent="0.35">
      <c r="J204" s="70">
        <f>TRASH!A203</f>
        <v>0</v>
      </c>
    </row>
    <row r="205" spans="10:10" ht="15" thickBot="1" x14ac:dyDescent="0.35">
      <c r="J205" s="70">
        <f>TRASH!A204</f>
        <v>0</v>
      </c>
    </row>
    <row r="206" spans="10:10" ht="15" thickBot="1" x14ac:dyDescent="0.35">
      <c r="J206" s="70">
        <f>TRASH!A205</f>
        <v>0</v>
      </c>
    </row>
    <row r="207" spans="10:10" ht="15" thickBot="1" x14ac:dyDescent="0.35">
      <c r="J207" s="70">
        <f>TRASH!A206</f>
        <v>0</v>
      </c>
    </row>
    <row r="208" spans="10:10" ht="15" thickBot="1" x14ac:dyDescent="0.35">
      <c r="J208" s="70">
        <f>TRASH!A207</f>
        <v>0</v>
      </c>
    </row>
    <row r="209" spans="10:10" ht="15" thickBot="1" x14ac:dyDescent="0.35">
      <c r="J209" s="70">
        <f>TRASH!A208</f>
        <v>0</v>
      </c>
    </row>
    <row r="210" spans="10:10" ht="15" thickBot="1" x14ac:dyDescent="0.35">
      <c r="J210" s="70">
        <f>TRASH!A209</f>
        <v>0</v>
      </c>
    </row>
    <row r="211" spans="10:10" ht="15" thickBot="1" x14ac:dyDescent="0.35">
      <c r="J211" s="70">
        <f>TRASH!A210</f>
        <v>0</v>
      </c>
    </row>
    <row r="212" spans="10:10" ht="15" thickBot="1" x14ac:dyDescent="0.35">
      <c r="J212" s="70">
        <f>TRASH!A211</f>
        <v>0</v>
      </c>
    </row>
    <row r="213" spans="10:10" ht="15" thickBot="1" x14ac:dyDescent="0.35">
      <c r="J213" s="70">
        <f>TRASH!A212</f>
        <v>0</v>
      </c>
    </row>
    <row r="214" spans="10:10" ht="15" thickBot="1" x14ac:dyDescent="0.35">
      <c r="J214" s="70">
        <f>TRASH!A213</f>
        <v>0</v>
      </c>
    </row>
    <row r="215" spans="10:10" ht="15" thickBot="1" x14ac:dyDescent="0.35">
      <c r="J215" s="70">
        <f>TRASH!A214</f>
        <v>0</v>
      </c>
    </row>
    <row r="216" spans="10:10" ht="15" thickBot="1" x14ac:dyDescent="0.35">
      <c r="J216" s="70">
        <f>TRASH!A215</f>
        <v>0</v>
      </c>
    </row>
    <row r="217" spans="10:10" ht="15" thickBot="1" x14ac:dyDescent="0.35">
      <c r="J217" s="70">
        <f>TRASH!A216</f>
        <v>0</v>
      </c>
    </row>
    <row r="218" spans="10:10" ht="15" thickBot="1" x14ac:dyDescent="0.35">
      <c r="J218" s="70">
        <f>TRASH!A217</f>
        <v>0</v>
      </c>
    </row>
    <row r="219" spans="10:10" ht="15" thickBot="1" x14ac:dyDescent="0.35">
      <c r="J219" s="70">
        <f>TRASH!A218</f>
        <v>0</v>
      </c>
    </row>
    <row r="220" spans="10:10" ht="15" thickBot="1" x14ac:dyDescent="0.35">
      <c r="J220" s="70">
        <f>TRASH!A219</f>
        <v>0</v>
      </c>
    </row>
    <row r="221" spans="10:10" ht="15" thickBot="1" x14ac:dyDescent="0.35">
      <c r="J221" s="70">
        <f>TRASH!A220</f>
        <v>0</v>
      </c>
    </row>
    <row r="222" spans="10:10" ht="15" thickBot="1" x14ac:dyDescent="0.35">
      <c r="J222" s="70">
        <f>TRASH!A221</f>
        <v>0</v>
      </c>
    </row>
    <row r="223" spans="10:10" ht="15" thickBot="1" x14ac:dyDescent="0.35">
      <c r="J223" s="70">
        <f>TRASH!A222</f>
        <v>0</v>
      </c>
    </row>
    <row r="224" spans="10:10" ht="15" thickBot="1" x14ac:dyDescent="0.35">
      <c r="J224" s="70">
        <f>TRASH!A223</f>
        <v>0</v>
      </c>
    </row>
    <row r="225" spans="10:10" ht="15" thickBot="1" x14ac:dyDescent="0.35">
      <c r="J225" s="70">
        <f>TRASH!A224</f>
        <v>0</v>
      </c>
    </row>
    <row r="226" spans="10:10" ht="15" thickBot="1" x14ac:dyDescent="0.35">
      <c r="J226" s="70">
        <f>TRASH!A225</f>
        <v>0</v>
      </c>
    </row>
    <row r="227" spans="10:10" ht="15" thickBot="1" x14ac:dyDescent="0.35">
      <c r="J227" s="70">
        <f>TRASH!A226</f>
        <v>0</v>
      </c>
    </row>
    <row r="228" spans="10:10" ht="15" thickBot="1" x14ac:dyDescent="0.35">
      <c r="J228" s="70">
        <f>TRASH!A227</f>
        <v>0</v>
      </c>
    </row>
    <row r="229" spans="10:10" ht="15" thickBot="1" x14ac:dyDescent="0.35">
      <c r="J229" s="70">
        <f>TRASH!A228</f>
        <v>0</v>
      </c>
    </row>
    <row r="230" spans="10:10" ht="15" thickBot="1" x14ac:dyDescent="0.35">
      <c r="J230" s="70">
        <f>TRASH!A229</f>
        <v>0</v>
      </c>
    </row>
    <row r="231" spans="10:10" ht="15" thickBot="1" x14ac:dyDescent="0.35">
      <c r="J231" s="70">
        <f>TRASH!A230</f>
        <v>0</v>
      </c>
    </row>
    <row r="232" spans="10:10" ht="15" thickBot="1" x14ac:dyDescent="0.35">
      <c r="J232" s="70">
        <f>TRASH!A231</f>
        <v>0</v>
      </c>
    </row>
    <row r="233" spans="10:10" ht="15" thickBot="1" x14ac:dyDescent="0.35">
      <c r="J233" s="70">
        <f>TRASH!A232</f>
        <v>0</v>
      </c>
    </row>
    <row r="234" spans="10:10" ht="15" thickBot="1" x14ac:dyDescent="0.35">
      <c r="J234" s="70">
        <f>TRASH!A233</f>
        <v>0</v>
      </c>
    </row>
    <row r="235" spans="10:10" ht="15" thickBot="1" x14ac:dyDescent="0.35">
      <c r="J235" s="70">
        <f>TRASH!A234</f>
        <v>0</v>
      </c>
    </row>
    <row r="236" spans="10:10" ht="15" thickBot="1" x14ac:dyDescent="0.35">
      <c r="J236" s="70">
        <f>TRASH!A235</f>
        <v>0</v>
      </c>
    </row>
    <row r="237" spans="10:10" ht="15" thickBot="1" x14ac:dyDescent="0.35">
      <c r="J237" s="70">
        <f>TRASH!A236</f>
        <v>0</v>
      </c>
    </row>
    <row r="238" spans="10:10" ht="15" thickBot="1" x14ac:dyDescent="0.35">
      <c r="J238" s="70">
        <f>TRASH!A237</f>
        <v>0</v>
      </c>
    </row>
    <row r="239" spans="10:10" ht="15" thickBot="1" x14ac:dyDescent="0.35">
      <c r="J239" s="70">
        <f>TRASH!A238</f>
        <v>0</v>
      </c>
    </row>
    <row r="240" spans="10:10" ht="15" thickBot="1" x14ac:dyDescent="0.35">
      <c r="J240" s="70">
        <f>TRASH!A239</f>
        <v>0</v>
      </c>
    </row>
    <row r="241" spans="10:10" ht="15" thickBot="1" x14ac:dyDescent="0.35">
      <c r="J241" s="70">
        <f>TRASH!A240</f>
        <v>0</v>
      </c>
    </row>
    <row r="242" spans="10:10" ht="15" thickBot="1" x14ac:dyDescent="0.35">
      <c r="J242" s="70">
        <f>TRASH!A241</f>
        <v>0</v>
      </c>
    </row>
    <row r="243" spans="10:10" ht="15" thickBot="1" x14ac:dyDescent="0.35">
      <c r="J243" s="70">
        <f>TRASH!A242</f>
        <v>0</v>
      </c>
    </row>
    <row r="244" spans="10:10" ht="15" thickBot="1" x14ac:dyDescent="0.35">
      <c r="J244" s="70">
        <f>TRASH!A243</f>
        <v>0</v>
      </c>
    </row>
    <row r="245" spans="10:10" ht="15" thickBot="1" x14ac:dyDescent="0.35">
      <c r="J245" s="70">
        <f>TRASH!A244</f>
        <v>0</v>
      </c>
    </row>
    <row r="246" spans="10:10" ht="15" thickBot="1" x14ac:dyDescent="0.35">
      <c r="J246" s="70">
        <f>TRASH!A245</f>
        <v>0</v>
      </c>
    </row>
    <row r="247" spans="10:10" ht="15" thickBot="1" x14ac:dyDescent="0.35">
      <c r="J247" s="70">
        <f>TRASH!A246</f>
        <v>0</v>
      </c>
    </row>
    <row r="248" spans="10:10" ht="15" thickBot="1" x14ac:dyDescent="0.35">
      <c r="J248" s="70">
        <f>TRASH!A247</f>
        <v>0</v>
      </c>
    </row>
    <row r="249" spans="10:10" ht="15" thickBot="1" x14ac:dyDescent="0.35">
      <c r="J249" s="70">
        <f>TRASH!A248</f>
        <v>0</v>
      </c>
    </row>
    <row r="250" spans="10:10" ht="15" thickBot="1" x14ac:dyDescent="0.35">
      <c r="J250" s="70">
        <f>TRASH!A249</f>
        <v>0</v>
      </c>
    </row>
    <row r="251" spans="10:10" ht="15" thickBot="1" x14ac:dyDescent="0.35">
      <c r="J251" s="70">
        <f>TRASH!A250</f>
        <v>0</v>
      </c>
    </row>
    <row r="252" spans="10:10" ht="15" thickBot="1" x14ac:dyDescent="0.35">
      <c r="J252" s="70">
        <f>TRASH!A251</f>
        <v>0</v>
      </c>
    </row>
    <row r="253" spans="10:10" ht="15" thickBot="1" x14ac:dyDescent="0.35">
      <c r="J253" s="70">
        <f>TRASH!A252</f>
        <v>0</v>
      </c>
    </row>
    <row r="254" spans="10:10" ht="15" thickBot="1" x14ac:dyDescent="0.35">
      <c r="J254" s="70">
        <f>TRASH!A253</f>
        <v>0</v>
      </c>
    </row>
    <row r="255" spans="10:10" ht="15" thickBot="1" x14ac:dyDescent="0.35">
      <c r="J255" s="70">
        <f>TRASH!A254</f>
        <v>0</v>
      </c>
    </row>
    <row r="256" spans="10:10" ht="15" thickBot="1" x14ac:dyDescent="0.35">
      <c r="J256" s="70">
        <f>TRASH!A255</f>
        <v>0</v>
      </c>
    </row>
    <row r="257" spans="10:10" ht="15" thickBot="1" x14ac:dyDescent="0.35">
      <c r="J257" s="70">
        <f>TRASH!A256</f>
        <v>0</v>
      </c>
    </row>
    <row r="258" spans="10:10" ht="15" thickBot="1" x14ac:dyDescent="0.35">
      <c r="J258" s="70">
        <f>TRASH!A257</f>
        <v>0</v>
      </c>
    </row>
    <row r="259" spans="10:10" ht="15" thickBot="1" x14ac:dyDescent="0.35">
      <c r="J259" s="70">
        <f>TRASH!A258</f>
        <v>0</v>
      </c>
    </row>
    <row r="260" spans="10:10" ht="15" thickBot="1" x14ac:dyDescent="0.35">
      <c r="J260" s="70">
        <f>TRASH!A259</f>
        <v>0</v>
      </c>
    </row>
    <row r="261" spans="10:10" ht="15" thickBot="1" x14ac:dyDescent="0.35">
      <c r="J261" s="70">
        <f>TRASH!A260</f>
        <v>0</v>
      </c>
    </row>
    <row r="262" spans="10:10" ht="15" thickBot="1" x14ac:dyDescent="0.35">
      <c r="J262" s="70">
        <f>TRASH!A261</f>
        <v>0</v>
      </c>
    </row>
    <row r="263" spans="10:10" ht="15" thickBot="1" x14ac:dyDescent="0.35">
      <c r="J263" s="70">
        <f>TRASH!A262</f>
        <v>0</v>
      </c>
    </row>
    <row r="264" spans="10:10" ht="15" thickBot="1" x14ac:dyDescent="0.35">
      <c r="J264" s="70">
        <f>TRASH!A263</f>
        <v>0</v>
      </c>
    </row>
    <row r="265" spans="10:10" ht="15" thickBot="1" x14ac:dyDescent="0.35">
      <c r="J265" s="70">
        <f>TRASH!A264</f>
        <v>0</v>
      </c>
    </row>
    <row r="266" spans="10:10" ht="15" thickBot="1" x14ac:dyDescent="0.35">
      <c r="J266" s="70">
        <f>TRASH!A265</f>
        <v>0</v>
      </c>
    </row>
    <row r="267" spans="10:10" ht="15" thickBot="1" x14ac:dyDescent="0.35">
      <c r="J267" s="70">
        <f>TRASH!A266</f>
        <v>0</v>
      </c>
    </row>
    <row r="268" spans="10:10" ht="15" thickBot="1" x14ac:dyDescent="0.35">
      <c r="J268" s="70">
        <f>TRASH!A267</f>
        <v>0</v>
      </c>
    </row>
    <row r="269" spans="10:10" ht="15" thickBot="1" x14ac:dyDescent="0.35">
      <c r="J269" s="70">
        <f>TRASH!A268</f>
        <v>0</v>
      </c>
    </row>
    <row r="270" spans="10:10" ht="15" thickBot="1" x14ac:dyDescent="0.35">
      <c r="J270" s="70">
        <f>TRASH!A269</f>
        <v>0</v>
      </c>
    </row>
    <row r="271" spans="10:10" ht="15" thickBot="1" x14ac:dyDescent="0.35">
      <c r="J271" s="70">
        <f>TRASH!A270</f>
        <v>0</v>
      </c>
    </row>
    <row r="272" spans="10:10" ht="15" thickBot="1" x14ac:dyDescent="0.35">
      <c r="J272" s="70">
        <f>TRASH!A271</f>
        <v>0</v>
      </c>
    </row>
    <row r="273" spans="10:10" ht="15" thickBot="1" x14ac:dyDescent="0.35">
      <c r="J273" s="70">
        <f>TRASH!A272</f>
        <v>0</v>
      </c>
    </row>
    <row r="274" spans="10:10" ht="15" thickBot="1" x14ac:dyDescent="0.35">
      <c r="J274" s="70">
        <f>TRASH!A273</f>
        <v>0</v>
      </c>
    </row>
    <row r="275" spans="10:10" ht="15" thickBot="1" x14ac:dyDescent="0.35">
      <c r="J275" s="70">
        <f>TRASH!A274</f>
        <v>0</v>
      </c>
    </row>
    <row r="276" spans="10:10" ht="15" thickBot="1" x14ac:dyDescent="0.35">
      <c r="J276" s="70">
        <f>TRASH!A275</f>
        <v>0</v>
      </c>
    </row>
    <row r="277" spans="10:10" ht="15" thickBot="1" x14ac:dyDescent="0.35">
      <c r="J277" s="70">
        <f>TRASH!A276</f>
        <v>0</v>
      </c>
    </row>
    <row r="278" spans="10:10" ht="15" thickBot="1" x14ac:dyDescent="0.35">
      <c r="J278" s="70">
        <f>TRASH!A277</f>
        <v>0</v>
      </c>
    </row>
    <row r="279" spans="10:10" ht="15" thickBot="1" x14ac:dyDescent="0.35">
      <c r="J279" s="70">
        <f>TRASH!A278</f>
        <v>0</v>
      </c>
    </row>
    <row r="280" spans="10:10" ht="15" thickBot="1" x14ac:dyDescent="0.35">
      <c r="J280" s="70">
        <f>TRASH!A279</f>
        <v>0</v>
      </c>
    </row>
    <row r="281" spans="10:10" ht="15" thickBot="1" x14ac:dyDescent="0.35">
      <c r="J281" s="70">
        <f>TRASH!A280</f>
        <v>0</v>
      </c>
    </row>
    <row r="282" spans="10:10" ht="15" thickBot="1" x14ac:dyDescent="0.35">
      <c r="J282" s="70">
        <f>TRASH!A281</f>
        <v>0</v>
      </c>
    </row>
    <row r="283" spans="10:10" ht="15" thickBot="1" x14ac:dyDescent="0.35">
      <c r="J283" s="70">
        <f>TRASH!A282</f>
        <v>0</v>
      </c>
    </row>
    <row r="284" spans="10:10" ht="15" thickBot="1" x14ac:dyDescent="0.35">
      <c r="J284" s="70">
        <f>TRASH!A283</f>
        <v>0</v>
      </c>
    </row>
    <row r="285" spans="10:10" ht="15" thickBot="1" x14ac:dyDescent="0.35">
      <c r="J285" s="70">
        <f>TRASH!A284</f>
        <v>0</v>
      </c>
    </row>
    <row r="286" spans="10:10" ht="15" thickBot="1" x14ac:dyDescent="0.35">
      <c r="J286" s="70">
        <f>TRASH!A285</f>
        <v>0</v>
      </c>
    </row>
    <row r="287" spans="10:10" ht="15" thickBot="1" x14ac:dyDescent="0.35">
      <c r="J287" s="70">
        <f>TRASH!A286</f>
        <v>0</v>
      </c>
    </row>
    <row r="288" spans="10:10" ht="15" thickBot="1" x14ac:dyDescent="0.35">
      <c r="J288" s="70">
        <f>TRASH!A287</f>
        <v>0</v>
      </c>
    </row>
    <row r="289" spans="10:10" ht="15" thickBot="1" x14ac:dyDescent="0.35">
      <c r="J289" s="70">
        <f>TRASH!A288</f>
        <v>0</v>
      </c>
    </row>
    <row r="290" spans="10:10" ht="15" thickBot="1" x14ac:dyDescent="0.35">
      <c r="J290" s="70">
        <f>TRASH!A289</f>
        <v>0</v>
      </c>
    </row>
    <row r="291" spans="10:10" ht="15" thickBot="1" x14ac:dyDescent="0.35">
      <c r="J291" s="70">
        <f>TRASH!A290</f>
        <v>0</v>
      </c>
    </row>
    <row r="292" spans="10:10" ht="15" thickBot="1" x14ac:dyDescent="0.35">
      <c r="J292" s="70">
        <f>TRASH!A291</f>
        <v>0</v>
      </c>
    </row>
    <row r="293" spans="10:10" ht="15" thickBot="1" x14ac:dyDescent="0.35">
      <c r="J293" s="70">
        <f>TRASH!A292</f>
        <v>0</v>
      </c>
    </row>
    <row r="294" spans="10:10" ht="15" thickBot="1" x14ac:dyDescent="0.35">
      <c r="J294" s="70">
        <f>TRASH!A293</f>
        <v>0</v>
      </c>
    </row>
    <row r="295" spans="10:10" ht="15" thickBot="1" x14ac:dyDescent="0.35">
      <c r="J295" s="70">
        <f>TRASH!A294</f>
        <v>0</v>
      </c>
    </row>
    <row r="296" spans="10:10" ht="15" thickBot="1" x14ac:dyDescent="0.35">
      <c r="J296" s="70">
        <f>TRASH!A295</f>
        <v>0</v>
      </c>
    </row>
    <row r="297" spans="10:10" ht="15" thickBot="1" x14ac:dyDescent="0.35">
      <c r="J297" s="70">
        <f>TRASH!A296</f>
        <v>0</v>
      </c>
    </row>
    <row r="298" spans="10:10" ht="15" thickBot="1" x14ac:dyDescent="0.35">
      <c r="J298" s="70">
        <f>TRASH!A297</f>
        <v>0</v>
      </c>
    </row>
    <row r="299" spans="10:10" ht="15" thickBot="1" x14ac:dyDescent="0.35">
      <c r="J299" s="70">
        <f>TRASH!A298</f>
        <v>0</v>
      </c>
    </row>
    <row r="300" spans="10:10" ht="15" thickBot="1" x14ac:dyDescent="0.35">
      <c r="J300" s="70">
        <f>TRASH!A299</f>
        <v>0</v>
      </c>
    </row>
    <row r="301" spans="10:10" ht="15" thickBot="1" x14ac:dyDescent="0.35">
      <c r="J301" s="70">
        <f>TRASH!A300</f>
        <v>0</v>
      </c>
    </row>
    <row r="302" spans="10:10" ht="15" thickBot="1" x14ac:dyDescent="0.35">
      <c r="J302" s="70">
        <f>TRASH!A301</f>
        <v>0</v>
      </c>
    </row>
    <row r="303" spans="10:10" ht="15" thickBot="1" x14ac:dyDescent="0.35">
      <c r="J303" s="70">
        <f>TRASH!A302</f>
        <v>0</v>
      </c>
    </row>
    <row r="304" spans="10:10" ht="15" thickBot="1" x14ac:dyDescent="0.35">
      <c r="J304" s="70">
        <f>TRASH!A303</f>
        <v>0</v>
      </c>
    </row>
    <row r="305" spans="10:10" ht="15" thickBot="1" x14ac:dyDescent="0.35">
      <c r="J305" s="70">
        <f>TRASH!A304</f>
        <v>0</v>
      </c>
    </row>
    <row r="306" spans="10:10" ht="15" thickBot="1" x14ac:dyDescent="0.35">
      <c r="J306" s="70">
        <f>TRASH!A305</f>
        <v>0</v>
      </c>
    </row>
    <row r="307" spans="10:10" ht="15" thickBot="1" x14ac:dyDescent="0.35">
      <c r="J307" s="70">
        <f>TRASH!A306</f>
        <v>0</v>
      </c>
    </row>
    <row r="308" spans="10:10" ht="15" thickBot="1" x14ac:dyDescent="0.35">
      <c r="J308" s="70">
        <f>TRASH!A307</f>
        <v>0</v>
      </c>
    </row>
    <row r="309" spans="10:10" ht="15" thickBot="1" x14ac:dyDescent="0.35">
      <c r="J309" s="70">
        <f>TRASH!A308</f>
        <v>0</v>
      </c>
    </row>
    <row r="310" spans="10:10" ht="15" thickBot="1" x14ac:dyDescent="0.35">
      <c r="J310" s="70">
        <f>TRASH!A309</f>
        <v>0</v>
      </c>
    </row>
    <row r="311" spans="10:10" ht="15" thickBot="1" x14ac:dyDescent="0.35">
      <c r="J311" s="70">
        <f>TRASH!A310</f>
        <v>0</v>
      </c>
    </row>
    <row r="312" spans="10:10" ht="15" thickBot="1" x14ac:dyDescent="0.35">
      <c r="J312" s="70">
        <f>TRASH!A311</f>
        <v>0</v>
      </c>
    </row>
    <row r="313" spans="10:10" ht="15" thickBot="1" x14ac:dyDescent="0.35">
      <c r="J313" s="70">
        <f>TRASH!A312</f>
        <v>0</v>
      </c>
    </row>
    <row r="314" spans="10:10" ht="15" thickBot="1" x14ac:dyDescent="0.35">
      <c r="J314" s="70">
        <f>TRASH!A313</f>
        <v>0</v>
      </c>
    </row>
    <row r="315" spans="10:10" ht="15" thickBot="1" x14ac:dyDescent="0.35">
      <c r="J315" s="70">
        <f>TRASH!A314</f>
        <v>0</v>
      </c>
    </row>
    <row r="316" spans="10:10" ht="15" thickBot="1" x14ac:dyDescent="0.35">
      <c r="J316" s="70">
        <f>TRASH!A315</f>
        <v>0</v>
      </c>
    </row>
    <row r="317" spans="10:10" ht="15" thickBot="1" x14ac:dyDescent="0.35">
      <c r="J317" s="70">
        <f>TRASH!A316</f>
        <v>0</v>
      </c>
    </row>
    <row r="318" spans="10:10" ht="15" thickBot="1" x14ac:dyDescent="0.35">
      <c r="J318" s="70">
        <f>TRASH!A317</f>
        <v>0</v>
      </c>
    </row>
    <row r="319" spans="10:10" ht="15" thickBot="1" x14ac:dyDescent="0.35">
      <c r="J319" s="70">
        <f>TRASH!A318</f>
        <v>0</v>
      </c>
    </row>
    <row r="320" spans="10:10" ht="15" thickBot="1" x14ac:dyDescent="0.35">
      <c r="J320" s="70">
        <f>TRASH!A319</f>
        <v>0</v>
      </c>
    </row>
    <row r="321" spans="10:10" ht="15" thickBot="1" x14ac:dyDescent="0.35">
      <c r="J321" s="70">
        <f>TRASH!A320</f>
        <v>0</v>
      </c>
    </row>
    <row r="322" spans="10:10" ht="15" thickBot="1" x14ac:dyDescent="0.35">
      <c r="J322" s="70">
        <f>TRASH!A321</f>
        <v>0</v>
      </c>
    </row>
    <row r="323" spans="10:10" ht="15" thickBot="1" x14ac:dyDescent="0.35">
      <c r="J323" s="70">
        <f>TRASH!A322</f>
        <v>0</v>
      </c>
    </row>
    <row r="324" spans="10:10" ht="15" thickBot="1" x14ac:dyDescent="0.35">
      <c r="J324" s="70">
        <f>TRASH!A323</f>
        <v>0</v>
      </c>
    </row>
    <row r="325" spans="10:10" ht="15" thickBot="1" x14ac:dyDescent="0.35">
      <c r="J325" s="70">
        <f>TRASH!A324</f>
        <v>0</v>
      </c>
    </row>
    <row r="326" spans="10:10" ht="15" thickBot="1" x14ac:dyDescent="0.35">
      <c r="J326" s="70">
        <f>TRASH!A325</f>
        <v>0</v>
      </c>
    </row>
    <row r="327" spans="10:10" ht="15" thickBot="1" x14ac:dyDescent="0.35">
      <c r="J327" s="70">
        <f>TRASH!A326</f>
        <v>0</v>
      </c>
    </row>
    <row r="328" spans="10:10" ht="15" thickBot="1" x14ac:dyDescent="0.35">
      <c r="J328" s="70">
        <f>TRASH!A327</f>
        <v>0</v>
      </c>
    </row>
    <row r="329" spans="10:10" ht="15" thickBot="1" x14ac:dyDescent="0.35">
      <c r="J329" s="70">
        <f>TRASH!A328</f>
        <v>0</v>
      </c>
    </row>
    <row r="330" spans="10:10" ht="15" thickBot="1" x14ac:dyDescent="0.35">
      <c r="J330" s="70">
        <f>TRASH!A329</f>
        <v>0</v>
      </c>
    </row>
    <row r="331" spans="10:10" ht="15" thickBot="1" x14ac:dyDescent="0.35">
      <c r="J331" s="70">
        <f>TRASH!A330</f>
        <v>0</v>
      </c>
    </row>
    <row r="332" spans="10:10" ht="15" thickBot="1" x14ac:dyDescent="0.35">
      <c r="J332" s="70">
        <f>TRASH!A331</f>
        <v>0</v>
      </c>
    </row>
    <row r="333" spans="10:10" ht="15" thickBot="1" x14ac:dyDescent="0.35">
      <c r="J333" s="70">
        <f>TRASH!A332</f>
        <v>0</v>
      </c>
    </row>
    <row r="334" spans="10:10" ht="15" thickBot="1" x14ac:dyDescent="0.35">
      <c r="J334" s="70">
        <f>TRASH!A333</f>
        <v>0</v>
      </c>
    </row>
    <row r="335" spans="10:10" ht="15" thickBot="1" x14ac:dyDescent="0.35">
      <c r="J335" s="70">
        <f>TRASH!A334</f>
        <v>0</v>
      </c>
    </row>
    <row r="336" spans="10:10" ht="15" thickBot="1" x14ac:dyDescent="0.35">
      <c r="J336" s="70">
        <f>TRASH!A335</f>
        <v>0</v>
      </c>
    </row>
    <row r="337" spans="10:10" ht="15" thickBot="1" x14ac:dyDescent="0.35">
      <c r="J337" s="70">
        <f>TRASH!A336</f>
        <v>0</v>
      </c>
    </row>
    <row r="338" spans="10:10" ht="15" thickBot="1" x14ac:dyDescent="0.35">
      <c r="J338" s="70">
        <f>TRASH!A337</f>
        <v>0</v>
      </c>
    </row>
    <row r="339" spans="10:10" ht="15" thickBot="1" x14ac:dyDescent="0.35">
      <c r="J339" s="70">
        <f>TRASH!A338</f>
        <v>0</v>
      </c>
    </row>
    <row r="340" spans="10:10" ht="15" thickBot="1" x14ac:dyDescent="0.35">
      <c r="J340" s="70">
        <f>TRASH!A339</f>
        <v>0</v>
      </c>
    </row>
    <row r="341" spans="10:10" ht="15" thickBot="1" x14ac:dyDescent="0.35">
      <c r="J341" s="70">
        <f>TRASH!A340</f>
        <v>0</v>
      </c>
    </row>
    <row r="342" spans="10:10" ht="15" thickBot="1" x14ac:dyDescent="0.35">
      <c r="J342" s="70">
        <f>TRASH!A341</f>
        <v>0</v>
      </c>
    </row>
    <row r="343" spans="10:10" ht="15" thickBot="1" x14ac:dyDescent="0.35">
      <c r="J343" s="70">
        <f>TRASH!A342</f>
        <v>0</v>
      </c>
    </row>
    <row r="344" spans="10:10" ht="15" thickBot="1" x14ac:dyDescent="0.35">
      <c r="J344" s="70">
        <f>TRASH!A343</f>
        <v>0</v>
      </c>
    </row>
    <row r="345" spans="10:10" ht="15" thickBot="1" x14ac:dyDescent="0.35">
      <c r="J345" s="70">
        <f>TRASH!A344</f>
        <v>0</v>
      </c>
    </row>
    <row r="346" spans="10:10" ht="15" thickBot="1" x14ac:dyDescent="0.35">
      <c r="J346" s="70">
        <f>TRASH!A345</f>
        <v>0</v>
      </c>
    </row>
    <row r="347" spans="10:10" ht="15" thickBot="1" x14ac:dyDescent="0.35">
      <c r="J347" s="70">
        <f>TRASH!A346</f>
        <v>0</v>
      </c>
    </row>
    <row r="348" spans="10:10" ht="15" thickBot="1" x14ac:dyDescent="0.35">
      <c r="J348" s="70">
        <f>TRASH!A347</f>
        <v>0</v>
      </c>
    </row>
    <row r="349" spans="10:10" ht="15" thickBot="1" x14ac:dyDescent="0.35">
      <c r="J349" s="70">
        <f>TRASH!A348</f>
        <v>0</v>
      </c>
    </row>
    <row r="350" spans="10:10" ht="15" thickBot="1" x14ac:dyDescent="0.35">
      <c r="J350" s="70">
        <f>TRASH!A349</f>
        <v>0</v>
      </c>
    </row>
    <row r="351" spans="10:10" ht="15" thickBot="1" x14ac:dyDescent="0.35">
      <c r="J351" s="70">
        <f>TRASH!A350</f>
        <v>0</v>
      </c>
    </row>
    <row r="352" spans="10:10" ht="15" thickBot="1" x14ac:dyDescent="0.35">
      <c r="J352" s="70">
        <f>TRASH!A351</f>
        <v>0</v>
      </c>
    </row>
    <row r="353" spans="10:10" ht="15" thickBot="1" x14ac:dyDescent="0.35">
      <c r="J353" s="70">
        <f>TRASH!A352</f>
        <v>0</v>
      </c>
    </row>
    <row r="354" spans="10:10" ht="15" thickBot="1" x14ac:dyDescent="0.35">
      <c r="J354" s="70">
        <f>TRASH!A353</f>
        <v>0</v>
      </c>
    </row>
    <row r="355" spans="10:10" ht="15" thickBot="1" x14ac:dyDescent="0.35">
      <c r="J355" s="70">
        <f>TRASH!A354</f>
        <v>0</v>
      </c>
    </row>
    <row r="356" spans="10:10" ht="15" thickBot="1" x14ac:dyDescent="0.35">
      <c r="J356" s="70">
        <f>TRASH!A355</f>
        <v>0</v>
      </c>
    </row>
    <row r="357" spans="10:10" ht="15" thickBot="1" x14ac:dyDescent="0.35">
      <c r="J357" s="70">
        <f>TRASH!A356</f>
        <v>0</v>
      </c>
    </row>
    <row r="358" spans="10:10" ht="15" thickBot="1" x14ac:dyDescent="0.35">
      <c r="J358" s="70">
        <f>TRASH!A357</f>
        <v>0</v>
      </c>
    </row>
    <row r="359" spans="10:10" ht="15" thickBot="1" x14ac:dyDescent="0.35">
      <c r="J359" s="70">
        <f>TRASH!A358</f>
        <v>0</v>
      </c>
    </row>
    <row r="360" spans="10:10" ht="15" thickBot="1" x14ac:dyDescent="0.35">
      <c r="J360" s="70">
        <f>TRASH!A359</f>
        <v>0</v>
      </c>
    </row>
    <row r="361" spans="10:10" ht="15" thickBot="1" x14ac:dyDescent="0.35">
      <c r="J361" s="70">
        <f>TRASH!A360</f>
        <v>0</v>
      </c>
    </row>
    <row r="362" spans="10:10" ht="15" thickBot="1" x14ac:dyDescent="0.35">
      <c r="J362" s="70">
        <f>TRASH!A361</f>
        <v>0</v>
      </c>
    </row>
    <row r="363" spans="10:10" ht="15" thickBot="1" x14ac:dyDescent="0.35">
      <c r="J363" s="70">
        <f>TRASH!A362</f>
        <v>0</v>
      </c>
    </row>
    <row r="364" spans="10:10" ht="15" thickBot="1" x14ac:dyDescent="0.35">
      <c r="J364" s="70">
        <f>TRASH!A363</f>
        <v>0</v>
      </c>
    </row>
    <row r="365" spans="10:10" ht="15" thickBot="1" x14ac:dyDescent="0.35">
      <c r="J365" s="70">
        <f>TRASH!A364</f>
        <v>0</v>
      </c>
    </row>
    <row r="366" spans="10:10" ht="15" thickBot="1" x14ac:dyDescent="0.35">
      <c r="J366" s="70">
        <f>TRASH!A365</f>
        <v>0</v>
      </c>
    </row>
    <row r="367" spans="10:10" ht="15" thickBot="1" x14ac:dyDescent="0.35">
      <c r="J367" s="70">
        <f>TRASH!A366</f>
        <v>0</v>
      </c>
    </row>
    <row r="368" spans="10:10" ht="15" thickBot="1" x14ac:dyDescent="0.35">
      <c r="J368" s="70">
        <f>TRASH!A367</f>
        <v>0</v>
      </c>
    </row>
    <row r="369" spans="10:10" ht="15" thickBot="1" x14ac:dyDescent="0.35">
      <c r="J369" s="70">
        <f>TRASH!A368</f>
        <v>0</v>
      </c>
    </row>
    <row r="370" spans="10:10" ht="15" thickBot="1" x14ac:dyDescent="0.35">
      <c r="J370" s="70">
        <f>TRASH!A369</f>
        <v>0</v>
      </c>
    </row>
    <row r="371" spans="10:10" ht="15" thickBot="1" x14ac:dyDescent="0.35">
      <c r="J371" s="70">
        <f>TRASH!A370</f>
        <v>0</v>
      </c>
    </row>
    <row r="372" spans="10:10" ht="15" thickBot="1" x14ac:dyDescent="0.35">
      <c r="J372" s="70">
        <f>TRASH!A371</f>
        <v>0</v>
      </c>
    </row>
    <row r="373" spans="10:10" ht="15" thickBot="1" x14ac:dyDescent="0.35">
      <c r="J373" s="70">
        <f>TRASH!A372</f>
        <v>0</v>
      </c>
    </row>
    <row r="374" spans="10:10" ht="15" thickBot="1" x14ac:dyDescent="0.35">
      <c r="J374" s="70">
        <f>TRASH!A373</f>
        <v>0</v>
      </c>
    </row>
    <row r="375" spans="10:10" ht="15" thickBot="1" x14ac:dyDescent="0.35">
      <c r="J375" s="70">
        <f>TRASH!A374</f>
        <v>0</v>
      </c>
    </row>
    <row r="376" spans="10:10" ht="15" thickBot="1" x14ac:dyDescent="0.35">
      <c r="J376" s="70">
        <f>TRASH!A375</f>
        <v>0</v>
      </c>
    </row>
    <row r="377" spans="10:10" ht="15" thickBot="1" x14ac:dyDescent="0.35">
      <c r="J377" s="70">
        <f>TRASH!A376</f>
        <v>0</v>
      </c>
    </row>
    <row r="378" spans="10:10" ht="15" thickBot="1" x14ac:dyDescent="0.35">
      <c r="J378" s="70">
        <f>TRASH!A377</f>
        <v>0</v>
      </c>
    </row>
    <row r="379" spans="10:10" ht="15" thickBot="1" x14ac:dyDescent="0.35">
      <c r="J379" s="70">
        <f>TRASH!A378</f>
        <v>0</v>
      </c>
    </row>
    <row r="380" spans="10:10" ht="15" thickBot="1" x14ac:dyDescent="0.35">
      <c r="J380" s="70">
        <f>TRASH!A379</f>
        <v>0</v>
      </c>
    </row>
    <row r="381" spans="10:10" ht="15" thickBot="1" x14ac:dyDescent="0.35">
      <c r="J381" s="70">
        <f>TRASH!A380</f>
        <v>0</v>
      </c>
    </row>
    <row r="382" spans="10:10" ht="15" thickBot="1" x14ac:dyDescent="0.35">
      <c r="J382" s="70">
        <f>TRASH!A381</f>
        <v>0</v>
      </c>
    </row>
    <row r="383" spans="10:10" ht="15" thickBot="1" x14ac:dyDescent="0.35">
      <c r="J383" s="70">
        <f>TRASH!A382</f>
        <v>0</v>
      </c>
    </row>
    <row r="384" spans="10:10" ht="15" thickBot="1" x14ac:dyDescent="0.35">
      <c r="J384" s="70">
        <f>TRASH!A383</f>
        <v>0</v>
      </c>
    </row>
    <row r="385" spans="10:10" ht="15" thickBot="1" x14ac:dyDescent="0.35">
      <c r="J385" s="70">
        <f>TRASH!A384</f>
        <v>0</v>
      </c>
    </row>
    <row r="386" spans="10:10" ht="15" thickBot="1" x14ac:dyDescent="0.35">
      <c r="J386" s="70">
        <f>TRASH!A385</f>
        <v>0</v>
      </c>
    </row>
    <row r="387" spans="10:10" ht="15" thickBot="1" x14ac:dyDescent="0.35">
      <c r="J387" s="70">
        <f>TRASH!A386</f>
        <v>0</v>
      </c>
    </row>
    <row r="388" spans="10:10" ht="15" thickBot="1" x14ac:dyDescent="0.35">
      <c r="J388" s="70">
        <f>TRASH!A387</f>
        <v>0</v>
      </c>
    </row>
    <row r="389" spans="10:10" ht="15" thickBot="1" x14ac:dyDescent="0.35">
      <c r="J389" s="70">
        <f>TRASH!A388</f>
        <v>0</v>
      </c>
    </row>
    <row r="390" spans="10:10" ht="15" thickBot="1" x14ac:dyDescent="0.35">
      <c r="J390" s="70">
        <f>TRASH!A389</f>
        <v>0</v>
      </c>
    </row>
    <row r="391" spans="10:10" ht="15" thickBot="1" x14ac:dyDescent="0.35">
      <c r="J391" s="70">
        <f>TRASH!A390</f>
        <v>0</v>
      </c>
    </row>
    <row r="392" spans="10:10" ht="15" thickBot="1" x14ac:dyDescent="0.35">
      <c r="J392" s="70">
        <f>TRASH!A391</f>
        <v>0</v>
      </c>
    </row>
    <row r="393" spans="10:10" ht="15" thickBot="1" x14ac:dyDescent="0.35">
      <c r="J393" s="70">
        <f>TRASH!A392</f>
        <v>0</v>
      </c>
    </row>
    <row r="394" spans="10:10" ht="15" thickBot="1" x14ac:dyDescent="0.35">
      <c r="J394" s="70">
        <f>TRASH!A393</f>
        <v>0</v>
      </c>
    </row>
    <row r="395" spans="10:10" ht="15" thickBot="1" x14ac:dyDescent="0.35">
      <c r="J395" s="70">
        <f>TRASH!A394</f>
        <v>0</v>
      </c>
    </row>
    <row r="396" spans="10:10" ht="15" thickBot="1" x14ac:dyDescent="0.35">
      <c r="J396" s="70">
        <f>TRASH!A395</f>
        <v>0</v>
      </c>
    </row>
    <row r="397" spans="10:10" ht="15" thickBot="1" x14ac:dyDescent="0.35">
      <c r="J397" s="70">
        <f>TRASH!A396</f>
        <v>0</v>
      </c>
    </row>
    <row r="398" spans="10:10" ht="15" thickBot="1" x14ac:dyDescent="0.35">
      <c r="J398" s="70">
        <f>TRASH!A397</f>
        <v>0</v>
      </c>
    </row>
    <row r="399" spans="10:10" ht="15" thickBot="1" x14ac:dyDescent="0.35">
      <c r="J399" s="70">
        <f>TRASH!A398</f>
        <v>0</v>
      </c>
    </row>
    <row r="400" spans="10:10" ht="15" thickBot="1" x14ac:dyDescent="0.35">
      <c r="J400" s="70">
        <f>TRASH!A399</f>
        <v>0</v>
      </c>
    </row>
    <row r="401" spans="10:10" ht="15" thickBot="1" x14ac:dyDescent="0.35">
      <c r="J401" s="70">
        <f>TRASH!A400</f>
        <v>0</v>
      </c>
    </row>
    <row r="402" spans="10:10" ht="15" thickBot="1" x14ac:dyDescent="0.35">
      <c r="J402" s="70">
        <f>TRASH!A401</f>
        <v>0</v>
      </c>
    </row>
    <row r="403" spans="10:10" ht="15" thickBot="1" x14ac:dyDescent="0.35">
      <c r="J403" s="70">
        <f>TRASH!A402</f>
        <v>0</v>
      </c>
    </row>
    <row r="404" spans="10:10" ht="15" thickBot="1" x14ac:dyDescent="0.35">
      <c r="J404" s="70">
        <f>TRASH!A403</f>
        <v>0</v>
      </c>
    </row>
    <row r="405" spans="10:10" ht="15" thickBot="1" x14ac:dyDescent="0.35">
      <c r="J405" s="70">
        <f>TRASH!A404</f>
        <v>0</v>
      </c>
    </row>
    <row r="406" spans="10:10" ht="15" thickBot="1" x14ac:dyDescent="0.35">
      <c r="J406" s="70">
        <f>TRASH!A405</f>
        <v>0</v>
      </c>
    </row>
    <row r="407" spans="10:10" ht="15" thickBot="1" x14ac:dyDescent="0.35">
      <c r="J407" s="70">
        <f>TRASH!A406</f>
        <v>0</v>
      </c>
    </row>
    <row r="408" spans="10:10" ht="15" thickBot="1" x14ac:dyDescent="0.35">
      <c r="J408" s="70">
        <f>TRASH!A407</f>
        <v>0</v>
      </c>
    </row>
    <row r="409" spans="10:10" ht="15" thickBot="1" x14ac:dyDescent="0.35">
      <c r="J409" s="70">
        <f>TRASH!A408</f>
        <v>0</v>
      </c>
    </row>
    <row r="410" spans="10:10" ht="15" thickBot="1" x14ac:dyDescent="0.35">
      <c r="J410" s="70">
        <f>TRASH!A409</f>
        <v>0</v>
      </c>
    </row>
    <row r="411" spans="10:10" ht="15" thickBot="1" x14ac:dyDescent="0.35">
      <c r="J411" s="70">
        <f>TRASH!A410</f>
        <v>0</v>
      </c>
    </row>
    <row r="412" spans="10:10" ht="15" thickBot="1" x14ac:dyDescent="0.35">
      <c r="J412" s="70">
        <f>TRASH!A411</f>
        <v>0</v>
      </c>
    </row>
    <row r="413" spans="10:10" ht="15" thickBot="1" x14ac:dyDescent="0.35">
      <c r="J413" s="70">
        <f>TRASH!A412</f>
        <v>0</v>
      </c>
    </row>
    <row r="414" spans="10:10" ht="15" thickBot="1" x14ac:dyDescent="0.35">
      <c r="J414" s="70">
        <f>TRASH!A413</f>
        <v>0</v>
      </c>
    </row>
    <row r="415" spans="10:10" ht="15" thickBot="1" x14ac:dyDescent="0.35">
      <c r="J415" s="70">
        <f>TRASH!A414</f>
        <v>0</v>
      </c>
    </row>
    <row r="416" spans="10:10" ht="15" thickBot="1" x14ac:dyDescent="0.35">
      <c r="J416" s="70">
        <f>TRASH!A415</f>
        <v>0</v>
      </c>
    </row>
    <row r="417" spans="10:10" ht="15" thickBot="1" x14ac:dyDescent="0.35">
      <c r="J417" s="70">
        <f>TRASH!A416</f>
        <v>0</v>
      </c>
    </row>
    <row r="418" spans="10:10" ht="15" thickBot="1" x14ac:dyDescent="0.35">
      <c r="J418" s="70">
        <f>TRASH!A417</f>
        <v>0</v>
      </c>
    </row>
    <row r="419" spans="10:10" ht="15" thickBot="1" x14ac:dyDescent="0.35">
      <c r="J419" s="70">
        <f>TRASH!A418</f>
        <v>0</v>
      </c>
    </row>
    <row r="420" spans="10:10" ht="15" thickBot="1" x14ac:dyDescent="0.35">
      <c r="J420" s="70">
        <f>TRASH!A419</f>
        <v>0</v>
      </c>
    </row>
    <row r="421" spans="10:10" ht="15" thickBot="1" x14ac:dyDescent="0.35">
      <c r="J421" s="70">
        <f>TRASH!A420</f>
        <v>0</v>
      </c>
    </row>
    <row r="422" spans="10:10" ht="15" thickBot="1" x14ac:dyDescent="0.35">
      <c r="J422" s="70">
        <f>TRASH!A421</f>
        <v>0</v>
      </c>
    </row>
    <row r="423" spans="10:10" ht="15" thickBot="1" x14ac:dyDescent="0.35">
      <c r="J423" s="70">
        <f>TRASH!A422</f>
        <v>0</v>
      </c>
    </row>
    <row r="424" spans="10:10" ht="15" thickBot="1" x14ac:dyDescent="0.35">
      <c r="J424" s="70">
        <f>TRASH!A423</f>
        <v>0</v>
      </c>
    </row>
    <row r="425" spans="10:10" ht="15" thickBot="1" x14ac:dyDescent="0.35">
      <c r="J425" s="70">
        <f>TRASH!A424</f>
        <v>0</v>
      </c>
    </row>
    <row r="426" spans="10:10" ht="15" thickBot="1" x14ac:dyDescent="0.35">
      <c r="J426" s="70">
        <f>TRASH!A425</f>
        <v>0</v>
      </c>
    </row>
    <row r="427" spans="10:10" ht="15" thickBot="1" x14ac:dyDescent="0.35">
      <c r="J427" s="70">
        <f>TRASH!A426</f>
        <v>0</v>
      </c>
    </row>
    <row r="428" spans="10:10" ht="15" thickBot="1" x14ac:dyDescent="0.35">
      <c r="J428" s="70">
        <f>TRASH!A427</f>
        <v>0</v>
      </c>
    </row>
    <row r="429" spans="10:10" ht="15" thickBot="1" x14ac:dyDescent="0.35">
      <c r="J429" s="70">
        <f>TRASH!A428</f>
        <v>0</v>
      </c>
    </row>
    <row r="430" spans="10:10" ht="15" thickBot="1" x14ac:dyDescent="0.35">
      <c r="J430" s="70">
        <f>TRASH!A429</f>
        <v>0</v>
      </c>
    </row>
    <row r="431" spans="10:10" ht="15" thickBot="1" x14ac:dyDescent="0.35">
      <c r="J431" s="70">
        <f>TRASH!A430</f>
        <v>0</v>
      </c>
    </row>
    <row r="432" spans="10:10" ht="15" thickBot="1" x14ac:dyDescent="0.35">
      <c r="J432" s="70">
        <f>TRASH!A431</f>
        <v>0</v>
      </c>
    </row>
    <row r="433" spans="10:10" ht="15" thickBot="1" x14ac:dyDescent="0.35">
      <c r="J433" s="70">
        <f>TRASH!A432</f>
        <v>0</v>
      </c>
    </row>
    <row r="434" spans="10:10" ht="15" thickBot="1" x14ac:dyDescent="0.35">
      <c r="J434" s="70">
        <f>TRASH!A433</f>
        <v>0</v>
      </c>
    </row>
    <row r="435" spans="10:10" ht="15" thickBot="1" x14ac:dyDescent="0.35">
      <c r="J435" s="70">
        <f>TRASH!A434</f>
        <v>0</v>
      </c>
    </row>
    <row r="436" spans="10:10" ht="15" thickBot="1" x14ac:dyDescent="0.35">
      <c r="J436" s="70">
        <f>TRASH!A435</f>
        <v>0</v>
      </c>
    </row>
    <row r="437" spans="10:10" ht="15" thickBot="1" x14ac:dyDescent="0.35">
      <c r="J437" s="70">
        <f>TRASH!A436</f>
        <v>0</v>
      </c>
    </row>
    <row r="438" spans="10:10" ht="15" thickBot="1" x14ac:dyDescent="0.35">
      <c r="J438" s="70">
        <f>TRASH!A437</f>
        <v>0</v>
      </c>
    </row>
    <row r="439" spans="10:10" ht="15" thickBot="1" x14ac:dyDescent="0.35">
      <c r="J439" s="70">
        <f>TRASH!A438</f>
        <v>0</v>
      </c>
    </row>
    <row r="440" spans="10:10" ht="15" thickBot="1" x14ac:dyDescent="0.35">
      <c r="J440" s="70">
        <f>TRASH!A439</f>
        <v>0</v>
      </c>
    </row>
    <row r="441" spans="10:10" ht="15" thickBot="1" x14ac:dyDescent="0.35">
      <c r="J441" s="70">
        <f>TRASH!A440</f>
        <v>0</v>
      </c>
    </row>
    <row r="442" spans="10:10" ht="15" thickBot="1" x14ac:dyDescent="0.35">
      <c r="J442" s="70">
        <f>TRASH!A441</f>
        <v>0</v>
      </c>
    </row>
    <row r="443" spans="10:10" ht="15" thickBot="1" x14ac:dyDescent="0.35">
      <c r="J443" s="70">
        <f>TRASH!A442</f>
        <v>0</v>
      </c>
    </row>
    <row r="444" spans="10:10" ht="15" thickBot="1" x14ac:dyDescent="0.35">
      <c r="J444" s="70">
        <f>TRASH!A443</f>
        <v>0</v>
      </c>
    </row>
    <row r="445" spans="10:10" ht="15" thickBot="1" x14ac:dyDescent="0.35">
      <c r="J445" s="70">
        <f>TRASH!A444</f>
        <v>0</v>
      </c>
    </row>
    <row r="446" spans="10:10" ht="15" thickBot="1" x14ac:dyDescent="0.35">
      <c r="J446" s="70">
        <f>TRASH!A445</f>
        <v>0</v>
      </c>
    </row>
    <row r="447" spans="10:10" ht="15" thickBot="1" x14ac:dyDescent="0.35">
      <c r="J447" s="70">
        <f>TRASH!A446</f>
        <v>0</v>
      </c>
    </row>
    <row r="448" spans="10:10" ht="15" thickBot="1" x14ac:dyDescent="0.35">
      <c r="J448" s="70">
        <f>TRASH!A447</f>
        <v>0</v>
      </c>
    </row>
    <row r="449" spans="10:10" ht="15" thickBot="1" x14ac:dyDescent="0.35">
      <c r="J449" s="70">
        <f>TRASH!A448</f>
        <v>0</v>
      </c>
    </row>
    <row r="450" spans="10:10" ht="15" thickBot="1" x14ac:dyDescent="0.35">
      <c r="J450" s="70">
        <f>TRASH!A449</f>
        <v>0</v>
      </c>
    </row>
    <row r="451" spans="10:10" ht="15" thickBot="1" x14ac:dyDescent="0.35">
      <c r="J451" s="70">
        <f>TRASH!A450</f>
        <v>0</v>
      </c>
    </row>
    <row r="452" spans="10:10" ht="15" thickBot="1" x14ac:dyDescent="0.35">
      <c r="J452" s="70">
        <f>TRASH!A451</f>
        <v>0</v>
      </c>
    </row>
    <row r="453" spans="10:10" ht="15" thickBot="1" x14ac:dyDescent="0.35">
      <c r="J453" s="70">
        <f>TRASH!A452</f>
        <v>0</v>
      </c>
    </row>
    <row r="454" spans="10:10" ht="15" thickBot="1" x14ac:dyDescent="0.35">
      <c r="J454" s="70">
        <f>TRASH!A453</f>
        <v>0</v>
      </c>
    </row>
    <row r="455" spans="10:10" ht="15" thickBot="1" x14ac:dyDescent="0.35">
      <c r="J455" s="70">
        <f>TRASH!A454</f>
        <v>0</v>
      </c>
    </row>
    <row r="456" spans="10:10" ht="15" thickBot="1" x14ac:dyDescent="0.35">
      <c r="J456" s="70">
        <f>TRASH!A455</f>
        <v>0</v>
      </c>
    </row>
    <row r="457" spans="10:10" ht="15" thickBot="1" x14ac:dyDescent="0.35">
      <c r="J457" s="70">
        <f>TRASH!A456</f>
        <v>0</v>
      </c>
    </row>
    <row r="458" spans="10:10" ht="15" thickBot="1" x14ac:dyDescent="0.35">
      <c r="J458" s="70">
        <f>TRASH!A457</f>
        <v>0</v>
      </c>
    </row>
    <row r="459" spans="10:10" ht="15" thickBot="1" x14ac:dyDescent="0.35">
      <c r="J459" s="70">
        <f>TRASH!A458</f>
        <v>0</v>
      </c>
    </row>
    <row r="460" spans="10:10" ht="15" thickBot="1" x14ac:dyDescent="0.35">
      <c r="J460" s="70">
        <f>TRASH!A459</f>
        <v>0</v>
      </c>
    </row>
    <row r="461" spans="10:10" ht="15" thickBot="1" x14ac:dyDescent="0.35">
      <c r="J461" s="70">
        <f>TRASH!A460</f>
        <v>0</v>
      </c>
    </row>
    <row r="462" spans="10:10" ht="15" thickBot="1" x14ac:dyDescent="0.35">
      <c r="J462" s="70">
        <f>TRASH!A461</f>
        <v>0</v>
      </c>
    </row>
    <row r="463" spans="10:10" ht="15" thickBot="1" x14ac:dyDescent="0.35">
      <c r="J463" s="70">
        <f>TRASH!A462</f>
        <v>0</v>
      </c>
    </row>
    <row r="464" spans="10:10" ht="15" thickBot="1" x14ac:dyDescent="0.35">
      <c r="J464" s="70">
        <f>TRASH!A463</f>
        <v>0</v>
      </c>
    </row>
    <row r="465" spans="10:10" ht="15" thickBot="1" x14ac:dyDescent="0.35">
      <c r="J465" s="70">
        <f>TRASH!A464</f>
        <v>0</v>
      </c>
    </row>
    <row r="466" spans="10:10" ht="15" thickBot="1" x14ac:dyDescent="0.35">
      <c r="J466" s="70">
        <f>TRASH!A465</f>
        <v>0</v>
      </c>
    </row>
    <row r="467" spans="10:10" ht="15" thickBot="1" x14ac:dyDescent="0.35">
      <c r="J467" s="70">
        <f>TRASH!A466</f>
        <v>0</v>
      </c>
    </row>
    <row r="468" spans="10:10" ht="15" thickBot="1" x14ac:dyDescent="0.35">
      <c r="J468" s="70">
        <f>TRASH!A467</f>
        <v>0</v>
      </c>
    </row>
    <row r="469" spans="10:10" ht="15" thickBot="1" x14ac:dyDescent="0.35">
      <c r="J469" s="70">
        <f>TRASH!A468</f>
        <v>0</v>
      </c>
    </row>
    <row r="470" spans="10:10" ht="15" thickBot="1" x14ac:dyDescent="0.35">
      <c r="J470" s="70">
        <f>TRASH!A469</f>
        <v>0</v>
      </c>
    </row>
    <row r="471" spans="10:10" ht="15" thickBot="1" x14ac:dyDescent="0.35">
      <c r="J471" s="70">
        <f>TRASH!A470</f>
        <v>0</v>
      </c>
    </row>
    <row r="472" spans="10:10" ht="15" thickBot="1" x14ac:dyDescent="0.35">
      <c r="J472" s="70">
        <f>TRASH!A471</f>
        <v>0</v>
      </c>
    </row>
    <row r="473" spans="10:10" ht="15" thickBot="1" x14ac:dyDescent="0.35">
      <c r="J473" s="70">
        <f>TRASH!A472</f>
        <v>0</v>
      </c>
    </row>
    <row r="474" spans="10:10" ht="15" thickBot="1" x14ac:dyDescent="0.35">
      <c r="J474" s="70">
        <f>TRASH!A473</f>
        <v>0</v>
      </c>
    </row>
    <row r="475" spans="10:10" ht="15" thickBot="1" x14ac:dyDescent="0.35">
      <c r="J475" s="70">
        <f>TRASH!A474</f>
        <v>0</v>
      </c>
    </row>
    <row r="476" spans="10:10" ht="15" thickBot="1" x14ac:dyDescent="0.35">
      <c r="J476" s="70">
        <f>TRASH!A475</f>
        <v>0</v>
      </c>
    </row>
    <row r="477" spans="10:10" ht="15" thickBot="1" x14ac:dyDescent="0.35">
      <c r="J477" s="70">
        <f>TRASH!A476</f>
        <v>0</v>
      </c>
    </row>
    <row r="478" spans="10:10" ht="15" thickBot="1" x14ac:dyDescent="0.35">
      <c r="J478" s="70">
        <f>TRASH!A477</f>
        <v>0</v>
      </c>
    </row>
    <row r="479" spans="10:10" ht="15" thickBot="1" x14ac:dyDescent="0.35">
      <c r="J479" s="70">
        <f>TRASH!A478</f>
        <v>0</v>
      </c>
    </row>
    <row r="480" spans="10:10" ht="15" thickBot="1" x14ac:dyDescent="0.35">
      <c r="J480" s="70">
        <f>TRASH!A479</f>
        <v>0</v>
      </c>
    </row>
    <row r="481" spans="10:10" ht="15" thickBot="1" x14ac:dyDescent="0.35">
      <c r="J481" s="70">
        <f>TRASH!A480</f>
        <v>0</v>
      </c>
    </row>
    <row r="482" spans="10:10" ht="15" thickBot="1" x14ac:dyDescent="0.35">
      <c r="J482" s="70">
        <f>TRASH!A481</f>
        <v>0</v>
      </c>
    </row>
    <row r="483" spans="10:10" ht="15" thickBot="1" x14ac:dyDescent="0.35">
      <c r="J483" s="70">
        <f>TRASH!A482</f>
        <v>0</v>
      </c>
    </row>
    <row r="484" spans="10:10" ht="15" thickBot="1" x14ac:dyDescent="0.35">
      <c r="J484" s="70">
        <f>TRASH!A483</f>
        <v>0</v>
      </c>
    </row>
    <row r="485" spans="10:10" ht="15" thickBot="1" x14ac:dyDescent="0.35">
      <c r="J485" s="70">
        <f>TRASH!A484</f>
        <v>0</v>
      </c>
    </row>
    <row r="486" spans="10:10" ht="15" thickBot="1" x14ac:dyDescent="0.35">
      <c r="J486" s="70">
        <f>TRASH!A485</f>
        <v>0</v>
      </c>
    </row>
    <row r="487" spans="10:10" ht="15" thickBot="1" x14ac:dyDescent="0.35">
      <c r="J487" s="70">
        <f>TRASH!A486</f>
        <v>0</v>
      </c>
    </row>
    <row r="488" spans="10:10" ht="15" thickBot="1" x14ac:dyDescent="0.35">
      <c r="J488" s="70">
        <f>TRASH!A487</f>
        <v>0</v>
      </c>
    </row>
    <row r="489" spans="10:10" ht="15" thickBot="1" x14ac:dyDescent="0.35">
      <c r="J489" s="70">
        <f>TRASH!A488</f>
        <v>0</v>
      </c>
    </row>
    <row r="490" spans="10:10" ht="15" thickBot="1" x14ac:dyDescent="0.35">
      <c r="J490" s="70">
        <f>TRASH!A489</f>
        <v>0</v>
      </c>
    </row>
    <row r="491" spans="10:10" ht="15" thickBot="1" x14ac:dyDescent="0.35">
      <c r="J491" s="70">
        <f>TRASH!A490</f>
        <v>0</v>
      </c>
    </row>
    <row r="492" spans="10:10" ht="15" thickBot="1" x14ac:dyDescent="0.35">
      <c r="J492" s="70">
        <f>TRASH!A491</f>
        <v>0</v>
      </c>
    </row>
    <row r="493" spans="10:10" ht="15" thickBot="1" x14ac:dyDescent="0.35">
      <c r="J493" s="70">
        <f>TRASH!A492</f>
        <v>0</v>
      </c>
    </row>
    <row r="494" spans="10:10" ht="15" thickBot="1" x14ac:dyDescent="0.35">
      <c r="J494" s="70">
        <f>TRASH!A493</f>
        <v>0</v>
      </c>
    </row>
    <row r="495" spans="10:10" ht="15" thickBot="1" x14ac:dyDescent="0.35">
      <c r="J495" s="70">
        <f>TRASH!A494</f>
        <v>0</v>
      </c>
    </row>
    <row r="496" spans="10:10" ht="15" thickBot="1" x14ac:dyDescent="0.35">
      <c r="J496" s="70">
        <f>TRASH!A495</f>
        <v>0</v>
      </c>
    </row>
    <row r="497" spans="10:10" ht="15" thickBot="1" x14ac:dyDescent="0.35">
      <c r="J497" s="70">
        <f>TRASH!A496</f>
        <v>0</v>
      </c>
    </row>
    <row r="498" spans="10:10" ht="15" thickBot="1" x14ac:dyDescent="0.35">
      <c r="J498" s="70">
        <f>TRASH!A497</f>
        <v>0</v>
      </c>
    </row>
    <row r="499" spans="10:10" ht="15" thickBot="1" x14ac:dyDescent="0.35">
      <c r="J499" s="70">
        <f>TRASH!A498</f>
        <v>0</v>
      </c>
    </row>
    <row r="500" spans="10:10" ht="15" thickBot="1" x14ac:dyDescent="0.35">
      <c r="J500" s="70">
        <f>TRASH!A499</f>
        <v>0</v>
      </c>
    </row>
    <row r="501" spans="10:10" ht="15" thickBot="1" x14ac:dyDescent="0.35">
      <c r="J501" s="70">
        <f>TRASH!A500</f>
        <v>0</v>
      </c>
    </row>
    <row r="502" spans="10:10" ht="15" thickBot="1" x14ac:dyDescent="0.35">
      <c r="J502" s="70">
        <f>TRASH!A501</f>
        <v>0</v>
      </c>
    </row>
    <row r="503" spans="10:10" ht="15" thickBot="1" x14ac:dyDescent="0.35">
      <c r="J503" s="70">
        <f>TRASH!A502</f>
        <v>0</v>
      </c>
    </row>
    <row r="504" spans="10:10" ht="15" thickBot="1" x14ac:dyDescent="0.35">
      <c r="J504" s="70">
        <f>TRASH!A503</f>
        <v>0</v>
      </c>
    </row>
    <row r="505" spans="10:10" ht="15" thickBot="1" x14ac:dyDescent="0.35">
      <c r="J505" s="70">
        <f>TRASH!A504</f>
        <v>0</v>
      </c>
    </row>
    <row r="506" spans="10:10" ht="15" thickBot="1" x14ac:dyDescent="0.35">
      <c r="J506" s="70">
        <f>TRASH!A505</f>
        <v>0</v>
      </c>
    </row>
    <row r="507" spans="10:10" ht="15" thickBot="1" x14ac:dyDescent="0.35">
      <c r="J507" s="70">
        <f>TRASH!A506</f>
        <v>0</v>
      </c>
    </row>
    <row r="508" spans="10:10" ht="15" thickBot="1" x14ac:dyDescent="0.35">
      <c r="J508" s="70">
        <f>TRASH!A507</f>
        <v>0</v>
      </c>
    </row>
    <row r="509" spans="10:10" ht="15" thickBot="1" x14ac:dyDescent="0.35">
      <c r="J509" s="70">
        <f>TRASH!A508</f>
        <v>0</v>
      </c>
    </row>
    <row r="510" spans="10:10" ht="15" thickBot="1" x14ac:dyDescent="0.35">
      <c r="J510" s="70">
        <f>TRASH!A509</f>
        <v>0</v>
      </c>
    </row>
    <row r="511" spans="10:10" ht="15" thickBot="1" x14ac:dyDescent="0.35">
      <c r="J511" s="70">
        <f>TRASH!A510</f>
        <v>0</v>
      </c>
    </row>
    <row r="512" spans="10:10" ht="15" thickBot="1" x14ac:dyDescent="0.35">
      <c r="J512" s="70">
        <f>TRASH!A511</f>
        <v>0</v>
      </c>
    </row>
    <row r="513" spans="10:10" ht="15" thickBot="1" x14ac:dyDescent="0.35">
      <c r="J513" s="70">
        <f>TRASH!A512</f>
        <v>0</v>
      </c>
    </row>
    <row r="514" spans="10:10" ht="15" thickBot="1" x14ac:dyDescent="0.35">
      <c r="J514" s="70">
        <f>TRASH!A513</f>
        <v>0</v>
      </c>
    </row>
    <row r="515" spans="10:10" ht="15" thickBot="1" x14ac:dyDescent="0.35">
      <c r="J515" s="70">
        <f>TRASH!A514</f>
        <v>0</v>
      </c>
    </row>
    <row r="516" spans="10:10" ht="15" thickBot="1" x14ac:dyDescent="0.35">
      <c r="J516" s="70">
        <f>TRASH!A515</f>
        <v>0</v>
      </c>
    </row>
    <row r="517" spans="10:10" ht="15" thickBot="1" x14ac:dyDescent="0.35">
      <c r="J517" s="70">
        <f>TRASH!A516</f>
        <v>0</v>
      </c>
    </row>
    <row r="518" spans="10:10" ht="15" thickBot="1" x14ac:dyDescent="0.35">
      <c r="J518" s="70">
        <f>TRASH!A517</f>
        <v>0</v>
      </c>
    </row>
    <row r="519" spans="10:10" ht="15" thickBot="1" x14ac:dyDescent="0.35">
      <c r="J519" s="70">
        <f>TRASH!A518</f>
        <v>0</v>
      </c>
    </row>
    <row r="520" spans="10:10" ht="15" thickBot="1" x14ac:dyDescent="0.35">
      <c r="J520" s="70">
        <f>TRASH!A519</f>
        <v>0</v>
      </c>
    </row>
    <row r="521" spans="10:10" ht="15" thickBot="1" x14ac:dyDescent="0.35">
      <c r="J521" s="70">
        <f>TRASH!A520</f>
        <v>0</v>
      </c>
    </row>
    <row r="522" spans="10:10" ht="15" thickBot="1" x14ac:dyDescent="0.35">
      <c r="J522" s="70">
        <f>TRASH!A521</f>
        <v>0</v>
      </c>
    </row>
    <row r="523" spans="10:10" ht="15" thickBot="1" x14ac:dyDescent="0.35">
      <c r="J523" s="70">
        <f>TRASH!A522</f>
        <v>0</v>
      </c>
    </row>
    <row r="524" spans="10:10" ht="15" thickBot="1" x14ac:dyDescent="0.35">
      <c r="J524" s="70">
        <f>TRASH!A523</f>
        <v>0</v>
      </c>
    </row>
    <row r="525" spans="10:10" ht="15" thickBot="1" x14ac:dyDescent="0.35">
      <c r="J525" s="70">
        <f>TRASH!A524</f>
        <v>0</v>
      </c>
    </row>
    <row r="526" spans="10:10" ht="15" thickBot="1" x14ac:dyDescent="0.35">
      <c r="J526" s="70">
        <f>TRASH!A525</f>
        <v>0</v>
      </c>
    </row>
    <row r="527" spans="10:10" ht="15" thickBot="1" x14ac:dyDescent="0.35">
      <c r="J527" s="70">
        <f>TRASH!A526</f>
        <v>0</v>
      </c>
    </row>
    <row r="528" spans="10:10" ht="15" thickBot="1" x14ac:dyDescent="0.35">
      <c r="J528" s="70">
        <f>TRASH!A527</f>
        <v>0</v>
      </c>
    </row>
    <row r="529" spans="10:10" ht="15" thickBot="1" x14ac:dyDescent="0.35">
      <c r="J529" s="70">
        <f>TRASH!A528</f>
        <v>0</v>
      </c>
    </row>
    <row r="530" spans="10:10" ht="15" thickBot="1" x14ac:dyDescent="0.35">
      <c r="J530" s="70">
        <f>TRASH!A529</f>
        <v>0</v>
      </c>
    </row>
    <row r="531" spans="10:10" ht="15" thickBot="1" x14ac:dyDescent="0.35">
      <c r="J531" s="70">
        <f>TRASH!A530</f>
        <v>0</v>
      </c>
    </row>
    <row r="532" spans="10:10" ht="15" thickBot="1" x14ac:dyDescent="0.35">
      <c r="J532" s="70">
        <f>TRASH!A531</f>
        <v>0</v>
      </c>
    </row>
    <row r="533" spans="10:10" ht="15" thickBot="1" x14ac:dyDescent="0.35">
      <c r="J533" s="70">
        <f>TRASH!A532</f>
        <v>0</v>
      </c>
    </row>
    <row r="534" spans="10:10" ht="15" thickBot="1" x14ac:dyDescent="0.35">
      <c r="J534" s="70">
        <f>TRASH!A533</f>
        <v>0</v>
      </c>
    </row>
    <row r="535" spans="10:10" ht="15" thickBot="1" x14ac:dyDescent="0.35">
      <c r="J535" s="70">
        <f>TRASH!A534</f>
        <v>0</v>
      </c>
    </row>
    <row r="536" spans="10:10" ht="15" thickBot="1" x14ac:dyDescent="0.35">
      <c r="J536" s="70">
        <f>TRASH!A535</f>
        <v>0</v>
      </c>
    </row>
    <row r="537" spans="10:10" ht="15" thickBot="1" x14ac:dyDescent="0.35">
      <c r="J537" s="70">
        <f>TRASH!A536</f>
        <v>0</v>
      </c>
    </row>
    <row r="538" spans="10:10" ht="15" thickBot="1" x14ac:dyDescent="0.35">
      <c r="J538" s="70">
        <f>TRASH!A537</f>
        <v>0</v>
      </c>
    </row>
    <row r="539" spans="10:10" ht="15" thickBot="1" x14ac:dyDescent="0.35">
      <c r="J539" s="70">
        <f>TRASH!A538</f>
        <v>0</v>
      </c>
    </row>
    <row r="540" spans="10:10" ht="15" thickBot="1" x14ac:dyDescent="0.35">
      <c r="J540" s="70">
        <f>TRASH!A539</f>
        <v>0</v>
      </c>
    </row>
    <row r="541" spans="10:10" ht="15" thickBot="1" x14ac:dyDescent="0.35">
      <c r="J541" s="70">
        <f>TRASH!A540</f>
        <v>0</v>
      </c>
    </row>
    <row r="542" spans="10:10" ht="15" thickBot="1" x14ac:dyDescent="0.35">
      <c r="J542" s="70">
        <f>TRASH!A541</f>
        <v>0</v>
      </c>
    </row>
    <row r="543" spans="10:10" ht="15" thickBot="1" x14ac:dyDescent="0.35">
      <c r="J543" s="70">
        <f>TRASH!A542</f>
        <v>0</v>
      </c>
    </row>
    <row r="544" spans="10:10" ht="15" thickBot="1" x14ac:dyDescent="0.35">
      <c r="J544" s="70">
        <f>TRASH!A543</f>
        <v>0</v>
      </c>
    </row>
    <row r="545" spans="10:10" ht="15" thickBot="1" x14ac:dyDescent="0.35">
      <c r="J545" s="70">
        <f>TRASH!A544</f>
        <v>0</v>
      </c>
    </row>
    <row r="546" spans="10:10" ht="15" thickBot="1" x14ac:dyDescent="0.35">
      <c r="J546" s="70">
        <f>TRASH!A545</f>
        <v>0</v>
      </c>
    </row>
    <row r="547" spans="10:10" ht="15" thickBot="1" x14ac:dyDescent="0.35">
      <c r="J547" s="70">
        <f>TRASH!A546</f>
        <v>0</v>
      </c>
    </row>
    <row r="548" spans="10:10" ht="15" thickBot="1" x14ac:dyDescent="0.35">
      <c r="J548" s="70">
        <f>TRASH!A547</f>
        <v>0</v>
      </c>
    </row>
    <row r="549" spans="10:10" ht="15" thickBot="1" x14ac:dyDescent="0.35">
      <c r="J549" s="70">
        <f>TRASH!A548</f>
        <v>0</v>
      </c>
    </row>
    <row r="550" spans="10:10" ht="15" thickBot="1" x14ac:dyDescent="0.35">
      <c r="J550" s="70">
        <f>TRASH!A549</f>
        <v>0</v>
      </c>
    </row>
    <row r="551" spans="10:10" ht="15" thickBot="1" x14ac:dyDescent="0.35">
      <c r="J551" s="70">
        <f>TRASH!A550</f>
        <v>0</v>
      </c>
    </row>
    <row r="552" spans="10:10" ht="15" thickBot="1" x14ac:dyDescent="0.35">
      <c r="J552" s="70">
        <f>TRASH!A551</f>
        <v>0</v>
      </c>
    </row>
    <row r="553" spans="10:10" ht="15" thickBot="1" x14ac:dyDescent="0.35">
      <c r="J553" s="70">
        <f>TRASH!A552</f>
        <v>0</v>
      </c>
    </row>
    <row r="554" spans="10:10" ht="15" thickBot="1" x14ac:dyDescent="0.35">
      <c r="J554" s="70">
        <f>TRASH!A553</f>
        <v>0</v>
      </c>
    </row>
    <row r="555" spans="10:10" ht="15" thickBot="1" x14ac:dyDescent="0.35">
      <c r="J555" s="70">
        <f>TRASH!A554</f>
        <v>0</v>
      </c>
    </row>
    <row r="556" spans="10:10" ht="15" thickBot="1" x14ac:dyDescent="0.35">
      <c r="J556" s="70">
        <f>TRASH!A555</f>
        <v>0</v>
      </c>
    </row>
    <row r="557" spans="10:10" ht="15" thickBot="1" x14ac:dyDescent="0.35">
      <c r="J557" s="70">
        <f>TRASH!A556</f>
        <v>0</v>
      </c>
    </row>
    <row r="558" spans="10:10" ht="15" thickBot="1" x14ac:dyDescent="0.35">
      <c r="J558" s="70">
        <f>TRASH!A557</f>
        <v>0</v>
      </c>
    </row>
    <row r="559" spans="10:10" ht="15" thickBot="1" x14ac:dyDescent="0.35">
      <c r="J559" s="70">
        <f>TRASH!A558</f>
        <v>0</v>
      </c>
    </row>
    <row r="560" spans="10:10" ht="15" thickBot="1" x14ac:dyDescent="0.35">
      <c r="J560" s="70">
        <f>TRASH!A559</f>
        <v>0</v>
      </c>
    </row>
    <row r="561" spans="10:10" ht="15" thickBot="1" x14ac:dyDescent="0.35">
      <c r="J561" s="70">
        <f>TRASH!A560</f>
        <v>0</v>
      </c>
    </row>
    <row r="562" spans="10:10" ht="15" thickBot="1" x14ac:dyDescent="0.35">
      <c r="J562" s="70">
        <f>TRASH!A561</f>
        <v>0</v>
      </c>
    </row>
    <row r="563" spans="10:10" ht="15" thickBot="1" x14ac:dyDescent="0.35">
      <c r="J563" s="70">
        <f>TRASH!A562</f>
        <v>0</v>
      </c>
    </row>
    <row r="564" spans="10:10" ht="15" thickBot="1" x14ac:dyDescent="0.35">
      <c r="J564" s="70">
        <f>TRASH!A563</f>
        <v>0</v>
      </c>
    </row>
    <row r="565" spans="10:10" ht="15" thickBot="1" x14ac:dyDescent="0.35">
      <c r="J565" s="70">
        <f>TRASH!A564</f>
        <v>0</v>
      </c>
    </row>
    <row r="566" spans="10:10" ht="15" thickBot="1" x14ac:dyDescent="0.35">
      <c r="J566" s="70">
        <f>TRASH!A565</f>
        <v>0</v>
      </c>
    </row>
    <row r="567" spans="10:10" ht="15" thickBot="1" x14ac:dyDescent="0.35">
      <c r="J567" s="70">
        <f>TRASH!A566</f>
        <v>0</v>
      </c>
    </row>
    <row r="568" spans="10:10" ht="15" thickBot="1" x14ac:dyDescent="0.35">
      <c r="J568" s="70">
        <f>TRASH!A567</f>
        <v>0</v>
      </c>
    </row>
    <row r="569" spans="10:10" ht="15" thickBot="1" x14ac:dyDescent="0.35">
      <c r="J569" s="70">
        <f>TRASH!A568</f>
        <v>0</v>
      </c>
    </row>
    <row r="570" spans="10:10" ht="15" thickBot="1" x14ac:dyDescent="0.35">
      <c r="J570" s="70">
        <f>TRASH!A569</f>
        <v>0</v>
      </c>
    </row>
    <row r="571" spans="10:10" ht="15" thickBot="1" x14ac:dyDescent="0.35">
      <c r="J571" s="70">
        <f>TRASH!A570</f>
        <v>0</v>
      </c>
    </row>
    <row r="572" spans="10:10" ht="15" thickBot="1" x14ac:dyDescent="0.35">
      <c r="J572" s="70">
        <f>TRASH!A571</f>
        <v>0</v>
      </c>
    </row>
    <row r="573" spans="10:10" ht="15" thickBot="1" x14ac:dyDescent="0.35">
      <c r="J573" s="70">
        <f>TRASH!A572</f>
        <v>0</v>
      </c>
    </row>
    <row r="574" spans="10:10" ht="15" thickBot="1" x14ac:dyDescent="0.35">
      <c r="J574" s="70">
        <f>TRASH!A573</f>
        <v>0</v>
      </c>
    </row>
    <row r="575" spans="10:10" ht="15" thickBot="1" x14ac:dyDescent="0.35">
      <c r="J575" s="70">
        <f>TRASH!A574</f>
        <v>0</v>
      </c>
    </row>
    <row r="576" spans="10:10" ht="15" thickBot="1" x14ac:dyDescent="0.35">
      <c r="J576" s="70">
        <f>TRASH!A575</f>
        <v>0</v>
      </c>
    </row>
    <row r="577" spans="10:10" ht="15" thickBot="1" x14ac:dyDescent="0.35">
      <c r="J577" s="70">
        <f>TRASH!A576</f>
        <v>0</v>
      </c>
    </row>
    <row r="578" spans="10:10" ht="15" thickBot="1" x14ac:dyDescent="0.35">
      <c r="J578" s="70">
        <f>TRASH!A577</f>
        <v>0</v>
      </c>
    </row>
    <row r="579" spans="10:10" ht="15" thickBot="1" x14ac:dyDescent="0.35">
      <c r="J579" s="70">
        <f>TRASH!A578</f>
        <v>0</v>
      </c>
    </row>
    <row r="580" spans="10:10" ht="15" thickBot="1" x14ac:dyDescent="0.35">
      <c r="J580" s="70">
        <f>TRASH!A579</f>
        <v>0</v>
      </c>
    </row>
    <row r="581" spans="10:10" ht="15" thickBot="1" x14ac:dyDescent="0.35">
      <c r="J581" s="70">
        <f>TRASH!A580</f>
        <v>0</v>
      </c>
    </row>
    <row r="582" spans="10:10" ht="15" thickBot="1" x14ac:dyDescent="0.35">
      <c r="J582" s="70">
        <f>TRASH!A581</f>
        <v>0</v>
      </c>
    </row>
    <row r="583" spans="10:10" ht="15" thickBot="1" x14ac:dyDescent="0.35">
      <c r="J583" s="70">
        <f>TRASH!A582</f>
        <v>0</v>
      </c>
    </row>
    <row r="584" spans="10:10" ht="15" thickBot="1" x14ac:dyDescent="0.35">
      <c r="J584" s="70">
        <f>TRASH!A583</f>
        <v>0</v>
      </c>
    </row>
    <row r="585" spans="10:10" ht="15" thickBot="1" x14ac:dyDescent="0.35">
      <c r="J585" s="70">
        <f>TRASH!A584</f>
        <v>0</v>
      </c>
    </row>
    <row r="586" spans="10:10" ht="15" thickBot="1" x14ac:dyDescent="0.35">
      <c r="J586" s="70">
        <f>TRASH!A585</f>
        <v>0</v>
      </c>
    </row>
    <row r="587" spans="10:10" ht="15" thickBot="1" x14ac:dyDescent="0.35">
      <c r="J587" s="70">
        <f>TRASH!A586</f>
        <v>0</v>
      </c>
    </row>
    <row r="588" spans="10:10" ht="15" thickBot="1" x14ac:dyDescent="0.35">
      <c r="J588" s="70">
        <f>TRASH!A587</f>
        <v>0</v>
      </c>
    </row>
    <row r="589" spans="10:10" ht="15" thickBot="1" x14ac:dyDescent="0.35">
      <c r="J589" s="70">
        <f>TRASH!A588</f>
        <v>0</v>
      </c>
    </row>
    <row r="590" spans="10:10" ht="15" thickBot="1" x14ac:dyDescent="0.35">
      <c r="J590" s="70">
        <f>TRASH!A589</f>
        <v>0</v>
      </c>
    </row>
    <row r="591" spans="10:10" ht="15" thickBot="1" x14ac:dyDescent="0.35">
      <c r="J591" s="70">
        <f>TRASH!A590</f>
        <v>0</v>
      </c>
    </row>
    <row r="592" spans="10:10" ht="15" thickBot="1" x14ac:dyDescent="0.35">
      <c r="J592" s="70">
        <f>TRASH!A591</f>
        <v>0</v>
      </c>
    </row>
    <row r="593" spans="10:10" ht="15" thickBot="1" x14ac:dyDescent="0.35">
      <c r="J593" s="70">
        <f>TRASH!A592</f>
        <v>0</v>
      </c>
    </row>
    <row r="594" spans="10:10" ht="15" thickBot="1" x14ac:dyDescent="0.35">
      <c r="J594" s="70">
        <f>TRASH!A593</f>
        <v>0</v>
      </c>
    </row>
    <row r="595" spans="10:10" ht="15" thickBot="1" x14ac:dyDescent="0.35">
      <c r="J595" s="70">
        <f>TRASH!A594</f>
        <v>0</v>
      </c>
    </row>
    <row r="596" spans="10:10" ht="15" thickBot="1" x14ac:dyDescent="0.35">
      <c r="J596" s="70">
        <f>TRASH!A595</f>
        <v>0</v>
      </c>
    </row>
    <row r="597" spans="10:10" ht="15" thickBot="1" x14ac:dyDescent="0.35">
      <c r="J597" s="70">
        <f>TRASH!A596</f>
        <v>0</v>
      </c>
    </row>
    <row r="598" spans="10:10" ht="15" thickBot="1" x14ac:dyDescent="0.35">
      <c r="J598" s="70">
        <f>TRASH!A597</f>
        <v>0</v>
      </c>
    </row>
    <row r="599" spans="10:10" ht="15" thickBot="1" x14ac:dyDescent="0.35">
      <c r="J599" s="70">
        <f>TRASH!A598</f>
        <v>0</v>
      </c>
    </row>
    <row r="600" spans="10:10" ht="15" thickBot="1" x14ac:dyDescent="0.35">
      <c r="J600" s="70">
        <f>TRASH!A599</f>
        <v>0</v>
      </c>
    </row>
    <row r="601" spans="10:10" ht="15" thickBot="1" x14ac:dyDescent="0.35">
      <c r="J601" s="70">
        <f>TRASH!A600</f>
        <v>0</v>
      </c>
    </row>
    <row r="602" spans="10:10" ht="15" thickBot="1" x14ac:dyDescent="0.35">
      <c r="J602" s="70">
        <f>TRASH!A601</f>
        <v>0</v>
      </c>
    </row>
    <row r="603" spans="10:10" ht="15" thickBot="1" x14ac:dyDescent="0.35">
      <c r="J603" s="70">
        <f>TRASH!A602</f>
        <v>0</v>
      </c>
    </row>
    <row r="604" spans="10:10" ht="15" thickBot="1" x14ac:dyDescent="0.35">
      <c r="J604" s="70">
        <f>TRASH!A603</f>
        <v>0</v>
      </c>
    </row>
    <row r="605" spans="10:10" ht="15" thickBot="1" x14ac:dyDescent="0.35">
      <c r="J605" s="70">
        <f>TRASH!A604</f>
        <v>0</v>
      </c>
    </row>
    <row r="606" spans="10:10" ht="15" thickBot="1" x14ac:dyDescent="0.35">
      <c r="J606" s="70">
        <f>TRASH!A605</f>
        <v>0</v>
      </c>
    </row>
    <row r="607" spans="10:10" ht="15" thickBot="1" x14ac:dyDescent="0.35">
      <c r="J607" s="70">
        <f>TRASH!A606</f>
        <v>0</v>
      </c>
    </row>
    <row r="608" spans="10:10" ht="15" thickBot="1" x14ac:dyDescent="0.35">
      <c r="J608" s="70">
        <f>TRASH!A607</f>
        <v>0</v>
      </c>
    </row>
    <row r="609" spans="10:10" ht="15" thickBot="1" x14ac:dyDescent="0.35">
      <c r="J609" s="70">
        <f>TRASH!A608</f>
        <v>0</v>
      </c>
    </row>
    <row r="610" spans="10:10" ht="15" thickBot="1" x14ac:dyDescent="0.35">
      <c r="J610" s="70">
        <f>TRASH!A609</f>
        <v>0</v>
      </c>
    </row>
    <row r="611" spans="10:10" ht="15" thickBot="1" x14ac:dyDescent="0.35">
      <c r="J611" s="70">
        <f>TRASH!A610</f>
        <v>0</v>
      </c>
    </row>
    <row r="612" spans="10:10" ht="15" thickBot="1" x14ac:dyDescent="0.35">
      <c r="J612" s="70">
        <f>TRASH!A611</f>
        <v>0</v>
      </c>
    </row>
    <row r="613" spans="10:10" ht="15" thickBot="1" x14ac:dyDescent="0.35">
      <c r="J613" s="70">
        <f>TRASH!A612</f>
        <v>0</v>
      </c>
    </row>
    <row r="614" spans="10:10" ht="15" thickBot="1" x14ac:dyDescent="0.35">
      <c r="J614" s="70">
        <f>TRASH!A613</f>
        <v>0</v>
      </c>
    </row>
    <row r="615" spans="10:10" ht="15" thickBot="1" x14ac:dyDescent="0.35">
      <c r="J615" s="70">
        <f>TRASH!A614</f>
        <v>0</v>
      </c>
    </row>
    <row r="616" spans="10:10" ht="15" thickBot="1" x14ac:dyDescent="0.35">
      <c r="J616" s="70">
        <f>TRASH!A615</f>
        <v>0</v>
      </c>
    </row>
    <row r="617" spans="10:10" ht="15" thickBot="1" x14ac:dyDescent="0.35">
      <c r="J617" s="70">
        <f>TRASH!A616</f>
        <v>0</v>
      </c>
    </row>
    <row r="618" spans="10:10" ht="15" thickBot="1" x14ac:dyDescent="0.35">
      <c r="J618" s="70">
        <f>TRASH!A617</f>
        <v>0</v>
      </c>
    </row>
    <row r="619" spans="10:10" ht="15" thickBot="1" x14ac:dyDescent="0.35">
      <c r="J619" s="70">
        <f>TRASH!A618</f>
        <v>0</v>
      </c>
    </row>
    <row r="620" spans="10:10" ht="15" thickBot="1" x14ac:dyDescent="0.35">
      <c r="J620" s="70">
        <f>TRASH!A619</f>
        <v>0</v>
      </c>
    </row>
    <row r="621" spans="10:10" ht="15" thickBot="1" x14ac:dyDescent="0.35">
      <c r="J621" s="70">
        <f>TRASH!A620</f>
        <v>0</v>
      </c>
    </row>
    <row r="622" spans="10:10" ht="15" thickBot="1" x14ac:dyDescent="0.35">
      <c r="J622" s="70">
        <f>TRASH!A621</f>
        <v>0</v>
      </c>
    </row>
    <row r="623" spans="10:10" ht="15" thickBot="1" x14ac:dyDescent="0.35">
      <c r="J623" s="70">
        <f>TRASH!A622</f>
        <v>0</v>
      </c>
    </row>
    <row r="624" spans="10:10" ht="15" thickBot="1" x14ac:dyDescent="0.35">
      <c r="J624" s="70">
        <f>TRASH!A623</f>
        <v>0</v>
      </c>
    </row>
    <row r="625" spans="10:10" ht="15" thickBot="1" x14ac:dyDescent="0.35">
      <c r="J625" s="70">
        <f>TRASH!A624</f>
        <v>0</v>
      </c>
    </row>
    <row r="626" spans="10:10" ht="15" thickBot="1" x14ac:dyDescent="0.35">
      <c r="J626" s="70">
        <f>TRASH!A625</f>
        <v>0</v>
      </c>
    </row>
    <row r="627" spans="10:10" ht="15" thickBot="1" x14ac:dyDescent="0.35">
      <c r="J627" s="70">
        <f>TRASH!A626</f>
        <v>0</v>
      </c>
    </row>
    <row r="628" spans="10:10" ht="15" thickBot="1" x14ac:dyDescent="0.35">
      <c r="J628" s="70">
        <f>TRASH!A627</f>
        <v>0</v>
      </c>
    </row>
    <row r="629" spans="10:10" ht="15" thickBot="1" x14ac:dyDescent="0.35">
      <c r="J629" s="70">
        <f>TRASH!A628</f>
        <v>0</v>
      </c>
    </row>
    <row r="630" spans="10:10" ht="15" thickBot="1" x14ac:dyDescent="0.35">
      <c r="J630" s="70">
        <f>TRASH!A629</f>
        <v>0</v>
      </c>
    </row>
    <row r="631" spans="10:10" ht="15" thickBot="1" x14ac:dyDescent="0.35">
      <c r="J631" s="70">
        <f>TRASH!A630</f>
        <v>0</v>
      </c>
    </row>
    <row r="632" spans="10:10" ht="15" thickBot="1" x14ac:dyDescent="0.35">
      <c r="J632" s="70">
        <f>TRASH!A631</f>
        <v>0</v>
      </c>
    </row>
    <row r="633" spans="10:10" ht="15" thickBot="1" x14ac:dyDescent="0.35">
      <c r="J633" s="70">
        <f>TRASH!A632</f>
        <v>0</v>
      </c>
    </row>
    <row r="634" spans="10:10" ht="15" thickBot="1" x14ac:dyDescent="0.35">
      <c r="J634" s="70">
        <f>TRASH!A633</f>
        <v>0</v>
      </c>
    </row>
    <row r="635" spans="10:10" ht="15" thickBot="1" x14ac:dyDescent="0.35">
      <c r="J635" s="70">
        <f>TRASH!A634</f>
        <v>0</v>
      </c>
    </row>
    <row r="636" spans="10:10" ht="15" thickBot="1" x14ac:dyDescent="0.35">
      <c r="J636" s="70">
        <f>TRASH!A635</f>
        <v>0</v>
      </c>
    </row>
    <row r="637" spans="10:10" ht="15" thickBot="1" x14ac:dyDescent="0.35">
      <c r="J637" s="70">
        <f>TRASH!A636</f>
        <v>0</v>
      </c>
    </row>
    <row r="638" spans="10:10" ht="15" thickBot="1" x14ac:dyDescent="0.35">
      <c r="J638" s="70">
        <f>TRASH!A637</f>
        <v>0</v>
      </c>
    </row>
    <row r="639" spans="10:10" ht="15" thickBot="1" x14ac:dyDescent="0.35">
      <c r="J639" s="70">
        <f>TRASH!A638</f>
        <v>0</v>
      </c>
    </row>
    <row r="640" spans="10:10" ht="15" thickBot="1" x14ac:dyDescent="0.35">
      <c r="J640" s="70">
        <f>TRASH!A639</f>
        <v>0</v>
      </c>
    </row>
    <row r="641" spans="10:10" ht="15" thickBot="1" x14ac:dyDescent="0.35">
      <c r="J641" s="70">
        <f>TRASH!A640</f>
        <v>0</v>
      </c>
    </row>
    <row r="642" spans="10:10" ht="15" thickBot="1" x14ac:dyDescent="0.35">
      <c r="J642" s="70">
        <f>TRASH!A641</f>
        <v>0</v>
      </c>
    </row>
    <row r="643" spans="10:10" ht="15" thickBot="1" x14ac:dyDescent="0.35">
      <c r="J643" s="70">
        <f>TRASH!A642</f>
        <v>0</v>
      </c>
    </row>
    <row r="644" spans="10:10" ht="15" thickBot="1" x14ac:dyDescent="0.35">
      <c r="J644" s="70">
        <f>TRASH!A643</f>
        <v>0</v>
      </c>
    </row>
    <row r="645" spans="10:10" ht="15" thickBot="1" x14ac:dyDescent="0.35">
      <c r="J645" s="70">
        <f>TRASH!A644</f>
        <v>0</v>
      </c>
    </row>
    <row r="646" spans="10:10" ht="15" thickBot="1" x14ac:dyDescent="0.35">
      <c r="J646" s="70">
        <f>TRASH!A645</f>
        <v>0</v>
      </c>
    </row>
    <row r="647" spans="10:10" ht="15" thickBot="1" x14ac:dyDescent="0.35">
      <c r="J647" s="70">
        <f>TRASH!A646</f>
        <v>0</v>
      </c>
    </row>
    <row r="648" spans="10:10" ht="15" thickBot="1" x14ac:dyDescent="0.35">
      <c r="J648" s="70">
        <f>TRASH!A647</f>
        <v>0</v>
      </c>
    </row>
    <row r="649" spans="10:10" ht="15" thickBot="1" x14ac:dyDescent="0.35">
      <c r="J649" s="70">
        <f>TRASH!A648</f>
        <v>0</v>
      </c>
    </row>
    <row r="650" spans="10:10" ht="15" thickBot="1" x14ac:dyDescent="0.35">
      <c r="J650" s="70">
        <f>TRASH!A649</f>
        <v>0</v>
      </c>
    </row>
    <row r="651" spans="10:10" ht="15" thickBot="1" x14ac:dyDescent="0.35">
      <c r="J651" s="70">
        <f>TRASH!A650</f>
        <v>0</v>
      </c>
    </row>
    <row r="652" spans="10:10" ht="15" thickBot="1" x14ac:dyDescent="0.35">
      <c r="J652" s="70">
        <f>TRASH!A651</f>
        <v>0</v>
      </c>
    </row>
    <row r="653" spans="10:10" ht="15" thickBot="1" x14ac:dyDescent="0.35">
      <c r="J653" s="70">
        <f>TRASH!A652</f>
        <v>0</v>
      </c>
    </row>
    <row r="654" spans="10:10" ht="15" thickBot="1" x14ac:dyDescent="0.35">
      <c r="J654" s="70">
        <f>TRASH!A653</f>
        <v>0</v>
      </c>
    </row>
    <row r="655" spans="10:10" ht="15" thickBot="1" x14ac:dyDescent="0.35">
      <c r="J655" s="70">
        <f>TRASH!A654</f>
        <v>0</v>
      </c>
    </row>
    <row r="656" spans="10:10" ht="15" thickBot="1" x14ac:dyDescent="0.35">
      <c r="J656" s="70">
        <f>TRASH!A655</f>
        <v>0</v>
      </c>
    </row>
    <row r="657" spans="10:10" ht="15" thickBot="1" x14ac:dyDescent="0.35">
      <c r="J657" s="70">
        <f>TRASH!A656</f>
        <v>0</v>
      </c>
    </row>
    <row r="658" spans="10:10" ht="15" thickBot="1" x14ac:dyDescent="0.35">
      <c r="J658" s="70">
        <f>TRASH!A657</f>
        <v>0</v>
      </c>
    </row>
    <row r="659" spans="10:10" ht="15" thickBot="1" x14ac:dyDescent="0.35">
      <c r="J659" s="70">
        <f>TRASH!A658</f>
        <v>0</v>
      </c>
    </row>
    <row r="660" spans="10:10" ht="15" thickBot="1" x14ac:dyDescent="0.35">
      <c r="J660" s="70">
        <f>TRASH!A659</f>
        <v>0</v>
      </c>
    </row>
    <row r="661" spans="10:10" ht="15" thickBot="1" x14ac:dyDescent="0.35">
      <c r="J661" s="70">
        <f>TRASH!A660</f>
        <v>0</v>
      </c>
    </row>
    <row r="662" spans="10:10" ht="15" thickBot="1" x14ac:dyDescent="0.35">
      <c r="J662" s="70">
        <f>TRASH!A661</f>
        <v>0</v>
      </c>
    </row>
    <row r="663" spans="10:10" ht="15" thickBot="1" x14ac:dyDescent="0.35">
      <c r="J663" s="70">
        <f>TRASH!A662</f>
        <v>0</v>
      </c>
    </row>
    <row r="664" spans="10:10" ht="15" thickBot="1" x14ac:dyDescent="0.35">
      <c r="J664" s="70">
        <f>TRASH!A663</f>
        <v>0</v>
      </c>
    </row>
    <row r="665" spans="10:10" ht="15" thickBot="1" x14ac:dyDescent="0.35">
      <c r="J665" s="70">
        <f>TRASH!A664</f>
        <v>0</v>
      </c>
    </row>
    <row r="666" spans="10:10" ht="15" thickBot="1" x14ac:dyDescent="0.35">
      <c r="J666" s="70">
        <f>TRASH!A665</f>
        <v>0</v>
      </c>
    </row>
    <row r="667" spans="10:10" ht="15" thickBot="1" x14ac:dyDescent="0.35">
      <c r="J667" s="70">
        <f>TRASH!A666</f>
        <v>0</v>
      </c>
    </row>
    <row r="668" spans="10:10" ht="15" thickBot="1" x14ac:dyDescent="0.35">
      <c r="J668" s="70">
        <f>TRASH!A667</f>
        <v>0</v>
      </c>
    </row>
    <row r="669" spans="10:10" ht="15" thickBot="1" x14ac:dyDescent="0.35">
      <c r="J669" s="70">
        <f>TRASH!A668</f>
        <v>0</v>
      </c>
    </row>
    <row r="670" spans="10:10" ht="15" thickBot="1" x14ac:dyDescent="0.35">
      <c r="J670" s="70">
        <f>TRASH!A669</f>
        <v>0</v>
      </c>
    </row>
    <row r="671" spans="10:10" ht="15" thickBot="1" x14ac:dyDescent="0.35">
      <c r="J671" s="70">
        <f>TRASH!A670</f>
        <v>0</v>
      </c>
    </row>
    <row r="672" spans="10:10" ht="15" thickBot="1" x14ac:dyDescent="0.35">
      <c r="J672" s="70">
        <f>TRASH!A671</f>
        <v>0</v>
      </c>
    </row>
    <row r="673" spans="10:10" ht="15" thickBot="1" x14ac:dyDescent="0.35">
      <c r="J673" s="70">
        <f>TRASH!A672</f>
        <v>0</v>
      </c>
    </row>
    <row r="674" spans="10:10" ht="15" thickBot="1" x14ac:dyDescent="0.35">
      <c r="J674" s="70">
        <f>TRASH!A673</f>
        <v>0</v>
      </c>
    </row>
    <row r="675" spans="10:10" ht="15" thickBot="1" x14ac:dyDescent="0.35">
      <c r="J675" s="70">
        <f>TRASH!A674</f>
        <v>0</v>
      </c>
    </row>
    <row r="676" spans="10:10" ht="15" thickBot="1" x14ac:dyDescent="0.35">
      <c r="J676" s="70">
        <f>TRASH!A675</f>
        <v>0</v>
      </c>
    </row>
    <row r="677" spans="10:10" ht="15" thickBot="1" x14ac:dyDescent="0.35">
      <c r="J677" s="70">
        <f>TRASH!A676</f>
        <v>0</v>
      </c>
    </row>
    <row r="678" spans="10:10" ht="15" thickBot="1" x14ac:dyDescent="0.35">
      <c r="J678" s="70">
        <f>TRASH!A677</f>
        <v>0</v>
      </c>
    </row>
    <row r="679" spans="10:10" ht="15" thickBot="1" x14ac:dyDescent="0.35">
      <c r="J679" s="70">
        <f>TRASH!A678</f>
        <v>0</v>
      </c>
    </row>
    <row r="680" spans="10:10" ht="15" thickBot="1" x14ac:dyDescent="0.35">
      <c r="J680" s="70">
        <f>TRASH!A679</f>
        <v>0</v>
      </c>
    </row>
    <row r="681" spans="10:10" ht="15" thickBot="1" x14ac:dyDescent="0.35">
      <c r="J681" s="70">
        <f>TRASH!A680</f>
        <v>0</v>
      </c>
    </row>
    <row r="682" spans="10:10" ht="15" thickBot="1" x14ac:dyDescent="0.35">
      <c r="J682" s="70">
        <f>TRASH!A681</f>
        <v>0</v>
      </c>
    </row>
    <row r="683" spans="10:10" ht="15" thickBot="1" x14ac:dyDescent="0.35">
      <c r="J683" s="70">
        <f>TRASH!A682</f>
        <v>0</v>
      </c>
    </row>
    <row r="684" spans="10:10" ht="15" thickBot="1" x14ac:dyDescent="0.35">
      <c r="J684" s="70">
        <f>TRASH!A683</f>
        <v>0</v>
      </c>
    </row>
    <row r="685" spans="10:10" ht="15" thickBot="1" x14ac:dyDescent="0.35">
      <c r="J685" s="70">
        <f>TRASH!A684</f>
        <v>0</v>
      </c>
    </row>
    <row r="686" spans="10:10" ht="15" thickBot="1" x14ac:dyDescent="0.35">
      <c r="J686" s="70">
        <f>TRASH!A685</f>
        <v>0</v>
      </c>
    </row>
    <row r="687" spans="10:10" ht="15" thickBot="1" x14ac:dyDescent="0.35">
      <c r="J687" s="70">
        <f>TRASH!A686</f>
        <v>0</v>
      </c>
    </row>
    <row r="688" spans="10:10" ht="15" thickBot="1" x14ac:dyDescent="0.35">
      <c r="J688" s="70">
        <f>TRASH!A687</f>
        <v>0</v>
      </c>
    </row>
    <row r="689" spans="10:10" ht="15" thickBot="1" x14ac:dyDescent="0.35">
      <c r="J689" s="70">
        <f>TRASH!A688</f>
        <v>0</v>
      </c>
    </row>
    <row r="690" spans="10:10" ht="15" thickBot="1" x14ac:dyDescent="0.35">
      <c r="J690" s="70">
        <f>TRASH!A689</f>
        <v>0</v>
      </c>
    </row>
    <row r="691" spans="10:10" ht="15" thickBot="1" x14ac:dyDescent="0.35">
      <c r="J691" s="70">
        <f>TRASH!A690</f>
        <v>0</v>
      </c>
    </row>
    <row r="692" spans="10:10" ht="15" thickBot="1" x14ac:dyDescent="0.35">
      <c r="J692" s="70">
        <f>TRASH!A691</f>
        <v>0</v>
      </c>
    </row>
    <row r="693" spans="10:10" ht="15" thickBot="1" x14ac:dyDescent="0.35">
      <c r="J693" s="70">
        <f>TRASH!A692</f>
        <v>0</v>
      </c>
    </row>
    <row r="694" spans="10:10" ht="15" thickBot="1" x14ac:dyDescent="0.35">
      <c r="J694" s="70">
        <f>TRASH!A693</f>
        <v>0</v>
      </c>
    </row>
    <row r="695" spans="10:10" ht="15" thickBot="1" x14ac:dyDescent="0.35">
      <c r="J695" s="70">
        <f>TRASH!A694</f>
        <v>0</v>
      </c>
    </row>
    <row r="696" spans="10:10" ht="15" thickBot="1" x14ac:dyDescent="0.35">
      <c r="J696" s="70">
        <f>TRASH!A695</f>
        <v>0</v>
      </c>
    </row>
    <row r="697" spans="10:10" ht="15" thickBot="1" x14ac:dyDescent="0.35">
      <c r="J697" s="70">
        <f>TRASH!A696</f>
        <v>0</v>
      </c>
    </row>
    <row r="698" spans="10:10" ht="15" thickBot="1" x14ac:dyDescent="0.35">
      <c r="J698" s="70">
        <f>TRASH!A697</f>
        <v>0</v>
      </c>
    </row>
    <row r="699" spans="10:10" ht="15" thickBot="1" x14ac:dyDescent="0.35">
      <c r="J699" s="70">
        <f>TRASH!A698</f>
        <v>0</v>
      </c>
    </row>
    <row r="700" spans="10:10" ht="15" thickBot="1" x14ac:dyDescent="0.35">
      <c r="J700" s="70">
        <f>TRASH!A699</f>
        <v>0</v>
      </c>
    </row>
    <row r="701" spans="10:10" ht="15" thickBot="1" x14ac:dyDescent="0.35">
      <c r="J701" s="70">
        <f>TRASH!A700</f>
        <v>0</v>
      </c>
    </row>
    <row r="702" spans="10:10" ht="15" thickBot="1" x14ac:dyDescent="0.35">
      <c r="J702" s="70">
        <f>TRASH!A701</f>
        <v>0</v>
      </c>
    </row>
    <row r="703" spans="10:10" ht="15" thickBot="1" x14ac:dyDescent="0.35">
      <c r="J703" s="70">
        <f>TRASH!A702</f>
        <v>0</v>
      </c>
    </row>
    <row r="704" spans="10:10" ht="15" thickBot="1" x14ac:dyDescent="0.35">
      <c r="J704" s="70">
        <f>TRASH!A703</f>
        <v>0</v>
      </c>
    </row>
    <row r="705" spans="10:10" ht="15" thickBot="1" x14ac:dyDescent="0.35">
      <c r="J705" s="70">
        <f>TRASH!A704</f>
        <v>0</v>
      </c>
    </row>
    <row r="706" spans="10:10" ht="15" thickBot="1" x14ac:dyDescent="0.35">
      <c r="J706" s="70">
        <f>TRASH!A705</f>
        <v>0</v>
      </c>
    </row>
    <row r="707" spans="10:10" ht="15" thickBot="1" x14ac:dyDescent="0.35">
      <c r="J707" s="70">
        <f>TRASH!A706</f>
        <v>0</v>
      </c>
    </row>
    <row r="708" spans="10:10" ht="15" thickBot="1" x14ac:dyDescent="0.35">
      <c r="J708" s="70">
        <f>TRASH!A707</f>
        <v>0</v>
      </c>
    </row>
    <row r="709" spans="10:10" ht="15" thickBot="1" x14ac:dyDescent="0.35">
      <c r="J709" s="70">
        <f>TRASH!A708</f>
        <v>0</v>
      </c>
    </row>
    <row r="710" spans="10:10" ht="15" thickBot="1" x14ac:dyDescent="0.35">
      <c r="J710" s="70">
        <f>TRASH!A709</f>
        <v>0</v>
      </c>
    </row>
    <row r="711" spans="10:10" ht="15" thickBot="1" x14ac:dyDescent="0.35">
      <c r="J711" s="70">
        <f>TRASH!A710</f>
        <v>0</v>
      </c>
    </row>
    <row r="712" spans="10:10" ht="15" thickBot="1" x14ac:dyDescent="0.35">
      <c r="J712" s="70">
        <f>TRASH!A711</f>
        <v>0</v>
      </c>
    </row>
    <row r="713" spans="10:10" ht="15" thickBot="1" x14ac:dyDescent="0.35">
      <c r="J713" s="70">
        <f>TRASH!A712</f>
        <v>0</v>
      </c>
    </row>
    <row r="714" spans="10:10" ht="15" thickBot="1" x14ac:dyDescent="0.35">
      <c r="J714" s="70">
        <f>TRASH!A713</f>
        <v>0</v>
      </c>
    </row>
    <row r="715" spans="10:10" ht="15" thickBot="1" x14ac:dyDescent="0.35">
      <c r="J715" s="70">
        <f>TRASH!A714</f>
        <v>0</v>
      </c>
    </row>
    <row r="716" spans="10:10" ht="15" thickBot="1" x14ac:dyDescent="0.35">
      <c r="J716" s="70">
        <f>TRASH!A715</f>
        <v>0</v>
      </c>
    </row>
    <row r="717" spans="10:10" ht="15" thickBot="1" x14ac:dyDescent="0.35">
      <c r="J717" s="70">
        <f>TRASH!A716</f>
        <v>0</v>
      </c>
    </row>
    <row r="718" spans="10:10" ht="15" thickBot="1" x14ac:dyDescent="0.35">
      <c r="J718" s="70">
        <f>TRASH!A717</f>
        <v>0</v>
      </c>
    </row>
    <row r="719" spans="10:10" ht="15" thickBot="1" x14ac:dyDescent="0.35">
      <c r="J719" s="70">
        <f>TRASH!A718</f>
        <v>0</v>
      </c>
    </row>
    <row r="720" spans="10:10" ht="15" thickBot="1" x14ac:dyDescent="0.35">
      <c r="J720" s="70">
        <f>TRASH!A719</f>
        <v>0</v>
      </c>
    </row>
    <row r="721" spans="10:10" ht="15" thickBot="1" x14ac:dyDescent="0.35">
      <c r="J721" s="70">
        <f>TRASH!A720</f>
        <v>0</v>
      </c>
    </row>
    <row r="722" spans="10:10" ht="15" thickBot="1" x14ac:dyDescent="0.35">
      <c r="J722" s="70">
        <f>TRASH!A721</f>
        <v>0</v>
      </c>
    </row>
    <row r="723" spans="10:10" ht="15" thickBot="1" x14ac:dyDescent="0.35">
      <c r="J723" s="70">
        <f>TRASH!A722</f>
        <v>0</v>
      </c>
    </row>
    <row r="724" spans="10:10" ht="15" thickBot="1" x14ac:dyDescent="0.35">
      <c r="J724" s="70">
        <f>TRASH!A723</f>
        <v>0</v>
      </c>
    </row>
    <row r="725" spans="10:10" ht="15" thickBot="1" x14ac:dyDescent="0.35">
      <c r="J725" s="70">
        <f>TRASH!A724</f>
        <v>0</v>
      </c>
    </row>
    <row r="726" spans="10:10" ht="15" thickBot="1" x14ac:dyDescent="0.35">
      <c r="J726" s="70">
        <f>TRASH!A725</f>
        <v>0</v>
      </c>
    </row>
    <row r="727" spans="10:10" ht="15" thickBot="1" x14ac:dyDescent="0.35">
      <c r="J727" s="70">
        <f>TRASH!A726</f>
        <v>0</v>
      </c>
    </row>
    <row r="728" spans="10:10" ht="15" thickBot="1" x14ac:dyDescent="0.35">
      <c r="J728" s="70">
        <f>TRASH!A727</f>
        <v>0</v>
      </c>
    </row>
    <row r="729" spans="10:10" ht="15" thickBot="1" x14ac:dyDescent="0.35">
      <c r="J729" s="70">
        <f>TRASH!A728</f>
        <v>0</v>
      </c>
    </row>
    <row r="730" spans="10:10" ht="15" thickBot="1" x14ac:dyDescent="0.35">
      <c r="J730" s="70">
        <f>TRASH!A729</f>
        <v>0</v>
      </c>
    </row>
    <row r="731" spans="10:10" ht="15" thickBot="1" x14ac:dyDescent="0.35">
      <c r="J731" s="70">
        <f>TRASH!A730</f>
        <v>0</v>
      </c>
    </row>
    <row r="732" spans="10:10" ht="15" thickBot="1" x14ac:dyDescent="0.35">
      <c r="J732" s="70">
        <f>TRASH!A731</f>
        <v>0</v>
      </c>
    </row>
    <row r="733" spans="10:10" ht="15" thickBot="1" x14ac:dyDescent="0.35">
      <c r="J733" s="70">
        <f>TRASH!A732</f>
        <v>0</v>
      </c>
    </row>
    <row r="734" spans="10:10" ht="15" thickBot="1" x14ac:dyDescent="0.35">
      <c r="J734" s="70">
        <f>TRASH!A733</f>
        <v>0</v>
      </c>
    </row>
    <row r="735" spans="10:10" ht="15" thickBot="1" x14ac:dyDescent="0.35">
      <c r="J735" s="70">
        <f>TRASH!A734</f>
        <v>0</v>
      </c>
    </row>
    <row r="736" spans="10:10" ht="15" thickBot="1" x14ac:dyDescent="0.35">
      <c r="J736" s="70">
        <f>TRASH!A735</f>
        <v>0</v>
      </c>
    </row>
    <row r="737" spans="10:10" ht="15" thickBot="1" x14ac:dyDescent="0.35">
      <c r="J737" s="70">
        <f>TRASH!A736</f>
        <v>0</v>
      </c>
    </row>
    <row r="738" spans="10:10" ht="15" thickBot="1" x14ac:dyDescent="0.35">
      <c r="J738" s="70">
        <f>TRASH!A737</f>
        <v>0</v>
      </c>
    </row>
    <row r="739" spans="10:10" ht="15" thickBot="1" x14ac:dyDescent="0.35">
      <c r="J739" s="70">
        <f>TRASH!A738</f>
        <v>0</v>
      </c>
    </row>
    <row r="740" spans="10:10" ht="15" thickBot="1" x14ac:dyDescent="0.35">
      <c r="J740" s="70">
        <f>TRASH!A739</f>
        <v>0</v>
      </c>
    </row>
    <row r="741" spans="10:10" ht="15" thickBot="1" x14ac:dyDescent="0.35">
      <c r="J741" s="70">
        <f>TRASH!A740</f>
        <v>0</v>
      </c>
    </row>
    <row r="742" spans="10:10" ht="15" thickBot="1" x14ac:dyDescent="0.35">
      <c r="J742" s="70">
        <f>TRASH!A741</f>
        <v>0</v>
      </c>
    </row>
    <row r="743" spans="10:10" ht="15" thickBot="1" x14ac:dyDescent="0.35">
      <c r="J743" s="70">
        <f>TRASH!A742</f>
        <v>0</v>
      </c>
    </row>
    <row r="744" spans="10:10" ht="15" thickBot="1" x14ac:dyDescent="0.35">
      <c r="J744" s="70">
        <f>TRASH!A743</f>
        <v>0</v>
      </c>
    </row>
    <row r="745" spans="10:10" ht="15" thickBot="1" x14ac:dyDescent="0.35">
      <c r="J745" s="70">
        <f>TRASH!A744</f>
        <v>0</v>
      </c>
    </row>
    <row r="746" spans="10:10" ht="15" thickBot="1" x14ac:dyDescent="0.35">
      <c r="J746" s="70">
        <f>TRASH!A745</f>
        <v>0</v>
      </c>
    </row>
    <row r="747" spans="10:10" ht="15" thickBot="1" x14ac:dyDescent="0.35">
      <c r="J747" s="70">
        <f>TRASH!A746</f>
        <v>0</v>
      </c>
    </row>
    <row r="748" spans="10:10" ht="15" thickBot="1" x14ac:dyDescent="0.35">
      <c r="J748" s="70">
        <f>TRASH!A747</f>
        <v>0</v>
      </c>
    </row>
    <row r="749" spans="10:10" ht="15" thickBot="1" x14ac:dyDescent="0.35">
      <c r="J749" s="70">
        <f>TRASH!A748</f>
        <v>0</v>
      </c>
    </row>
    <row r="750" spans="10:10" ht="15" thickBot="1" x14ac:dyDescent="0.35">
      <c r="J750" s="70">
        <f>TRASH!A749</f>
        <v>0</v>
      </c>
    </row>
    <row r="751" spans="10:10" ht="15" thickBot="1" x14ac:dyDescent="0.35">
      <c r="J751" s="70">
        <f>TRASH!A750</f>
        <v>0</v>
      </c>
    </row>
    <row r="752" spans="10:10" ht="15" thickBot="1" x14ac:dyDescent="0.35">
      <c r="J752" s="70">
        <f>TRASH!A751</f>
        <v>0</v>
      </c>
    </row>
    <row r="753" spans="10:10" ht="15" thickBot="1" x14ac:dyDescent="0.35">
      <c r="J753" s="70">
        <f>TRASH!A752</f>
        <v>0</v>
      </c>
    </row>
    <row r="754" spans="10:10" ht="15" thickBot="1" x14ac:dyDescent="0.35">
      <c r="J754" s="70">
        <f>TRASH!A753</f>
        <v>0</v>
      </c>
    </row>
    <row r="755" spans="10:10" ht="15" thickBot="1" x14ac:dyDescent="0.35">
      <c r="J755" s="70">
        <f>TRASH!A754</f>
        <v>0</v>
      </c>
    </row>
    <row r="756" spans="10:10" ht="15" thickBot="1" x14ac:dyDescent="0.35">
      <c r="J756" s="70">
        <f>TRASH!A755</f>
        <v>0</v>
      </c>
    </row>
    <row r="757" spans="10:10" ht="15" thickBot="1" x14ac:dyDescent="0.35">
      <c r="J757" s="70">
        <f>TRASH!A756</f>
        <v>0</v>
      </c>
    </row>
    <row r="758" spans="10:10" ht="15" thickBot="1" x14ac:dyDescent="0.35">
      <c r="J758" s="70">
        <f>TRASH!A757</f>
        <v>0</v>
      </c>
    </row>
    <row r="759" spans="10:10" ht="15" thickBot="1" x14ac:dyDescent="0.35">
      <c r="J759" s="70">
        <f>TRASH!A758</f>
        <v>0</v>
      </c>
    </row>
    <row r="760" spans="10:10" ht="15" thickBot="1" x14ac:dyDescent="0.35">
      <c r="J760" s="70">
        <f>TRASH!A759</f>
        <v>0</v>
      </c>
    </row>
    <row r="761" spans="10:10" ht="15" thickBot="1" x14ac:dyDescent="0.35">
      <c r="J761" s="70">
        <f>TRASH!A760</f>
        <v>0</v>
      </c>
    </row>
    <row r="762" spans="10:10" ht="15" thickBot="1" x14ac:dyDescent="0.35">
      <c r="J762" s="70">
        <f>TRASH!A761</f>
        <v>0</v>
      </c>
    </row>
    <row r="763" spans="10:10" ht="15" thickBot="1" x14ac:dyDescent="0.35">
      <c r="J763" s="70">
        <f>TRASH!A762</f>
        <v>0</v>
      </c>
    </row>
    <row r="764" spans="10:10" ht="15" thickBot="1" x14ac:dyDescent="0.35">
      <c r="J764" s="70">
        <f>TRASH!A763</f>
        <v>0</v>
      </c>
    </row>
    <row r="765" spans="10:10" ht="15" thickBot="1" x14ac:dyDescent="0.35">
      <c r="J765" s="70">
        <f>TRASH!A764</f>
        <v>0</v>
      </c>
    </row>
    <row r="766" spans="10:10" ht="15" thickBot="1" x14ac:dyDescent="0.35">
      <c r="J766" s="70">
        <f>TRASH!A765</f>
        <v>0</v>
      </c>
    </row>
    <row r="767" spans="10:10" ht="15" thickBot="1" x14ac:dyDescent="0.35">
      <c r="J767" s="70">
        <f>TRASH!A766</f>
        <v>0</v>
      </c>
    </row>
    <row r="768" spans="10:10" ht="15" thickBot="1" x14ac:dyDescent="0.35">
      <c r="J768" s="70">
        <f>TRASH!A767</f>
        <v>0</v>
      </c>
    </row>
    <row r="769" spans="10:10" ht="15" thickBot="1" x14ac:dyDescent="0.35">
      <c r="J769" s="70">
        <f>TRASH!A768</f>
        <v>0</v>
      </c>
    </row>
    <row r="770" spans="10:10" ht="15" thickBot="1" x14ac:dyDescent="0.35">
      <c r="J770" s="70">
        <f>TRASH!A769</f>
        <v>0</v>
      </c>
    </row>
    <row r="771" spans="10:10" ht="15" thickBot="1" x14ac:dyDescent="0.35">
      <c r="J771" s="70">
        <f>TRASH!A770</f>
        <v>0</v>
      </c>
    </row>
    <row r="772" spans="10:10" ht="15" thickBot="1" x14ac:dyDescent="0.35">
      <c r="J772" s="70">
        <f>TRASH!A771</f>
        <v>0</v>
      </c>
    </row>
    <row r="773" spans="10:10" ht="15" thickBot="1" x14ac:dyDescent="0.35">
      <c r="J773" s="70">
        <f>TRASH!A772</f>
        <v>0</v>
      </c>
    </row>
    <row r="774" spans="10:10" ht="15" thickBot="1" x14ac:dyDescent="0.35">
      <c r="J774" s="70">
        <f>TRASH!A773</f>
        <v>0</v>
      </c>
    </row>
    <row r="775" spans="10:10" ht="15" thickBot="1" x14ac:dyDescent="0.35">
      <c r="J775" s="70">
        <f>TRASH!A774</f>
        <v>0</v>
      </c>
    </row>
    <row r="776" spans="10:10" ht="15" thickBot="1" x14ac:dyDescent="0.35">
      <c r="J776" s="70">
        <f>TRASH!A775</f>
        <v>0</v>
      </c>
    </row>
    <row r="777" spans="10:10" ht="15" thickBot="1" x14ac:dyDescent="0.35">
      <c r="J777" s="70">
        <f>TRASH!A776</f>
        <v>0</v>
      </c>
    </row>
    <row r="778" spans="10:10" ht="15" thickBot="1" x14ac:dyDescent="0.35">
      <c r="J778" s="70">
        <f>TRASH!A777</f>
        <v>0</v>
      </c>
    </row>
    <row r="779" spans="10:10" ht="15" thickBot="1" x14ac:dyDescent="0.35">
      <c r="J779" s="70">
        <f>TRASH!A778</f>
        <v>0</v>
      </c>
    </row>
    <row r="780" spans="10:10" ht="15" thickBot="1" x14ac:dyDescent="0.35">
      <c r="J780" s="70">
        <f>TRASH!A779</f>
        <v>0</v>
      </c>
    </row>
    <row r="781" spans="10:10" ht="15" thickBot="1" x14ac:dyDescent="0.35">
      <c r="J781" s="70">
        <f>TRASH!A780</f>
        <v>0</v>
      </c>
    </row>
    <row r="782" spans="10:10" ht="15" thickBot="1" x14ac:dyDescent="0.35">
      <c r="J782" s="70">
        <f>TRASH!A781</f>
        <v>0</v>
      </c>
    </row>
    <row r="783" spans="10:10" ht="15" thickBot="1" x14ac:dyDescent="0.35">
      <c r="J783" s="70">
        <f>TRASH!A782</f>
        <v>0</v>
      </c>
    </row>
    <row r="784" spans="10:10" ht="15" thickBot="1" x14ac:dyDescent="0.35">
      <c r="J784" s="70">
        <f>TRASH!A783</f>
        <v>0</v>
      </c>
    </row>
    <row r="785" spans="10:10" ht="15" thickBot="1" x14ac:dyDescent="0.35">
      <c r="J785" s="70">
        <f>TRASH!A784</f>
        <v>0</v>
      </c>
    </row>
    <row r="786" spans="10:10" ht="15" thickBot="1" x14ac:dyDescent="0.35">
      <c r="J786" s="70">
        <f>TRASH!A785</f>
        <v>0</v>
      </c>
    </row>
    <row r="787" spans="10:10" ht="15" thickBot="1" x14ac:dyDescent="0.35">
      <c r="J787" s="70">
        <f>TRASH!A786</f>
        <v>0</v>
      </c>
    </row>
    <row r="788" spans="10:10" ht="15" thickBot="1" x14ac:dyDescent="0.35">
      <c r="J788" s="70">
        <f>TRASH!A787</f>
        <v>0</v>
      </c>
    </row>
    <row r="789" spans="10:10" ht="15" thickBot="1" x14ac:dyDescent="0.35">
      <c r="J789" s="70">
        <f>TRASH!A788</f>
        <v>0</v>
      </c>
    </row>
    <row r="790" spans="10:10" ht="15" thickBot="1" x14ac:dyDescent="0.35">
      <c r="J790" s="70">
        <f>TRASH!A789</f>
        <v>0</v>
      </c>
    </row>
    <row r="791" spans="10:10" ht="15" thickBot="1" x14ac:dyDescent="0.35">
      <c r="J791" s="70">
        <f>TRASH!A790</f>
        <v>0</v>
      </c>
    </row>
    <row r="792" spans="10:10" ht="15" thickBot="1" x14ac:dyDescent="0.35">
      <c r="J792" s="70">
        <f>TRASH!A791</f>
        <v>0</v>
      </c>
    </row>
    <row r="793" spans="10:10" ht="15" thickBot="1" x14ac:dyDescent="0.35">
      <c r="J793" s="70">
        <f>TRASH!A792</f>
        <v>0</v>
      </c>
    </row>
    <row r="794" spans="10:10" ht="15" thickBot="1" x14ac:dyDescent="0.35">
      <c r="J794" s="70">
        <f>TRASH!A793</f>
        <v>0</v>
      </c>
    </row>
    <row r="795" spans="10:10" ht="15" thickBot="1" x14ac:dyDescent="0.35">
      <c r="J795" s="70">
        <f>TRASH!A794</f>
        <v>0</v>
      </c>
    </row>
    <row r="796" spans="10:10" ht="15" thickBot="1" x14ac:dyDescent="0.35">
      <c r="J796" s="70">
        <f>TRASH!A795</f>
        <v>0</v>
      </c>
    </row>
    <row r="797" spans="10:10" ht="15" thickBot="1" x14ac:dyDescent="0.35">
      <c r="J797" s="70">
        <f>TRASH!A796</f>
        <v>0</v>
      </c>
    </row>
    <row r="798" spans="10:10" ht="15" thickBot="1" x14ac:dyDescent="0.35">
      <c r="J798" s="70">
        <f>TRASH!A797</f>
        <v>0</v>
      </c>
    </row>
    <row r="799" spans="10:10" ht="15" thickBot="1" x14ac:dyDescent="0.35">
      <c r="J799" s="70">
        <f>TRASH!A798</f>
        <v>0</v>
      </c>
    </row>
    <row r="800" spans="10:10" ht="15" thickBot="1" x14ac:dyDescent="0.35">
      <c r="J800" s="70">
        <f>TRASH!A799</f>
        <v>0</v>
      </c>
    </row>
    <row r="801" spans="10:10" ht="15" thickBot="1" x14ac:dyDescent="0.35">
      <c r="J801" s="70">
        <f>TRASH!A800</f>
        <v>0</v>
      </c>
    </row>
    <row r="802" spans="10:10" ht="15" thickBot="1" x14ac:dyDescent="0.35">
      <c r="J802" s="70">
        <f>TRASH!A801</f>
        <v>0</v>
      </c>
    </row>
    <row r="803" spans="10:10" ht="15" thickBot="1" x14ac:dyDescent="0.35">
      <c r="J803" s="70">
        <f>TRASH!A802</f>
        <v>0</v>
      </c>
    </row>
    <row r="804" spans="10:10" ht="15" thickBot="1" x14ac:dyDescent="0.35">
      <c r="J804" s="70">
        <f>TRASH!A803</f>
        <v>0</v>
      </c>
    </row>
    <row r="805" spans="10:10" ht="15" thickBot="1" x14ac:dyDescent="0.35">
      <c r="J805" s="70">
        <f>TRASH!A804</f>
        <v>0</v>
      </c>
    </row>
    <row r="806" spans="10:10" ht="15" thickBot="1" x14ac:dyDescent="0.35">
      <c r="J806" s="70">
        <f>TRASH!A805</f>
        <v>0</v>
      </c>
    </row>
    <row r="807" spans="10:10" ht="15" thickBot="1" x14ac:dyDescent="0.35">
      <c r="J807" s="70">
        <f>TRASH!A806</f>
        <v>0</v>
      </c>
    </row>
    <row r="808" spans="10:10" ht="15" thickBot="1" x14ac:dyDescent="0.35">
      <c r="J808" s="70">
        <f>TRASH!A807</f>
        <v>0</v>
      </c>
    </row>
    <row r="809" spans="10:10" ht="15" thickBot="1" x14ac:dyDescent="0.35">
      <c r="J809" s="70">
        <f>TRASH!A808</f>
        <v>0</v>
      </c>
    </row>
    <row r="810" spans="10:10" ht="15" thickBot="1" x14ac:dyDescent="0.35">
      <c r="J810" s="70">
        <f>TRASH!A809</f>
        <v>0</v>
      </c>
    </row>
    <row r="811" spans="10:10" ht="15" thickBot="1" x14ac:dyDescent="0.35">
      <c r="J811" s="70">
        <f>TRASH!A810</f>
        <v>0</v>
      </c>
    </row>
    <row r="812" spans="10:10" ht="15" thickBot="1" x14ac:dyDescent="0.35">
      <c r="J812" s="70">
        <f>TRASH!A811</f>
        <v>0</v>
      </c>
    </row>
    <row r="813" spans="10:10" ht="15" thickBot="1" x14ac:dyDescent="0.35">
      <c r="J813" s="70">
        <f>TRASH!A812</f>
        <v>0</v>
      </c>
    </row>
    <row r="814" spans="10:10" ht="15" thickBot="1" x14ac:dyDescent="0.35">
      <c r="J814" s="70">
        <f>TRASH!A813</f>
        <v>0</v>
      </c>
    </row>
    <row r="815" spans="10:10" ht="15" thickBot="1" x14ac:dyDescent="0.35">
      <c r="J815" s="70">
        <f>TRASH!A814</f>
        <v>0</v>
      </c>
    </row>
    <row r="816" spans="10:10" ht="15" thickBot="1" x14ac:dyDescent="0.35">
      <c r="J816" s="70">
        <f>TRASH!A815</f>
        <v>0</v>
      </c>
    </row>
    <row r="817" spans="10:10" ht="15" thickBot="1" x14ac:dyDescent="0.35">
      <c r="J817" s="70">
        <f>TRASH!A816</f>
        <v>0</v>
      </c>
    </row>
    <row r="818" spans="10:10" ht="15" thickBot="1" x14ac:dyDescent="0.35">
      <c r="J818" s="70">
        <f>TRASH!A817</f>
        <v>0</v>
      </c>
    </row>
    <row r="819" spans="10:10" ht="15" thickBot="1" x14ac:dyDescent="0.35">
      <c r="J819" s="70">
        <f>TRASH!A818</f>
        <v>0</v>
      </c>
    </row>
    <row r="820" spans="10:10" ht="15" thickBot="1" x14ac:dyDescent="0.35">
      <c r="J820" s="70">
        <f>TRASH!A819</f>
        <v>0</v>
      </c>
    </row>
    <row r="821" spans="10:10" ht="15" thickBot="1" x14ac:dyDescent="0.35">
      <c r="J821" s="70">
        <f>TRASH!A820</f>
        <v>0</v>
      </c>
    </row>
    <row r="822" spans="10:10" ht="15" thickBot="1" x14ac:dyDescent="0.35">
      <c r="J822" s="70">
        <f>TRASH!A821</f>
        <v>0</v>
      </c>
    </row>
    <row r="823" spans="10:10" ht="15" thickBot="1" x14ac:dyDescent="0.35">
      <c r="J823" s="70">
        <f>TRASH!A822</f>
        <v>0</v>
      </c>
    </row>
    <row r="824" spans="10:10" ht="15" thickBot="1" x14ac:dyDescent="0.35">
      <c r="J824" s="70">
        <f>TRASH!A823</f>
        <v>0</v>
      </c>
    </row>
    <row r="825" spans="10:10" ht="15" thickBot="1" x14ac:dyDescent="0.35">
      <c r="J825" s="70">
        <f>TRASH!A824</f>
        <v>0</v>
      </c>
    </row>
    <row r="826" spans="10:10" ht="15" thickBot="1" x14ac:dyDescent="0.35">
      <c r="J826" s="70">
        <f>TRASH!A825</f>
        <v>0</v>
      </c>
    </row>
    <row r="827" spans="10:10" ht="15" thickBot="1" x14ac:dyDescent="0.35">
      <c r="J827" s="70">
        <f>TRASH!A826</f>
        <v>0</v>
      </c>
    </row>
    <row r="828" spans="10:10" ht="15" thickBot="1" x14ac:dyDescent="0.35">
      <c r="J828" s="70">
        <f>TRASH!A827</f>
        <v>0</v>
      </c>
    </row>
    <row r="829" spans="10:10" ht="15" thickBot="1" x14ac:dyDescent="0.35">
      <c r="J829" s="70">
        <f>TRASH!A828</f>
        <v>0</v>
      </c>
    </row>
    <row r="830" spans="10:10" ht="15" thickBot="1" x14ac:dyDescent="0.35">
      <c r="J830" s="70">
        <f>TRASH!A829</f>
        <v>0</v>
      </c>
    </row>
    <row r="831" spans="10:10" ht="15" thickBot="1" x14ac:dyDescent="0.35">
      <c r="J831" s="70">
        <f>TRASH!A830</f>
        <v>0</v>
      </c>
    </row>
    <row r="832" spans="10:10" ht="15" thickBot="1" x14ac:dyDescent="0.35">
      <c r="J832" s="70">
        <f>TRASH!A831</f>
        <v>0</v>
      </c>
    </row>
    <row r="833" spans="10:10" ht="15" thickBot="1" x14ac:dyDescent="0.35">
      <c r="J833" s="70">
        <f>TRASH!A832</f>
        <v>0</v>
      </c>
    </row>
    <row r="834" spans="10:10" ht="15" thickBot="1" x14ac:dyDescent="0.35">
      <c r="J834" s="70">
        <f>TRASH!A833</f>
        <v>0</v>
      </c>
    </row>
    <row r="835" spans="10:10" ht="15" thickBot="1" x14ac:dyDescent="0.35">
      <c r="J835" s="70">
        <f>TRASH!A834</f>
        <v>0</v>
      </c>
    </row>
    <row r="836" spans="10:10" ht="15" thickBot="1" x14ac:dyDescent="0.35">
      <c r="J836" s="70">
        <f>TRASH!A835</f>
        <v>0</v>
      </c>
    </row>
    <row r="837" spans="10:10" ht="15" thickBot="1" x14ac:dyDescent="0.35">
      <c r="J837" s="70">
        <f>TRASH!A836</f>
        <v>0</v>
      </c>
    </row>
    <row r="838" spans="10:10" ht="15" thickBot="1" x14ac:dyDescent="0.35">
      <c r="J838" s="70">
        <f>TRASH!A837</f>
        <v>0</v>
      </c>
    </row>
    <row r="839" spans="10:10" ht="15" thickBot="1" x14ac:dyDescent="0.35">
      <c r="J839" s="70">
        <f>TRASH!A838</f>
        <v>0</v>
      </c>
    </row>
    <row r="840" spans="10:10" ht="15" thickBot="1" x14ac:dyDescent="0.35">
      <c r="J840" s="70">
        <f>TRASH!A839</f>
        <v>0</v>
      </c>
    </row>
    <row r="841" spans="10:10" ht="15" thickBot="1" x14ac:dyDescent="0.35">
      <c r="J841" s="70">
        <f>TRASH!A840</f>
        <v>0</v>
      </c>
    </row>
    <row r="842" spans="10:10" ht="15" thickBot="1" x14ac:dyDescent="0.35">
      <c r="J842" s="70">
        <f>TRASH!A841</f>
        <v>0</v>
      </c>
    </row>
    <row r="843" spans="10:10" ht="15" thickBot="1" x14ac:dyDescent="0.35">
      <c r="J843" s="70">
        <f>TRASH!A842</f>
        <v>0</v>
      </c>
    </row>
    <row r="844" spans="10:10" ht="15" thickBot="1" x14ac:dyDescent="0.35">
      <c r="J844" s="70">
        <f>TRASH!A843</f>
        <v>0</v>
      </c>
    </row>
    <row r="845" spans="10:10" ht="15" thickBot="1" x14ac:dyDescent="0.35">
      <c r="J845" s="70">
        <f>TRASH!A844</f>
        <v>0</v>
      </c>
    </row>
    <row r="846" spans="10:10" ht="15" thickBot="1" x14ac:dyDescent="0.35">
      <c r="J846" s="70">
        <f>TRASH!A845</f>
        <v>0</v>
      </c>
    </row>
    <row r="847" spans="10:10" ht="15" thickBot="1" x14ac:dyDescent="0.35">
      <c r="J847" s="70">
        <f>TRASH!A846</f>
        <v>0</v>
      </c>
    </row>
    <row r="848" spans="10:10" ht="15" thickBot="1" x14ac:dyDescent="0.35">
      <c r="J848" s="70">
        <f>TRASH!A847</f>
        <v>0</v>
      </c>
    </row>
    <row r="849" spans="10:10" ht="15" thickBot="1" x14ac:dyDescent="0.35">
      <c r="J849" s="70">
        <f>TRASH!A848</f>
        <v>0</v>
      </c>
    </row>
    <row r="850" spans="10:10" ht="15" thickBot="1" x14ac:dyDescent="0.35">
      <c r="J850" s="70">
        <f>TRASH!A849</f>
        <v>0</v>
      </c>
    </row>
    <row r="851" spans="10:10" ht="15" thickBot="1" x14ac:dyDescent="0.35">
      <c r="J851" s="70">
        <f>TRASH!A850</f>
        <v>0</v>
      </c>
    </row>
    <row r="852" spans="10:10" ht="15" thickBot="1" x14ac:dyDescent="0.35">
      <c r="J852" s="70">
        <f>TRASH!A851</f>
        <v>0</v>
      </c>
    </row>
    <row r="853" spans="10:10" ht="15" thickBot="1" x14ac:dyDescent="0.35">
      <c r="J853" s="70">
        <f>TRASH!A852</f>
        <v>0</v>
      </c>
    </row>
    <row r="854" spans="10:10" ht="15" thickBot="1" x14ac:dyDescent="0.35">
      <c r="J854" s="70">
        <f>TRASH!A853</f>
        <v>0</v>
      </c>
    </row>
    <row r="855" spans="10:10" ht="15" thickBot="1" x14ac:dyDescent="0.35">
      <c r="J855" s="70">
        <f>TRASH!A854</f>
        <v>0</v>
      </c>
    </row>
    <row r="856" spans="10:10" ht="15" thickBot="1" x14ac:dyDescent="0.35">
      <c r="J856" s="70">
        <f>TRASH!A855</f>
        <v>0</v>
      </c>
    </row>
    <row r="857" spans="10:10" ht="15" thickBot="1" x14ac:dyDescent="0.35">
      <c r="J857" s="70">
        <f>TRASH!A856</f>
        <v>0</v>
      </c>
    </row>
    <row r="858" spans="10:10" ht="15" thickBot="1" x14ac:dyDescent="0.35">
      <c r="J858" s="70">
        <f>TRASH!A857</f>
        <v>0</v>
      </c>
    </row>
    <row r="859" spans="10:10" ht="15" thickBot="1" x14ac:dyDescent="0.35">
      <c r="J859" s="70">
        <f>TRASH!A858</f>
        <v>0</v>
      </c>
    </row>
    <row r="860" spans="10:10" ht="15" thickBot="1" x14ac:dyDescent="0.35">
      <c r="J860" s="70">
        <f>TRASH!A859</f>
        <v>0</v>
      </c>
    </row>
    <row r="861" spans="10:10" ht="15" thickBot="1" x14ac:dyDescent="0.35">
      <c r="J861" s="70">
        <f>TRASH!A860</f>
        <v>0</v>
      </c>
    </row>
    <row r="862" spans="10:10" ht="15" thickBot="1" x14ac:dyDescent="0.35">
      <c r="J862" s="70">
        <f>TRASH!A861</f>
        <v>0</v>
      </c>
    </row>
    <row r="863" spans="10:10" ht="15" thickBot="1" x14ac:dyDescent="0.35">
      <c r="J863" s="70">
        <f>TRASH!A862</f>
        <v>0</v>
      </c>
    </row>
    <row r="864" spans="10:10" ht="15" thickBot="1" x14ac:dyDescent="0.35">
      <c r="J864" s="70">
        <f>TRASH!A863</f>
        <v>0</v>
      </c>
    </row>
    <row r="865" spans="10:10" ht="15" thickBot="1" x14ac:dyDescent="0.35">
      <c r="J865" s="70">
        <f>TRASH!A864</f>
        <v>0</v>
      </c>
    </row>
    <row r="866" spans="10:10" ht="15" thickBot="1" x14ac:dyDescent="0.35">
      <c r="J866" s="70">
        <f>TRASH!A865</f>
        <v>0</v>
      </c>
    </row>
    <row r="867" spans="10:10" ht="15" thickBot="1" x14ac:dyDescent="0.35">
      <c r="J867" s="70">
        <f>TRASH!A866</f>
        <v>0</v>
      </c>
    </row>
    <row r="868" spans="10:10" ht="15" thickBot="1" x14ac:dyDescent="0.35">
      <c r="J868" s="70">
        <f>TRASH!A867</f>
        <v>0</v>
      </c>
    </row>
    <row r="869" spans="10:10" ht="15" thickBot="1" x14ac:dyDescent="0.35">
      <c r="J869" s="70">
        <f>TRASH!A868</f>
        <v>0</v>
      </c>
    </row>
    <row r="870" spans="10:10" ht="15" thickBot="1" x14ac:dyDescent="0.35">
      <c r="J870" s="70">
        <f>TRASH!A869</f>
        <v>0</v>
      </c>
    </row>
    <row r="871" spans="10:10" ht="15" thickBot="1" x14ac:dyDescent="0.35">
      <c r="J871" s="70">
        <f>TRASH!A870</f>
        <v>0</v>
      </c>
    </row>
    <row r="872" spans="10:10" ht="15" thickBot="1" x14ac:dyDescent="0.35">
      <c r="J872" s="70">
        <f>TRASH!A871</f>
        <v>0</v>
      </c>
    </row>
    <row r="873" spans="10:10" ht="15" thickBot="1" x14ac:dyDescent="0.35">
      <c r="J873" s="70">
        <f>TRASH!A872</f>
        <v>0</v>
      </c>
    </row>
    <row r="874" spans="10:10" ht="15" thickBot="1" x14ac:dyDescent="0.35">
      <c r="J874" s="70">
        <f>TRASH!A873</f>
        <v>0</v>
      </c>
    </row>
    <row r="875" spans="10:10" ht="15" thickBot="1" x14ac:dyDescent="0.35">
      <c r="J875" s="70">
        <f>TRASH!A874</f>
        <v>0</v>
      </c>
    </row>
    <row r="876" spans="10:10" ht="15" thickBot="1" x14ac:dyDescent="0.35">
      <c r="J876" s="70">
        <f>TRASH!A875</f>
        <v>0</v>
      </c>
    </row>
    <row r="877" spans="10:10" ht="15" thickBot="1" x14ac:dyDescent="0.35">
      <c r="J877" s="70">
        <f>TRASH!A876</f>
        <v>0</v>
      </c>
    </row>
    <row r="878" spans="10:10" ht="15" thickBot="1" x14ac:dyDescent="0.35">
      <c r="J878" s="70">
        <f>TRASH!A877</f>
        <v>0</v>
      </c>
    </row>
    <row r="879" spans="10:10" ht="15" thickBot="1" x14ac:dyDescent="0.35">
      <c r="J879" s="70">
        <f>TRASH!A878</f>
        <v>0</v>
      </c>
    </row>
    <row r="880" spans="10:10" ht="15" thickBot="1" x14ac:dyDescent="0.35">
      <c r="J880" s="70">
        <f>TRASH!A879</f>
        <v>0</v>
      </c>
    </row>
    <row r="881" spans="10:10" ht="15" thickBot="1" x14ac:dyDescent="0.35">
      <c r="J881" s="70">
        <f>TRASH!A880</f>
        <v>0</v>
      </c>
    </row>
    <row r="882" spans="10:10" ht="15" thickBot="1" x14ac:dyDescent="0.35">
      <c r="J882" s="70">
        <f>TRASH!A881</f>
        <v>0</v>
      </c>
    </row>
    <row r="883" spans="10:10" ht="15" thickBot="1" x14ac:dyDescent="0.35">
      <c r="J883" s="70">
        <f>TRASH!A882</f>
        <v>0</v>
      </c>
    </row>
    <row r="884" spans="10:10" ht="15" thickBot="1" x14ac:dyDescent="0.35">
      <c r="J884" s="70">
        <f>TRASH!A883</f>
        <v>0</v>
      </c>
    </row>
    <row r="885" spans="10:10" ht="15" thickBot="1" x14ac:dyDescent="0.35">
      <c r="J885" s="70">
        <f>TRASH!A884</f>
        <v>0</v>
      </c>
    </row>
    <row r="886" spans="10:10" ht="15" thickBot="1" x14ac:dyDescent="0.35">
      <c r="J886" s="70">
        <f>TRASH!A885</f>
        <v>0</v>
      </c>
    </row>
    <row r="887" spans="10:10" ht="15" thickBot="1" x14ac:dyDescent="0.35">
      <c r="J887" s="70">
        <f>TRASH!A886</f>
        <v>0</v>
      </c>
    </row>
    <row r="888" spans="10:10" ht="15" thickBot="1" x14ac:dyDescent="0.35">
      <c r="J888" s="70">
        <f>TRASH!A887</f>
        <v>0</v>
      </c>
    </row>
    <row r="889" spans="10:10" ht="15" thickBot="1" x14ac:dyDescent="0.35">
      <c r="J889" s="70">
        <f>TRASH!A888</f>
        <v>0</v>
      </c>
    </row>
    <row r="890" spans="10:10" ht="15" thickBot="1" x14ac:dyDescent="0.35">
      <c r="J890" s="70">
        <f>TRASH!A889</f>
        <v>0</v>
      </c>
    </row>
    <row r="891" spans="10:10" ht="15" thickBot="1" x14ac:dyDescent="0.35">
      <c r="J891" s="70">
        <f>TRASH!A890</f>
        <v>0</v>
      </c>
    </row>
    <row r="892" spans="10:10" ht="15" thickBot="1" x14ac:dyDescent="0.35">
      <c r="J892" s="70">
        <f>TRASH!A891</f>
        <v>0</v>
      </c>
    </row>
    <row r="893" spans="10:10" ht="15" thickBot="1" x14ac:dyDescent="0.35">
      <c r="J893" s="70">
        <f>TRASH!A892</f>
        <v>0</v>
      </c>
    </row>
    <row r="894" spans="10:10" ht="15" thickBot="1" x14ac:dyDescent="0.35">
      <c r="J894" s="70">
        <f>TRASH!A893</f>
        <v>0</v>
      </c>
    </row>
    <row r="895" spans="10:10" ht="15" thickBot="1" x14ac:dyDescent="0.35">
      <c r="J895" s="70">
        <f>TRASH!A894</f>
        <v>0</v>
      </c>
    </row>
    <row r="896" spans="10:10" ht="15" thickBot="1" x14ac:dyDescent="0.35">
      <c r="J896" s="70">
        <f>TRASH!A895</f>
        <v>0</v>
      </c>
    </row>
    <row r="897" spans="10:10" ht="15" thickBot="1" x14ac:dyDescent="0.35">
      <c r="J897" s="70">
        <f>TRASH!A896</f>
        <v>0</v>
      </c>
    </row>
    <row r="898" spans="10:10" ht="15" thickBot="1" x14ac:dyDescent="0.35">
      <c r="J898" s="70">
        <f>TRASH!A897</f>
        <v>0</v>
      </c>
    </row>
    <row r="899" spans="10:10" ht="15" thickBot="1" x14ac:dyDescent="0.35">
      <c r="J899" s="70">
        <f>TRASH!A898</f>
        <v>0</v>
      </c>
    </row>
    <row r="900" spans="10:10" ht="15" thickBot="1" x14ac:dyDescent="0.35">
      <c r="J900" s="70">
        <f>TRASH!A899</f>
        <v>0</v>
      </c>
    </row>
    <row r="901" spans="10:10" ht="15" thickBot="1" x14ac:dyDescent="0.35">
      <c r="J901" s="70">
        <f>TRASH!A900</f>
        <v>0</v>
      </c>
    </row>
    <row r="902" spans="10:10" ht="15" thickBot="1" x14ac:dyDescent="0.35">
      <c r="J902" s="70">
        <f>TRASH!A901</f>
        <v>0</v>
      </c>
    </row>
    <row r="903" spans="10:10" ht="15" thickBot="1" x14ac:dyDescent="0.35">
      <c r="J903" s="70">
        <f>TRASH!A902</f>
        <v>0</v>
      </c>
    </row>
    <row r="904" spans="10:10" ht="15" thickBot="1" x14ac:dyDescent="0.35">
      <c r="J904" s="70">
        <f>TRASH!A903</f>
        <v>0</v>
      </c>
    </row>
    <row r="905" spans="10:10" ht="15" thickBot="1" x14ac:dyDescent="0.35">
      <c r="J905" s="70">
        <f>TRASH!A904</f>
        <v>0</v>
      </c>
    </row>
    <row r="906" spans="10:10" ht="15" thickBot="1" x14ac:dyDescent="0.35">
      <c r="J906" s="70">
        <f>TRASH!A905</f>
        <v>0</v>
      </c>
    </row>
    <row r="907" spans="10:10" ht="15" thickBot="1" x14ac:dyDescent="0.35">
      <c r="J907" s="70">
        <f>TRASH!A906</f>
        <v>0</v>
      </c>
    </row>
    <row r="908" spans="10:10" ht="15" thickBot="1" x14ac:dyDescent="0.35">
      <c r="J908" s="70">
        <f>TRASH!A907</f>
        <v>0</v>
      </c>
    </row>
    <row r="909" spans="10:10" ht="15" thickBot="1" x14ac:dyDescent="0.35">
      <c r="J909" s="70">
        <f>TRASH!A908</f>
        <v>0</v>
      </c>
    </row>
    <row r="910" spans="10:10" ht="15" thickBot="1" x14ac:dyDescent="0.35">
      <c r="J910" s="70">
        <f>TRASH!A909</f>
        <v>0</v>
      </c>
    </row>
    <row r="911" spans="10:10" ht="15" thickBot="1" x14ac:dyDescent="0.35">
      <c r="J911" s="70">
        <f>TRASH!A910</f>
        <v>0</v>
      </c>
    </row>
    <row r="912" spans="10:10" ht="15" thickBot="1" x14ac:dyDescent="0.35">
      <c r="J912" s="70">
        <f>TRASH!A911</f>
        <v>0</v>
      </c>
    </row>
    <row r="913" spans="10:10" ht="15" thickBot="1" x14ac:dyDescent="0.35">
      <c r="J913" s="70">
        <f>TRASH!A912</f>
        <v>0</v>
      </c>
    </row>
    <row r="914" spans="10:10" ht="15" thickBot="1" x14ac:dyDescent="0.35">
      <c r="J914" s="70">
        <f>TRASH!A913</f>
        <v>0</v>
      </c>
    </row>
    <row r="915" spans="10:10" ht="15" thickBot="1" x14ac:dyDescent="0.35">
      <c r="J915" s="70">
        <f>TRASH!A914</f>
        <v>0</v>
      </c>
    </row>
    <row r="916" spans="10:10" ht="15" thickBot="1" x14ac:dyDescent="0.35">
      <c r="J916" s="70">
        <f>TRASH!A915</f>
        <v>0</v>
      </c>
    </row>
    <row r="917" spans="10:10" ht="15" thickBot="1" x14ac:dyDescent="0.35">
      <c r="J917" s="70">
        <f>TRASH!A916</f>
        <v>0</v>
      </c>
    </row>
    <row r="918" spans="10:10" ht="15" thickBot="1" x14ac:dyDescent="0.35">
      <c r="J918" s="70">
        <f>TRASH!A917</f>
        <v>0</v>
      </c>
    </row>
    <row r="919" spans="10:10" ht="15" thickBot="1" x14ac:dyDescent="0.35">
      <c r="J919" s="70">
        <f>TRASH!A918</f>
        <v>0</v>
      </c>
    </row>
    <row r="920" spans="10:10" ht="15" thickBot="1" x14ac:dyDescent="0.35">
      <c r="J920" s="70">
        <f>TRASH!A919</f>
        <v>0</v>
      </c>
    </row>
    <row r="921" spans="10:10" ht="15" thickBot="1" x14ac:dyDescent="0.35">
      <c r="J921" s="70">
        <f>TRASH!A920</f>
        <v>0</v>
      </c>
    </row>
    <row r="922" spans="10:10" ht="15" thickBot="1" x14ac:dyDescent="0.35">
      <c r="J922" s="70">
        <f>TRASH!A921</f>
        <v>0</v>
      </c>
    </row>
    <row r="923" spans="10:10" ht="15" thickBot="1" x14ac:dyDescent="0.35">
      <c r="J923" s="70">
        <f>TRASH!A922</f>
        <v>0</v>
      </c>
    </row>
    <row r="924" spans="10:10" ht="15" thickBot="1" x14ac:dyDescent="0.35">
      <c r="J924" s="70">
        <f>TRASH!A923</f>
        <v>0</v>
      </c>
    </row>
    <row r="925" spans="10:10" ht="15" thickBot="1" x14ac:dyDescent="0.35">
      <c r="J925" s="70">
        <f>TRASH!A924</f>
        <v>0</v>
      </c>
    </row>
    <row r="926" spans="10:10" ht="15" thickBot="1" x14ac:dyDescent="0.35">
      <c r="J926" s="70">
        <f>TRASH!A925</f>
        <v>0</v>
      </c>
    </row>
    <row r="927" spans="10:10" ht="15" thickBot="1" x14ac:dyDescent="0.35">
      <c r="J927" s="70">
        <f>TRASH!A926</f>
        <v>0</v>
      </c>
    </row>
    <row r="928" spans="10:10" ht="15" thickBot="1" x14ac:dyDescent="0.35">
      <c r="J928" s="70">
        <f>TRASH!A927</f>
        <v>0</v>
      </c>
    </row>
    <row r="929" spans="10:10" ht="15" thickBot="1" x14ac:dyDescent="0.35">
      <c r="J929" s="70">
        <f>TRASH!A928</f>
        <v>0</v>
      </c>
    </row>
    <row r="930" spans="10:10" ht="15" thickBot="1" x14ac:dyDescent="0.35">
      <c r="J930" s="70">
        <f>TRASH!A929</f>
        <v>0</v>
      </c>
    </row>
    <row r="931" spans="10:10" ht="15" thickBot="1" x14ac:dyDescent="0.35">
      <c r="J931" s="70">
        <f>TRASH!A930</f>
        <v>0</v>
      </c>
    </row>
    <row r="932" spans="10:10" ht="15" thickBot="1" x14ac:dyDescent="0.35">
      <c r="J932" s="70">
        <f>TRASH!A931</f>
        <v>0</v>
      </c>
    </row>
    <row r="933" spans="10:10" ht="15" thickBot="1" x14ac:dyDescent="0.35">
      <c r="J933" s="70">
        <f>TRASH!A932</f>
        <v>0</v>
      </c>
    </row>
    <row r="934" spans="10:10" ht="15" thickBot="1" x14ac:dyDescent="0.35">
      <c r="J934" s="70">
        <f>TRASH!A933</f>
        <v>0</v>
      </c>
    </row>
    <row r="935" spans="10:10" ht="15" thickBot="1" x14ac:dyDescent="0.35">
      <c r="J935" s="70">
        <f>TRASH!A934</f>
        <v>0</v>
      </c>
    </row>
  </sheetData>
  <autoFilter ref="A1:J414" xr:uid="{F7E2E6EA-CC3A-4815-9554-B9CEF9CC8054}"/>
  <sortState xmlns:xlrd2="http://schemas.microsoft.com/office/spreadsheetml/2017/richdata2" ref="A2:E54">
    <sortCondition ref="A2:A54"/>
  </sortState>
  <conditionalFormatting sqref="A55:A83">
    <cfRule type="duplicateValues" dxfId="1" priority="4"/>
  </conditionalFormatting>
  <conditionalFormatting sqref="A84:A106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TRASH</vt:lpstr>
      <vt:lpstr>MAIN</vt:lpstr>
      <vt:lpstr>Beta &lt;1@</vt:lpstr>
      <vt:lpstr>Beta 1-1.5@</vt:lpstr>
      <vt:lpstr>Beta 1.5&gt;@</vt:lpstr>
      <vt:lpstr>Soxl@</vt:lpstr>
      <vt:lpstr>Bito,Kweb@</vt:lpstr>
      <vt:lpstr>All Beta</vt:lpstr>
      <vt:lpstr>Soxl1</vt:lpstr>
      <vt:lpstr>Bito,kweb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Сергей Шакиров</cp:lastModifiedBy>
  <dcterms:created xsi:type="dcterms:W3CDTF">2022-06-23T20:20:17Z</dcterms:created>
  <dcterms:modified xsi:type="dcterms:W3CDTF">2025-09-24T21:02:37Z</dcterms:modified>
</cp:coreProperties>
</file>