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onz\OneDrive\Documents\Downloads\"/>
    </mc:Choice>
  </mc:AlternateContent>
  <xr:revisionPtr revIDLastSave="0" documentId="13_ncr:1_{4AD828E6-0A44-4EDD-8BC5-91F6457E63A0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Raw Data" sheetId="1" r:id="rId1"/>
    <sheet name="Exercise" sheetId="2" r:id="rId2"/>
  </sheets>
  <definedNames>
    <definedName name="_xlnm._FilterDatabase" localSheetId="1" hidden="1">Exercise!$G$39:$G$54</definedName>
    <definedName name="_xlcn.WorksheetConnection_DIGAnalystExcelExercise.xlsxTable21" hidden="1">Table2</definedName>
    <definedName name="_xlnm.Extract" localSheetId="1">Exercise!$G$55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Exercise!$A$40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pivotCaches>
    <pivotCache cacheId="2" r:id="rId3"/>
  </pivotCaches>
  <extLst>
    <ext xmlns:x15="http://schemas.microsoft.com/office/spreadsheetml/2010/11/main" uri="{FCE2AD5D-F65C-4FA6-A056-5C36A1767C68}">
      <x15:dataModel>
        <x15:modelTables>
          <x15:modelTable id="Table2" name="Table2" connection="WorksheetConnection_DIG Analyst  Excel Exercise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5" i="2" l="1"/>
  <c r="C17" i="2" l="1"/>
  <c r="C16" i="2"/>
  <c r="G55" i="2" l="1" a="1"/>
  <c r="G55" i="2" s="1"/>
  <c r="B55" i="2" l="1" a="1"/>
  <c r="B55" i="2" s="1"/>
  <c r="A55" i="2" a="1"/>
  <c r="A55" i="2" s="1"/>
  <c r="H5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aterbury SR/JR" description="Connection to the 'Waterbury SR/JR' query in the workbook." type="5" refreshedVersion="0" background="1">
    <dbPr connection="Provider=Microsoft.Mashup.OleDb.1;Data Source=$Workbook$;Location=&quot;Waterbury SR/JR&quot;;Extended Properties=&quot;&quot;" command="SELECT * FROM [Waterbury SR/JR]"/>
  </connection>
  <connection id="2" xr16:uid="{00000000-0015-0000-FFFF-FFFF01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00000000-0015-0000-FFFF-FFFF02000000}" name="WorksheetConnection_DIG Analyst  Excel Exercise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DIGAnalystExcelExercise.xlsxTable21"/>
        </x15:connection>
      </ext>
    </extLst>
  </connection>
</connections>
</file>

<file path=xl/sharedStrings.xml><?xml version="1.0" encoding="utf-8"?>
<sst xmlns="http://schemas.openxmlformats.org/spreadsheetml/2006/main" count="188" uniqueCount="105">
  <si>
    <t>1.</t>
  </si>
  <si>
    <t>Tbl 1</t>
  </si>
  <si>
    <t>Using Excel built in function please find the average, standard deviation, and  second quartile for the values in table 1.</t>
  </si>
  <si>
    <t>Average:</t>
  </si>
  <si>
    <t>ST. Dev:</t>
  </si>
  <si>
    <t>2nd Quart:</t>
  </si>
  <si>
    <t>DMG Analyst Exercise</t>
  </si>
  <si>
    <t>Pivot Data</t>
  </si>
  <si>
    <t>Auditor</t>
  </si>
  <si>
    <t>Completes</t>
  </si>
  <si>
    <t>Hits</t>
  </si>
  <si>
    <t>Invoiced Dollars</t>
  </si>
  <si>
    <t>John</t>
  </si>
  <si>
    <t>Month</t>
  </si>
  <si>
    <t>Steve</t>
  </si>
  <si>
    <t>LineKeyID</t>
  </si>
  <si>
    <t>TapeID</t>
  </si>
  <si>
    <t>PatientDOB</t>
  </si>
  <si>
    <t>GroupNumber</t>
  </si>
  <si>
    <t>GroupName</t>
  </si>
  <si>
    <t>ProviderName</t>
  </si>
  <si>
    <t>ClaimNumber</t>
  </si>
  <si>
    <t>PayAmount</t>
  </si>
  <si>
    <t>EndDate</t>
  </si>
  <si>
    <t>MemberSSN</t>
  </si>
  <si>
    <t>MemberFirstName</t>
  </si>
  <si>
    <t>MemberLastName</t>
  </si>
  <si>
    <t>MemberAddress</t>
  </si>
  <si>
    <t>MemberCity</t>
  </si>
  <si>
    <t>MemberState</t>
  </si>
  <si>
    <t>SubscriberZip</t>
  </si>
  <si>
    <t>SubscriberSSN</t>
  </si>
  <si>
    <t>DAY PLUMBING AND HEATING INC</t>
  </si>
  <si>
    <t>HUMBOLDT COUNTY MEMORIAL HOSPI</t>
  </si>
  <si>
    <t>201409252162</t>
  </si>
  <si>
    <t>CHARLES</t>
  </si>
  <si>
    <t>WATERBURY SR.</t>
  </si>
  <si>
    <t>8 COUNTY ROAD 890</t>
  </si>
  <si>
    <t>ORMSBY</t>
  </si>
  <si>
    <t>MN</t>
  </si>
  <si>
    <t>APPROVED PLUMBING CO</t>
  </si>
  <si>
    <t>ROBERT J DE SWART</t>
  </si>
  <si>
    <t>20140519H713</t>
  </si>
  <si>
    <t>LORREN</t>
  </si>
  <si>
    <t>MILLER</t>
  </si>
  <si>
    <t>14733 ORCHARD TREE LANE</t>
  </si>
  <si>
    <t>CLEVELAND</t>
  </si>
  <si>
    <t>OH</t>
  </si>
  <si>
    <t>14732 ORCHARD TREE LANE</t>
  </si>
  <si>
    <t>MANLEY TIRE &amp; OIL SERVICE INC</t>
  </si>
  <si>
    <t>JEROME W FREEMAN</t>
  </si>
  <si>
    <t>20140903H829</t>
  </si>
  <si>
    <t>AMBER</t>
  </si>
  <si>
    <t>BRYAN</t>
  </si>
  <si>
    <t>6404 W GROVEPARK BLVD</t>
  </si>
  <si>
    <t>SIOUX FALLS</t>
  </si>
  <si>
    <t>SD</t>
  </si>
  <si>
    <t>TERRE HAUTE HOME HEALTH CARE D</t>
  </si>
  <si>
    <t>IU HEALTH BLOOMINGTON</t>
  </si>
  <si>
    <t>20140919H118</t>
  </si>
  <si>
    <t>BRENDA</t>
  </si>
  <si>
    <t>KENNEDY</t>
  </si>
  <si>
    <t>263 4TH ST APT 29</t>
  </si>
  <si>
    <t>BEDFORD</t>
  </si>
  <si>
    <t>IN</t>
  </si>
  <si>
    <t>201409252067</t>
  </si>
  <si>
    <t>WATERBURY JR.</t>
  </si>
  <si>
    <t>PRAIRIETOWN FEED SERVICE INC</t>
  </si>
  <si>
    <t>RYAN P CALFEE</t>
  </si>
  <si>
    <t>20141104H146</t>
  </si>
  <si>
    <t>TIMOTHY</t>
  </si>
  <si>
    <t>GOEBEL</t>
  </si>
  <si>
    <t>7480 RENKEN STREET</t>
  </si>
  <si>
    <t>WORDEN</t>
  </si>
  <si>
    <t>IL</t>
  </si>
  <si>
    <t>UNITED STATES LUMBER CO</t>
  </si>
  <si>
    <t>BORGESS MEDICAL C ENTER</t>
  </si>
  <si>
    <t>20150105H303</t>
  </si>
  <si>
    <t>CLAYTON</t>
  </si>
  <si>
    <t>FORCE</t>
  </si>
  <si>
    <t>121 LELAND WAY</t>
  </si>
  <si>
    <t>BATTLE CREEK</t>
  </si>
  <si>
    <t>MI</t>
  </si>
  <si>
    <t>122 LELAND WAY</t>
  </si>
  <si>
    <t>*Note:  Duplicate LineKeyID/TapeID's indicate a potential join issue and require action before distribution.</t>
  </si>
  <si>
    <t>See Sample set and questions below:</t>
  </si>
  <si>
    <t>2) How many Distinct Claims are above?</t>
  </si>
  <si>
    <t>1) Are there any Duplicate LineKeyID/TapeID's above?</t>
  </si>
  <si>
    <t>3) What is the Total PayAmount?</t>
  </si>
  <si>
    <t>4) Notice any inconsistencies for Member address?</t>
  </si>
  <si>
    <t>5) Notice any inconsistencies for PatientDOB?</t>
  </si>
  <si>
    <t>6) Is Charles Waterbury Jr the Member, Subscriber or both?</t>
  </si>
  <si>
    <t>7) Any other anomalies?</t>
  </si>
  <si>
    <t>Yes</t>
  </si>
  <si>
    <t xml:space="preserve">Yes, both  members, Lorren Miller and Clayton Force, show an error in their address. </t>
  </si>
  <si>
    <t>Yes, Timothy Goebel has an error in the year of his DOB.</t>
  </si>
  <si>
    <t>Both, Charles Waterbury Jr.'s subscriber number is his unique member social security number.</t>
  </si>
  <si>
    <t>Grand Total</t>
  </si>
  <si>
    <t xml:space="preserve">TapeID is the same number in every sale. For every claim per member the LineKeyID follows a numerical pattern </t>
  </si>
  <si>
    <t xml:space="preserve">For every claim per member the LineKeyID follows a numerical pattern. Yet for the member Clayton Force the LineKeyID has 25, a duplicate, and the two other lines are 46/47. </t>
  </si>
  <si>
    <t>(All)</t>
  </si>
  <si>
    <t>Quarterly</t>
  </si>
  <si>
    <t>Auditors</t>
  </si>
  <si>
    <t>Auditors Quaterly</t>
  </si>
  <si>
    <t>Dollars per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</si>
</sst>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4" fontId="0" fillId="0" borderId="0" xfId="1" applyFont="1"/>
    <xf numFmtId="7" fontId="0" fillId="0" borderId="0" xfId="1" applyNumberFormat="1" applyFont="1"/>
    <xf numFmtId="164" fontId="0" fillId="0" borderId="0" xfId="0" applyNumberFormat="1"/>
    <xf numFmtId="7" fontId="0" fillId="0" borderId="0" xfId="0" applyNumberFormat="1"/>
    <xf numFmtId="4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49" fontId="2" fillId="0" borderId="0" xfId="0" applyNumberFormat="1" applyFont="1"/>
    <xf numFmtId="49" fontId="4" fillId="0" borderId="4" xfId="0" applyNumberFormat="1" applyFont="1" applyBorder="1"/>
    <xf numFmtId="14" fontId="4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14" fontId="4" fillId="0" borderId="0" xfId="0" applyNumberFormat="1" applyFont="1"/>
    <xf numFmtId="49" fontId="3" fillId="2" borderId="7" xfId="0" applyNumberFormat="1" applyFont="1" applyFill="1" applyBorder="1"/>
    <xf numFmtId="49" fontId="3" fillId="2" borderId="8" xfId="0" applyNumberFormat="1" applyFont="1" applyFill="1" applyBorder="1"/>
    <xf numFmtId="49" fontId="3" fillId="2" borderId="9" xfId="0" applyNumberFormat="1" applyFont="1" applyFill="1" applyBorder="1"/>
    <xf numFmtId="49" fontId="4" fillId="0" borderId="11" xfId="0" applyNumberFormat="1" applyFont="1" applyBorder="1"/>
    <xf numFmtId="14" fontId="4" fillId="0" borderId="11" xfId="0" applyNumberFormat="1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5" xfId="0" applyNumberFormat="1" applyFont="1" applyBorder="1"/>
    <xf numFmtId="0" fontId="4" fillId="0" borderId="10" xfId="0" applyNumberFormat="1" applyFont="1" applyBorder="1"/>
    <xf numFmtId="0" fontId="4" fillId="0" borderId="4" xfId="0" applyNumberFormat="1" applyFont="1" applyBorder="1"/>
    <xf numFmtId="0" fontId="2" fillId="0" borderId="0" xfId="0" quotePrefix="1" applyNumberFormat="1" applyFont="1" applyAlignment="1">
      <alignment horizontal="left"/>
    </xf>
    <xf numFmtId="0" fontId="4" fillId="0" borderId="11" xfId="0" applyNumberFormat="1" applyFont="1" applyBorder="1"/>
    <xf numFmtId="44" fontId="3" fillId="2" borderId="8" xfId="1" applyFont="1" applyFill="1" applyBorder="1"/>
    <xf numFmtId="44" fontId="4" fillId="0" borderId="4" xfId="1" applyFont="1" applyBorder="1"/>
    <xf numFmtId="44" fontId="4" fillId="0" borderId="11" xfId="1" applyFont="1" applyBorder="1"/>
    <xf numFmtId="44" fontId="4" fillId="0" borderId="0" xfId="1" applyFont="1"/>
    <xf numFmtId="0" fontId="4" fillId="0" borderId="4" xfId="0" applyNumberFormat="1" applyFont="1" applyBorder="1" applyAlignment="1">
      <alignment horizontal="right"/>
    </xf>
    <xf numFmtId="49" fontId="4" fillId="0" borderId="4" xfId="0" applyNumberFormat="1" applyFont="1" applyBorder="1" applyAlignment="1">
      <alignment horizontal="right"/>
    </xf>
    <xf numFmtId="49" fontId="4" fillId="0" borderId="11" xfId="0" applyNumberFormat="1" applyFont="1" applyBorder="1" applyAlignment="1">
      <alignment horizontal="right"/>
    </xf>
    <xf numFmtId="44" fontId="4" fillId="0" borderId="11" xfId="0" applyNumberFormat="1" applyFont="1" applyBorder="1"/>
    <xf numFmtId="165" fontId="4" fillId="0" borderId="6" xfId="0" applyNumberFormat="1" applyFont="1" applyBorder="1"/>
    <xf numFmtId="165" fontId="4" fillId="0" borderId="12" xfId="0" applyNumberFormat="1" applyFont="1" applyBorder="1"/>
    <xf numFmtId="0" fontId="0" fillId="0" borderId="0" xfId="0" applyAlignment="1">
      <alignment horizontal="left"/>
    </xf>
    <xf numFmtId="49" fontId="4" fillId="0" borderId="0" xfId="0" applyNumberFormat="1" applyFont="1" applyBorder="1"/>
    <xf numFmtId="0" fontId="5" fillId="0" borderId="0" xfId="0" applyFont="1" applyAlignment="1">
      <alignment vertical="center"/>
    </xf>
    <xf numFmtId="0" fontId="0" fillId="0" borderId="0" xfId="0" pivotButton="1"/>
    <xf numFmtId="49" fontId="5" fillId="2" borderId="4" xfId="0" applyNumberFormat="1" applyFont="1" applyFill="1" applyBorder="1"/>
    <xf numFmtId="14" fontId="5" fillId="2" borderId="4" xfId="0" applyNumberFormat="1" applyFont="1" applyFill="1" applyBorder="1"/>
    <xf numFmtId="49" fontId="5" fillId="0" borderId="0" xfId="0" applyNumberFormat="1" applyFont="1" applyBorder="1"/>
    <xf numFmtId="44" fontId="5" fillId="0" borderId="0" xfId="1" applyFont="1"/>
    <xf numFmtId="49" fontId="5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Border="1"/>
    <xf numFmtId="49" fontId="5" fillId="0" borderId="0" xfId="0" applyNumberFormat="1" applyFont="1" applyFill="1"/>
    <xf numFmtId="49" fontId="6" fillId="0" borderId="0" xfId="0" applyNumberFormat="1" applyFont="1" applyFill="1" applyBorder="1" applyAlignment="1"/>
    <xf numFmtId="0" fontId="8" fillId="0" borderId="0" xfId="0" applyFont="1" applyFill="1"/>
    <xf numFmtId="49" fontId="4" fillId="0" borderId="0" xfId="0" applyNumberFormat="1" applyFont="1" applyFill="1"/>
    <xf numFmtId="49" fontId="0" fillId="0" borderId="0" xfId="0" applyNumberFormat="1" applyFill="1"/>
    <xf numFmtId="49" fontId="6" fillId="0" borderId="0" xfId="0" applyNumberFormat="1" applyFont="1" applyFill="1"/>
    <xf numFmtId="49" fontId="6" fillId="0" borderId="0" xfId="0" applyNumberFormat="1" applyFont="1" applyFill="1" applyBorder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49" fontId="6" fillId="0" borderId="8" xfId="0" applyNumberFormat="1" applyFont="1" applyFill="1" applyBorder="1" applyAlignment="1">
      <alignment horizontal="left" vertical="center"/>
    </xf>
    <xf numFmtId="0" fontId="6" fillId="0" borderId="4" xfId="0" applyNumberFormat="1" applyFont="1" applyFill="1" applyBorder="1" applyAlignment="1">
      <alignment horizontal="left"/>
    </xf>
    <xf numFmtId="4" fontId="6" fillId="0" borderId="11" xfId="0" applyNumberFormat="1" applyFont="1" applyFill="1" applyBorder="1" applyAlignment="1">
      <alignment horizontal="left"/>
    </xf>
    <xf numFmtId="44" fontId="0" fillId="0" borderId="0" xfId="1" pivotButton="1" applyFont="1"/>
    <xf numFmtId="0" fontId="0" fillId="0" borderId="0" xfId="0" applyAlignment="1"/>
    <xf numFmtId="0" fontId="0" fillId="0" borderId="4" xfId="0" pivotButton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pivotButton="1" applyBorder="1" applyAlignment="1">
      <alignment horizontal="center"/>
    </xf>
    <xf numFmtId="0" fontId="0" fillId="0" borderId="4" xfId="0" applyBorder="1" applyAlignment="1">
      <alignment horizontal="left"/>
    </xf>
    <xf numFmtId="44" fontId="0" fillId="0" borderId="4" xfId="0" applyNumberFormat="1" applyBorder="1"/>
    <xf numFmtId="0" fontId="2" fillId="0" borderId="4" xfId="0" applyFont="1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4" xfId="0" applyFont="1" applyFill="1" applyBorder="1" applyAlignment="1"/>
    <xf numFmtId="0" fontId="0" fillId="0" borderId="0" xfId="0" applyAlignment="1">
      <alignment horizontal="left"/>
    </xf>
    <xf numFmtId="49" fontId="5" fillId="0" borderId="4" xfId="0" applyNumberFormat="1" applyFont="1" applyFill="1" applyBorder="1" applyAlignment="1"/>
    <xf numFmtId="49" fontId="6" fillId="0" borderId="4" xfId="0" applyNumberFormat="1" applyFont="1" applyFill="1" applyBorder="1" applyAlignment="1"/>
    <xf numFmtId="49" fontId="6" fillId="0" borderId="11" xfId="0" applyNumberFormat="1" applyFont="1" applyFill="1" applyBorder="1" applyAlignment="1"/>
    <xf numFmtId="49" fontId="5" fillId="0" borderId="6" xfId="0" applyNumberFormat="1" applyFont="1" applyFill="1" applyBorder="1" applyAlignment="1">
      <alignment horizontal="left"/>
    </xf>
    <xf numFmtId="49" fontId="5" fillId="0" borderId="13" xfId="0" applyNumberFormat="1" applyFont="1" applyFill="1" applyBorder="1" applyAlignment="1">
      <alignment horizontal="left"/>
    </xf>
    <xf numFmtId="49" fontId="5" fillId="0" borderId="5" xfId="0" applyNumberFormat="1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00000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1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theme" Target="theme/theme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20</xdr:row>
      <xdr:rowOff>9525</xdr:rowOff>
    </xdr:from>
    <xdr:to>
      <xdr:col>5</xdr:col>
      <xdr:colOff>438150</xdr:colOff>
      <xdr:row>24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9050" y="3838575"/>
          <a:ext cx="546735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Pivot table using the "Pivot Data" on the Raw Data tab of this workbook.   The table should provide a window into the auditors quarterly performance.  The table should feature the ability to  filter the table by month.  Also add a calculated field that will </a:t>
          </a:r>
          <a:r>
            <a:rPr lang="en-US"/>
            <a:t> identify the auditor's</a:t>
          </a:r>
          <a:r>
            <a:rPr lang="en-US" baseline="0"/>
            <a:t> dollars per hit. 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oilermaker/Documents/Patty%20Docs/DMG%20Analyst%20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2956.95436423611" createdVersion="4" refreshedVersion="4" minRefreshableVersion="3" recordCount="6" xr:uid="{3427BB08-E731-4AC9-83BA-245A2C8801ED}">
  <cacheSource type="worksheet">
    <worksheetSource ref="A16:D21" sheet="Raw Data" r:id="rId2"/>
  </cacheSource>
  <cacheFields count="6">
    <cacheField name="Auditor" numFmtId="0">
      <sharedItems count="2">
        <s v="John"/>
        <s v="Steve"/>
      </sharedItems>
    </cacheField>
    <cacheField name="Completes" numFmtId="0">
      <sharedItems containsSemiMixedTypes="0" containsString="0" containsNumber="1" containsInteger="1" minValue="240" maxValue="300" count="6">
        <n v="240"/>
        <n v="300"/>
        <n v="270"/>
        <n v="250"/>
        <n v="290"/>
        <n v="280"/>
      </sharedItems>
    </cacheField>
    <cacheField name="Hits" numFmtId="0">
      <sharedItems containsSemiMixedTypes="0" containsString="0" containsNumber="1" containsInteger="1" minValue="13" maxValue="22" count="4">
        <n v="14"/>
        <n v="13"/>
        <n v="17"/>
        <n v="22"/>
      </sharedItems>
    </cacheField>
    <cacheField name="Invoiced Dollars" numFmtId="164">
      <sharedItems containsSemiMixedTypes="0" containsString="0" containsNumber="1" containsInteger="1" minValue="95000" maxValue="300000" count="6">
        <n v="125000"/>
        <n v="200000"/>
        <n v="300000"/>
        <n v="95000"/>
        <n v="150000"/>
        <n v="100000"/>
      </sharedItems>
    </cacheField>
    <cacheField name="Month" numFmtId="0">
      <sharedItems containsSemiMixedTypes="0" containsString="0" containsNumber="1" containsInteger="1" minValue="1" maxValue="3" count="3">
        <n v="1"/>
        <n v="2"/>
        <n v="3"/>
      </sharedItems>
    </cacheField>
    <cacheField name="Field1" numFmtId="0" formula="'Invoiced Dollars'/Hit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x v="0"/>
    <x v="0"/>
  </r>
  <r>
    <x v="1"/>
    <x v="1"/>
    <x v="0"/>
    <x v="1"/>
    <x v="0"/>
  </r>
  <r>
    <x v="0"/>
    <x v="2"/>
    <x v="1"/>
    <x v="2"/>
    <x v="1"/>
  </r>
  <r>
    <x v="1"/>
    <x v="3"/>
    <x v="1"/>
    <x v="3"/>
    <x v="1"/>
  </r>
  <r>
    <x v="0"/>
    <x v="4"/>
    <x v="2"/>
    <x v="4"/>
    <x v="2"/>
  </r>
  <r>
    <x v="1"/>
    <x v="5"/>
    <x v="3"/>
    <x v="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E4798-7A7E-4DF1-8582-2DBA733D9681}" name="PivotTable2" cacheId="2" applyNumberFormats="0" applyBorderFormats="0" applyFontFormats="0" applyPatternFormats="0" applyAlignmentFormats="0" applyWidthHeightFormats="1" dataCaption="Quarterly" updatedVersion="3" minRefreshableVersion="3" useAutoFormatting="1" itemPrintTitles="1" createdVersion="4" indent="0" outline="1" outlineData="1" gridDropZones="1" multipleFieldFilters="0" rowHeaderCaption="Auditors" colHeaderCaption="No. of Hits">
  <location ref="C29:E33" firstHeaderRow="1" firstDataRow="2" firstDataCol="1" rowPageCount="1" colPageCount="1"/>
  <pivotFields count="6">
    <pivotField axis="axisRow" showAll="0">
      <items count="3">
        <item x="0"/>
        <item x="1"/>
        <item t="default"/>
      </items>
    </pivotField>
    <pivotField showAll="0">
      <items count="7">
        <item x="0"/>
        <item x="3"/>
        <item x="2"/>
        <item x="5"/>
        <item x="4"/>
        <item x="1"/>
        <item t="default"/>
      </items>
    </pivotField>
    <pivotField showAll="0" includeNewItemsInFilter="1">
      <items count="5">
        <item x="1"/>
        <item x="0"/>
        <item x="2"/>
        <item x="3"/>
        <item t="default"/>
      </items>
    </pivotField>
    <pivotField dataField="1" numFmtId="164" showAll="0">
      <items count="7">
        <item x="3"/>
        <item x="5"/>
        <item x="0"/>
        <item x="4"/>
        <item x="1"/>
        <item x="2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dragToRow="0" dragToCol="0" dragToPage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Auditors Quaterly" fld="3" baseField="0" baseItem="0" numFmtId="44"/>
    <dataField name="Dollars per Hits" fld="5" baseField="0" baseItem="0"/>
  </dataFields>
  <formats count="19">
    <format dxfId="57">
      <pivotArea outline="0" collapsedLevelsAreSubtotals="1" fieldPosition="0"/>
    </format>
    <format dxfId="56">
      <pivotArea dataOnly="0" labelOnly="1" grandCol="1" outline="0" fieldPosition="0"/>
    </format>
    <format dxfId="55">
      <pivotArea dataOnly="0" labelOnly="1" outline="0" fieldPosition="0">
        <references count="1">
          <reference field="4" count="0"/>
        </references>
      </pivotArea>
    </format>
    <format dxfId="54">
      <pivotArea field="4" type="button" dataOnly="0" labelOnly="1" outline="0" axis="axisPage" fieldPosition="0"/>
    </format>
    <format dxfId="53">
      <pivotArea field="2" type="button" dataOnly="0" labelOnly="1" outline="0"/>
    </format>
    <format dxfId="52">
      <pivotArea type="origin" dataOnly="0" labelOnly="1" outline="0" fieldPosition="0"/>
    </format>
    <format dxfId="51">
      <pivotArea field="-2" type="button" dataOnly="0" labelOnly="1" outline="0" axis="axisCol" fieldPosition="0"/>
    </format>
    <format dxfId="50">
      <pivotArea type="topRight" dataOnly="0" labelOnly="1" outline="0" fieldPosition="0"/>
    </format>
    <format dxfId="49">
      <pivotArea field="0" type="button" dataOnly="0" labelOnly="1" outline="0" axis="axisRow" fieldPosition="0"/>
    </format>
    <format dxfId="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7">
      <pivotArea type="origin" dataOnly="0" labelOnly="1" outline="0" fieldPosition="0"/>
    </format>
    <format dxfId="46">
      <pivotArea field="0" type="button" dataOnly="0" labelOnly="1" outline="0" axis="axisRow" fieldPosition="0"/>
    </format>
    <format dxfId="45">
      <pivotArea field="-2" type="button" dataOnly="0" labelOnly="1" outline="0" axis="axisCol" fieldPosition="0"/>
    </format>
    <format dxfId="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3">
      <pivotArea type="topRight" dataOnly="0" labelOnly="1" outline="0" fieldPosition="0"/>
    </format>
    <format dxfId="4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">
      <pivotArea outline="0" collapsedLevelsAreSubtotals="1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DB8BCF-63E7-4AE6-9105-2D778166BF04}" name="Table1" displayName="Table1" ref="A38:Q55" totalsRowCount="1" headerRowDxfId="38" dataDxfId="36" headerRowBorderDxfId="37" tableBorderDxfId="35" totalsRowBorderDxfId="34">
  <autoFilter ref="A38:Q54" xr:uid="{8D62A83E-26DA-4437-886E-A140EA19CEE1}"/>
  <sortState ref="A39:Q54">
    <sortCondition ref="A38:A54"/>
  </sortState>
  <tableColumns count="17">
    <tableColumn id="1" xr3:uid="{00F5604C-ED29-45EE-837C-F3B67C439D51}" name="LineKeyID" totalsRowFunction="custom" dataDxfId="33" totalsRowDxfId="32">
      <totalsRowFormula array="1">MAX(COUNTIF(Table1[LineKeyID],Table1[LineKeyID])*(Table1[LineKeyID]&lt;&gt;""))&gt;1</totalsRowFormula>
    </tableColumn>
    <tableColumn id="2" xr3:uid="{68D6B200-D963-424C-A9D3-BE9568653C4E}" name="TapeID" totalsRowFunction="custom" dataDxfId="31" totalsRowDxfId="30">
      <totalsRowFormula array="1">MAX(COUNTIF(Table1[TapeID],Table1[TapeID])*(Table1[TapeID]&lt;&gt;""))&gt;1</totalsRowFormula>
    </tableColumn>
    <tableColumn id="3" xr3:uid="{6C181026-7B3D-4CA8-B8CB-6D5865AE04E2}" name="PatientDOB" dataDxfId="29" totalsRowDxfId="28"/>
    <tableColumn id="4" xr3:uid="{CD871FE6-F614-4E0A-BF5B-70A01565A4A5}" name="GroupNumber" dataDxfId="27" totalsRowDxfId="26"/>
    <tableColumn id="5" xr3:uid="{FC157B46-8D30-478F-81E3-1DEACACF2271}" name="GroupName" dataDxfId="25" totalsRowDxfId="24"/>
    <tableColumn id="6" xr3:uid="{A77C70AA-0FAA-4F33-8383-729C4BD256C4}" name="ProviderName" dataDxfId="23" totalsRowDxfId="22"/>
    <tableColumn id="7" xr3:uid="{626E9BAB-9766-48DB-B004-B8185114712D}" name="ClaimNumber" totalsRowFunction="custom" dataDxfId="21" totalsRowDxfId="20">
      <totalsRowFormula array="1">SUMPRODUCT(1/COUNTIF(Table1[ClaimNumber],Table1[ClaimNumber]))</totalsRowFormula>
    </tableColumn>
    <tableColumn id="8" xr3:uid="{3063C337-ABF7-491B-A66B-A7E855D64EA7}" name="PayAmount" totalsRowFunction="sum" dataDxfId="19" totalsRowDxfId="18" dataCellStyle="Currency"/>
    <tableColumn id="9" xr3:uid="{5157D69E-DDFF-4E6E-8C98-92FD733F4E60}" name="EndDate" dataDxfId="17" totalsRowDxfId="16"/>
    <tableColumn id="10" xr3:uid="{86BB4730-9667-49E7-803F-35EAE8BF4893}" name="MemberSSN" dataDxfId="15" totalsRowDxfId="14"/>
    <tableColumn id="11" xr3:uid="{65BB5CDF-71A3-4A94-854F-3839A0017E62}" name="MemberFirstName" dataDxfId="13" totalsRowDxfId="12"/>
    <tableColumn id="12" xr3:uid="{BABF04B2-306D-4D70-9D55-373323EE1FC1}" name="MemberLastName" dataDxfId="11" totalsRowDxfId="10"/>
    <tableColumn id="13" xr3:uid="{06D731A5-94E7-43C8-A399-D588639F94E7}" name="MemberAddress" dataDxfId="9" totalsRowDxfId="8"/>
    <tableColumn id="14" xr3:uid="{91225426-070E-4A5A-AE0B-3D473D605B3C}" name="MemberCity" dataDxfId="7" totalsRowDxfId="6"/>
    <tableColumn id="15" xr3:uid="{F3E28310-C606-4160-B5FD-A32AE7A0AC4F}" name="MemberState" dataDxfId="5" totalsRowDxfId="4"/>
    <tableColumn id="16" xr3:uid="{BA3CB2A9-3CE6-452D-9266-9CFF3EB2AC6A}" name="SubscriberZip" dataDxfId="3" totalsRowDxfId="2"/>
    <tableColumn id="17" xr3:uid="{7ADEC18F-D166-4B9D-A3B3-9649C1EAB34C}" name="SubscriberSSN" dataDxfId="1" totalsRowDxfId="0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3" width="14.28515625" bestFit="1" customWidth="1"/>
    <col min="4" max="4" width="15.28515625" bestFit="1" customWidth="1"/>
    <col min="5" max="5" width="36.7109375" bestFit="1" customWidth="1"/>
    <col min="6" max="7" width="14.28515625" bestFit="1" customWidth="1"/>
  </cols>
  <sheetData>
    <row r="1" spans="1:7" x14ac:dyDescent="0.25">
      <c r="A1" s="79" t="s">
        <v>7</v>
      </c>
      <c r="B1" s="79"/>
    </row>
    <row r="2" spans="1:7" x14ac:dyDescent="0.25">
      <c r="A2" s="1"/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13</v>
      </c>
    </row>
    <row r="4" spans="1:7" x14ac:dyDescent="0.25">
      <c r="A4" s="2" t="s">
        <v>12</v>
      </c>
      <c r="B4" s="4">
        <v>240</v>
      </c>
      <c r="C4" s="4">
        <v>14</v>
      </c>
      <c r="D4" s="13">
        <v>125000</v>
      </c>
      <c r="E4" s="4">
        <v>1</v>
      </c>
    </row>
    <row r="5" spans="1:7" x14ac:dyDescent="0.25">
      <c r="A5" s="2" t="s">
        <v>14</v>
      </c>
      <c r="B5" s="4">
        <v>300</v>
      </c>
      <c r="C5" s="4">
        <v>14</v>
      </c>
      <c r="D5" s="13">
        <v>200000</v>
      </c>
      <c r="E5" s="4">
        <v>1</v>
      </c>
    </row>
    <row r="6" spans="1:7" x14ac:dyDescent="0.25">
      <c r="A6" s="2" t="s">
        <v>12</v>
      </c>
      <c r="B6" s="4">
        <v>270</v>
      </c>
      <c r="C6" s="4">
        <v>13</v>
      </c>
      <c r="D6" s="13">
        <v>300000</v>
      </c>
      <c r="E6" s="4">
        <v>2</v>
      </c>
    </row>
    <row r="7" spans="1:7" x14ac:dyDescent="0.25">
      <c r="A7" s="2" t="s">
        <v>14</v>
      </c>
      <c r="B7" s="4">
        <v>250</v>
      </c>
      <c r="C7" s="4">
        <v>13</v>
      </c>
      <c r="D7" s="13">
        <v>95000</v>
      </c>
      <c r="E7" s="4">
        <v>2</v>
      </c>
    </row>
    <row r="8" spans="1:7" x14ac:dyDescent="0.25">
      <c r="A8" s="2" t="s">
        <v>12</v>
      </c>
      <c r="B8" s="4">
        <v>290</v>
      </c>
      <c r="C8" s="4">
        <v>17</v>
      </c>
      <c r="D8" s="13">
        <v>150000</v>
      </c>
      <c r="E8" s="4">
        <v>3</v>
      </c>
    </row>
    <row r="9" spans="1:7" x14ac:dyDescent="0.25">
      <c r="A9" s="2" t="s">
        <v>14</v>
      </c>
      <c r="B9" s="4">
        <v>280</v>
      </c>
      <c r="C9" s="4">
        <v>22</v>
      </c>
      <c r="D9" s="13">
        <v>100000</v>
      </c>
      <c r="E9" s="4">
        <v>3</v>
      </c>
    </row>
    <row r="15" spans="1:7" x14ac:dyDescent="0.25">
      <c r="A15" s="78"/>
      <c r="B15" s="78"/>
      <c r="C15" s="78"/>
      <c r="D15" s="2"/>
    </row>
    <row r="16" spans="1:7" x14ac:dyDescent="0.25">
      <c r="A16" s="79"/>
      <c r="B16" s="79"/>
      <c r="C16" s="79"/>
      <c r="D16" s="79"/>
      <c r="F16" s="79"/>
      <c r="G16" s="79"/>
    </row>
    <row r="17" spans="2:7" x14ac:dyDescent="0.25">
      <c r="B17" s="4"/>
      <c r="C17" s="4"/>
    </row>
    <row r="18" spans="2:7" x14ac:dyDescent="0.25">
      <c r="B18" s="4"/>
      <c r="C18" s="4"/>
      <c r="F18" s="9"/>
      <c r="G18" s="9"/>
    </row>
    <row r="19" spans="2:7" x14ac:dyDescent="0.25">
      <c r="B19" s="4"/>
      <c r="C19" s="4"/>
      <c r="F19" s="9"/>
      <c r="G19" s="9"/>
    </row>
    <row r="20" spans="2:7" x14ac:dyDescent="0.25">
      <c r="B20" s="4"/>
      <c r="C20" s="4"/>
      <c r="F20" s="10"/>
      <c r="G20" s="10"/>
    </row>
    <row r="21" spans="2:7" x14ac:dyDescent="0.25">
      <c r="B21" s="4"/>
      <c r="C21" s="4"/>
    </row>
    <row r="22" spans="2:7" x14ac:dyDescent="0.25">
      <c r="B22" s="4"/>
      <c r="C22" s="4"/>
    </row>
    <row r="23" spans="2:7" x14ac:dyDescent="0.25">
      <c r="B23" s="4"/>
      <c r="C23" s="4"/>
      <c r="F23" s="11"/>
      <c r="G23" s="11"/>
    </row>
    <row r="24" spans="2:7" x14ac:dyDescent="0.25">
      <c r="B24" s="4"/>
      <c r="C24" s="4"/>
    </row>
    <row r="25" spans="2:7" x14ac:dyDescent="0.25">
      <c r="B25" s="4"/>
      <c r="C25" s="4"/>
      <c r="F25" s="12"/>
      <c r="G25" s="12"/>
    </row>
    <row r="26" spans="2:7" x14ac:dyDescent="0.25">
      <c r="B26" s="4"/>
      <c r="C26" s="4"/>
    </row>
    <row r="27" spans="2:7" x14ac:dyDescent="0.25">
      <c r="B27" s="4"/>
      <c r="C27" s="4"/>
    </row>
    <row r="28" spans="2:7" x14ac:dyDescent="0.25">
      <c r="B28" s="4"/>
      <c r="C28" s="4"/>
    </row>
    <row r="29" spans="2:7" x14ac:dyDescent="0.25">
      <c r="B29" s="4"/>
      <c r="C29" s="4"/>
    </row>
    <row r="30" spans="2:7" x14ac:dyDescent="0.25">
      <c r="B30" s="8"/>
      <c r="C30" s="8"/>
    </row>
  </sheetData>
  <mergeCells count="4">
    <mergeCell ref="A15:C15"/>
    <mergeCell ref="F16:G16"/>
    <mergeCell ref="A16:D16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S66"/>
  <sheetViews>
    <sheetView topLeftCell="A11" workbookViewId="0">
      <selection activeCell="G76" sqref="G76"/>
    </sheetView>
  </sheetViews>
  <sheetFormatPr defaultRowHeight="15" x14ac:dyDescent="0.25"/>
  <cols>
    <col min="1" max="1" width="5.7109375" customWidth="1"/>
    <col min="2" max="2" width="5.85546875" customWidth="1"/>
    <col min="3" max="3" width="14" customWidth="1"/>
    <col min="4" max="4" width="17.85546875" customWidth="1"/>
    <col min="5" max="5" width="29.7109375" customWidth="1"/>
    <col min="6" max="6" width="29.5703125" customWidth="1"/>
    <col min="7" max="7" width="15.5703125" customWidth="1"/>
    <col min="8" max="8" width="11.28515625" style="8" customWidth="1"/>
    <col min="9" max="9" width="11.42578125" customWidth="1"/>
    <col min="10" max="10" width="14.28515625" customWidth="1"/>
    <col min="11" max="11" width="16.5703125" customWidth="1"/>
    <col min="12" max="12" width="16.28515625" customWidth="1"/>
    <col min="13" max="13" width="21.5703125" bestFit="1" customWidth="1"/>
    <col min="14" max="14" width="11.85546875" customWidth="1"/>
    <col min="15" max="15" width="4.28515625" customWidth="1"/>
    <col min="16" max="16" width="7" customWidth="1"/>
    <col min="17" max="17" width="13.28515625" customWidth="1"/>
  </cols>
  <sheetData>
    <row r="1" spans="1:12" x14ac:dyDescent="0.25">
      <c r="A1" t="s">
        <v>6</v>
      </c>
    </row>
    <row r="2" spans="1:12" ht="15.75" thickBot="1" x14ac:dyDescent="0.3"/>
    <row r="3" spans="1:12" x14ac:dyDescent="0.25">
      <c r="A3" s="3" t="s">
        <v>0</v>
      </c>
      <c r="B3" s="5" t="s">
        <v>1</v>
      </c>
    </row>
    <row r="4" spans="1:12" x14ac:dyDescent="0.25">
      <c r="B4" s="6">
        <v>95</v>
      </c>
    </row>
    <row r="5" spans="1:12" x14ac:dyDescent="0.25">
      <c r="B5" s="6">
        <v>100</v>
      </c>
    </row>
    <row r="6" spans="1:12" x14ac:dyDescent="0.25">
      <c r="B6" s="6">
        <v>75</v>
      </c>
    </row>
    <row r="7" spans="1:12" x14ac:dyDescent="0.25">
      <c r="B7" s="6">
        <v>25</v>
      </c>
    </row>
    <row r="8" spans="1:12" x14ac:dyDescent="0.25">
      <c r="B8" s="6">
        <v>36</v>
      </c>
    </row>
    <row r="9" spans="1:12" x14ac:dyDescent="0.25">
      <c r="B9" s="6">
        <v>47</v>
      </c>
    </row>
    <row r="10" spans="1:12" x14ac:dyDescent="0.25">
      <c r="B10" s="6">
        <v>87</v>
      </c>
    </row>
    <row r="11" spans="1:12" ht="15.75" thickBot="1" x14ac:dyDescent="0.3">
      <c r="B11" s="7">
        <v>76</v>
      </c>
    </row>
    <row r="13" spans="1:12" x14ac:dyDescent="0.25">
      <c r="A13" s="81" t="s">
        <v>2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</row>
    <row r="15" spans="1:12" x14ac:dyDescent="0.25">
      <c r="A15" s="76" t="s">
        <v>3</v>
      </c>
      <c r="B15" s="77"/>
      <c r="C15" s="77">
        <f>AVERAGE(B4,B4:B11)</f>
        <v>70.666666666666671</v>
      </c>
    </row>
    <row r="16" spans="1:12" x14ac:dyDescent="0.25">
      <c r="A16" s="76" t="s">
        <v>4</v>
      </c>
      <c r="B16" s="77"/>
      <c r="C16" s="77">
        <f>STDEV(B4:B11)</f>
        <v>28.132022932695655</v>
      </c>
    </row>
    <row r="17" spans="1:33" x14ac:dyDescent="0.25">
      <c r="A17" s="76" t="s">
        <v>5</v>
      </c>
      <c r="B17" s="77"/>
      <c r="C17" s="77">
        <f>QUARTILE(B4:B11,2)</f>
        <v>75.5</v>
      </c>
    </row>
    <row r="21" spans="1:33" x14ac:dyDescent="0.25">
      <c r="A21" s="3"/>
    </row>
    <row r="24" spans="1:33" x14ac:dyDescent="0.25">
      <c r="B24" s="14"/>
      <c r="C24" s="15"/>
      <c r="D24" s="15"/>
      <c r="E24" s="15"/>
    </row>
    <row r="25" spans="1:33" x14ac:dyDescent="0.25">
      <c r="B25" s="14"/>
      <c r="C25" s="15"/>
      <c r="D25" s="15"/>
      <c r="E25" s="15"/>
    </row>
    <row r="26" spans="1:33" x14ac:dyDescent="0.25">
      <c r="B26" s="14"/>
      <c r="C26" s="15"/>
      <c r="D26" s="15"/>
      <c r="E26" s="15"/>
    </row>
    <row r="27" spans="1:33" x14ac:dyDescent="0.25">
      <c r="A27" s="69"/>
      <c r="B27" s="69"/>
      <c r="C27" s="70" t="s">
        <v>13</v>
      </c>
      <c r="D27" s="71" t="s">
        <v>100</v>
      </c>
      <c r="E27" s="15"/>
    </row>
    <row r="28" spans="1:33" ht="8.25" customHeight="1" x14ac:dyDescent="0.25">
      <c r="B28" s="45"/>
      <c r="D28" s="45"/>
      <c r="E28" s="15"/>
    </row>
    <row r="29" spans="1:33" x14ac:dyDescent="0.25">
      <c r="B29" s="45"/>
      <c r="C29" s="72"/>
      <c r="D29" s="72" t="s">
        <v>101</v>
      </c>
      <c r="E29" s="72"/>
    </row>
    <row r="30" spans="1:33" x14ac:dyDescent="0.25">
      <c r="B30" s="45"/>
      <c r="C30" s="73" t="s">
        <v>102</v>
      </c>
      <c r="D30" s="73" t="s">
        <v>103</v>
      </c>
      <c r="E30" s="73" t="s">
        <v>104</v>
      </c>
      <c r="F30" s="48"/>
      <c r="G30" s="48"/>
      <c r="H30" s="6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</row>
    <row r="31" spans="1:33" x14ac:dyDescent="0.25">
      <c r="C31" s="74" t="s">
        <v>12</v>
      </c>
      <c r="D31" s="75">
        <v>575000</v>
      </c>
      <c r="E31" s="75">
        <v>13068.181818181818</v>
      </c>
    </row>
    <row r="32" spans="1:33" x14ac:dyDescent="0.25">
      <c r="C32" s="74" t="s">
        <v>14</v>
      </c>
      <c r="D32" s="75">
        <v>395000</v>
      </c>
      <c r="E32" s="75">
        <v>8061.2244897959181</v>
      </c>
    </row>
    <row r="33" spans="1:123" x14ac:dyDescent="0.25">
      <c r="C33" s="74" t="s">
        <v>97</v>
      </c>
      <c r="D33" s="75">
        <v>970000</v>
      </c>
      <c r="E33" s="75">
        <v>10430.10752688172</v>
      </c>
    </row>
    <row r="34" spans="1:123" x14ac:dyDescent="0.25">
      <c r="B34" s="14"/>
      <c r="C34" s="15"/>
      <c r="D34" s="15"/>
      <c r="E34" s="15"/>
      <c r="F34" s="15"/>
    </row>
    <row r="35" spans="1:123" x14ac:dyDescent="0.25">
      <c r="B35" s="14"/>
      <c r="C35" s="15"/>
      <c r="D35" s="15"/>
      <c r="E35" s="15"/>
      <c r="F35" s="15"/>
    </row>
    <row r="36" spans="1:123" x14ac:dyDescent="0.25">
      <c r="A36" s="33">
        <v>3</v>
      </c>
      <c r="B36" s="20" t="s">
        <v>85</v>
      </c>
      <c r="C36" s="15"/>
      <c r="D36" s="15"/>
      <c r="E36" s="15"/>
      <c r="F36" s="15"/>
    </row>
    <row r="38" spans="1:123" s="16" customFormat="1" ht="13.5" customHeight="1" x14ac:dyDescent="0.25">
      <c r="A38" s="22" t="s">
        <v>15</v>
      </c>
      <c r="B38" s="23" t="s">
        <v>16</v>
      </c>
      <c r="C38" s="23" t="s">
        <v>17</v>
      </c>
      <c r="D38" s="23" t="s">
        <v>18</v>
      </c>
      <c r="E38" s="23" t="s">
        <v>19</v>
      </c>
      <c r="F38" s="23" t="s">
        <v>20</v>
      </c>
      <c r="G38" s="23" t="s">
        <v>21</v>
      </c>
      <c r="H38" s="35" t="s">
        <v>22</v>
      </c>
      <c r="I38" s="23" t="s">
        <v>23</v>
      </c>
      <c r="J38" s="23" t="s">
        <v>24</v>
      </c>
      <c r="K38" s="23" t="s">
        <v>25</v>
      </c>
      <c r="L38" s="23" t="s">
        <v>26</v>
      </c>
      <c r="M38" s="23" t="s">
        <v>27</v>
      </c>
      <c r="N38" s="23" t="s">
        <v>28</v>
      </c>
      <c r="O38" s="23" t="s">
        <v>29</v>
      </c>
      <c r="P38" s="23" t="s">
        <v>30</v>
      </c>
      <c r="Q38" s="24" t="s">
        <v>31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</row>
    <row r="39" spans="1:123" s="19" customFormat="1" x14ac:dyDescent="0.25">
      <c r="A39" s="30">
        <v>1</v>
      </c>
      <c r="B39" s="32">
        <v>260</v>
      </c>
      <c r="C39" s="18">
        <v>30812</v>
      </c>
      <c r="D39" s="39">
        <v>33109467</v>
      </c>
      <c r="E39" s="17" t="s">
        <v>40</v>
      </c>
      <c r="F39" s="17" t="s">
        <v>41</v>
      </c>
      <c r="G39" s="17" t="s">
        <v>42</v>
      </c>
      <c r="H39" s="36">
        <v>-747.76</v>
      </c>
      <c r="I39" s="18">
        <v>41726</v>
      </c>
      <c r="J39" s="32">
        <v>243550779</v>
      </c>
      <c r="K39" s="17" t="s">
        <v>43</v>
      </c>
      <c r="L39" s="17" t="s">
        <v>44</v>
      </c>
      <c r="M39" s="17" t="s">
        <v>45</v>
      </c>
      <c r="N39" s="17" t="s">
        <v>46</v>
      </c>
      <c r="O39" s="17" t="s">
        <v>47</v>
      </c>
      <c r="P39" s="32">
        <v>44111</v>
      </c>
      <c r="Q39" s="43">
        <v>243550779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</row>
    <row r="40" spans="1:123" s="19" customFormat="1" x14ac:dyDescent="0.25">
      <c r="A40" s="30">
        <v>2</v>
      </c>
      <c r="B40" s="32">
        <v>260</v>
      </c>
      <c r="C40" s="18">
        <v>30812</v>
      </c>
      <c r="D40" s="39">
        <v>33109467</v>
      </c>
      <c r="E40" s="17" t="s">
        <v>40</v>
      </c>
      <c r="F40" s="17" t="s">
        <v>41</v>
      </c>
      <c r="G40" s="17" t="s">
        <v>42</v>
      </c>
      <c r="H40" s="36">
        <v>160.78</v>
      </c>
      <c r="I40" s="18">
        <v>41726</v>
      </c>
      <c r="J40" s="32">
        <v>243550779</v>
      </c>
      <c r="K40" s="17" t="s">
        <v>43</v>
      </c>
      <c r="L40" s="17" t="s">
        <v>44</v>
      </c>
      <c r="M40" s="17" t="s">
        <v>48</v>
      </c>
      <c r="N40" s="17" t="s">
        <v>46</v>
      </c>
      <c r="O40" s="17" t="s">
        <v>47</v>
      </c>
      <c r="P40" s="32">
        <v>44111</v>
      </c>
      <c r="Q40" s="43">
        <v>243550779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</row>
    <row r="41" spans="1:123" s="19" customFormat="1" x14ac:dyDescent="0.25">
      <c r="A41" s="30">
        <v>3</v>
      </c>
      <c r="B41" s="32">
        <v>260</v>
      </c>
      <c r="C41" s="18">
        <v>21350</v>
      </c>
      <c r="D41" s="39">
        <v>33160303</v>
      </c>
      <c r="E41" s="17" t="s">
        <v>49</v>
      </c>
      <c r="F41" s="17" t="s">
        <v>50</v>
      </c>
      <c r="G41" s="17" t="s">
        <v>51</v>
      </c>
      <c r="H41" s="36">
        <v>-109.44</v>
      </c>
      <c r="I41" s="18">
        <v>41795</v>
      </c>
      <c r="J41" s="32">
        <v>520118668</v>
      </c>
      <c r="K41" s="17" t="s">
        <v>52</v>
      </c>
      <c r="L41" s="17" t="s">
        <v>53</v>
      </c>
      <c r="M41" s="17" t="s">
        <v>54</v>
      </c>
      <c r="N41" s="17" t="s">
        <v>55</v>
      </c>
      <c r="O41" s="17" t="s">
        <v>56</v>
      </c>
      <c r="P41" s="32">
        <v>57107</v>
      </c>
      <c r="Q41" s="43">
        <v>520118668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</row>
    <row r="42" spans="1:123" s="19" customFormat="1" x14ac:dyDescent="0.25">
      <c r="A42" s="30">
        <v>4</v>
      </c>
      <c r="B42" s="32">
        <v>260</v>
      </c>
      <c r="C42" s="18">
        <v>21350</v>
      </c>
      <c r="D42" s="39">
        <v>33160303</v>
      </c>
      <c r="E42" s="17" t="s">
        <v>49</v>
      </c>
      <c r="F42" s="17" t="s">
        <v>50</v>
      </c>
      <c r="G42" s="17" t="s">
        <v>51</v>
      </c>
      <c r="H42" s="36">
        <v>0</v>
      </c>
      <c r="I42" s="18">
        <v>41795</v>
      </c>
      <c r="J42" s="32">
        <v>520118668</v>
      </c>
      <c r="K42" s="17" t="s">
        <v>52</v>
      </c>
      <c r="L42" s="17" t="s">
        <v>53</v>
      </c>
      <c r="M42" s="17" t="s">
        <v>54</v>
      </c>
      <c r="N42" s="17" t="s">
        <v>55</v>
      </c>
      <c r="O42" s="17" t="s">
        <v>56</v>
      </c>
      <c r="P42" s="32">
        <v>57107</v>
      </c>
      <c r="Q42" s="43">
        <v>520118668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</row>
    <row r="43" spans="1:123" s="19" customFormat="1" x14ac:dyDescent="0.25">
      <c r="A43" s="30">
        <v>5</v>
      </c>
      <c r="B43" s="32">
        <v>260</v>
      </c>
      <c r="C43" s="18">
        <v>19193</v>
      </c>
      <c r="D43" s="39">
        <v>33163101</v>
      </c>
      <c r="E43" s="17" t="s">
        <v>57</v>
      </c>
      <c r="F43" s="17" t="s">
        <v>58</v>
      </c>
      <c r="G43" s="17" t="s">
        <v>59</v>
      </c>
      <c r="H43" s="36">
        <v>0</v>
      </c>
      <c r="I43" s="18">
        <v>41864</v>
      </c>
      <c r="J43" s="32">
        <v>401888662</v>
      </c>
      <c r="K43" s="17" t="s">
        <v>60</v>
      </c>
      <c r="L43" s="17" t="s">
        <v>61</v>
      </c>
      <c r="M43" s="17" t="s">
        <v>62</v>
      </c>
      <c r="N43" s="17" t="s">
        <v>63</v>
      </c>
      <c r="O43" s="17" t="s">
        <v>64</v>
      </c>
      <c r="P43" s="32">
        <v>47421</v>
      </c>
      <c r="Q43" s="43">
        <v>401888662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</row>
    <row r="44" spans="1:123" s="19" customFormat="1" x14ac:dyDescent="0.25">
      <c r="A44" s="30">
        <v>6</v>
      </c>
      <c r="B44" s="32">
        <v>260</v>
      </c>
      <c r="C44" s="18">
        <v>19193</v>
      </c>
      <c r="D44" s="39">
        <v>33163101</v>
      </c>
      <c r="E44" s="17" t="s">
        <v>57</v>
      </c>
      <c r="F44" s="17" t="s">
        <v>58</v>
      </c>
      <c r="G44" s="17" t="s">
        <v>59</v>
      </c>
      <c r="H44" s="36">
        <v>0</v>
      </c>
      <c r="I44" s="18">
        <v>41864</v>
      </c>
      <c r="J44" s="32">
        <v>401888662</v>
      </c>
      <c r="K44" s="17" t="s">
        <v>60</v>
      </c>
      <c r="L44" s="17" t="s">
        <v>61</v>
      </c>
      <c r="M44" s="17" t="s">
        <v>62</v>
      </c>
      <c r="N44" s="17" t="s">
        <v>63</v>
      </c>
      <c r="O44" s="17" t="s">
        <v>64</v>
      </c>
      <c r="P44" s="32">
        <v>47421</v>
      </c>
      <c r="Q44" s="43">
        <v>401888662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</row>
    <row r="45" spans="1:123" s="19" customFormat="1" x14ac:dyDescent="0.25">
      <c r="A45" s="30">
        <v>7</v>
      </c>
      <c r="B45" s="32">
        <v>260</v>
      </c>
      <c r="C45" s="18">
        <v>19193</v>
      </c>
      <c r="D45" s="39">
        <v>33163101</v>
      </c>
      <c r="E45" s="17" t="s">
        <v>57</v>
      </c>
      <c r="F45" s="17" t="s">
        <v>58</v>
      </c>
      <c r="G45" s="17" t="s">
        <v>59</v>
      </c>
      <c r="H45" s="36">
        <v>0</v>
      </c>
      <c r="I45" s="18">
        <v>41864</v>
      </c>
      <c r="J45" s="32">
        <v>401888662</v>
      </c>
      <c r="K45" s="17" t="s">
        <v>60</v>
      </c>
      <c r="L45" s="17" t="s">
        <v>61</v>
      </c>
      <c r="M45" s="17" t="s">
        <v>62</v>
      </c>
      <c r="N45" s="17" t="s">
        <v>63</v>
      </c>
      <c r="O45" s="17" t="s">
        <v>64</v>
      </c>
      <c r="P45" s="32">
        <v>47421</v>
      </c>
      <c r="Q45" s="43">
        <v>401888662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</row>
    <row r="46" spans="1:123" s="19" customFormat="1" x14ac:dyDescent="0.25">
      <c r="A46" s="30">
        <v>25</v>
      </c>
      <c r="B46" s="32">
        <v>260</v>
      </c>
      <c r="C46" s="18">
        <v>35149</v>
      </c>
      <c r="D46" s="39">
        <v>33178617</v>
      </c>
      <c r="E46" s="17" t="s">
        <v>32</v>
      </c>
      <c r="F46" s="17" t="s">
        <v>33</v>
      </c>
      <c r="G46" s="17" t="s">
        <v>65</v>
      </c>
      <c r="H46" s="36">
        <v>-76.709999999999994</v>
      </c>
      <c r="I46" s="18">
        <v>41885</v>
      </c>
      <c r="J46" s="32">
        <v>367440992</v>
      </c>
      <c r="K46" s="17" t="s">
        <v>35</v>
      </c>
      <c r="L46" s="17" t="s">
        <v>66</v>
      </c>
      <c r="M46" s="17" t="s">
        <v>37</v>
      </c>
      <c r="N46" s="17" t="s">
        <v>38</v>
      </c>
      <c r="O46" s="17" t="s">
        <v>39</v>
      </c>
      <c r="P46" s="32">
        <v>56162</v>
      </c>
      <c r="Q46" s="43">
        <v>367440992</v>
      </c>
    </row>
    <row r="47" spans="1:123" s="19" customFormat="1" x14ac:dyDescent="0.25">
      <c r="A47" s="30">
        <v>25</v>
      </c>
      <c r="B47" s="32">
        <v>260</v>
      </c>
      <c r="C47" s="18">
        <v>15707</v>
      </c>
      <c r="D47" s="40">
        <v>3315440</v>
      </c>
      <c r="E47" s="17" t="s">
        <v>75</v>
      </c>
      <c r="F47" s="17" t="s">
        <v>76</v>
      </c>
      <c r="G47" s="17" t="s">
        <v>77</v>
      </c>
      <c r="H47" s="36">
        <v>-2420.6799999999998</v>
      </c>
      <c r="I47" s="18">
        <v>42000</v>
      </c>
      <c r="J47" s="32">
        <v>376554380</v>
      </c>
      <c r="K47" s="17" t="s">
        <v>78</v>
      </c>
      <c r="L47" s="17" t="s">
        <v>79</v>
      </c>
      <c r="M47" s="17" t="s">
        <v>80</v>
      </c>
      <c r="N47" s="17" t="s">
        <v>81</v>
      </c>
      <c r="O47" s="17" t="s">
        <v>82</v>
      </c>
      <c r="P47" s="32">
        <v>49015</v>
      </c>
      <c r="Q47" s="43">
        <v>376554380</v>
      </c>
    </row>
    <row r="48" spans="1:123" s="19" customFormat="1" x14ac:dyDescent="0.25">
      <c r="A48" s="30">
        <v>26</v>
      </c>
      <c r="B48" s="32">
        <v>260</v>
      </c>
      <c r="C48" s="18">
        <v>35149</v>
      </c>
      <c r="D48" s="39">
        <v>33178617</v>
      </c>
      <c r="E48" s="17" t="s">
        <v>32</v>
      </c>
      <c r="F48" s="17" t="s">
        <v>33</v>
      </c>
      <c r="G48" s="17" t="s">
        <v>65</v>
      </c>
      <c r="H48" s="36">
        <v>0</v>
      </c>
      <c r="I48" s="18">
        <v>41885</v>
      </c>
      <c r="J48" s="32">
        <v>367440992</v>
      </c>
      <c r="K48" s="17" t="s">
        <v>35</v>
      </c>
      <c r="L48" s="17" t="s">
        <v>66</v>
      </c>
      <c r="M48" s="17" t="s">
        <v>37</v>
      </c>
      <c r="N48" s="17" t="s">
        <v>38</v>
      </c>
      <c r="O48" s="17" t="s">
        <v>39</v>
      </c>
      <c r="P48" s="32">
        <v>56162</v>
      </c>
      <c r="Q48" s="43">
        <v>367440992</v>
      </c>
    </row>
    <row r="49" spans="1:17" s="19" customFormat="1" x14ac:dyDescent="0.25">
      <c r="A49" s="30">
        <v>27</v>
      </c>
      <c r="B49" s="32">
        <v>260</v>
      </c>
      <c r="C49" s="18">
        <v>24936</v>
      </c>
      <c r="D49" s="39">
        <v>33178617</v>
      </c>
      <c r="E49" s="17" t="s">
        <v>32</v>
      </c>
      <c r="F49" s="17" t="s">
        <v>33</v>
      </c>
      <c r="G49" s="17" t="s">
        <v>34</v>
      </c>
      <c r="H49" s="36">
        <v>-497.09</v>
      </c>
      <c r="I49" s="18">
        <v>41668</v>
      </c>
      <c r="J49" s="32">
        <v>401112860</v>
      </c>
      <c r="K49" s="17" t="s">
        <v>35</v>
      </c>
      <c r="L49" s="17" t="s">
        <v>36</v>
      </c>
      <c r="M49" s="17" t="s">
        <v>37</v>
      </c>
      <c r="N49" s="17" t="s">
        <v>38</v>
      </c>
      <c r="O49" s="17" t="s">
        <v>39</v>
      </c>
      <c r="P49" s="32">
        <v>56162</v>
      </c>
      <c r="Q49" s="43">
        <v>401112860</v>
      </c>
    </row>
    <row r="50" spans="1:17" s="19" customFormat="1" x14ac:dyDescent="0.25">
      <c r="A50" s="30">
        <v>41</v>
      </c>
      <c r="B50" s="32">
        <v>260</v>
      </c>
      <c r="C50" s="18">
        <v>36182</v>
      </c>
      <c r="D50" s="39">
        <v>33167306</v>
      </c>
      <c r="E50" s="17" t="s">
        <v>67</v>
      </c>
      <c r="F50" s="17" t="s">
        <v>68</v>
      </c>
      <c r="G50" s="17" t="s">
        <v>69</v>
      </c>
      <c r="H50" s="36">
        <v>-77.47</v>
      </c>
      <c r="I50" s="18">
        <v>41936</v>
      </c>
      <c r="J50" s="32">
        <v>350724886</v>
      </c>
      <c r="K50" s="17" t="s">
        <v>70</v>
      </c>
      <c r="L50" s="17" t="s">
        <v>71</v>
      </c>
      <c r="M50" s="17" t="s">
        <v>72</v>
      </c>
      <c r="N50" s="17" t="s">
        <v>73</v>
      </c>
      <c r="O50" s="17" t="s">
        <v>74</v>
      </c>
      <c r="P50" s="32">
        <v>62097</v>
      </c>
      <c r="Q50" s="43">
        <v>350724886</v>
      </c>
    </row>
    <row r="51" spans="1:17" s="19" customFormat="1" x14ac:dyDescent="0.25">
      <c r="A51" s="30">
        <v>42</v>
      </c>
      <c r="B51" s="32">
        <v>260</v>
      </c>
      <c r="C51" s="18">
        <v>35817</v>
      </c>
      <c r="D51" s="39">
        <v>33167306</v>
      </c>
      <c r="E51" s="17" t="s">
        <v>67</v>
      </c>
      <c r="F51" s="17" t="s">
        <v>68</v>
      </c>
      <c r="G51" s="17" t="s">
        <v>69</v>
      </c>
      <c r="H51" s="36">
        <v>0</v>
      </c>
      <c r="I51" s="18">
        <v>41936</v>
      </c>
      <c r="J51" s="32">
        <v>350724886</v>
      </c>
      <c r="K51" s="17" t="s">
        <v>70</v>
      </c>
      <c r="L51" s="17" t="s">
        <v>71</v>
      </c>
      <c r="M51" s="17" t="s">
        <v>72</v>
      </c>
      <c r="N51" s="17" t="s">
        <v>73</v>
      </c>
      <c r="O51" s="17" t="s">
        <v>74</v>
      </c>
      <c r="P51" s="32">
        <v>62097</v>
      </c>
      <c r="Q51" s="43">
        <v>350724886</v>
      </c>
    </row>
    <row r="52" spans="1:17" s="19" customFormat="1" x14ac:dyDescent="0.25">
      <c r="A52" s="30">
        <v>43</v>
      </c>
      <c r="B52" s="32">
        <v>260</v>
      </c>
      <c r="C52" s="18">
        <v>36182</v>
      </c>
      <c r="D52" s="39">
        <v>33167306</v>
      </c>
      <c r="E52" s="17" t="s">
        <v>67</v>
      </c>
      <c r="F52" s="17" t="s">
        <v>68</v>
      </c>
      <c r="G52" s="17" t="s">
        <v>69</v>
      </c>
      <c r="H52" s="36">
        <v>-47.47</v>
      </c>
      <c r="I52" s="18">
        <v>41936</v>
      </c>
      <c r="J52" s="32">
        <v>350724886</v>
      </c>
      <c r="K52" s="17" t="s">
        <v>70</v>
      </c>
      <c r="L52" s="17" t="s">
        <v>71</v>
      </c>
      <c r="M52" s="17" t="s">
        <v>72</v>
      </c>
      <c r="N52" s="17" t="s">
        <v>73</v>
      </c>
      <c r="O52" s="17" t="s">
        <v>74</v>
      </c>
      <c r="P52" s="32">
        <v>62097</v>
      </c>
      <c r="Q52" s="43">
        <v>350724886</v>
      </c>
    </row>
    <row r="53" spans="1:17" s="19" customFormat="1" x14ac:dyDescent="0.25">
      <c r="A53" s="30">
        <v>46</v>
      </c>
      <c r="B53" s="32">
        <v>260</v>
      </c>
      <c r="C53" s="18">
        <v>15707</v>
      </c>
      <c r="D53" s="40">
        <v>3315440</v>
      </c>
      <c r="E53" s="17" t="s">
        <v>75</v>
      </c>
      <c r="F53" s="17" t="s">
        <v>76</v>
      </c>
      <c r="G53" s="17" t="s">
        <v>77</v>
      </c>
      <c r="H53" s="36">
        <v>2420.6799999999998</v>
      </c>
      <c r="I53" s="18">
        <v>42000</v>
      </c>
      <c r="J53" s="32">
        <v>376554380</v>
      </c>
      <c r="K53" s="17" t="s">
        <v>78</v>
      </c>
      <c r="L53" s="17" t="s">
        <v>79</v>
      </c>
      <c r="M53" s="17" t="s">
        <v>83</v>
      </c>
      <c r="N53" s="17" t="s">
        <v>81</v>
      </c>
      <c r="O53" s="17" t="s">
        <v>82</v>
      </c>
      <c r="P53" s="32">
        <v>49015</v>
      </c>
      <c r="Q53" s="43">
        <v>376554380</v>
      </c>
    </row>
    <row r="54" spans="1:17" s="19" customFormat="1" x14ac:dyDescent="0.25">
      <c r="A54" s="31">
        <v>47</v>
      </c>
      <c r="B54" s="34">
        <v>260</v>
      </c>
      <c r="C54" s="26">
        <v>15707</v>
      </c>
      <c r="D54" s="41">
        <v>3315440</v>
      </c>
      <c r="E54" s="25" t="s">
        <v>75</v>
      </c>
      <c r="F54" s="25" t="s">
        <v>76</v>
      </c>
      <c r="G54" s="25" t="s">
        <v>77</v>
      </c>
      <c r="H54" s="37">
        <v>-2008.12</v>
      </c>
      <c r="I54" s="26">
        <v>42000</v>
      </c>
      <c r="J54" s="34">
        <v>376554380</v>
      </c>
      <c r="K54" s="25" t="s">
        <v>78</v>
      </c>
      <c r="L54" s="25" t="s">
        <v>79</v>
      </c>
      <c r="M54" s="25" t="s">
        <v>80</v>
      </c>
      <c r="N54" s="25" t="s">
        <v>81</v>
      </c>
      <c r="O54" s="25" t="s">
        <v>82</v>
      </c>
      <c r="P54" s="34">
        <v>49015</v>
      </c>
      <c r="Q54" s="44">
        <v>376554380</v>
      </c>
    </row>
    <row r="55" spans="1:17" s="19" customFormat="1" x14ac:dyDescent="0.25">
      <c r="A55" s="27" t="b">
        <f t="array" ref="A55">MAX(COUNTIF(Table1[LineKeyID],Table1[LineKeyID])*(Table1[LineKeyID]&lt;&gt;""))&gt;1</f>
        <v>1</v>
      </c>
      <c r="B55" s="27" t="b">
        <f t="array" ref="B55">MAX(COUNTIF(Table1[TapeID],Table1[TapeID])*(Table1[TapeID]&lt;&gt;""))&gt;1</f>
        <v>1</v>
      </c>
      <c r="C55" s="28"/>
      <c r="D55" s="28"/>
      <c r="E55" s="28"/>
      <c r="F55" s="28"/>
      <c r="G55" s="47">
        <f t="array" ref="G55">SUMPRODUCT(1/COUNTIF(Table1[ClaimNumber],Table1[ClaimNumber]))</f>
        <v>6.9999999999999991</v>
      </c>
      <c r="H55" s="42">
        <f>SUBTOTAL(109,Table1[PayAmount])</f>
        <v>-3403.2799999999997</v>
      </c>
      <c r="I55" s="28"/>
      <c r="J55" s="28"/>
      <c r="K55" s="28"/>
      <c r="L55" s="28"/>
      <c r="M55" s="28"/>
      <c r="N55" s="28"/>
      <c r="O55" s="28"/>
      <c r="P55" s="28"/>
      <c r="Q55" s="29"/>
    </row>
    <row r="56" spans="1:17" s="19" customFormat="1" x14ac:dyDescent="0.25">
      <c r="A56" s="20"/>
      <c r="B56" s="20"/>
      <c r="C56" s="21"/>
      <c r="D56" s="20"/>
      <c r="E56" s="20"/>
      <c r="F56" s="20"/>
      <c r="G56" s="46"/>
      <c r="H56" s="38"/>
      <c r="I56" s="20"/>
      <c r="J56" s="20"/>
      <c r="K56" s="20"/>
      <c r="L56" s="20"/>
      <c r="M56" s="20"/>
      <c r="N56" s="20"/>
      <c r="O56" s="20"/>
      <c r="P56" s="20"/>
      <c r="Q56" s="20"/>
    </row>
    <row r="57" spans="1:17" s="19" customFormat="1" x14ac:dyDescent="0.25">
      <c r="A57" s="49" t="s">
        <v>84</v>
      </c>
      <c r="B57" s="49"/>
      <c r="C57" s="50"/>
      <c r="D57" s="49"/>
      <c r="E57" s="49"/>
      <c r="F57" s="49"/>
      <c r="G57" s="51"/>
      <c r="H57" s="52"/>
      <c r="I57" s="53"/>
      <c r="J57" s="53"/>
      <c r="K57" s="20"/>
      <c r="L57" s="20"/>
      <c r="M57" s="20"/>
      <c r="N57" s="20"/>
      <c r="O57" s="20"/>
      <c r="P57" s="20"/>
      <c r="Q57" s="20"/>
    </row>
    <row r="58" spans="1:17" s="19" customFormat="1" x14ac:dyDescent="0.25">
      <c r="A58" s="85" t="s">
        <v>87</v>
      </c>
      <c r="B58" s="86"/>
      <c r="C58" s="86"/>
      <c r="D58" s="86"/>
      <c r="E58" s="87"/>
      <c r="F58" s="65" t="s">
        <v>93</v>
      </c>
      <c r="G58" s="54"/>
      <c r="H58" s="55"/>
      <c r="I58" s="53"/>
      <c r="J58" s="53"/>
      <c r="K58" s="20"/>
      <c r="L58" s="20"/>
      <c r="M58" s="20"/>
      <c r="N58" s="20"/>
      <c r="O58" s="20"/>
      <c r="P58" s="20"/>
      <c r="Q58" s="20"/>
    </row>
    <row r="59" spans="1:17" s="60" customFormat="1" x14ac:dyDescent="0.25">
      <c r="A59" s="85" t="s">
        <v>86</v>
      </c>
      <c r="B59" s="86"/>
      <c r="C59" s="86"/>
      <c r="D59" s="86"/>
      <c r="E59" s="87"/>
      <c r="F59" s="66">
        <v>7</v>
      </c>
      <c r="G59" s="61"/>
      <c r="H59" s="62"/>
      <c r="I59" s="56"/>
      <c r="J59" s="56"/>
      <c r="K59" s="59"/>
      <c r="L59" s="59"/>
      <c r="M59" s="59"/>
      <c r="N59" s="59"/>
      <c r="O59" s="59"/>
      <c r="P59" s="59"/>
      <c r="Q59" s="59"/>
    </row>
    <row r="60" spans="1:17" s="19" customFormat="1" x14ac:dyDescent="0.25">
      <c r="A60" s="85" t="s">
        <v>88</v>
      </c>
      <c r="B60" s="86"/>
      <c r="C60" s="86"/>
      <c r="D60" s="86"/>
      <c r="E60" s="87"/>
      <c r="F60" s="67">
        <v>-3403.28</v>
      </c>
      <c r="G60" s="54"/>
      <c r="H60" s="55"/>
      <c r="I60" s="53"/>
      <c r="J60" s="53"/>
      <c r="K60" s="20"/>
      <c r="L60" s="20"/>
      <c r="M60" s="20"/>
      <c r="N60" s="20"/>
      <c r="O60" s="20"/>
      <c r="P60" s="20"/>
      <c r="Q60" s="20"/>
    </row>
    <row r="61" spans="1:17" s="60" customFormat="1" x14ac:dyDescent="0.25">
      <c r="A61" s="85" t="s">
        <v>89</v>
      </c>
      <c r="B61" s="86"/>
      <c r="C61" s="86"/>
      <c r="D61" s="86"/>
      <c r="E61" s="87"/>
      <c r="F61" s="83" t="s">
        <v>94</v>
      </c>
      <c r="G61" s="83"/>
      <c r="H61" s="83"/>
      <c r="I61" s="83"/>
      <c r="J61" s="56"/>
      <c r="K61" s="59"/>
      <c r="L61" s="59"/>
      <c r="M61" s="59"/>
      <c r="N61" s="59"/>
      <c r="O61" s="59"/>
      <c r="P61" s="59"/>
      <c r="Q61" s="59"/>
    </row>
    <row r="62" spans="1:17" s="19" customFormat="1" x14ac:dyDescent="0.25">
      <c r="A62" s="85" t="s">
        <v>90</v>
      </c>
      <c r="B62" s="86"/>
      <c r="C62" s="86"/>
      <c r="D62" s="86"/>
      <c r="E62" s="87"/>
      <c r="F62" s="83" t="s">
        <v>95</v>
      </c>
      <c r="G62" s="83"/>
      <c r="H62" s="83"/>
      <c r="I62" s="83"/>
      <c r="J62" s="53"/>
      <c r="K62" s="20"/>
      <c r="L62" s="20"/>
      <c r="M62" s="20"/>
      <c r="N62" s="20"/>
      <c r="O62" s="20"/>
      <c r="P62" s="20"/>
      <c r="Q62" s="20"/>
    </row>
    <row r="63" spans="1:17" s="60" customFormat="1" x14ac:dyDescent="0.25">
      <c r="A63" s="85" t="s">
        <v>91</v>
      </c>
      <c r="B63" s="86"/>
      <c r="C63" s="86"/>
      <c r="D63" s="86"/>
      <c r="E63" s="87"/>
      <c r="F63" s="84" t="s">
        <v>96</v>
      </c>
      <c r="G63" s="84"/>
      <c r="H63" s="84"/>
      <c r="I63" s="84"/>
      <c r="J63" s="56"/>
      <c r="K63" s="59"/>
      <c r="L63" s="59"/>
      <c r="M63" s="59"/>
      <c r="N63" s="59"/>
      <c r="O63" s="59"/>
      <c r="P63" s="59"/>
      <c r="Q63" s="59"/>
    </row>
    <row r="64" spans="1:17" x14ac:dyDescent="0.25">
      <c r="A64" s="82" t="s">
        <v>92</v>
      </c>
      <c r="B64" s="82"/>
      <c r="C64" s="82"/>
      <c r="D64" s="82"/>
      <c r="E64" s="82"/>
      <c r="F64" s="84" t="s">
        <v>98</v>
      </c>
      <c r="G64" s="84"/>
      <c r="H64" s="84"/>
      <c r="I64" s="84"/>
      <c r="J64" s="84"/>
      <c r="K64" s="57"/>
      <c r="L64" s="57"/>
      <c r="M64" s="58"/>
      <c r="N64" s="20"/>
      <c r="O64" s="20"/>
      <c r="P64" s="20"/>
      <c r="Q64" s="20"/>
    </row>
    <row r="65" spans="1:13" x14ac:dyDescent="0.25">
      <c r="A65" s="64"/>
      <c r="B65" s="64"/>
      <c r="C65" s="57"/>
      <c r="D65" s="57"/>
      <c r="E65" s="57"/>
      <c r="F65" s="80" t="s">
        <v>99</v>
      </c>
      <c r="G65" s="80"/>
      <c r="H65" s="80"/>
      <c r="I65" s="80"/>
      <c r="J65" s="80"/>
      <c r="K65" s="80"/>
      <c r="L65" s="80"/>
      <c r="M65" s="80"/>
    </row>
    <row r="66" spans="1:13" x14ac:dyDescent="0.25">
      <c r="A66" s="64"/>
      <c r="B66" s="64"/>
      <c r="C66" s="63"/>
      <c r="D66" s="63"/>
      <c r="E66" s="63"/>
      <c r="F66" s="63"/>
      <c r="G66" s="63"/>
      <c r="H66" s="63"/>
      <c r="I66" s="63"/>
      <c r="J66" s="63"/>
    </row>
  </sheetData>
  <dataConsolidate/>
  <mergeCells count="13">
    <mergeCell ref="F65:M65"/>
    <mergeCell ref="A13:L13"/>
    <mergeCell ref="A64:E64"/>
    <mergeCell ref="F61:I61"/>
    <mergeCell ref="F62:I62"/>
    <mergeCell ref="F63:I63"/>
    <mergeCell ref="F64:J64"/>
    <mergeCell ref="A63:E63"/>
    <mergeCell ref="A58:E58"/>
    <mergeCell ref="A59:E59"/>
    <mergeCell ref="A60:E60"/>
    <mergeCell ref="A61:E61"/>
    <mergeCell ref="A62:E62"/>
  </mergeCells>
  <pageMargins left="0.7" right="0.7" top="0.75" bottom="0.75" header="0.3" footer="0.3"/>
  <pageSetup orientation="portrait" r:id="rId2"/>
  <ignoredErrors>
    <ignoredError sqref="A3" numberStoredAsText="1"/>
  </ignoredErrors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D3E868D9-3376-487B-94E2-6D27FC632E88}">
  <ds:schemaRefs/>
</ds:datastoreItem>
</file>

<file path=customXml/itemProps2.xml><?xml version="1.0" encoding="utf-8"?>
<ds:datastoreItem xmlns:ds="http://schemas.openxmlformats.org/officeDocument/2006/customXml" ds:itemID="{82137996-AE9B-42E5-943C-2D964162B6E1}">
  <ds:schemaRefs/>
</ds:datastoreItem>
</file>

<file path=customXml/itemProps3.xml><?xml version="1.0" encoding="utf-8"?>
<ds:datastoreItem xmlns:ds="http://schemas.openxmlformats.org/officeDocument/2006/customXml" ds:itemID="{8E7A7E05-4289-4B50-8B05-37F2EB289043}">
  <ds:schemaRefs/>
</ds:datastoreItem>
</file>

<file path=customXml/itemProps4.xml><?xml version="1.0" encoding="utf-8"?>
<ds:datastoreItem xmlns:ds="http://schemas.openxmlformats.org/officeDocument/2006/customXml" ds:itemID="{D801EBEC-F828-4A60-BD64-54EBF463E20B}">
  <ds:schemaRefs/>
</ds:datastoreItem>
</file>

<file path=customXml/itemProps5.xml><?xml version="1.0" encoding="utf-8"?>
<ds:datastoreItem xmlns:ds="http://schemas.openxmlformats.org/officeDocument/2006/customXml" ds:itemID="{A3D21E4B-44B3-4FDD-8841-F98804973330}">
  <ds:schemaRefs/>
</ds:datastoreItem>
</file>

<file path=customXml/itemProps6.xml><?xml version="1.0" encoding="utf-8"?>
<ds:datastoreItem xmlns:ds="http://schemas.openxmlformats.org/officeDocument/2006/customXml" ds:itemID="{75EB71E3-DCEE-4D8C-8C0B-A6E1C8A11B95}">
  <ds:schemaRefs/>
</ds:datastoreItem>
</file>

<file path=customXml/itemProps7.xml><?xml version="1.0" encoding="utf-8"?>
<ds:datastoreItem xmlns:ds="http://schemas.openxmlformats.org/officeDocument/2006/customXml" ds:itemID="{DE057CB5-8553-4D02-B438-3B53511D0E03}">
  <ds:schemaRefs/>
</ds:datastoreItem>
</file>

<file path=customXml/itemProps8.xml><?xml version="1.0" encoding="utf-8"?>
<ds:datastoreItem xmlns:ds="http://schemas.openxmlformats.org/officeDocument/2006/customXml" ds:itemID="{91A1EE70-72E6-4028-BC29-427A86525D0B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D5AFBBB7-2DF2-4926-9DD1-E3E412E3EDE8}">
  <ds:schemaRefs/>
</ds:datastoreItem>
</file>

<file path=customXml/itemProps10.xml><?xml version="1.0" encoding="utf-8"?>
<ds:datastoreItem xmlns:ds="http://schemas.openxmlformats.org/officeDocument/2006/customXml" ds:itemID="{EF844113-2A98-4993-AB4C-3922C0B25344}">
  <ds:schemaRefs/>
</ds:datastoreItem>
</file>

<file path=customXml/itemProps11.xml><?xml version="1.0" encoding="utf-8"?>
<ds:datastoreItem xmlns:ds="http://schemas.openxmlformats.org/officeDocument/2006/customXml" ds:itemID="{66737DEB-6EEE-47E4-B8AD-3AD2A794CA78}">
  <ds:schemaRefs/>
</ds:datastoreItem>
</file>

<file path=customXml/itemProps12.xml><?xml version="1.0" encoding="utf-8"?>
<ds:datastoreItem xmlns:ds="http://schemas.openxmlformats.org/officeDocument/2006/customXml" ds:itemID="{B62A56B3-BC9A-40C0-9B07-B9425B3C2953}">
  <ds:schemaRefs/>
</ds:datastoreItem>
</file>

<file path=customXml/itemProps13.xml><?xml version="1.0" encoding="utf-8"?>
<ds:datastoreItem xmlns:ds="http://schemas.openxmlformats.org/officeDocument/2006/customXml" ds:itemID="{F03535C5-7E36-4A88-B99A-365A197C60F3}">
  <ds:schemaRefs/>
</ds:datastoreItem>
</file>

<file path=customXml/itemProps14.xml><?xml version="1.0" encoding="utf-8"?>
<ds:datastoreItem xmlns:ds="http://schemas.openxmlformats.org/officeDocument/2006/customXml" ds:itemID="{8C78AA00-1DA5-431E-9E5D-F990322EDDE0}">
  <ds:schemaRefs/>
</ds:datastoreItem>
</file>

<file path=customXml/itemProps15.xml><?xml version="1.0" encoding="utf-8"?>
<ds:datastoreItem xmlns:ds="http://schemas.openxmlformats.org/officeDocument/2006/customXml" ds:itemID="{61271764-7D27-4D08-A902-9BEC91BEB57C}">
  <ds:schemaRefs/>
</ds:datastoreItem>
</file>

<file path=customXml/itemProps16.xml><?xml version="1.0" encoding="utf-8"?>
<ds:datastoreItem xmlns:ds="http://schemas.openxmlformats.org/officeDocument/2006/customXml" ds:itemID="{4AD930BF-8958-408F-BF8B-FFEE4AC35D7E}">
  <ds:schemaRefs/>
</ds:datastoreItem>
</file>

<file path=customXml/itemProps17.xml><?xml version="1.0" encoding="utf-8"?>
<ds:datastoreItem xmlns:ds="http://schemas.openxmlformats.org/officeDocument/2006/customXml" ds:itemID="{08F76FE3-7829-484A-823B-735A2B902F1A}">
  <ds:schemaRefs/>
</ds:datastoreItem>
</file>

<file path=customXml/itemProps18.xml><?xml version="1.0" encoding="utf-8"?>
<ds:datastoreItem xmlns:ds="http://schemas.openxmlformats.org/officeDocument/2006/customXml" ds:itemID="{F412568D-D6FD-409B-AA69-F19534DE3E4D}">
  <ds:schemaRefs/>
</ds:datastoreItem>
</file>

<file path=customXml/itemProps19.xml><?xml version="1.0" encoding="utf-8"?>
<ds:datastoreItem xmlns:ds="http://schemas.openxmlformats.org/officeDocument/2006/customXml" ds:itemID="{502736BE-E85B-40E5-8119-3F09CE277739}">
  <ds:schemaRefs/>
</ds:datastoreItem>
</file>

<file path=customXml/itemProps20.xml><?xml version="1.0" encoding="utf-8"?>
<ds:datastoreItem xmlns:ds="http://schemas.openxmlformats.org/officeDocument/2006/customXml" ds:itemID="{E326F7D9-EEB7-44EC-A9DD-4A8A079C79A1}">
  <ds:schemaRefs/>
</ds:datastoreItem>
</file>

<file path=customXml/itemProps21.xml><?xml version="1.0" encoding="utf-8"?>
<ds:datastoreItem xmlns:ds="http://schemas.openxmlformats.org/officeDocument/2006/customXml" ds:itemID="{EA2DB016-2329-45D0-8A80-78EF6B93DC0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 Data</vt:lpstr>
      <vt:lpstr>Exercise</vt:lpstr>
      <vt:lpstr>Exercise!Extract</vt:lpstr>
    </vt:vector>
  </TitlesOfParts>
  <Company>Rawlings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J. Spear</dc:creator>
  <cp:lastModifiedBy>Patricia Gonzalez</cp:lastModifiedBy>
  <dcterms:created xsi:type="dcterms:W3CDTF">2017-08-08T17:08:38Z</dcterms:created>
  <dcterms:modified xsi:type="dcterms:W3CDTF">2019-01-25T16:06:05Z</dcterms:modified>
</cp:coreProperties>
</file>

<file path=userCustomization/customUI.xml><?xml version="1.0" encoding="utf-8"?>
<mso:customUI xmlns:x1="PowerPivotExcelClientAddIn.NativeEntry.1" xmlns:mso="http://schemas.microsoft.com/office/2006/01/customui">
  <mso:ribbon>
    <mso:qat>
      <mso:documentControls>
        <mso:control idQ="mso:AutoSaveSwitch" visible="true"/>
        <mso:control idQ="mso:BordersGallery" visible="true"/>
        <mso:control idQ="mso:CalculateNow" visible="true"/>
        <mso:control idQ="mso:AlignCenter" visible="true"/>
        <mso:control idQ="mso:ConditionalFormattingMenu" visible="true"/>
        <mso:control idQ="mso:Filter" visible="true"/>
        <mso:control idQ="mso:Copy" visible="true"/>
        <mso:control idQ="mso:ChartTypeAllInsertDialog" visible="true"/>
        <mso:control idQ="mso:SortCustomExcel" visible="true"/>
        <mso:control idQ="mso:Cut" visible="true"/>
        <mso:control idQ="mso:FontSizeDecrease" visible="true"/>
        <mso:control idQ="mso:CellsDelete" visible="true"/>
        <mso:control idQ="mso:SheetColumnsDelete" visible="true"/>
        <mso:control idQ="mso:SheetRowsDelete" visible="true"/>
        <mso:control idQ="mso:FileSendAsAttachment" visible="true"/>
        <mso:control idQ="mso:CellFillColorPicker" visible="true"/>
        <mso:control idQ="mso:Font" visible="true"/>
        <mso:control idQ="mso:FontColorPicker" visible="true"/>
        <mso:control idQ="mso:FontSize" visible="true"/>
        <mso:control idQ="mso:FormatCellsDialog" visible="true"/>
        <mso:control idQ="mso:FormatPainter" visible="true"/>
        <mso:control idQ="mso:ViewFreezePanesGallery" visible="true"/>
        <mso:control idQ="mso:FontSizeIncrease" visible="true"/>
        <mso:control idQ="mso:CellsInsertDialog" visible="true"/>
        <mso:control idQ="mso:FunctionWizard" visible="true"/>
        <mso:control idQ="mso:PictureInsertFromFile" visible="true"/>
        <mso:control idQ="mso:SheetColumnsInsert" visible="true"/>
        <mso:control idQ="mso:SheetRowsInsert" visible="true"/>
        <mso:control idQ="mso:TableInsertExcel" visible="true"/>
        <mso:control idQ="mso:MergeCenter" visible="true"/>
        <mso:control idQ="mso:NameManager" visible="true"/>
        <mso:control idQ="mso:FileNewDefault" visible="true"/>
        <mso:control idQ="mso:FileOpenUsingBackstage" visible="true"/>
        <mso:control idQ="mso:PageSetupPageDialog" visible="true"/>
        <mso:control idQ="mso:Paste" visible="true"/>
        <mso:control idQ="mso:PasteMenu" visible="true"/>
        <mso:control idQ="mso:PasteSpecialDialog" visible="true"/>
        <mso:control idQ="mso:PivotTableInsert" visible="true"/>
        <mso:control idQ="mso:PrintPreviewAndPrint" visible="true"/>
        <mso:control idQ="mso:FilePrintQuick" visible="true"/>
        <mso:control idQ="mso:Redo" visible="true"/>
        <mso:control idQ="mso:RefreshAll" visible="true"/>
        <mso:control idQ="mso:Repeat" visible="true"/>
        <mso:control idQ="mso:FileSave" visible="true"/>
        <mso:control idQ="mso:FileSaveAs" visible="true"/>
        <mso:control idQ="mso:PrintAreaSetPrintArea" visible="true"/>
        <mso:control idQ="mso:ShapesInsertGallery" visible="true"/>
        <mso:control idQ="mso:SortAscendingExcel" visible="true"/>
        <mso:control idQ="mso:SortDescendingExcel" visible="true"/>
        <mso:control idQ="mso:Spelling" visible="true"/>
        <mso:control idQ="mso:Subscript" visible="true"/>
        <mso:control idQ="mso:AutoSum" visible="true"/>
        <mso:control idQ="mso:Superscript" visible="true"/>
        <mso:control idQ="mso:PointerModeOptions" visible="true"/>
        <mso:control idQ="mso:Undo" visible="true"/>
        <mso:control idQ="mso:MacroPlay" visible="true"/>
        <mso:control idQ="mso:ImportAccessFileLegacy" visible="true"/>
        <mso:control idQ="mso:XlNewDcwConnLegacy" visible="true"/>
        <mso:control idQ="mso:XlNewOdataConnLegacy" visible="true"/>
        <mso:control idQ="mso:XlNewSqlConnLegacy" visible="true"/>
        <mso:control idQ="mso:ImportTextFileLegacy" visible="true"/>
        <mso:control idQ="mso:NewWebQueryLegacy" visible="true"/>
        <mso:control idQ="x1:btnCreateExcelLink" visible="true"/>
        <mso:control idQ="x1:btnCreateTable" visible="true"/>
        <mso:control idQ="x1:groupCalculatedFields" visible="true"/>
        <mso:control idQ="x1:buttonCreateKpi" visible="true"/>
        <mso:control idQ="x1:groupApplication" visible="true"/>
        <mso:control idQ="x1:btnDetectRelationships" visible="true"/>
        <mso:control idQ="x1:toggleButtonRelationshipDetection" visible="true"/>
        <mso:control idQ="x1:btnDataModel" visible="true"/>
        <mso:control idQ="x1:menuKpis" visible="true"/>
        <mso:control idQ="x1:buttonManageKpi" visible="true"/>
        <mso:control idQ="x1:buttonManageCalculatedFields" visible="true"/>
        <mso:control idQ="x1:menuCalculatedFields" visible="true"/>
        <mso:control idQ="x1:buttonNewCalculatedField" visible="true"/>
        <mso:control idQ="x1:groupDetectRelationships" visible="true"/>
        <mso:control idQ="x1:btnDiagnostics" visible="true"/>
        <mso:control idQ="x1:groupExcelData" visible="true"/>
        <mso:control idQ="x1:btnUpdateAllLinkedTables" visible="true"/>
      </mso:documentControls>
    </mso:qat>
  </mso:ribbon>
</mso:customUI>
</file>