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SDO\ДИТ\Операционный департамент\Платформа банковских операций\RFI - запрос\ПОДГОТОВКА\"/>
    </mc:Choice>
  </mc:AlternateContent>
  <bookViews>
    <workbookView xWindow="0" yWindow="0" windowWidth="23040" windowHeight="1065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F37" i="1"/>
  <c r="F36" i="1"/>
  <c r="F35" i="1"/>
  <c r="H34" i="1"/>
  <c r="F34" i="1"/>
  <c r="F33" i="1"/>
  <c r="F32" i="1"/>
  <c r="F31" i="1"/>
  <c r="F30" i="1"/>
  <c r="H29" i="1"/>
  <c r="F29" i="1"/>
  <c r="F28" i="1"/>
  <c r="F27" i="1"/>
  <c r="F26" i="1"/>
  <c r="F25" i="1"/>
  <c r="F24" i="1"/>
  <c r="F23" i="1"/>
  <c r="F22" i="1"/>
  <c r="H21" i="1"/>
  <c r="F21" i="1"/>
  <c r="E20" i="1"/>
  <c r="F20" i="1" s="1"/>
  <c r="F19" i="1"/>
  <c r="E19" i="1"/>
  <c r="H18" i="1"/>
  <c r="I18" i="1" s="1"/>
  <c r="F18" i="1"/>
  <c r="E18" i="1"/>
  <c r="F17" i="1"/>
  <c r="F16" i="1"/>
  <c r="F15" i="1"/>
  <c r="F14" i="1"/>
  <c r="F13" i="1"/>
  <c r="F12" i="1"/>
  <c r="I11" i="1"/>
  <c r="H11" i="1"/>
  <c r="F11" i="1"/>
  <c r="F10" i="1"/>
  <c r="F9" i="1"/>
  <c r="H8" i="1"/>
  <c r="F8" i="1"/>
  <c r="F7" i="1"/>
  <c r="F6" i="1"/>
  <c r="H5" i="1"/>
  <c r="F5" i="1"/>
  <c r="F4" i="1"/>
  <c r="F3" i="1"/>
  <c r="H2" i="1"/>
  <c r="I2" i="1" s="1"/>
  <c r="F2" i="1"/>
  <c r="F39" i="1" s="1"/>
  <c r="F40" i="1" s="1"/>
</calcChain>
</file>

<file path=xl/sharedStrings.xml><?xml version="1.0" encoding="utf-8"?>
<sst xmlns="http://schemas.openxmlformats.org/spreadsheetml/2006/main" count="54" uniqueCount="25">
  <si>
    <t>№ п/п</t>
  </si>
  <si>
    <t>Оказание услуг</t>
  </si>
  <si>
    <t>Роль привлекаемого к выполнению работ специалиста*</t>
  </si>
  <si>
    <t>Стоимость услуг специалиста с учетом НДС, рублей</t>
  </si>
  <si>
    <t>Трудоемкость чел. дней</t>
  </si>
  <si>
    <t>Стоимость с учетом НДС, рублей</t>
  </si>
  <si>
    <t>Разработка документа "Концептуальный дизайн системы"</t>
  </si>
  <si>
    <t xml:space="preserve">Руководитель проекта </t>
  </si>
  <si>
    <t>Конструктор</t>
  </si>
  <si>
    <t xml:space="preserve">Ведущий аналитик </t>
  </si>
  <si>
    <t>Разработка ТЗ на создание АС ПБО</t>
  </si>
  <si>
    <t>Разработка и согласование документов технорабочего проекта</t>
  </si>
  <si>
    <t>Разработка программного обеспечения (ПО) АС ПБО</t>
  </si>
  <si>
    <t>Аналитик</t>
  </si>
  <si>
    <t>Ведущий разработчик</t>
  </si>
  <si>
    <t>Разработчик</t>
  </si>
  <si>
    <t>Тестировщик</t>
  </si>
  <si>
    <t>Технический писатель</t>
  </si>
  <si>
    <t>Проведение стендовых испытаний</t>
  </si>
  <si>
    <t>Проведение предварительных испытаний, устранение выявленных замечаний</t>
  </si>
  <si>
    <t>Подготовка пользователей</t>
  </si>
  <si>
    <t>Проведение опытной эксплуатации, устранение выявленных замечаний</t>
  </si>
  <si>
    <t>Проведение приёмочных испытаний, устранение выявленных замечаний</t>
  </si>
  <si>
    <t>ИТОГО, рублей*</t>
  </si>
  <si>
    <t>в том числе НДС (18%), рублей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</si>
</sst>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3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9" fontId="0" fillId="0" borderId="0" xfId="0" applyNumberFormat="1"/>
    <xf numFmtId="4" fontId="0" fillId="0" borderId="0" xfId="0" applyNumberFormat="1"/>
    <xf numFmtId="0" fontId="3" fillId="0" borderId="1" xfId="0" applyFont="1" applyBorder="1" applyAlignment="1">
      <alignment horizontal="center"/>
    </xf>
    <xf numFmtId="10" fontId="0" fillId="0" borderId="0" xfId="0" applyNumberFormat="1"/>
    <xf numFmtId="3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L16" sqref="L16"/>
    </sheetView>
  </sheetViews>
  <sheetFormatPr defaultRowHeight="14.4" x14ac:dyDescent="0.3"/>
  <cols>
    <col min="1" max="1" width="5.44140625" customWidth="1"/>
    <col min="2" max="2" width="31.44140625" customWidth="1"/>
    <col min="3" max="3" width="22.5546875" customWidth="1"/>
    <col min="4" max="4" width="14.88671875" customWidth="1"/>
    <col min="5" max="5" width="15" customWidth="1"/>
    <col min="6" max="6" width="15.88671875" customWidth="1"/>
    <col min="8" max="8" width="16.33203125" customWidth="1"/>
    <col min="9" max="9" width="12" customWidth="1"/>
  </cols>
  <sheetData>
    <row r="1" spans="1:9" ht="69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9" ht="15.6" x14ac:dyDescent="0.3">
      <c r="A2" s="3">
        <v>1</v>
      </c>
      <c r="B2" s="4" t="s">
        <v>6</v>
      </c>
      <c r="C2" s="5" t="s">
        <v>7</v>
      </c>
      <c r="D2" s="6">
        <v>23600</v>
      </c>
      <c r="E2" s="7">
        <v>30</v>
      </c>
      <c r="F2" s="6">
        <f>D2*E2</f>
        <v>708000</v>
      </c>
      <c r="G2" s="8">
        <v>0.1</v>
      </c>
      <c r="H2" s="9">
        <f>35400000*G2</f>
        <v>3540000</v>
      </c>
      <c r="I2" s="9">
        <f>H2/132</f>
        <v>26818.18181818182</v>
      </c>
    </row>
    <row r="3" spans="1:9" ht="15.6" x14ac:dyDescent="0.3">
      <c r="A3" s="3"/>
      <c r="B3" s="4"/>
      <c r="C3" s="10" t="s">
        <v>8</v>
      </c>
      <c r="D3" s="6">
        <v>18880</v>
      </c>
      <c r="E3" s="7">
        <v>70</v>
      </c>
      <c r="F3" s="6">
        <f t="shared" ref="F3:F38" si="0">D3*E3</f>
        <v>1321600</v>
      </c>
      <c r="G3" s="8"/>
      <c r="H3" s="9"/>
      <c r="I3" s="9"/>
    </row>
    <row r="4" spans="1:9" ht="15.6" x14ac:dyDescent="0.3">
      <c r="A4" s="3"/>
      <c r="B4" s="4"/>
      <c r="C4" s="10" t="s">
        <v>9</v>
      </c>
      <c r="D4" s="6">
        <v>18880</v>
      </c>
      <c r="E4" s="7">
        <v>80</v>
      </c>
      <c r="F4" s="6">
        <f t="shared" si="0"/>
        <v>1510400</v>
      </c>
      <c r="G4" s="8"/>
      <c r="H4" s="9"/>
      <c r="I4" s="9"/>
    </row>
    <row r="5" spans="1:9" ht="15.6" x14ac:dyDescent="0.3">
      <c r="A5" s="3">
        <v>2</v>
      </c>
      <c r="B5" s="4" t="s">
        <v>10</v>
      </c>
      <c r="C5" s="5" t="s">
        <v>7</v>
      </c>
      <c r="D5" s="6">
        <v>23600</v>
      </c>
      <c r="E5" s="7">
        <v>120</v>
      </c>
      <c r="F5" s="6">
        <f t="shared" si="0"/>
        <v>2832000</v>
      </c>
      <c r="G5" s="8">
        <v>0.4</v>
      </c>
      <c r="H5" s="9">
        <f t="shared" ref="H5" si="1">35400000*G5</f>
        <v>14160000</v>
      </c>
      <c r="I5" s="9"/>
    </row>
    <row r="6" spans="1:9" ht="15.6" x14ac:dyDescent="0.3">
      <c r="A6" s="3"/>
      <c r="B6" s="4"/>
      <c r="C6" s="10" t="s">
        <v>8</v>
      </c>
      <c r="D6" s="6">
        <v>18880</v>
      </c>
      <c r="E6" s="7">
        <v>320</v>
      </c>
      <c r="F6" s="6">
        <f t="shared" si="0"/>
        <v>6041600</v>
      </c>
      <c r="I6" s="9"/>
    </row>
    <row r="7" spans="1:9" ht="15.6" x14ac:dyDescent="0.3">
      <c r="A7" s="3"/>
      <c r="B7" s="4"/>
      <c r="C7" s="10" t="s">
        <v>9</v>
      </c>
      <c r="D7" s="6">
        <v>18880</v>
      </c>
      <c r="E7" s="7">
        <v>280</v>
      </c>
      <c r="F7" s="6">
        <f t="shared" si="0"/>
        <v>5286400</v>
      </c>
      <c r="I7" s="9"/>
    </row>
    <row r="8" spans="1:9" ht="15.6" x14ac:dyDescent="0.3">
      <c r="A8" s="3">
        <v>3</v>
      </c>
      <c r="B8" s="4" t="s">
        <v>11</v>
      </c>
      <c r="C8" s="5" t="s">
        <v>7</v>
      </c>
      <c r="D8" s="6">
        <v>23600</v>
      </c>
      <c r="E8" s="7">
        <v>150</v>
      </c>
      <c r="F8" s="6">
        <f t="shared" si="0"/>
        <v>3540000</v>
      </c>
      <c r="G8" s="8">
        <v>0.5</v>
      </c>
      <c r="H8" s="9">
        <f t="shared" ref="H8" si="2">35400000*G8</f>
        <v>17700000</v>
      </c>
      <c r="I8" s="9"/>
    </row>
    <row r="9" spans="1:9" ht="15.6" x14ac:dyDescent="0.3">
      <c r="A9" s="3"/>
      <c r="B9" s="4"/>
      <c r="C9" s="10" t="s">
        <v>8</v>
      </c>
      <c r="D9" s="6">
        <v>18880</v>
      </c>
      <c r="E9" s="7">
        <v>400</v>
      </c>
      <c r="F9" s="6">
        <f t="shared" si="0"/>
        <v>7552000</v>
      </c>
    </row>
    <row r="10" spans="1:9" ht="15.6" x14ac:dyDescent="0.3">
      <c r="A10" s="3"/>
      <c r="B10" s="4"/>
      <c r="C10" s="10" t="s">
        <v>9</v>
      </c>
      <c r="D10" s="6">
        <v>18880</v>
      </c>
      <c r="E10" s="7">
        <v>350</v>
      </c>
      <c r="F10" s="6">
        <f t="shared" si="0"/>
        <v>6608000</v>
      </c>
    </row>
    <row r="11" spans="1:9" ht="15.6" x14ac:dyDescent="0.3">
      <c r="A11" s="3">
        <v>4</v>
      </c>
      <c r="B11" s="4" t="s">
        <v>12</v>
      </c>
      <c r="C11" s="5" t="s">
        <v>7</v>
      </c>
      <c r="D11" s="6">
        <v>23600</v>
      </c>
      <c r="E11" s="7">
        <v>215</v>
      </c>
      <c r="F11" s="6">
        <f t="shared" si="0"/>
        <v>5074000</v>
      </c>
      <c r="G11" s="11">
        <v>0.88</v>
      </c>
      <c r="H11" s="12">
        <f>375000000*1.18*G11</f>
        <v>389400000</v>
      </c>
      <c r="I11" s="9">
        <f>H11/(17*22)</f>
        <v>1041176.4705882353</v>
      </c>
    </row>
    <row r="12" spans="1:9" ht="15.6" x14ac:dyDescent="0.3">
      <c r="A12" s="3"/>
      <c r="B12" s="4"/>
      <c r="C12" s="10" t="s">
        <v>9</v>
      </c>
      <c r="D12" s="6">
        <v>18880</v>
      </c>
      <c r="E12" s="7">
        <v>2000</v>
      </c>
      <c r="F12" s="6">
        <f t="shared" si="0"/>
        <v>37760000</v>
      </c>
    </row>
    <row r="13" spans="1:9" ht="15.6" x14ac:dyDescent="0.3">
      <c r="A13" s="3"/>
      <c r="B13" s="4"/>
      <c r="C13" s="13" t="s">
        <v>13</v>
      </c>
      <c r="D13" s="6">
        <v>14750</v>
      </c>
      <c r="E13" s="7">
        <v>3200</v>
      </c>
      <c r="F13" s="6">
        <f t="shared" si="0"/>
        <v>47200000</v>
      </c>
    </row>
    <row r="14" spans="1:9" ht="15.6" x14ac:dyDescent="0.3">
      <c r="A14" s="3"/>
      <c r="B14" s="4"/>
      <c r="C14" s="13" t="s">
        <v>14</v>
      </c>
      <c r="D14" s="6">
        <v>18880</v>
      </c>
      <c r="E14" s="7">
        <v>5400</v>
      </c>
      <c r="F14" s="6">
        <f t="shared" si="0"/>
        <v>101952000</v>
      </c>
    </row>
    <row r="15" spans="1:9" ht="15.6" x14ac:dyDescent="0.3">
      <c r="A15" s="3"/>
      <c r="B15" s="4"/>
      <c r="C15" s="13" t="s">
        <v>15</v>
      </c>
      <c r="D15" s="6">
        <v>14160</v>
      </c>
      <c r="E15" s="7">
        <v>7100</v>
      </c>
      <c r="F15" s="6">
        <f t="shared" si="0"/>
        <v>100536000</v>
      </c>
    </row>
    <row r="16" spans="1:9" ht="15.6" x14ac:dyDescent="0.3">
      <c r="A16" s="3"/>
      <c r="B16" s="4"/>
      <c r="C16" s="13" t="s">
        <v>16</v>
      </c>
      <c r="D16" s="6">
        <v>12390</v>
      </c>
      <c r="E16" s="7">
        <v>6300</v>
      </c>
      <c r="F16" s="6">
        <f t="shared" si="0"/>
        <v>78057000</v>
      </c>
    </row>
    <row r="17" spans="1:9" ht="31.2" x14ac:dyDescent="0.3">
      <c r="A17" s="3"/>
      <c r="B17" s="4"/>
      <c r="C17" s="13" t="s">
        <v>17</v>
      </c>
      <c r="D17" s="6">
        <v>11800</v>
      </c>
      <c r="E17" s="7">
        <v>1599</v>
      </c>
      <c r="F17" s="6">
        <f t="shared" si="0"/>
        <v>18868200</v>
      </c>
    </row>
    <row r="18" spans="1:9" ht="15.6" x14ac:dyDescent="0.3">
      <c r="A18" s="3">
        <v>5</v>
      </c>
      <c r="B18" s="4" t="s">
        <v>18</v>
      </c>
      <c r="C18" s="13" t="s">
        <v>13</v>
      </c>
      <c r="D18" s="6">
        <v>14750</v>
      </c>
      <c r="E18" s="7">
        <f>6*2*22+6</f>
        <v>270</v>
      </c>
      <c r="F18" s="6">
        <f t="shared" si="0"/>
        <v>3982500</v>
      </c>
      <c r="G18" s="11">
        <v>0.04</v>
      </c>
      <c r="H18" s="12">
        <f>375000000*1.18*G18</f>
        <v>17700000</v>
      </c>
      <c r="I18" s="9">
        <f>H18/(17*22)</f>
        <v>47326.203208556151</v>
      </c>
    </row>
    <row r="19" spans="1:9" ht="15.6" x14ac:dyDescent="0.3">
      <c r="A19" s="3"/>
      <c r="B19" s="4"/>
      <c r="C19" s="13" t="s">
        <v>15</v>
      </c>
      <c r="D19" s="6">
        <v>14160</v>
      </c>
      <c r="E19" s="7">
        <f>11*2*22+16</f>
        <v>500</v>
      </c>
      <c r="F19" s="6">
        <f t="shared" si="0"/>
        <v>7080000</v>
      </c>
    </row>
    <row r="20" spans="1:9" ht="15.6" x14ac:dyDescent="0.3">
      <c r="A20" s="3"/>
      <c r="B20" s="4"/>
      <c r="C20" s="13" t="s">
        <v>16</v>
      </c>
      <c r="D20" s="6">
        <v>12390</v>
      </c>
      <c r="E20" s="7">
        <f>12*2*22+12</f>
        <v>540</v>
      </c>
      <c r="F20" s="6">
        <f t="shared" si="0"/>
        <v>6690600</v>
      </c>
    </row>
    <row r="21" spans="1:9" ht="15.6" x14ac:dyDescent="0.3">
      <c r="A21" s="3">
        <v>6</v>
      </c>
      <c r="B21" s="4" t="s">
        <v>19</v>
      </c>
      <c r="C21" s="5" t="s">
        <v>7</v>
      </c>
      <c r="D21" s="6">
        <v>23600</v>
      </c>
      <c r="E21" s="7">
        <v>16</v>
      </c>
      <c r="F21" s="6">
        <f t="shared" si="0"/>
        <v>377600</v>
      </c>
      <c r="G21" s="11">
        <v>0.02</v>
      </c>
      <c r="H21" s="12">
        <f>375000000*1.18*G21</f>
        <v>8850000</v>
      </c>
    </row>
    <row r="22" spans="1:9" ht="15.6" x14ac:dyDescent="0.3">
      <c r="A22" s="3"/>
      <c r="B22" s="4"/>
      <c r="C22" s="10" t="s">
        <v>9</v>
      </c>
      <c r="D22" s="6">
        <v>18880</v>
      </c>
      <c r="E22" s="7">
        <v>80</v>
      </c>
      <c r="F22" s="6">
        <f t="shared" si="0"/>
        <v>1510400</v>
      </c>
    </row>
    <row r="23" spans="1:9" ht="15.6" x14ac:dyDescent="0.3">
      <c r="A23" s="3"/>
      <c r="B23" s="4"/>
      <c r="C23" s="13" t="s">
        <v>13</v>
      </c>
      <c r="D23" s="6">
        <v>14750</v>
      </c>
      <c r="E23" s="7">
        <v>120</v>
      </c>
      <c r="F23" s="6">
        <f t="shared" si="0"/>
        <v>1770000</v>
      </c>
    </row>
    <row r="24" spans="1:9" ht="15.6" x14ac:dyDescent="0.3">
      <c r="A24" s="3"/>
      <c r="B24" s="4"/>
      <c r="C24" s="13" t="s">
        <v>15</v>
      </c>
      <c r="D24" s="6">
        <v>14160</v>
      </c>
      <c r="E24" s="7">
        <v>190</v>
      </c>
      <c r="F24" s="6">
        <f t="shared" si="0"/>
        <v>2690400</v>
      </c>
    </row>
    <row r="25" spans="1:9" ht="15.6" x14ac:dyDescent="0.3">
      <c r="A25" s="3"/>
      <c r="B25" s="4"/>
      <c r="C25" s="13" t="s">
        <v>16</v>
      </c>
      <c r="D25" s="6">
        <v>12390</v>
      </c>
      <c r="E25" s="7">
        <v>200</v>
      </c>
      <c r="F25" s="6">
        <f t="shared" si="0"/>
        <v>2478000</v>
      </c>
    </row>
    <row r="26" spans="1:9" ht="15.6" x14ac:dyDescent="0.3">
      <c r="A26" s="3">
        <v>7</v>
      </c>
      <c r="B26" s="4" t="s">
        <v>20</v>
      </c>
      <c r="C26" s="13" t="s">
        <v>13</v>
      </c>
      <c r="D26" s="6">
        <v>14750</v>
      </c>
      <c r="E26" s="7">
        <v>240</v>
      </c>
      <c r="F26" s="6">
        <f t="shared" si="0"/>
        <v>3540000</v>
      </c>
      <c r="H26" s="12">
        <v>13275000</v>
      </c>
    </row>
    <row r="27" spans="1:9" ht="15.6" x14ac:dyDescent="0.3">
      <c r="A27" s="3"/>
      <c r="B27" s="4"/>
      <c r="C27" s="13" t="s">
        <v>15</v>
      </c>
      <c r="D27" s="6">
        <v>14160</v>
      </c>
      <c r="E27" s="7">
        <v>355</v>
      </c>
      <c r="F27" s="6">
        <f t="shared" si="0"/>
        <v>5026800</v>
      </c>
    </row>
    <row r="28" spans="1:9" ht="15.6" x14ac:dyDescent="0.3">
      <c r="A28" s="3"/>
      <c r="B28" s="4"/>
      <c r="C28" s="13" t="s">
        <v>16</v>
      </c>
      <c r="D28" s="6">
        <v>12390</v>
      </c>
      <c r="E28" s="7">
        <v>380</v>
      </c>
      <c r="F28" s="6">
        <f t="shared" si="0"/>
        <v>4708200</v>
      </c>
    </row>
    <row r="29" spans="1:9" ht="15.6" x14ac:dyDescent="0.3">
      <c r="A29" s="3">
        <v>8</v>
      </c>
      <c r="B29" s="4" t="s">
        <v>21</v>
      </c>
      <c r="C29" s="5" t="s">
        <v>7</v>
      </c>
      <c r="D29" s="6">
        <v>23600</v>
      </c>
      <c r="E29" s="7">
        <v>20</v>
      </c>
      <c r="F29" s="6">
        <f t="shared" si="0"/>
        <v>472000</v>
      </c>
      <c r="G29" s="11">
        <v>0.04</v>
      </c>
      <c r="H29" s="12">
        <f>375000000*1.18*G29</f>
        <v>17700000</v>
      </c>
    </row>
    <row r="30" spans="1:9" ht="15.6" x14ac:dyDescent="0.3">
      <c r="A30" s="3"/>
      <c r="B30" s="4"/>
      <c r="C30" s="10" t="s">
        <v>9</v>
      </c>
      <c r="D30" s="6">
        <v>18880</v>
      </c>
      <c r="E30" s="7">
        <v>160</v>
      </c>
      <c r="F30" s="6">
        <f t="shared" si="0"/>
        <v>3020800</v>
      </c>
    </row>
    <row r="31" spans="1:9" ht="15.6" x14ac:dyDescent="0.3">
      <c r="A31" s="3"/>
      <c r="B31" s="4"/>
      <c r="C31" s="13" t="s">
        <v>13</v>
      </c>
      <c r="D31" s="6">
        <v>14750</v>
      </c>
      <c r="E31" s="7">
        <v>230</v>
      </c>
      <c r="F31" s="6">
        <f t="shared" si="0"/>
        <v>3392500</v>
      </c>
    </row>
    <row r="32" spans="1:9" ht="15.6" x14ac:dyDescent="0.3">
      <c r="A32" s="3"/>
      <c r="B32" s="4"/>
      <c r="C32" s="13" t="s">
        <v>15</v>
      </c>
      <c r="D32" s="6">
        <v>14160</v>
      </c>
      <c r="E32" s="7">
        <v>410</v>
      </c>
      <c r="F32" s="6">
        <f t="shared" si="0"/>
        <v>5805600</v>
      </c>
    </row>
    <row r="33" spans="1:8" ht="15.6" x14ac:dyDescent="0.3">
      <c r="A33" s="3"/>
      <c r="B33" s="4"/>
      <c r="C33" s="13" t="s">
        <v>16</v>
      </c>
      <c r="D33" s="6">
        <v>12390</v>
      </c>
      <c r="E33" s="7">
        <v>400</v>
      </c>
      <c r="F33" s="6">
        <f t="shared" si="0"/>
        <v>4956000</v>
      </c>
    </row>
    <row r="34" spans="1:8" ht="15.6" x14ac:dyDescent="0.3">
      <c r="A34" s="3">
        <v>9</v>
      </c>
      <c r="B34" s="4" t="s">
        <v>22</v>
      </c>
      <c r="C34" s="5" t="s">
        <v>7</v>
      </c>
      <c r="D34" s="6">
        <v>23600</v>
      </c>
      <c r="E34" s="7">
        <v>16</v>
      </c>
      <c r="F34" s="6">
        <f t="shared" si="0"/>
        <v>377600</v>
      </c>
      <c r="G34" s="11">
        <v>0.02</v>
      </c>
      <c r="H34" s="12">
        <f>375000000*1.18*G34</f>
        <v>8850000</v>
      </c>
    </row>
    <row r="35" spans="1:8" ht="15.6" x14ac:dyDescent="0.3">
      <c r="A35" s="3"/>
      <c r="B35" s="4"/>
      <c r="C35" s="10" t="s">
        <v>9</v>
      </c>
      <c r="D35" s="6">
        <v>18880</v>
      </c>
      <c r="E35" s="7">
        <v>80</v>
      </c>
      <c r="F35" s="6">
        <f t="shared" si="0"/>
        <v>1510400</v>
      </c>
    </row>
    <row r="36" spans="1:8" ht="15.6" x14ac:dyDescent="0.3">
      <c r="A36" s="3"/>
      <c r="B36" s="4"/>
      <c r="C36" s="13" t="s">
        <v>13</v>
      </c>
      <c r="D36" s="6">
        <v>14750</v>
      </c>
      <c r="E36" s="7">
        <v>120</v>
      </c>
      <c r="F36" s="6">
        <f t="shared" si="0"/>
        <v>1770000</v>
      </c>
    </row>
    <row r="37" spans="1:8" ht="15.6" x14ac:dyDescent="0.3">
      <c r="A37" s="3"/>
      <c r="B37" s="4"/>
      <c r="C37" s="13" t="s">
        <v>15</v>
      </c>
      <c r="D37" s="6">
        <v>14160</v>
      </c>
      <c r="E37" s="7">
        <v>190</v>
      </c>
      <c r="F37" s="6">
        <f t="shared" si="0"/>
        <v>2690400</v>
      </c>
    </row>
    <row r="38" spans="1:8" ht="15.6" x14ac:dyDescent="0.3">
      <c r="A38" s="3"/>
      <c r="B38" s="4"/>
      <c r="C38" s="13" t="s">
        <v>16</v>
      </c>
      <c r="D38" s="6">
        <v>12390</v>
      </c>
      <c r="E38" s="7">
        <v>200</v>
      </c>
      <c r="F38" s="6">
        <f t="shared" si="0"/>
        <v>2478000</v>
      </c>
    </row>
    <row r="39" spans="1:8" ht="15.6" x14ac:dyDescent="0.3">
      <c r="A39" s="14" t="s">
        <v>23</v>
      </c>
      <c r="B39" s="14"/>
      <c r="C39" s="14"/>
      <c r="D39" s="14"/>
      <c r="E39" s="14"/>
      <c r="F39" s="15">
        <f>SUM(F2:F38)</f>
        <v>491175000</v>
      </c>
    </row>
    <row r="40" spans="1:8" ht="15.6" x14ac:dyDescent="0.3">
      <c r="A40" s="14" t="s">
        <v>24</v>
      </c>
      <c r="B40" s="14"/>
      <c r="C40" s="14"/>
      <c r="D40" s="14"/>
      <c r="E40" s="14"/>
      <c r="F40" s="15">
        <f>F39/1.18*0.18</f>
        <v>74925000</v>
      </c>
    </row>
    <row r="41" spans="1:8" x14ac:dyDescent="0.3">
      <c r="F41" s="9"/>
    </row>
  </sheetData>
  <mergeCells count="20">
    <mergeCell ref="A39:E39"/>
    <mergeCell ref="A40:E40"/>
    <mergeCell ref="A26:A28"/>
    <mergeCell ref="B26:B28"/>
    <mergeCell ref="A29:A33"/>
    <mergeCell ref="B29:B33"/>
    <mergeCell ref="A34:A38"/>
    <mergeCell ref="B34:B38"/>
    <mergeCell ref="A11:A17"/>
    <mergeCell ref="B11:B17"/>
    <mergeCell ref="A18:A20"/>
    <mergeCell ref="B18:B20"/>
    <mergeCell ref="A21:A25"/>
    <mergeCell ref="B21:B25"/>
    <mergeCell ref="A2:A4"/>
    <mergeCell ref="B2:B4"/>
    <mergeCell ref="A5:A7"/>
    <mergeCell ref="B5:B7"/>
    <mergeCell ref="A8:A10"/>
    <mergeCell ref="B8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Дмитриевич</dc:creator>
  <cp:lastModifiedBy>Александр Дмитриевич</cp:lastModifiedBy>
  <dcterms:created xsi:type="dcterms:W3CDTF">2018-02-26T13:35:45Z</dcterms:created>
  <dcterms:modified xsi:type="dcterms:W3CDTF">2018-02-26T13:37:21Z</dcterms:modified>
</cp:coreProperties>
</file>