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asaboy\testhrsleasing\xl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_SSC" sheetId="3" state="veryHidden" r:id="rId3"/>
    <sheet name="_Options" sheetId="4" state="veryHidden" r:id="rId4"/>
  </sheets>
  <definedNames>
    <definedName name="_Ctrl_1" hidden="1">Sheet2!$B$36</definedName>
    <definedName name="_Ctrl_11" hidden="1">Sheet1!$A$35</definedName>
    <definedName name="_Ctrl_12" hidden="1">Sheet2!$D$24</definedName>
    <definedName name="_Ctrl_15" hidden="1">Sheet2!$E$80</definedName>
    <definedName name="_Ctrl_16" hidden="1">Sheet2!$B$32</definedName>
    <definedName name="_Ctrl_17" hidden="1">Sheet2!$C$36</definedName>
    <definedName name="_Ctrl_18" hidden="1">Sheet1!$A$5</definedName>
    <definedName name="_Ctrl_19" hidden="1">Sheet1!$A$9</definedName>
    <definedName name="_Ctrl_2" hidden="1">Sheet2!$B$40</definedName>
    <definedName name="_Ctrl_20" hidden="1">Sheet1!$B$9</definedName>
    <definedName name="_Ctrl_21" hidden="1">Sheet1!$A$13</definedName>
    <definedName name="_Ctrl_22" hidden="1">Sheet1!$A$17</definedName>
    <definedName name="_Ctrl_23" hidden="1">Sheet1!$A$28</definedName>
    <definedName name="_Ctrl_3" hidden="1">Sheet2!$B$44</definedName>
    <definedName name="_Ctrl_4" hidden="1">Sheet2!$B$55</definedName>
    <definedName name="_Ctrl_5" hidden="1">Sheet1!$B$22</definedName>
    <definedName name="_Ctrl_6" hidden="1">Sheet1!$B$23</definedName>
    <definedName name="_Ctrl_7" hidden="1">Sheet1!$B$24</definedName>
    <definedName name="_Ctrl_8" hidden="1">Sheet1!$A$31</definedName>
    <definedName name="_Ctrl_9" hidden="1">Sheet1!$A$34</definedName>
    <definedName name="_ctrl_ram_13" hidden="1">Sheet2!$E$26</definedName>
    <definedName name="_ctrl_ram_14" hidden="1">Sheet2!$E$26</definedName>
    <definedName name="_dep_ram_13" hidden="1">Sheet1!$35:$35</definedName>
    <definedName name="_options1">_Options!$A$1:$A$4</definedName>
    <definedName name="_options10">_Options!$J$1:$J$4</definedName>
    <definedName name="_options11">_Options!$K$1:$K$2</definedName>
    <definedName name="_options12">_Options!$L$1:$L$2</definedName>
    <definedName name="_options13">_Options!$M$1:$M$2</definedName>
    <definedName name="_options14">_Options!$N$1:$N$2</definedName>
    <definedName name="_options15">_Options!$O$1:$O$2</definedName>
    <definedName name="_options16">_Options!$P$1:$P$2</definedName>
    <definedName name="_options2">_Options!$B$1:$B$4</definedName>
    <definedName name="_options3">_Options!$C$1:$C$4</definedName>
    <definedName name="_options4">_Options!$D$1:$D$2</definedName>
    <definedName name="_options5">_Options!$E$1:$E$2</definedName>
    <definedName name="_options6">_Options!$F$1:$F$2</definedName>
    <definedName name="_options7">_Options!$G$1:$G$4</definedName>
    <definedName name="_options8">_Options!$H$1:$H$4</definedName>
    <definedName name="_options9">_Options!$I$1:$I$4</definedName>
    <definedName name="_sh_ram_14_1" hidden="1">Sheet2!$A$1</definedName>
    <definedName name="BVABSENDERTEXT01">Sheet2!$E$37</definedName>
    <definedName name="BVABSENDERTEXT02">Sheet2!$E$38</definedName>
    <definedName name="BVABSENDERTEXT03">Sheet2!$E$39</definedName>
    <definedName name="BVABSENDERTEXT04">Sheet2!$E$40</definedName>
    <definedName name="BVABSENDERTEXT05">Sheet2!$E$41</definedName>
    <definedName name="BVABSENDERTEXT06">Sheet2!$E$42</definedName>
    <definedName name="BVABSENDERTEXT07">Sheet2!$E$43</definedName>
    <definedName name="BVABSENDERTEXT08">Sheet2!$E$44</definedName>
    <definedName name="BVABSENDERTEXT09">Sheet2!$E$45</definedName>
    <definedName name="BVABSENDERTEXT10">Sheet2!$E$46</definedName>
    <definedName name="BVABSENDERTEXT11">Sheet2!$E$47</definedName>
    <definedName name="BVABSENDERTEXT12">Sheet2!$E$48</definedName>
    <definedName name="BVABSENDERTEXT13">Sheet2!$E$49</definedName>
    <definedName name="BVABSENDERTEXT14">Sheet2!$E$50</definedName>
    <definedName name="BVABSENDERTEXT15">Sheet2!$E$51</definedName>
    <definedName name="BVABSENDERTEXT16">Sheet2!$E$52</definedName>
    <definedName name="BVABSENDERTEXT17">Sheet2!$E$53</definedName>
    <definedName name="BVABSENDERTEXT18">Sheet2!$E$54</definedName>
    <definedName name="BVABSENDERTEXT19">Sheet2!$E$55</definedName>
    <definedName name="BVABSENDERTEXT20">Sheet2!$E$56</definedName>
    <definedName name="BVANREDE">Sheet2!$E$79</definedName>
    <definedName name="BVBEILAGEN">Sheet2!$E$78</definedName>
    <definedName name="BVBENUTZERABSENDERTEXT01">Sheet2!$E$57</definedName>
    <definedName name="BVBENUTZERABSENDERTEXT02">Sheet2!$E$58</definedName>
    <definedName name="BVBENUTZERABSENDERTEXT03">Sheet2!$E$59</definedName>
    <definedName name="BVBENUTZERABSENDERTEXT04">Sheet2!$E$60</definedName>
    <definedName name="BVBENUTZERABSENDERTEXT05">Sheet2!$E$61</definedName>
    <definedName name="BVBENUTZERTEXT01">Sheet2!$E$32</definedName>
    <definedName name="BVBENUTZERTEXT02">Sheet2!$E$33</definedName>
    <definedName name="BVBENUTZERTEXT03">Sheet2!$E$34</definedName>
    <definedName name="BVBENUTZERTEXT04">Sheet2!$E$35</definedName>
    <definedName name="BVBENUTZERTEXT05">Sheet2!$E$36</definedName>
    <definedName name="BVBETREFF">Sheet2!$E$77</definedName>
    <definedName name="BVBRIEFEMPFAENGER01">Sheet2!$E$63</definedName>
    <definedName name="BVBRIEFEMPFAENGER02">Sheet2!$E$64</definedName>
    <definedName name="BVBRIEFEMPFAENGER03">Sheet2!$E$65</definedName>
    <definedName name="BVBRIEFEMPFAENGER04">Sheet2!$E$66</definedName>
    <definedName name="BVBRIEFEMPFAENGER05">Sheet2!$E$67</definedName>
    <definedName name="BVBRIEFEMPFAENGER06">Sheet2!$E$68</definedName>
    <definedName name="BVBRIEFEMPFAENGER07">Sheet2!$E$69</definedName>
    <definedName name="BVBRIEFEMPFAENGER08">Sheet2!$E$70</definedName>
    <definedName name="BVBRIEFEMPFAENGER09">Sheet2!$E$71</definedName>
    <definedName name="BVBRIEFEMPFAENGER10">Sheet2!$E$72</definedName>
    <definedName name="BVDOKUMENTDATUM">Sheet2!$E$75</definedName>
    <definedName name="BVDOKUMENTNUMMER">Sheet2!$E$76</definedName>
    <definedName name="BVTRANSPORTWEGKEYVALUE">Sheet2!$E$62</definedName>
    <definedName name="BVURGENZANZAHL">Sheet2!$E$74</definedName>
    <definedName name="BVVERTRAULICHKEIT">Sheet2!$E$73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2" l="1"/>
  <c r="E78" i="2"/>
  <c r="E77" i="2"/>
  <c r="E74" i="2"/>
  <c r="E73" i="2"/>
  <c r="E72" i="2"/>
  <c r="E71" i="2"/>
  <c r="E70" i="2"/>
  <c r="E69" i="2"/>
  <c r="E66" i="2"/>
  <c r="E65" i="2"/>
  <c r="E62" i="2"/>
  <c r="E59" i="2"/>
  <c r="E58" i="2"/>
  <c r="E57" i="2"/>
  <c r="E56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26" i="2" l="1"/>
  <c r="B24" i="1" l="1"/>
  <c r="B23" i="1"/>
  <c r="B22" i="1"/>
  <c r="E83" i="2" l="1"/>
  <c r="A28" i="1" l="1"/>
  <c r="A17" i="1"/>
  <c r="A13" i="1"/>
  <c r="B9" i="1"/>
  <c r="A5" i="1"/>
  <c r="A9" i="1" l="1"/>
  <c r="E82" i="2" l="1"/>
  <c r="E81" i="2" l="1"/>
  <c r="E80" i="2" s="1"/>
  <c r="E75" i="2" l="1"/>
  <c r="E76" i="2" s="1"/>
  <c r="A34" i="1" l="1"/>
</calcChain>
</file>

<file path=xl/sharedStrings.xml><?xml version="1.0" encoding="utf-8"?>
<sst xmlns="http://schemas.openxmlformats.org/spreadsheetml/2006/main" count="230" uniqueCount="167">
  <si>
    <t>VRSTA LEASINGA</t>
  </si>
  <si>
    <t>NOVO VOZILO</t>
  </si>
  <si>
    <t>Uniqa osiguranje</t>
  </si>
  <si>
    <t>Wiener osiguranje VIG</t>
  </si>
  <si>
    <t>Uniqa</t>
  </si>
  <si>
    <t>OSOBNA VOZILA</t>
  </si>
  <si>
    <t>Osigurana svota</t>
  </si>
  <si>
    <t>100.000,00 - 200.000,00</t>
  </si>
  <si>
    <t>&gt;200.000,00</t>
  </si>
  <si>
    <t>LAKA TERETNA VOZILA</t>
  </si>
  <si>
    <t>do 400.000,00</t>
  </si>
  <si>
    <t>STOPA</t>
  </si>
  <si>
    <t>Wiener</t>
  </si>
  <si>
    <t>200.000,00 - 300.000,00</t>
  </si>
  <si>
    <t>&lt;100.000,00</t>
  </si>
  <si>
    <t>PREMIJA ZA NOVA OSOBNA VOZILA</t>
  </si>
  <si>
    <t>OL</t>
  </si>
  <si>
    <t>YES</t>
  </si>
  <si>
    <t>NO</t>
  </si>
  <si>
    <t>Croatia osiguranje</t>
  </si>
  <si>
    <t xml:space="preserve">Croatia osiguranje </t>
  </si>
  <si>
    <t>F1</t>
  </si>
  <si>
    <t>F2</t>
  </si>
  <si>
    <t>OF</t>
  </si>
  <si>
    <t>_Ctrl_1</t>
  </si>
  <si>
    <t>_Ctrl_2</t>
  </si>
  <si>
    <t>_Ctrl_3</t>
  </si>
  <si>
    <t>_Ctrl_4</t>
  </si>
  <si>
    <t>{"WidgetClassification":0,"State":1,"IsRequired":false,"IsMultiline":false,"IsHidden":false,"Placeholder":"","InputType":0,"Rows":3,"IsMergeJustify":false,"CellName":"_Ctrl_4","CellAddress":"='Sheet1'!$A$20","WidgetName":4,"HiddenRow":4,"SheetCodeName":null,"ControlId":"uid"}</t>
  </si>
  <si>
    <t>UID:</t>
  </si>
  <si>
    <t>_Ctrl_5</t>
  </si>
  <si>
    <t>_Ctrl_6</t>
  </si>
  <si>
    <t>_Ctrl_7</t>
  </si>
  <si>
    <t>{"WidgetClassification":3,"State":1,"IsHidden":false,"CellName":"_Ctrl_7","CellAddress":"='Sheet1'!$B$16","WidgetName":20,"HiddenRow":7,"SheetCodeName":null,"ControlId":"out_croatia"}</t>
  </si>
  <si>
    <t>_Ctrl_8</t>
  </si>
  <si>
    <t>{"WidgetClassification":3,"State":1,"HyperlinkFlavor":1,"Placement":0,"LinkTarget":0,"CellName":"_Ctrl_8","CellAddress":"='Sheet1'!$A$23","WidgetName":8,"HiddenRow":8,"SheetCodeName":null,"ControlId":null}</t>
  </si>
  <si>
    <t>Ponuda.pdf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</si>
  <si>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],"ConversionPath":"H:\\SSC"},"AdvancedSettingsModels":[],"Dropbox":{"AccessToken":"","AccessSecret":""},"SpreadsheetServer":{"Username":"","Password":"","ServerUrl":""},"ConfigureSubmitDefault":{"Email":""},"MessageBubble":{"Close":false,"TopMsg":0},"CustomizeTheme":{"Theme":""},"QrSetting":{"ShowOnConversion":true},"CongratsPage":{"LastOpenedVersion":""}}</t>
  </si>
  <si>
    <t>_Ctrl_9</t>
  </si>
  <si>
    <t>{"WidgetClassification":3,"State":1,"IsHidden":true,"CellName":"_Ctrl_9","CellAddress":"='Sheet1'!$A$26","WidgetName":20,"HiddenRow":9,"SheetCodeName":null,"ControlId":"date"}</t>
  </si>
  <si>
    <t>_Ctrl_10</t>
  </si>
  <si>
    <t>_Ctrl_11</t>
  </si>
  <si>
    <t>{"WidgetClassification":3,"State":1,"HyperlinkFlavor":1,"Placement":0,"LinkTarget":0,"CellName":"_Ctrl_11","CellAddress":"='Sheet1'!$A$27","WidgetName":8,"HiddenRow":11,"SheetCodeName":null,"ControlId":null}</t>
  </si>
  <si>
    <t>XML-PDF</t>
  </si>
  <si>
    <t>Yes</t>
  </si>
  <si>
    <t>No</t>
  </si>
  <si>
    <t>_Ctrl_12</t>
  </si>
  <si>
    <t>Einblenden aufgrund User</t>
  </si>
  <si>
    <t>_ram_13</t>
  </si>
  <si>
    <t>{"WidgetClassification":4,"State":1,"ShowHideWidgetName":"hide_xml_button","ClassName":"_css8b3d","ShowHideType":1,"RowRange":"","RowRangeName":"_dep_ram_13","ControllingCell":"","ControllingCellName":"_ctrl_ram_13","StartRow":null,"EndRow":null,"SheetName":"","SheetId":0,"SheetIdCollection":[],"CellName":"_ram_13","CellAddress":"='Sheet2'!$E$26","WidgetName":21,"HiddenRow":13,"SheetCodeName":null,"ControlId":null}</t>
  </si>
  <si>
    <t>_ram_14</t>
  </si>
  <si>
    <t>{"WidgetClassification":4,"State":1,"ShowHideWidgetName":"hide_sheet2","ClassName":"_csscdf6","ShowHideType":2,"RowRange":"","RowRangeName":"_dep_ram_14","ControllingCell":"","ControllingCellName":"_ctrl_ram_14","StartRow":null,"EndRow":null,"SheetName":"","SheetId":0,"SheetIdCollection":["_sh_ram_14_1"],"CellName":"_ram_14","CellAddress":"='Sheet2'!$E$26","WidgetName":21,"HiddenRow":14,"SheetCodeName":null,"ControlId":null}</t>
  </si>
  <si>
    <t>Daten für Briefblock:</t>
  </si>
  <si>
    <t>GrECo JLT Croatia d.o.o.</t>
  </si>
  <si>
    <t>BV_ABSENDERTEXT01</t>
  </si>
  <si>
    <t>BV_ABSENDERTEXT02</t>
  </si>
  <si>
    <t>BV_BENUTZERTEXT01</t>
  </si>
  <si>
    <t>BV_BENUTZERTEXT02</t>
  </si>
  <si>
    <t/>
  </si>
  <si>
    <t>BV_BENUTZERTEXT03</t>
  </si>
  <si>
    <t>BV_BENUTZERTEXT04</t>
  </si>
  <si>
    <t>BV_BENUTZERTEXT05</t>
  </si>
  <si>
    <t>VM</t>
  </si>
  <si>
    <t>BV_ABSENDERTEXT03</t>
  </si>
  <si>
    <t>Zelinska 3, HR-10000 Zagreb</t>
  </si>
  <si>
    <t>BV_ABSENDERTEXT04</t>
  </si>
  <si>
    <t>Hrvatska</t>
  </si>
  <si>
    <t>BV_ABSENDERTEXT05</t>
  </si>
  <si>
    <t>www.greco-jlt.com</t>
  </si>
  <si>
    <t>BV_ABSENDERTEXT06</t>
  </si>
  <si>
    <t>BV_ABSENDERTEXT07</t>
  </si>
  <si>
    <t>BV_ABSENDERTEXT08</t>
  </si>
  <si>
    <t>Trgovački sud Zagreb, MBS: 080012200</t>
  </si>
  <si>
    <t>BV_ABSENDERTEXT09</t>
  </si>
  <si>
    <t>OIB: 38928475156</t>
  </si>
  <si>
    <t>BV_ABSENDERTEXT10</t>
  </si>
  <si>
    <t>Dozvola HANFE od 11.01.2007.</t>
  </si>
  <si>
    <t>BV_ABSENDERTEXT11</t>
  </si>
  <si>
    <t>Šifra djelatnosti: 67200</t>
  </si>
  <si>
    <t>BV_ABSENDERTEXT12</t>
  </si>
  <si>
    <t>Zagreb</t>
  </si>
  <si>
    <t>BV_ABSENDERTEXT20</t>
  </si>
  <si>
    <t>CICD_05</t>
  </si>
  <si>
    <t>BV_BENUTZERABSENDERTEXT01</t>
  </si>
  <si>
    <t>BV_BENUTZERABSENDERTEXT02</t>
  </si>
  <si>
    <t>Fax: + 385 (1) 6111 - 749</t>
  </si>
  <si>
    <t>BV_BENUTZERABSENDERTEXT03</t>
  </si>
  <si>
    <t>BV_BENUTZERABSENDERTEXT04</t>
  </si>
  <si>
    <t>BV_BENUTZERABSENDERTEXT05</t>
  </si>
  <si>
    <t>BV_TRANSPORTWEG_KEYVALUE</t>
  </si>
  <si>
    <t>BRIEF</t>
  </si>
  <si>
    <t>BV_BRIEFEMPFAENGER01</t>
  </si>
  <si>
    <t>BV_BRIEFEMPFAENGER02</t>
  </si>
  <si>
    <t>BV_BRIEFEMPFAENGER03</t>
  </si>
  <si>
    <t>~</t>
  </si>
  <si>
    <t>BV_BRIEFEMPFAENGER04</t>
  </si>
  <si>
    <t>BV_BRIEFEMPFAENGER05</t>
  </si>
  <si>
    <t>BV_BRIEFEMPFAENGER06</t>
  </si>
  <si>
    <t>BV_BRIEFEMPFAENGER07</t>
  </si>
  <si>
    <t>BV_BRIEFEMPFAENGER08</t>
  </si>
  <si>
    <t>BV_BRIEFEMPFAENGER09</t>
  </si>
  <si>
    <t>BV_BRIEFEMPFAENGER10</t>
  </si>
  <si>
    <t>BV_VERTRAULICHKEIT</t>
  </si>
  <si>
    <t>BV_URGENZANZAHL</t>
  </si>
  <si>
    <t>BV_DOKUMENTDATUM</t>
  </si>
  <si>
    <t>BV_DOKUMENTNUMMER</t>
  </si>
  <si>
    <t>TR - devizna plaćanja: IBAN: HR(1424020061100613671)</t>
  </si>
  <si>
    <t>BV_BETREFF</t>
  </si>
  <si>
    <t>Werte für PDF</t>
  </si>
  <si>
    <t>Original Werte WebBase DB</t>
  </si>
  <si>
    <t>Anita Hukman</t>
  </si>
  <si>
    <t>Erste&amp;Steiermärkische Bank d.d., Zagreb, TR - HRK: 2402006-1100613671</t>
  </si>
  <si>
    <t>Tel.: +385 (1) 558 1 650</t>
  </si>
  <si>
    <t>E-Mail: a.hukman@greco.hr</t>
  </si>
  <si>
    <t>Demo Company</t>
  </si>
  <si>
    <t>Demo Street 123</t>
  </si>
  <si>
    <t>12345 Demo-City</t>
  </si>
  <si>
    <t>Demo Contact</t>
  </si>
  <si>
    <t>BV_ABSENDERTEXT13</t>
  </si>
  <si>
    <t>BV_ABSENDERTEXT14</t>
  </si>
  <si>
    <t>BV_ABSENDERTEXT15</t>
  </si>
  <si>
    <t>BV_ABSENDERTEXT16</t>
  </si>
  <si>
    <t>BV_ABSENDERTEXT17</t>
  </si>
  <si>
    <t>BV_ABSENDERTEXT18</t>
  </si>
  <si>
    <t>BV_ABSENDERTEXT19</t>
  </si>
  <si>
    <t>Temeljni kapital: 301.000,00 kn, uplaćen u cijelosti</t>
  </si>
  <si>
    <t>BV_BEILAGEN</t>
  </si>
  <si>
    <t>BV_ANREDE</t>
  </si>
  <si>
    <t>Berechnungsgrundlage</t>
  </si>
  <si>
    <t>_Ctrl_15</t>
  </si>
  <si>
    <t>{"WidgetClassification":3,"State":1,"IsHidden":false,"CellName":"_Ctrl_15","CellAddress":"='Sheet2'!$E$80","WidgetName":20,"HiddenRow":15,"SheetCodeName":null,"ControlId":"berechnungsgrundlage"}</t>
  </si>
  <si>
    <t>Direktor Shavkat Mingaliev, član Uprave Robert Fućak</t>
  </si>
  <si>
    <t>Da &amp; Ne statt Yes &amp; No</t>
  </si>
  <si>
    <t>OSNOVICA ZA IZRAČUN PREMIJE</t>
  </si>
  <si>
    <t>FL</t>
  </si>
  <si>
    <t>OL &amp; FL langer Name</t>
  </si>
  <si>
    <t>BROJ PONUDE LEASINGA</t>
  </si>
  <si>
    <t>_Ctrl_16</t>
  </si>
  <si>
    <t>VALUTA</t>
  </si>
  <si>
    <t>_Ctrl_17</t>
  </si>
  <si>
    <t>Feld OSNOVICA mit "1000er" &amp; komma</t>
  </si>
  <si>
    <t>CURRENT_USER_EMAIL_ADDRESS_HASH</t>
  </si>
  <si>
    <t>MK</t>
  </si>
  <si>
    <t>170a4b66e0b44070c12b40e84a8dbf959adfef6d125e2ecdd667e0263ca30532638daa783a7f8cd6467d2ecb62b4dcb377f27ac7a3b13d64a6eb86aa2a664b96</t>
  </si>
  <si>
    <t>_Ctrl_18</t>
  </si>
  <si>
    <t>_Ctrl_19</t>
  </si>
  <si>
    <t>{"WidgetClassification":3,"State":1,"IsHidden":false,"CellName":"_Ctrl_18","CellAddress":"=Sheet1!$A$5","WidgetName":20,"HiddenRow":18,"SheetCodeName":null,"ControlId":"outleasingsubject","wcb":0}</t>
  </si>
  <si>
    <t>{"WidgetClassification":3,"State":1,"IsHidden":false,"CellName":"_Ctrl_19","CellAddress":"='Sheet1'!$A$9","WidgetName":20,"HiddenRow":19,"SheetCodeName":null,"ControlId":"outfinanceamount","wcb":0}</t>
  </si>
  <si>
    <t>_Ctrl_20</t>
  </si>
  <si>
    <t>{"WidgetClassification":3,"State":1,"IsHidden":false,"CellName":"_Ctrl_20","CellAddress":"='Sheet1'!$B$9","WidgetName":20,"HiddenRow":20,"SheetCodeName":null,"ControlId":"outcurrency","wcb":0}</t>
  </si>
  <si>
    <t>_Ctrl_21</t>
  </si>
  <si>
    <t>{"WidgetClassification":3,"State":1,"IsHidden":false,"CellName":"_Ctrl_21","CellAddress":"='Sheet1'!$A$13","WidgetName":20,"HiddenRow":21,"SheetCodeName":null,"ControlId":"outtipfin","wcb":0}</t>
  </si>
  <si>
    <t>_Ctrl_22</t>
  </si>
  <si>
    <t>{"WidgetClassification":3,"State":1,"IsHidden":false,"CellName":"_Ctrl_22","CellAddress":"='Sheet1'!$A$17","WidgetName":20,"HiddenRow":22,"SheetCodeName":null,"ControlId":"outnew","wcb":0}</t>
  </si>
  <si>
    <t>_Ctrl_23</t>
  </si>
  <si>
    <t>{"WidgetClassification":3,"State":1,"IsHidden":false,"CellName":"_Ctrl_23","CellAddress":"='Sheet1'!$A$28","WidgetName":20,"HiddenRow":23,"SheetCodeName":null,"ControlId":"outuid","wcb":0}</t>
  </si>
  <si>
    <t>{"WidgetClassification":0,"State":1,"IsRequired":false,"IsMultiline":false,"IsHidden":false,"Placeholder":"","InputType":0,"Rows":3,"IsMergeJustify":false,"CellName":"_Ctrl_16","CellAddress":"='Sheet1'!$H$5","WidgetName":4,"HiddenRow":16,"SheetCodeName":null,"ControlId":"inpleasingsubject","wcb":0}</t>
  </si>
  <si>
    <t>{"WidgetClassification":0,"State":1,"IsRequired":false,"IsMultiline":false,"IsHidden":false,"Placeholder":"","InputType":0,"Rows":3,"IsMergeJustify":false,"CellName":"_Ctrl_1","CellAddress":"='Sheet1'!$A$3","WidgetName":4,"HiddenRow":1,"SheetCodeName":null,"ControlId":"inpfinanceamount","wcb":0}</t>
  </si>
  <si>
    <t>{"WidgetClassification":0,"State":1,"IsRequired":false,"IsMultiline":false,"IsHidden":false,"Placeholder":"","InputType":0,"Rows":3,"IsMergeJustify":false,"CellName":"_Ctrl_17","CellAddress":"='Sheet1'!$I$8","WidgetName":4,"HiddenRow":17,"SheetCodeName":null,"ControlId":"inpcurrency","wcb":0}</t>
  </si>
  <si>
    <t>{"WidgetClassification":0,"State":1,"IsRequired":false,"DDLDefaultRequiredText":"Please Select","ListItem":"OL\r\nFL","VlookupRange":"","ShowListLabel":true,"ShowDt":true,"CellName":"_Ctrl_2","CellAddress":"=Sheet1!$A$6","WidgetName":3,"HiddenRow":2,"SheetCodeName":null,"ControlId":"tipfin","wcb":0}</t>
  </si>
  <si>
    <t>{"WidgetClassification":0,"State":1,"IsRequired":false,"DDLDefaultRequiredText":"Please Select","ListItem":"Yes\r\nNo","VlookupRange":"","ShowListLabel":true,"ShowDt":true,"CellName":"_Ctrl_3","CellAddress":"='Sheet1'!$A$9","WidgetName":3,"HiddenRow":3,"SheetCodeName":null,"ControlId":"inpnew","wcb":0}</t>
  </si>
  <si>
    <t>{"InputDetection":2,"RecalcMode":0,"Name":"","Flavor":0,"Edition":3,"CopyProtect":{"IsEnabled":false,"DomainName":""},"HideSscPoweredlogo":false,"AspnetConfig":{"BrowseUrl":"http://localhost/ssc","FileExtension":0},"NodeSecureLoginEnabled":false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,"AppliedTheme":""},"Layout":0,"LayoutSamePagesHeightEnabled":false,"Toolbar":{"Position":1,"IsSubmit":true,"IsPrint":true,"IsPrintAll":false,"IsReset":true,"IsUpdate":true},"ConfigureSubmit":{"IsShowCaptcha":false,"IsUseSscWebServer":true,"ReceiverCode":"","IsFreeService":false,"IsAdvanceService":false,"IsSecureEmail":false,"IsDemonstrationService":true,"AfterSuccessfulSubmit":"","AfterFailSubmit":"","AfterCancelWizard":"","IsUseOwnWebServer":false,"OwnWebServerURL":"","OwnWebServerTarget":"","SubmitTarget":0},"IgnoreBgInputCell":false,"ButtonStyle":0,"ResponsiveDesignDisabled":false,"HideLookupRange":false,"BrowserStorageEnabled":false,"RealtimeSyncEnabled":true,"GoogleAnalyticsTrackingId":"","GoogleApiKey":"","ChartSelected":3,"ChartYAxisFixed":false}</t>
  </si>
  <si>
    <t>{"IsHide":false,"SheetId":-1,"Name":"Sheet1","HiddenRow":-1,"VisibleRange":"","SheetTheme":{"TabColor":"","BodyColor":"","BodyImage":""}}</t>
  </si>
  <si>
    <t>{"IsHide":false,"SheetId":-1,"Name":"Sheet2","HiddenRow":-1,"VisibleRange":"","SheetTheme":{"TabColor":"","BodyColor":"","BodyImage":""}}</t>
  </si>
  <si>
    <t>{"WidgetClassification":0,"State":1,"IsRequired":false,"IsMultiline":false,"IsHidden":false,"Placeholder":"","InputType":0,"Rows":3,"IsMergeJustify":false,"CellName":"_Ctrl_12","CellAddress":"='Sheet2'!$D$24","WidgetName":4,"HiddenRow":12,"SheetCodeName":null,"ControlId":"CURRENTUSEREMAILADDRESSHASH"}</t>
  </si>
  <si>
    <t>{"WidgetClassification":3,"State":1,"IsHidden":false,"CellName":"_Ctrl_5","CellAddress":"='Sheet1'!$B$14","WidgetName":20,"HiddenRow":5,"SheetCodeName":null,"ControlId":"out_uniqa","wcb":0}</t>
  </si>
  <si>
    <t>{"WidgetClassification":3,"State":1,"IsHidden":false,"CellName":"_Ctrl_6","CellAddress":"='Sheet1'!$B$15","WidgetName":20,"HiddenRow":6,"SheetCodeName":null,"ControlId":"out_wiener","wcb":0}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</si>
</sst>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4" fontId="0" fillId="0" borderId="2" xfId="0" applyNumberFormat="1" applyBorder="1"/>
    <xf numFmtId="0" fontId="0" fillId="0" borderId="3" xfId="0" applyBorder="1"/>
    <xf numFmtId="4" fontId="0" fillId="0" borderId="4" xfId="0" applyNumberFormat="1" applyBorder="1"/>
    <xf numFmtId="0" fontId="3" fillId="0" borderId="0" xfId="1"/>
    <xf numFmtId="14" fontId="0" fillId="0" borderId="0" xfId="0" applyNumberFormat="1"/>
    <xf numFmtId="0" fontId="0" fillId="3" borderId="0" xfId="0" applyFill="1" applyProtection="1">
      <protection locked="0"/>
    </xf>
    <xf numFmtId="164" fontId="0" fillId="0" borderId="0" xfId="0" applyNumberFormat="1"/>
    <xf numFmtId="0" fontId="1" fillId="0" borderId="0" xfId="0" applyFont="1" applyProtection="1">
      <protection locked="0"/>
    </xf>
    <xf numFmtId="0" fontId="4" fillId="2" borderId="0" xfId="0" applyFont="1" applyFill="1"/>
    <xf numFmtId="0" fontId="0" fillId="0" borderId="0" xfId="0" applyNumberFormat="1" applyProtection="1"/>
    <xf numFmtId="0" fontId="0" fillId="0" borderId="0" xfId="0" applyProtection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4" fontId="0" fillId="5" borderId="0" xfId="0" applyNumberFormat="1" applyFill="1" applyBorder="1" applyProtection="1">
      <protection locked="0"/>
    </xf>
    <xf numFmtId="0" fontId="0" fillId="5" borderId="0" xfId="0" applyFill="1" applyProtection="1"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0" borderId="7" xfId="0" applyBorder="1"/>
    <xf numFmtId="0" fontId="0" fillId="0" borderId="7" xfId="0" applyBorder="1" applyAlignment="1">
      <alignment horizontal="left"/>
    </xf>
    <xf numFmtId="0" fontId="2" fillId="2" borderId="7" xfId="0" applyFont="1" applyFill="1" applyBorder="1"/>
    <xf numFmtId="0" fontId="0" fillId="5" borderId="0" xfId="0" applyFill="1" applyBorder="1" applyProtection="1">
      <protection locked="0"/>
    </xf>
    <xf numFmtId="0" fontId="0" fillId="5" borderId="0" xfId="0" applyFill="1" applyBorder="1"/>
    <xf numFmtId="4" fontId="0" fillId="0" borderId="7" xfId="0" applyNumberFormat="1" applyBorder="1"/>
    <xf numFmtId="0" fontId="0" fillId="0" borderId="8" xfId="0" applyBorder="1"/>
    <xf numFmtId="4" fontId="0" fillId="0" borderId="9" xfId="0" applyNumberFormat="1" applyBorder="1"/>
    <xf numFmtId="0" fontId="3" fillId="0" borderId="0" xfId="1" applyProtection="1">
      <protection locked="0"/>
    </xf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101181</xdr:rowOff>
    </xdr:from>
    <xdr:to>
      <xdr:col>10</xdr:col>
      <xdr:colOff>333369</xdr:colOff>
      <xdr:row>0</xdr:row>
      <xdr:rowOff>1568304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01181"/>
          <a:ext cx="8839193" cy="1467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GrECo_Exel">
  <a:themeElements>
    <a:clrScheme name="GrECo Standard">
      <a:dk1>
        <a:srgbClr val="000000"/>
      </a:dk1>
      <a:lt1>
        <a:sysClr val="window" lastClr="FFFFFF"/>
      </a:lt1>
      <a:dk2>
        <a:srgbClr val="005AA1"/>
      </a:dk2>
      <a:lt2>
        <a:srgbClr val="FFFFFF"/>
      </a:lt2>
      <a:accent1>
        <a:srgbClr val="005AA1"/>
      </a:accent1>
      <a:accent2>
        <a:srgbClr val="B9E0FF"/>
      </a:accent2>
      <a:accent3>
        <a:srgbClr val="002D50"/>
      </a:accent3>
      <a:accent4>
        <a:srgbClr val="73C1FF"/>
      </a:accent4>
      <a:accent5>
        <a:srgbClr val="FD6A0A"/>
      </a:accent5>
      <a:accent6>
        <a:srgbClr val="FDC400"/>
      </a:accent6>
      <a:hlink>
        <a:srgbClr val="005AA1"/>
      </a:hlink>
      <a:folHlink>
        <a:srgbClr val="FD6A0A"/>
      </a:folHlink>
    </a:clrScheme>
    <a:fontScheme name="GrECo Standard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xml_pdf/" TargetMode="External"/><Relationship Id="rId1" Type="http://schemas.openxmlformats.org/officeDocument/2006/relationships/hyperlink" Target="http://pdf_submit/" TargetMode="External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reco-jl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G14" sqref="G14"/>
    </sheetView>
  </sheetViews>
  <sheetFormatPr defaultColWidth="9" defaultRowHeight="15" x14ac:dyDescent="0.25"/>
  <cols>
    <col min="1" max="1" width="29.28515625" customWidth="1"/>
    <col min="2" max="2" width="16.7109375" customWidth="1"/>
    <col min="8" max="8" width="18.5703125" customWidth="1"/>
  </cols>
  <sheetData>
    <row r="1" spans="1:13" ht="169.5" customHeight="1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x14ac:dyDescent="0.25">
      <c r="A2" s="7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7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25">
      <c r="A4" s="28" t="s">
        <v>136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A5" s="26" t="str">
        <f>IF(Sheet2!B32="","",Sheet2!B32)</f>
        <v/>
      </c>
      <c r="B5" s="22"/>
      <c r="C5" s="22"/>
      <c r="D5" s="22"/>
      <c r="E5" s="22"/>
      <c r="F5" s="22"/>
      <c r="G5" s="22"/>
      <c r="I5" s="22"/>
      <c r="J5" s="22"/>
      <c r="K5" s="22"/>
      <c r="L5" s="22"/>
      <c r="M5" s="22"/>
    </row>
    <row r="6" spans="1:13" x14ac:dyDescent="0.25">
      <c r="A6" s="7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25">
      <c r="A7" s="7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25">
      <c r="A8" s="28" t="s">
        <v>133</v>
      </c>
      <c r="B8" s="28" t="s">
        <v>138</v>
      </c>
    </row>
    <row r="9" spans="1:13" x14ac:dyDescent="0.25">
      <c r="A9" s="31" t="str">
        <f>IF(Sheet2!B36="","",Sheet2!B36)</f>
        <v/>
      </c>
      <c r="B9" s="27" t="str">
        <f>IF(Sheet2!C36="","",Sheet2!C36)</f>
        <v/>
      </c>
    </row>
    <row r="12" spans="1:13" x14ac:dyDescent="0.25">
      <c r="A12" s="28" t="s">
        <v>0</v>
      </c>
    </row>
    <row r="13" spans="1:13" x14ac:dyDescent="0.25">
      <c r="A13" s="26" t="str">
        <f>IF(Sheet2!B40="","",Sheet2!B40)</f>
        <v>OL</v>
      </c>
    </row>
    <row r="16" spans="1:13" x14ac:dyDescent="0.25">
      <c r="A16" s="28" t="s">
        <v>1</v>
      </c>
    </row>
    <row r="17" spans="1:2" x14ac:dyDescent="0.25">
      <c r="A17" s="26" t="str">
        <f>IF(Sheet2!B44="","",Sheet2!B44)</f>
        <v>Yes</v>
      </c>
    </row>
    <row r="20" spans="1:2" ht="15.75" thickBot="1" x14ac:dyDescent="0.3"/>
    <row r="21" spans="1:2" x14ac:dyDescent="0.25">
      <c r="A21" s="36" t="s">
        <v>15</v>
      </c>
      <c r="B21" s="37"/>
    </row>
    <row r="22" spans="1:2" x14ac:dyDescent="0.25">
      <c r="A22" s="8" t="s">
        <v>2</v>
      </c>
      <c r="B22" s="9">
        <f>IF(AND(Sheet2!B40="FL",Sheet2!B44="YES",Sheet2!B36&lt;100000),Sheet2!B36*Sheet2!E6,IF(AND(OR(Sheet2!B40="OF",Sheet2!B40="OL"),Sheet2!B44="YES",Sheet2!B36&lt;100000),(Sheet2!B36)*Sheet2!E6,IF(AND(Sheet2!B40="FL",Sheet2!B44="YES",Sheet2!B36&gt;=100000,Sheet2!B36&lt;200000),Sheet2!B36*Sheet2!E7,IF(AND(OR(Sheet2!B40="OF",Sheet2!B40="OL"),Sheet2!B44="YES",Sheet2!B36&gt;=100000,Sheet2!B36&lt;200000),(Sheet2!B36)*Sheet2!E7,IF(AND(Sheet2!B40="FL",Sheet2!B44="YES",Sheet2!B36&gt;=200000),Sheet2!B36*Sheet2!E8,IF(AND(OR(Sheet2!B40="OF",Sheet2!B40="OL"),Sheet2!B44="YES",Sheet2!B36&gt;=200000),(Sheet2!B36)*Sheet2!E8))))))</f>
        <v>0</v>
      </c>
    </row>
    <row r="23" spans="1:2" ht="15.75" thickBot="1" x14ac:dyDescent="0.3">
      <c r="A23" s="10" t="s">
        <v>3</v>
      </c>
      <c r="B23" s="11">
        <f>IF(AND(Sheet2!B40="FL",Sheet2!B44="YES",Sheet2!B36&lt;100000),Sheet2!B36*Sheet2!J6,IF(AND(OR(Sheet2!B40="OL",Sheet2!B40="OF"),Sheet2!B44="YES",Sheet2!B36&lt;100000),(Sheet2!B36)*Sheet2!J6,IF(AND(Sheet2!B40="FL",Sheet2!B44="YES",Sheet2!B36&gt;=100000,Sheet2!B36&lt;200000),Sheet2!B36*Sheet2!J7,IF(AND(OR(Sheet2!B40="OF",Sheet2!B40="OL"),Sheet2!B44="YES",Sheet2!B36&gt;=100000,Sheet2!B36&lt;200000),(Sheet2!B36)*Sheet2!J7,IF(AND(Sheet2!B40="FL",Sheet2!B44="YES",Sheet2!B36&gt;=200000,Sheet2!B36&lt;=300000),Sheet2!B36*Sheet2!J8,IF(AND(OR(Sheet2!B40="OF",Sheet2!B40="OL"),Sheet2!B44="YES",Sheet2!B36&gt;=200000,Sheet2!B36&lt;=300000),(Sheet2!B36)*Sheet2!J8))))))</f>
        <v>0</v>
      </c>
    </row>
    <row r="24" spans="1:2" ht="15.75" hidden="1" thickBot="1" x14ac:dyDescent="0.3">
      <c r="A24" s="32" t="s">
        <v>19</v>
      </c>
      <c r="B24" s="33">
        <f>IF(AND(Sheet2!B40="FL",Sheet2!B44="YES"),Sheet2!B36*Sheet2!L5,IF(AND(OR(Sheet2!B40="OL",Sheet2!B40="OF"),Sheet2!B44="YES"),(Sheet2!B36)*Sheet2!L5))</f>
        <v>0</v>
      </c>
    </row>
    <row r="27" spans="1:2" x14ac:dyDescent="0.25">
      <c r="A27" s="6" t="s">
        <v>29</v>
      </c>
    </row>
    <row r="28" spans="1:2" x14ac:dyDescent="0.25">
      <c r="A28" s="6" t="str">
        <f>IF(Sheet2!B55="","",Sheet2!B55)</f>
        <v/>
      </c>
    </row>
    <row r="31" spans="1:2" x14ac:dyDescent="0.25">
      <c r="A31" s="12" t="s">
        <v>36</v>
      </c>
    </row>
    <row r="34" spans="1:1" x14ac:dyDescent="0.25">
      <c r="A34" s="13">
        <f ca="1">TODAY()</f>
        <v>43076</v>
      </c>
    </row>
    <row r="35" spans="1:1" x14ac:dyDescent="0.25">
      <c r="A35" s="12" t="s">
        <v>43</v>
      </c>
    </row>
  </sheetData>
  <mergeCells count="2">
    <mergeCell ref="A1:M1"/>
    <mergeCell ref="A21:B21"/>
  </mergeCells>
  <hyperlinks>
    <hyperlink ref="A31" r:id="rId1"/>
    <hyperlink ref="A35" r:id="rId2"/>
  </hyperlinks>
  <pageMargins left="0.7" right="0.7" top="0.75" bottom="0.75" header="0.3" footer="0.3"/>
  <pageSetup paperSize="9" orientation="portrait" r:id="rId3"/>
  <customProperties>
    <customPr name="SSC_SHEET_GUID" r:id="rId4"/>
  </customPropertie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5"/>
  <sheetViews>
    <sheetView workbookViewId="0"/>
  </sheetViews>
  <sheetFormatPr defaultColWidth="9" defaultRowHeight="15" x14ac:dyDescent="0.25"/>
  <cols>
    <col min="4" max="4" width="29.28515625" customWidth="1"/>
    <col min="5" max="6" width="58.140625" bestFit="1" customWidth="1"/>
    <col min="7" max="7" width="11.28515625" customWidth="1"/>
    <col min="9" max="9" width="21.140625" customWidth="1"/>
    <col min="10" max="10" width="6.85546875" customWidth="1"/>
    <col min="12" max="12" width="17.7109375" customWidth="1"/>
  </cols>
  <sheetData>
    <row r="2" spans="4:12" x14ac:dyDescent="0.25">
      <c r="D2" t="s">
        <v>4</v>
      </c>
      <c r="I2" t="s">
        <v>12</v>
      </c>
      <c r="L2" t="s">
        <v>20</v>
      </c>
    </row>
    <row r="4" spans="4:12" x14ac:dyDescent="0.25">
      <c r="D4" t="s">
        <v>5</v>
      </c>
      <c r="I4" t="s">
        <v>5</v>
      </c>
      <c r="L4" t="s">
        <v>5</v>
      </c>
    </row>
    <row r="5" spans="4:12" x14ac:dyDescent="0.25">
      <c r="D5" t="s">
        <v>6</v>
      </c>
      <c r="E5" t="s">
        <v>11</v>
      </c>
      <c r="I5" t="s">
        <v>6</v>
      </c>
      <c r="J5" s="1" t="s">
        <v>11</v>
      </c>
      <c r="L5" s="1">
        <v>1.9800000000000002E-2</v>
      </c>
    </row>
    <row r="6" spans="4:12" x14ac:dyDescent="0.25">
      <c r="D6" t="s">
        <v>14</v>
      </c>
      <c r="E6" s="15">
        <v>1.9140000000000001E-2</v>
      </c>
      <c r="I6" t="s">
        <v>14</v>
      </c>
      <c r="J6" s="15">
        <v>1.7160000000000002E-2</v>
      </c>
    </row>
    <row r="7" spans="4:12" x14ac:dyDescent="0.25">
      <c r="D7" t="s">
        <v>7</v>
      </c>
      <c r="E7" s="15">
        <v>1.9140000000000001E-2</v>
      </c>
      <c r="I7" t="s">
        <v>7</v>
      </c>
      <c r="J7" s="1">
        <v>1.6500000000000001E-2</v>
      </c>
    </row>
    <row r="8" spans="4:12" x14ac:dyDescent="0.25">
      <c r="D8" t="s">
        <v>8</v>
      </c>
      <c r="E8" s="15">
        <v>1.9140000000000001E-2</v>
      </c>
      <c r="I8" t="s">
        <v>13</v>
      </c>
      <c r="J8" s="15">
        <v>1.5949999999999999E-2</v>
      </c>
    </row>
    <row r="10" spans="4:12" x14ac:dyDescent="0.25">
      <c r="D10" t="s">
        <v>9</v>
      </c>
      <c r="E10" t="s">
        <v>11</v>
      </c>
    </row>
    <row r="11" spans="4:12" x14ac:dyDescent="0.25">
      <c r="D11" t="s">
        <v>10</v>
      </c>
      <c r="E11" s="1">
        <v>1.4500000000000001E-2</v>
      </c>
      <c r="F11" s="2"/>
    </row>
    <row r="15" spans="4:12" x14ac:dyDescent="0.25">
      <c r="H15" t="s">
        <v>142</v>
      </c>
      <c r="I15" t="s">
        <v>143</v>
      </c>
    </row>
    <row r="22" spans="1:15" x14ac:dyDescent="0.25">
      <c r="A22" s="20"/>
      <c r="B22" s="20"/>
      <c r="C22" s="20"/>
      <c r="D22" s="20"/>
      <c r="E22" s="20"/>
      <c r="F22" s="20"/>
      <c r="G22" s="20"/>
      <c r="H22" s="20"/>
      <c r="I22" s="21"/>
      <c r="J22" s="21"/>
      <c r="K22" s="21"/>
      <c r="L22" s="21"/>
      <c r="M22" s="21"/>
      <c r="N22" s="21"/>
      <c r="O22" s="21"/>
    </row>
    <row r="23" spans="1:15" x14ac:dyDescent="0.25">
      <c r="A23" s="20"/>
      <c r="D23" t="s">
        <v>141</v>
      </c>
      <c r="H23" s="20"/>
    </row>
    <row r="24" spans="1:15" x14ac:dyDescent="0.25">
      <c r="A24" s="20"/>
      <c r="D24" s="14"/>
      <c r="H24" s="20"/>
    </row>
    <row r="25" spans="1:15" x14ac:dyDescent="0.25">
      <c r="A25" s="20"/>
      <c r="H25" s="20"/>
    </row>
    <row r="26" spans="1:15" x14ac:dyDescent="0.25">
      <c r="A26" s="20"/>
      <c r="D26" t="s">
        <v>47</v>
      </c>
      <c r="E26">
        <f>IF(OR(D24=I15),0,1)</f>
        <v>1</v>
      </c>
      <c r="H26" s="20"/>
    </row>
    <row r="27" spans="1:15" x14ac:dyDescent="0.25">
      <c r="A27" s="20"/>
      <c r="H27" s="20"/>
    </row>
    <row r="28" spans="1:15" x14ac:dyDescent="0.25">
      <c r="A28" s="20"/>
      <c r="H28" s="20"/>
    </row>
    <row r="29" spans="1:15" x14ac:dyDescent="0.25">
      <c r="A29" s="20"/>
      <c r="H29" s="20"/>
    </row>
    <row r="30" spans="1:15" x14ac:dyDescent="0.25">
      <c r="A30" s="20"/>
      <c r="H30" s="20"/>
    </row>
    <row r="31" spans="1:15" x14ac:dyDescent="0.25">
      <c r="A31" s="20"/>
      <c r="B31" s="6" t="s">
        <v>136</v>
      </c>
      <c r="D31" s="17" t="s">
        <v>52</v>
      </c>
      <c r="E31" s="17" t="s">
        <v>108</v>
      </c>
      <c r="F31" s="17" t="s">
        <v>109</v>
      </c>
      <c r="H31" s="20"/>
    </row>
    <row r="32" spans="1:15" x14ac:dyDescent="0.25">
      <c r="A32" s="20"/>
      <c r="B32" s="25"/>
      <c r="D32" t="s">
        <v>56</v>
      </c>
      <c r="E32" s="4"/>
      <c r="F32" t="s">
        <v>110</v>
      </c>
      <c r="H32" s="20"/>
    </row>
    <row r="33" spans="1:8" x14ac:dyDescent="0.25">
      <c r="A33" s="20"/>
      <c r="B33" s="22"/>
      <c r="D33" t="s">
        <v>57</v>
      </c>
      <c r="E33" s="4" t="s">
        <v>58</v>
      </c>
      <c r="H33" s="20"/>
    </row>
    <row r="34" spans="1:8" x14ac:dyDescent="0.25">
      <c r="A34" s="20"/>
      <c r="B34" s="22"/>
      <c r="D34" t="s">
        <v>59</v>
      </c>
      <c r="E34" s="4" t="s">
        <v>58</v>
      </c>
      <c r="H34" s="20"/>
    </row>
    <row r="35" spans="1:8" x14ac:dyDescent="0.25">
      <c r="A35" s="20"/>
      <c r="B35" s="6" t="s">
        <v>133</v>
      </c>
      <c r="C35" t="s">
        <v>138</v>
      </c>
      <c r="D35" t="s">
        <v>60</v>
      </c>
      <c r="E35" s="4" t="s">
        <v>58</v>
      </c>
      <c r="H35" s="20"/>
    </row>
    <row r="36" spans="1:8" x14ac:dyDescent="0.25">
      <c r="A36" s="20"/>
      <c r="B36" s="23"/>
      <c r="C36" s="24"/>
      <c r="D36" t="s">
        <v>61</v>
      </c>
      <c r="E36" s="4" t="s">
        <v>58</v>
      </c>
      <c r="H36" s="20"/>
    </row>
    <row r="37" spans="1:8" x14ac:dyDescent="0.25">
      <c r="A37" s="20"/>
      <c r="D37" t="s">
        <v>54</v>
      </c>
      <c r="E37" s="4" t="str">
        <f>"GrECo JLT Croatia d.o.o."</f>
        <v>GrECo JLT Croatia d.o.o.</v>
      </c>
      <c r="F37" t="s">
        <v>53</v>
      </c>
      <c r="H37" s="20"/>
    </row>
    <row r="38" spans="1:8" x14ac:dyDescent="0.25">
      <c r="A38" s="20"/>
      <c r="D38" t="s">
        <v>55</v>
      </c>
      <c r="E38" s="4" t="str">
        <f>"VM"</f>
        <v>VM</v>
      </c>
      <c r="F38" t="s">
        <v>62</v>
      </c>
      <c r="H38" s="20"/>
    </row>
    <row r="39" spans="1:8" x14ac:dyDescent="0.25">
      <c r="A39" s="20"/>
      <c r="B39" t="s">
        <v>0</v>
      </c>
      <c r="D39" t="s">
        <v>63</v>
      </c>
      <c r="E39" s="4" t="str">
        <f>"Zelinska 3, HR-10000 Zagreb"</f>
        <v>Zelinska 3, HR-10000 Zagreb</v>
      </c>
      <c r="F39" t="s">
        <v>64</v>
      </c>
      <c r="H39" s="20"/>
    </row>
    <row r="40" spans="1:8" x14ac:dyDescent="0.25">
      <c r="A40" s="20"/>
      <c r="B40" s="29" t="s">
        <v>16</v>
      </c>
      <c r="D40" t="s">
        <v>65</v>
      </c>
      <c r="E40" s="4" t="str">
        <f>"Hrvatska"</f>
        <v>Hrvatska</v>
      </c>
      <c r="F40" t="s">
        <v>66</v>
      </c>
      <c r="H40" s="20"/>
    </row>
    <row r="41" spans="1:8" x14ac:dyDescent="0.25">
      <c r="A41" s="20"/>
      <c r="D41" t="s">
        <v>67</v>
      </c>
      <c r="E41" s="34" t="str">
        <f>"www.greco-jlt.com"</f>
        <v>www.greco-jlt.com</v>
      </c>
      <c r="F41" t="s">
        <v>68</v>
      </c>
      <c r="H41" s="20"/>
    </row>
    <row r="42" spans="1:8" x14ac:dyDescent="0.25">
      <c r="A42" s="20"/>
      <c r="D42" t="s">
        <v>69</v>
      </c>
      <c r="E42" s="4" t="str">
        <f>"Erste&amp;Steiermärkische Bank d.d., Zagreb, TR - HRK: 2402006-1100613671"</f>
        <v>Erste&amp;Steiermärkische Bank d.d., Zagreb, TR - HRK: 2402006-1100613671</v>
      </c>
      <c r="F42" t="s">
        <v>111</v>
      </c>
      <c r="H42" s="20"/>
    </row>
    <row r="43" spans="1:8" x14ac:dyDescent="0.25">
      <c r="A43" s="20"/>
      <c r="B43" t="s">
        <v>1</v>
      </c>
      <c r="D43" t="s">
        <v>70</v>
      </c>
      <c r="E43" s="4" t="str">
        <f>"TR - devizna plaćanja: IBAN: HR(1424020061100613671)"</f>
        <v>TR - devizna plaćanja: IBAN: HR(1424020061100613671)</v>
      </c>
      <c r="F43" t="s">
        <v>106</v>
      </c>
      <c r="H43" s="20"/>
    </row>
    <row r="44" spans="1:8" x14ac:dyDescent="0.25">
      <c r="A44" s="20"/>
      <c r="B44" s="30" t="s">
        <v>44</v>
      </c>
      <c r="D44" t="s">
        <v>71</v>
      </c>
      <c r="E44" s="4" t="str">
        <f>"Trgovački sud Zagreb, MBS: 080012200"</f>
        <v>Trgovački sud Zagreb, MBS: 080012200</v>
      </c>
      <c r="F44" t="s">
        <v>72</v>
      </c>
      <c r="H44" s="20"/>
    </row>
    <row r="45" spans="1:8" x14ac:dyDescent="0.25">
      <c r="A45" s="20"/>
      <c r="D45" t="s">
        <v>73</v>
      </c>
      <c r="E45" s="4" t="str">
        <f>"OIB: 38928475156"</f>
        <v>OIB: 38928475156</v>
      </c>
      <c r="F45" t="s">
        <v>74</v>
      </c>
      <c r="H45" s="20"/>
    </row>
    <row r="46" spans="1:8" x14ac:dyDescent="0.25">
      <c r="A46" s="20"/>
      <c r="D46" t="s">
        <v>75</v>
      </c>
      <c r="E46" s="4" t="str">
        <f>"Dozvola HANFE od 11.01.2007."</f>
        <v>Dozvola HANFE od 11.01.2007.</v>
      </c>
      <c r="F46" t="s">
        <v>76</v>
      </c>
      <c r="H46" s="20"/>
    </row>
    <row r="47" spans="1:8" x14ac:dyDescent="0.25">
      <c r="A47" s="20"/>
      <c r="D47" t="s">
        <v>77</v>
      </c>
      <c r="E47" s="4" t="str">
        <f>"Šifra djelatnosti: 67200"</f>
        <v>Šifra djelatnosti: 67200</v>
      </c>
      <c r="F47" t="s">
        <v>78</v>
      </c>
      <c r="H47" s="20"/>
    </row>
    <row r="48" spans="1:8" x14ac:dyDescent="0.25">
      <c r="A48" s="20"/>
      <c r="D48" t="s">
        <v>79</v>
      </c>
      <c r="E48" s="4" t="str">
        <f>"Zagreb"</f>
        <v>Zagreb</v>
      </c>
      <c r="F48" t="s">
        <v>80</v>
      </c>
      <c r="H48" s="20"/>
    </row>
    <row r="49" spans="1:8" x14ac:dyDescent="0.25">
      <c r="A49" s="20"/>
      <c r="D49" t="s">
        <v>118</v>
      </c>
      <c r="E49" s="4" t="str">
        <f>"Temeljni kapital: 301.000,00 kn, uplaćen u cijelosti"</f>
        <v>Temeljni kapital: 301.000,00 kn, uplaćen u cijelosti</v>
      </c>
      <c r="F49" t="s">
        <v>125</v>
      </c>
      <c r="H49" s="20"/>
    </row>
    <row r="50" spans="1:8" x14ac:dyDescent="0.25">
      <c r="A50" s="20"/>
      <c r="D50" t="s">
        <v>119</v>
      </c>
      <c r="E50" s="4" t="str">
        <f>"Direktor Ante Banovac, član Uprave Robert Fućak"</f>
        <v>Direktor Ante Banovac, član Uprave Robert Fućak</v>
      </c>
      <c r="F50" t="s">
        <v>131</v>
      </c>
      <c r="H50" s="20"/>
    </row>
    <row r="51" spans="1:8" x14ac:dyDescent="0.25">
      <c r="A51" s="20"/>
      <c r="D51" t="s">
        <v>120</v>
      </c>
      <c r="E51" s="4"/>
      <c r="H51" s="20"/>
    </row>
    <row r="52" spans="1:8" x14ac:dyDescent="0.25">
      <c r="A52" s="20"/>
      <c r="D52" t="s">
        <v>121</v>
      </c>
      <c r="E52" s="4"/>
      <c r="H52" s="20"/>
    </row>
    <row r="53" spans="1:8" x14ac:dyDescent="0.25">
      <c r="A53" s="20"/>
      <c r="D53" t="s">
        <v>122</v>
      </c>
      <c r="E53" s="4"/>
      <c r="H53" s="20"/>
    </row>
    <row r="54" spans="1:8" x14ac:dyDescent="0.25">
      <c r="A54" s="20"/>
      <c r="B54" t="s">
        <v>29</v>
      </c>
      <c r="D54" t="s">
        <v>123</v>
      </c>
      <c r="E54" s="4"/>
      <c r="H54" s="20"/>
    </row>
    <row r="55" spans="1:8" x14ac:dyDescent="0.25">
      <c r="A55" s="20"/>
      <c r="B55" s="24"/>
      <c r="D55" t="s">
        <v>124</v>
      </c>
      <c r="E55" s="4"/>
      <c r="H55" s="20"/>
    </row>
    <row r="56" spans="1:8" x14ac:dyDescent="0.25">
      <c r="A56" s="20"/>
      <c r="D56" t="s">
        <v>81</v>
      </c>
      <c r="E56" s="4" t="str">
        <f>"CICD_05"</f>
        <v>CICD_05</v>
      </c>
      <c r="F56" t="s">
        <v>82</v>
      </c>
      <c r="H56" s="20"/>
    </row>
    <row r="57" spans="1:8" x14ac:dyDescent="0.25">
      <c r="A57" s="20"/>
      <c r="D57" t="s">
        <v>83</v>
      </c>
      <c r="E57" s="4" t="str">
        <f>"Tel.: + 385 (1) 6681 633"</f>
        <v>Tel.: + 385 (1) 6681 633</v>
      </c>
      <c r="F57" t="s">
        <v>112</v>
      </c>
      <c r="H57" s="20"/>
    </row>
    <row r="58" spans="1:8" x14ac:dyDescent="0.25">
      <c r="A58" s="20"/>
      <c r="D58" t="s">
        <v>84</v>
      </c>
      <c r="E58" s="4" t="str">
        <f>"Fax: + 385 (1) 6111 - 749"</f>
        <v>Fax: + 385 (1) 6111 - 749</v>
      </c>
      <c r="F58" t="s">
        <v>85</v>
      </c>
      <c r="H58" s="20"/>
    </row>
    <row r="59" spans="1:8" x14ac:dyDescent="0.25">
      <c r="A59" s="20"/>
      <c r="D59" t="s">
        <v>86</v>
      </c>
      <c r="E59" s="4" t="str">
        <f>"E-Mail: prodaja@greco.hr"</f>
        <v>E-Mail: prodaja@greco.hr</v>
      </c>
      <c r="F59" t="s">
        <v>113</v>
      </c>
      <c r="H59" s="20"/>
    </row>
    <row r="60" spans="1:8" x14ac:dyDescent="0.25">
      <c r="A60" s="20"/>
      <c r="D60" t="s">
        <v>87</v>
      </c>
      <c r="E60" s="4" t="s">
        <v>58</v>
      </c>
      <c r="H60" s="20"/>
    </row>
    <row r="61" spans="1:8" x14ac:dyDescent="0.25">
      <c r="A61" s="20"/>
      <c r="D61" t="s">
        <v>88</v>
      </c>
      <c r="E61" s="4" t="s">
        <v>58</v>
      </c>
      <c r="H61" s="20"/>
    </row>
    <row r="62" spans="1:8" x14ac:dyDescent="0.25">
      <c r="A62" s="20"/>
      <c r="D62" t="s">
        <v>89</v>
      </c>
      <c r="E62" s="4" t="str">
        <f>"BRIEF"</f>
        <v>BRIEF</v>
      </c>
      <c r="F62" t="s">
        <v>90</v>
      </c>
      <c r="H62" s="20"/>
    </row>
    <row r="63" spans="1:8" x14ac:dyDescent="0.25">
      <c r="A63" s="20"/>
      <c r="D63" t="s">
        <v>91</v>
      </c>
      <c r="E63" s="4"/>
      <c r="F63" t="s">
        <v>114</v>
      </c>
      <c r="H63" s="20"/>
    </row>
    <row r="64" spans="1:8" x14ac:dyDescent="0.25">
      <c r="A64" s="20"/>
      <c r="D64" t="s">
        <v>92</v>
      </c>
      <c r="E64" s="4"/>
      <c r="F64" t="s">
        <v>115</v>
      </c>
      <c r="H64" s="20"/>
    </row>
    <row r="65" spans="1:8" x14ac:dyDescent="0.25">
      <c r="A65" s="20"/>
      <c r="D65" t="s">
        <v>93</v>
      </c>
      <c r="E65" s="4" t="str">
        <f>"~"</f>
        <v>~</v>
      </c>
      <c r="F65" t="s">
        <v>94</v>
      </c>
      <c r="H65" s="20"/>
    </row>
    <row r="66" spans="1:8" x14ac:dyDescent="0.25">
      <c r="A66" s="20"/>
      <c r="D66" t="s">
        <v>95</v>
      </c>
      <c r="E66" s="4" t="str">
        <f>"~"</f>
        <v>~</v>
      </c>
      <c r="F66" t="s">
        <v>94</v>
      </c>
      <c r="H66" s="20"/>
    </row>
    <row r="67" spans="1:8" x14ac:dyDescent="0.25">
      <c r="A67" s="20"/>
      <c r="D67" t="s">
        <v>96</v>
      </c>
      <c r="E67" s="4"/>
      <c r="F67" t="s">
        <v>116</v>
      </c>
      <c r="H67" s="20"/>
    </row>
    <row r="68" spans="1:8" x14ac:dyDescent="0.25">
      <c r="A68" s="20"/>
      <c r="D68" t="s">
        <v>97</v>
      </c>
      <c r="E68" s="4"/>
      <c r="F68" t="s">
        <v>117</v>
      </c>
      <c r="H68" s="20"/>
    </row>
    <row r="69" spans="1:8" x14ac:dyDescent="0.25">
      <c r="A69" s="20"/>
      <c r="D69" t="s">
        <v>98</v>
      </c>
      <c r="E69" s="4" t="str">
        <f>"~"</f>
        <v>~</v>
      </c>
      <c r="F69" t="s">
        <v>94</v>
      </c>
      <c r="H69" s="20"/>
    </row>
    <row r="70" spans="1:8" x14ac:dyDescent="0.25">
      <c r="A70" s="20"/>
      <c r="D70" t="s">
        <v>99</v>
      </c>
      <c r="E70" s="4" t="str">
        <f>"~"</f>
        <v>~</v>
      </c>
      <c r="F70" t="s">
        <v>94</v>
      </c>
      <c r="H70" s="20"/>
    </row>
    <row r="71" spans="1:8" x14ac:dyDescent="0.25">
      <c r="A71" s="20"/>
      <c r="D71" t="s">
        <v>100</v>
      </c>
      <c r="E71" s="4" t="str">
        <f>"~"</f>
        <v>~</v>
      </c>
      <c r="F71" t="s">
        <v>94</v>
      </c>
      <c r="H71" s="20"/>
    </row>
    <row r="72" spans="1:8" x14ac:dyDescent="0.25">
      <c r="A72" s="20"/>
      <c r="D72" t="s">
        <v>101</v>
      </c>
      <c r="E72" s="4" t="str">
        <f>"~"</f>
        <v>~</v>
      </c>
      <c r="F72" t="s">
        <v>94</v>
      </c>
      <c r="H72" s="20"/>
    </row>
    <row r="73" spans="1:8" x14ac:dyDescent="0.25">
      <c r="A73" s="20"/>
      <c r="D73" t="s">
        <v>102</v>
      </c>
      <c r="E73" s="4" t="str">
        <f>"~"</f>
        <v>~</v>
      </c>
      <c r="F73" t="s">
        <v>94</v>
      </c>
      <c r="H73" s="20"/>
    </row>
    <row r="74" spans="1:8" x14ac:dyDescent="0.25">
      <c r="A74" s="20"/>
      <c r="D74" t="s">
        <v>103</v>
      </c>
      <c r="E74" s="4" t="str">
        <f>"0"</f>
        <v>0</v>
      </c>
      <c r="F74">
        <v>0</v>
      </c>
      <c r="H74" s="20"/>
    </row>
    <row r="75" spans="1:8" x14ac:dyDescent="0.25">
      <c r="A75" s="20"/>
      <c r="D75" t="s">
        <v>104</v>
      </c>
      <c r="E75" s="18" t="str">
        <f ca="1">TEXT(TODAY(),"yyyymmdd")</f>
        <v>20171207</v>
      </c>
      <c r="F75">
        <v>20150115</v>
      </c>
      <c r="H75" s="20"/>
    </row>
    <row r="76" spans="1:8" x14ac:dyDescent="0.25">
      <c r="A76" s="20"/>
      <c r="D76" t="s">
        <v>105</v>
      </c>
      <c r="E76" s="19" t="str">
        <f ca="1">BVDOKUMENTDATUM</f>
        <v>20171207</v>
      </c>
      <c r="F76">
        <v>10682990</v>
      </c>
      <c r="H76" s="20"/>
    </row>
    <row r="77" spans="1:8" x14ac:dyDescent="0.25">
      <c r="A77" s="20"/>
      <c r="D77" t="s">
        <v>107</v>
      </c>
      <c r="E77" s="16" t="str">
        <f>"Informativna ponuda"</f>
        <v>Informativna ponuda</v>
      </c>
      <c r="H77" s="20"/>
    </row>
    <row r="78" spans="1:8" x14ac:dyDescent="0.25">
      <c r="A78" s="20"/>
      <c r="D78" t="s">
        <v>126</v>
      </c>
      <c r="E78" s="4" t="str">
        <f>"~"</f>
        <v>~</v>
      </c>
      <c r="H78" s="20"/>
    </row>
    <row r="79" spans="1:8" x14ac:dyDescent="0.25">
      <c r="A79" s="20"/>
      <c r="D79" t="s">
        <v>127</v>
      </c>
      <c r="E79" s="4" t="str">
        <f>"Poštovani,"</f>
        <v>Poštovani,</v>
      </c>
      <c r="H79" s="20"/>
    </row>
    <row r="80" spans="1:8" x14ac:dyDescent="0.25">
      <c r="A80" s="20"/>
      <c r="D80" t="s">
        <v>128</v>
      </c>
      <c r="E80" t="str">
        <f>Sheet1!A8&amp;": "&amp;E83&amp;" "&amp;C36&amp;"  |  "&amp;Sheet1!A12&amp;": "&amp;E82&amp;"  |  "&amp;Sheet1!A16&amp;": "&amp;E81&amp;"  |  Ukoliko je premija izražena u EUR ista će se preračunati u kn po srednjem tečaju HNB-a"</f>
        <v>OSNOVICA ZA IZRAČUN PREMIJE: .00   |  VRSTA LEASINGA: OPERATIVNI LEASING  |  NOVO VOZILO: Da  |  Ukoliko je premija izražena u EUR ista će se preračunati u kn po srednjem tečaju HNB-a</v>
      </c>
      <c r="H80" s="20"/>
    </row>
    <row r="81" spans="1:8" x14ac:dyDescent="0.25">
      <c r="A81" s="20"/>
      <c r="D81" t="s">
        <v>132</v>
      </c>
      <c r="E81" t="str">
        <f>IF(Sheet2!B44="Yes","Da",IF(Sheet2!B44="No","Ne",""))</f>
        <v>Da</v>
      </c>
      <c r="H81" s="20"/>
    </row>
    <row r="82" spans="1:8" x14ac:dyDescent="0.25">
      <c r="A82" s="20"/>
      <c r="D82" t="s">
        <v>135</v>
      </c>
      <c r="E82" t="str">
        <f>IF(Sheet2!B40="OL","OPERATIVNI LEASING",IF(Sheet2!B40="FL","FINANCIJSKI LEASING",""))</f>
        <v>OPERATIVNI LEASING</v>
      </c>
      <c r="H82" s="20"/>
    </row>
    <row r="83" spans="1:8" x14ac:dyDescent="0.25">
      <c r="A83" s="20"/>
      <c r="D83" t="s">
        <v>140</v>
      </c>
      <c r="E83" t="str">
        <f>TEXT(B36,"###,###,###.00")</f>
        <v>.00</v>
      </c>
      <c r="H83" s="20"/>
    </row>
    <row r="84" spans="1:8" x14ac:dyDescent="0.25">
      <c r="A84" s="20"/>
      <c r="H84" s="20"/>
    </row>
    <row r="85" spans="1:8" x14ac:dyDescent="0.25">
      <c r="A85" s="20"/>
      <c r="B85" s="20"/>
      <c r="C85" s="20"/>
      <c r="D85" s="20"/>
      <c r="E85" s="20"/>
      <c r="F85" s="20"/>
      <c r="G85" s="20"/>
      <c r="H85" s="20"/>
    </row>
  </sheetData>
  <dataValidations count="2">
    <dataValidation type="list" allowBlank="1" showInputMessage="1" showErrorMessage="1" sqref="B40">
      <formula1>_options15</formula1>
    </dataValidation>
    <dataValidation type="list" allowBlank="1" showInputMessage="1" showErrorMessage="1" sqref="B44">
      <formula1>_options16</formula1>
    </dataValidation>
  </dataValidations>
  <hyperlinks>
    <hyperlink ref="E41" r:id="rId1" display="www.greco-jlt.com"/>
  </hyperlinks>
  <pageMargins left="0.7" right="0.7" top="0.75" bottom="0.75" header="0.3" footer="0.3"/>
  <pageSetup orientation="portrait" r:id="rId2"/>
  <customProperties>
    <customPr name="SSC_SHEET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defaultColWidth="9" defaultRowHeight="15" x14ac:dyDescent="0.25"/>
  <sheetData>
    <row r="1" spans="1:5" x14ac:dyDescent="0.25">
      <c r="A1" t="s">
        <v>24</v>
      </c>
      <c r="B1" t="s">
        <v>157</v>
      </c>
      <c r="C1" t="s">
        <v>162</v>
      </c>
      <c r="D1" t="s">
        <v>161</v>
      </c>
      <c r="E1" t="s">
        <v>37</v>
      </c>
    </row>
    <row r="2" spans="1:5" x14ac:dyDescent="0.25">
      <c r="A2" t="s">
        <v>25</v>
      </c>
      <c r="B2" t="s">
        <v>159</v>
      </c>
      <c r="C2" t="s">
        <v>163</v>
      </c>
    </row>
    <row r="3" spans="1:5" x14ac:dyDescent="0.25">
      <c r="A3" t="s">
        <v>26</v>
      </c>
      <c r="B3" t="s">
        <v>160</v>
      </c>
    </row>
    <row r="4" spans="1:5" x14ac:dyDescent="0.25">
      <c r="A4" t="s">
        <v>27</v>
      </c>
      <c r="B4" t="s">
        <v>28</v>
      </c>
    </row>
    <row r="5" spans="1:5" x14ac:dyDescent="0.25">
      <c r="A5" t="s">
        <v>30</v>
      </c>
      <c r="B5" t="s">
        <v>165</v>
      </c>
    </row>
    <row r="6" spans="1:5" x14ac:dyDescent="0.25">
      <c r="A6" t="s">
        <v>31</v>
      </c>
      <c r="B6" t="s">
        <v>166</v>
      </c>
    </row>
    <row r="7" spans="1:5" x14ac:dyDescent="0.25">
      <c r="A7" t="s">
        <v>32</v>
      </c>
      <c r="B7" t="s">
        <v>33</v>
      </c>
    </row>
    <row r="8" spans="1:5" x14ac:dyDescent="0.25">
      <c r="A8" t="s">
        <v>34</v>
      </c>
      <c r="B8" t="s">
        <v>35</v>
      </c>
    </row>
    <row r="9" spans="1:5" x14ac:dyDescent="0.25">
      <c r="A9" t="s">
        <v>38</v>
      </c>
      <c r="B9" t="s">
        <v>39</v>
      </c>
    </row>
    <row r="10" spans="1:5" x14ac:dyDescent="0.25">
      <c r="A10" t="s">
        <v>40</v>
      </c>
    </row>
    <row r="11" spans="1:5" x14ac:dyDescent="0.25">
      <c r="A11" t="s">
        <v>41</v>
      </c>
      <c r="B11" t="s">
        <v>42</v>
      </c>
    </row>
    <row r="12" spans="1:5" x14ac:dyDescent="0.25">
      <c r="A12" t="s">
        <v>46</v>
      </c>
      <c r="B12" t="s">
        <v>164</v>
      </c>
    </row>
    <row r="13" spans="1:5" x14ac:dyDescent="0.25">
      <c r="A13" t="s">
        <v>48</v>
      </c>
      <c r="B13" t="s">
        <v>49</v>
      </c>
    </row>
    <row r="14" spans="1:5" x14ac:dyDescent="0.25">
      <c r="A14" t="s">
        <v>50</v>
      </c>
      <c r="B14" t="s">
        <v>51</v>
      </c>
    </row>
    <row r="15" spans="1:5" x14ac:dyDescent="0.25">
      <c r="A15" t="s">
        <v>129</v>
      </c>
      <c r="B15" t="s">
        <v>130</v>
      </c>
    </row>
    <row r="16" spans="1:5" x14ac:dyDescent="0.25">
      <c r="A16" t="s">
        <v>137</v>
      </c>
      <c r="B16" t="s">
        <v>156</v>
      </c>
    </row>
    <row r="17" spans="1:2" x14ac:dyDescent="0.25">
      <c r="A17" t="s">
        <v>139</v>
      </c>
      <c r="B17" t="s">
        <v>158</v>
      </c>
    </row>
    <row r="18" spans="1:2" x14ac:dyDescent="0.25">
      <c r="A18" t="s">
        <v>144</v>
      </c>
      <c r="B18" t="s">
        <v>146</v>
      </c>
    </row>
    <row r="19" spans="1:2" x14ac:dyDescent="0.25">
      <c r="A19" t="s">
        <v>145</v>
      </c>
      <c r="B19" t="s">
        <v>147</v>
      </c>
    </row>
    <row r="20" spans="1:2" x14ac:dyDescent="0.25">
      <c r="A20" t="s">
        <v>148</v>
      </c>
      <c r="B20" t="s">
        <v>149</v>
      </c>
    </row>
    <row r="21" spans="1:2" x14ac:dyDescent="0.25">
      <c r="A21" t="s">
        <v>150</v>
      </c>
      <c r="B21" t="s">
        <v>151</v>
      </c>
    </row>
    <row r="22" spans="1:2" x14ac:dyDescent="0.25">
      <c r="A22" t="s">
        <v>152</v>
      </c>
      <c r="B22" t="s">
        <v>153</v>
      </c>
    </row>
    <row r="23" spans="1:2" x14ac:dyDescent="0.25">
      <c r="A23" t="s">
        <v>154</v>
      </c>
      <c r="B23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/>
  </sheetViews>
  <sheetFormatPr defaultColWidth="9" defaultRowHeight="15" x14ac:dyDescent="0.25"/>
  <cols>
    <col min="1" max="3" width="3.42578125" customWidth="1"/>
    <col min="4" max="6" width="4" customWidth="1"/>
    <col min="7" max="10" width="3" bestFit="1" customWidth="1"/>
    <col min="11" max="13" width="3.42578125" bestFit="1" customWidth="1"/>
    <col min="14" max="14" width="2.85546875" bestFit="1" customWidth="1"/>
    <col min="15" max="15" width="3.28515625" bestFit="1" customWidth="1"/>
    <col min="16" max="16" width="4" bestFit="1" customWidth="1"/>
  </cols>
  <sheetData>
    <row r="1" spans="1:16" x14ac:dyDescent="0.25">
      <c r="A1" s="3" t="s">
        <v>16</v>
      </c>
      <c r="B1" s="3" t="s">
        <v>16</v>
      </c>
      <c r="C1" s="3" t="s">
        <v>16</v>
      </c>
      <c r="D1" s="3" t="s">
        <v>17</v>
      </c>
      <c r="E1" s="3" t="s">
        <v>17</v>
      </c>
      <c r="F1" s="3" t="s">
        <v>17</v>
      </c>
      <c r="G1" s="3" t="s">
        <v>16</v>
      </c>
      <c r="H1" s="3" t="s">
        <v>16</v>
      </c>
      <c r="I1" s="3" t="s">
        <v>16</v>
      </c>
      <c r="J1" s="3" t="s">
        <v>16</v>
      </c>
      <c r="K1" s="3" t="s">
        <v>17</v>
      </c>
      <c r="L1" s="3" t="s">
        <v>17</v>
      </c>
      <c r="M1" s="3" t="s">
        <v>44</v>
      </c>
      <c r="N1" s="3" t="s">
        <v>16</v>
      </c>
      <c r="O1" s="3" t="s">
        <v>16</v>
      </c>
      <c r="P1" s="3" t="s">
        <v>44</v>
      </c>
    </row>
    <row r="2" spans="1:16" x14ac:dyDescent="0.25">
      <c r="A2" s="3" t="s">
        <v>23</v>
      </c>
      <c r="B2" s="3" t="s">
        <v>23</v>
      </c>
      <c r="C2" s="3" t="s">
        <v>23</v>
      </c>
      <c r="D2" s="3" t="s">
        <v>18</v>
      </c>
      <c r="E2" s="3" t="s">
        <v>18</v>
      </c>
      <c r="F2" s="3" t="s">
        <v>18</v>
      </c>
      <c r="G2" s="3" t="s">
        <v>23</v>
      </c>
      <c r="H2" s="3" t="s">
        <v>23</v>
      </c>
      <c r="I2" s="3" t="s">
        <v>23</v>
      </c>
      <c r="J2" s="3" t="s">
        <v>23</v>
      </c>
      <c r="K2" s="3" t="s">
        <v>18</v>
      </c>
      <c r="L2" s="3" t="s">
        <v>18</v>
      </c>
      <c r="M2" s="3" t="s">
        <v>45</v>
      </c>
      <c r="N2" s="3" t="s">
        <v>134</v>
      </c>
      <c r="O2" s="3" t="s">
        <v>134</v>
      </c>
      <c r="P2" s="3" t="s">
        <v>45</v>
      </c>
    </row>
    <row r="3" spans="1:16" x14ac:dyDescent="0.25">
      <c r="A3" s="3" t="s">
        <v>21</v>
      </c>
      <c r="B3" s="3" t="s">
        <v>21</v>
      </c>
      <c r="C3" s="3" t="s">
        <v>21</v>
      </c>
      <c r="G3" s="3" t="s">
        <v>21</v>
      </c>
      <c r="H3" s="3" t="s">
        <v>21</v>
      </c>
      <c r="I3" s="3" t="s">
        <v>21</v>
      </c>
      <c r="J3" s="3" t="s">
        <v>21</v>
      </c>
    </row>
    <row r="4" spans="1:16" x14ac:dyDescent="0.25">
      <c r="A4" s="3" t="s">
        <v>22</v>
      </c>
      <c r="B4" s="3" t="s">
        <v>22</v>
      </c>
      <c r="C4" s="3" t="s">
        <v>22</v>
      </c>
      <c r="G4" s="3" t="s">
        <v>22</v>
      </c>
      <c r="H4" s="3" t="s">
        <v>22</v>
      </c>
      <c r="I4" s="3" t="s">
        <v>22</v>
      </c>
      <c r="J4" s="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64</vt:i4>
      </vt:variant>
    </vt:vector>
  </HeadingPairs>
  <TitlesOfParts>
    <vt:vector size="66" baseType="lpstr">
      <vt:lpstr>Sheet1</vt:lpstr>
      <vt:lpstr>Sheet2</vt:lpstr>
      <vt:lpstr>_options1</vt:lpstr>
      <vt:lpstr>_options10</vt:lpstr>
      <vt:lpstr>_options11</vt:lpstr>
      <vt:lpstr>_options12</vt:lpstr>
      <vt:lpstr>_options13</vt:lpstr>
      <vt:lpstr>_options14</vt:lpstr>
      <vt:lpstr>_options15</vt:lpstr>
      <vt:lpstr>_options16</vt:lpstr>
      <vt:lpstr>_options2</vt:lpstr>
      <vt:lpstr>_options3</vt:lpstr>
      <vt:lpstr>_options4</vt:lpstr>
      <vt:lpstr>_options5</vt:lpstr>
      <vt:lpstr>_options6</vt:lpstr>
      <vt:lpstr>_options7</vt:lpstr>
      <vt:lpstr>_options8</vt:lpstr>
      <vt:lpstr>_options9</vt:lpstr>
      <vt:lpstr>BVABSENDERTEXT01</vt:lpstr>
      <vt:lpstr>BVABSENDERTEXT02</vt:lpstr>
      <vt:lpstr>BVABSENDERTEXT03</vt:lpstr>
      <vt:lpstr>BVABSENDERTEXT04</vt:lpstr>
      <vt:lpstr>BVABSENDERTEXT05</vt:lpstr>
      <vt:lpstr>BVABSENDERTEXT06</vt:lpstr>
      <vt:lpstr>BVABSENDERTEXT07</vt:lpstr>
      <vt:lpstr>BVABSENDERTEXT08</vt:lpstr>
      <vt:lpstr>BVABSENDERTEXT09</vt:lpstr>
      <vt:lpstr>BVABSENDERTEXT10</vt:lpstr>
      <vt:lpstr>BVABSENDERTEXT11</vt:lpstr>
      <vt:lpstr>BVABSENDERTEXT12</vt:lpstr>
      <vt:lpstr>BVABSENDERTEXT13</vt:lpstr>
      <vt:lpstr>BVABSENDERTEXT14</vt:lpstr>
      <vt:lpstr>BVABSENDERTEXT15</vt:lpstr>
      <vt:lpstr>BVABSENDERTEXT16</vt:lpstr>
      <vt:lpstr>BVABSENDERTEXT17</vt:lpstr>
      <vt:lpstr>BVABSENDERTEXT18</vt:lpstr>
      <vt:lpstr>BVABSENDERTEXT19</vt:lpstr>
      <vt:lpstr>BVABSENDERTEXT20</vt:lpstr>
      <vt:lpstr>BVANREDE</vt:lpstr>
      <vt:lpstr>BVBEILAGEN</vt:lpstr>
      <vt:lpstr>BVBENUTZERABSENDERTEXT01</vt:lpstr>
      <vt:lpstr>BVBENUTZERABSENDERTEXT02</vt:lpstr>
      <vt:lpstr>BVBENUTZERABSENDERTEXT03</vt:lpstr>
      <vt:lpstr>BVBENUTZERABSENDERTEXT04</vt:lpstr>
      <vt:lpstr>BVBENUTZERABSENDERTEXT05</vt:lpstr>
      <vt:lpstr>BVBENUTZERTEXT01</vt:lpstr>
      <vt:lpstr>BVBENUTZERTEXT02</vt:lpstr>
      <vt:lpstr>BVBENUTZERTEXT03</vt:lpstr>
      <vt:lpstr>BVBENUTZERTEXT04</vt:lpstr>
      <vt:lpstr>BVBENUTZERTEXT05</vt:lpstr>
      <vt:lpstr>BVBETREFF</vt:lpstr>
      <vt:lpstr>BVBRIEFEMPFAENGER01</vt:lpstr>
      <vt:lpstr>BVBRIEFEMPFAENGER02</vt:lpstr>
      <vt:lpstr>BVBRIEFEMPFAENGER03</vt:lpstr>
      <vt:lpstr>BVBRIEFEMPFAENGER04</vt:lpstr>
      <vt:lpstr>BVBRIEFEMPFAENGER05</vt:lpstr>
      <vt:lpstr>BVBRIEFEMPFAENGER06</vt:lpstr>
      <vt:lpstr>BVBRIEFEMPFAENGER07</vt:lpstr>
      <vt:lpstr>BVBRIEFEMPFAENGER08</vt:lpstr>
      <vt:lpstr>BVBRIEFEMPFAENGER09</vt:lpstr>
      <vt:lpstr>BVBRIEFEMPFAENGER10</vt:lpstr>
      <vt:lpstr>BVDOKUMENTDATUM</vt:lpstr>
      <vt:lpstr>BVDOKUMENTNUMMER</vt:lpstr>
      <vt:lpstr>BVTRANSPORTWEGKEYVALUE</vt:lpstr>
      <vt:lpstr>BVURGENZANZAHL</vt:lpstr>
      <vt:lpstr>BVVERTRAULICHKEIT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Zabarovic</dc:creator>
  <cp:lastModifiedBy>Sasa Bojanic</cp:lastModifiedBy>
  <dcterms:created xsi:type="dcterms:W3CDTF">2016-07-24T18:04:11Z</dcterms:created>
  <dcterms:modified xsi:type="dcterms:W3CDTF">2017-12-07T06:32:42Z</dcterms:modified>
</cp:coreProperties>
</file>